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vas2729442\Desktop\PD\05 Lipany OO PZ - rekonštrukcia\H Celkové náklady stavby\"/>
    </mc:Choice>
  </mc:AlternateContent>
  <bookViews>
    <workbookView xWindow="0" yWindow="0" windowWidth="13290" windowHeight="8910" tabRatio="781" firstSheet="2" activeTab="8"/>
  </bookViews>
  <sheets>
    <sheet name="Rekapitulácia stavby" sheetId="1" r:id="rId1"/>
    <sheet name="1 - Zateplenie obvodového..." sheetId="2" r:id="rId2"/>
    <sheet name="2 - Zateplenie strešného ..." sheetId="3" r:id="rId3"/>
    <sheet name="3 - Výmena otvorových kon..." sheetId="4" r:id="rId4"/>
    <sheet name="4 - Ostatné" sheetId="5" r:id="rId5"/>
    <sheet name="5 - Odkvapový chodník" sheetId="6" r:id="rId6"/>
    <sheet name="6 - E1.4.1. Zdravotechnik..." sheetId="7" r:id="rId7"/>
    <sheet name="7 - E1.4.2. Plynoinštalácia" sheetId="8" r:id="rId8"/>
    <sheet name="8 - E1.5. Vykurovanie" sheetId="9" r:id="rId9"/>
    <sheet name="9 - E1.5. MaR a PRS" sheetId="10" r:id="rId10"/>
    <sheet name="10 - Umelé osvetlenie a v..." sheetId="11" r:id="rId11"/>
    <sheet name="11 - E1.2. Statika - oceľ..." sheetId="22" r:id="rId12"/>
    <sheet name="12 - E1.4.1 Zdravotechnik..." sheetId="13" r:id="rId13"/>
    <sheet name="13 - Silnoprúdové rozvody" sheetId="14" r:id="rId14"/>
    <sheet name="14 - Slaboprúdové rozvody" sheetId="15" r:id="rId15"/>
    <sheet name="15 - E1.9. Bleskozvod" sheetId="16" r:id="rId16"/>
    <sheet name="21 - SO 02.1 Budova OOPZ ..." sheetId="17" r:id="rId17"/>
    <sheet name="22 - SO 02.2 Rekonštrukci..." sheetId="18" r:id="rId18"/>
    <sheet name="23 - SO 02.3 Rekonštrukci..." sheetId="19" r:id="rId19"/>
    <sheet name="24 - SO 02.4 Asanácia kot..." sheetId="20" r:id="rId20"/>
  </sheets>
  <externalReferences>
    <externalReference r:id="rId21"/>
    <externalReference r:id="rId22"/>
  </externalReferences>
  <definedNames>
    <definedName name="_xlnm._FilterDatabase" localSheetId="1" hidden="1">'1 - Zateplenie obvodového...'!$C$131:$K$256</definedName>
    <definedName name="_xlnm._FilterDatabase" localSheetId="10" hidden="1">'10 - Umelé osvetlenie a v...'!$C$125:$K$148</definedName>
    <definedName name="_xlnm._FilterDatabase" localSheetId="11" hidden="1">'11 - E1.2. Statika - oceľ...'!$C$129:$K$228</definedName>
    <definedName name="_xlnm._FilterDatabase" localSheetId="12" hidden="1">'12 - E1.4.1 Zdravotechnik...'!$C$133:$K$212</definedName>
    <definedName name="_xlnm._FilterDatabase" localSheetId="13" hidden="1">'13 - Silnoprúdové rozvody'!$C$126:$K$250</definedName>
    <definedName name="_xlnm._FilterDatabase" localSheetId="14" hidden="1">'14 - Slaboprúdové rozvody'!$C$128:$K$198</definedName>
    <definedName name="_xlnm._FilterDatabase" localSheetId="15" hidden="1">'15 - E1.9. Bleskozvod'!$C$126:$K$176</definedName>
    <definedName name="_xlnm._FilterDatabase" localSheetId="2" hidden="1">'2 - Zateplenie strešného ...'!$C$137:$K$275</definedName>
    <definedName name="_xlnm._FilterDatabase" localSheetId="16" hidden="1">'21 - SO 02.1 Budova OOPZ ...'!$C$135:$K$386</definedName>
    <definedName name="_xlnm._FilterDatabase" localSheetId="17" hidden="1">'22 - SO 02.2 Rekonštrukci...'!$C$124:$K$152</definedName>
    <definedName name="_xlnm._FilterDatabase" localSheetId="18" hidden="1">'23 - SO 02.3 Rekonštrukci...'!$C$129:$K$212</definedName>
    <definedName name="_xlnm._FilterDatabase" localSheetId="19" hidden="1">'24 - SO 02.4 Asanácia kot...'!$C$125:$K$159</definedName>
    <definedName name="_xlnm._FilterDatabase" localSheetId="3" hidden="1">'3 - Výmena otvorových kon...'!$C$133:$K$261</definedName>
    <definedName name="_xlnm._FilterDatabase" localSheetId="4" hidden="1">'4 - Ostatné'!$C$130:$K$203</definedName>
    <definedName name="_xlnm._FilterDatabase" localSheetId="5" hidden="1">'5 - Odkvapový chodník'!$C$129:$K$183</definedName>
    <definedName name="_xlnm._FilterDatabase" localSheetId="6" hidden="1">'6 - E1.4.1. Zdravotechnik...'!$C$125:$K$136</definedName>
    <definedName name="_xlnm._FilterDatabase" localSheetId="7" hidden="1">'7 - E1.4.2. Plynoinštalácia'!$C$128:$K$145</definedName>
    <definedName name="_xlnm._FilterDatabase" localSheetId="8" hidden="1">'8 - E1.5. Vykurovanie'!$C$131:$K$211</definedName>
    <definedName name="_xlnm._FilterDatabase" localSheetId="9" hidden="1">'9 - E1.5. MaR a PRS'!$C$129:$K$245</definedName>
    <definedName name="_xlnm.Print_Titles" localSheetId="1">'1 - Zateplenie obvodového...'!$131:$131</definedName>
    <definedName name="_xlnm.Print_Titles" localSheetId="10">'10 - Umelé osvetlenie a v...'!$125:$125</definedName>
    <definedName name="_xlnm.Print_Titles" localSheetId="11">'11 - E1.2. Statika - oceľ...'!$129:$129</definedName>
    <definedName name="_xlnm.Print_Titles" localSheetId="12">'12 - E1.4.1 Zdravotechnik...'!$133:$133</definedName>
    <definedName name="_xlnm.Print_Titles" localSheetId="13">'13 - Silnoprúdové rozvody'!$126:$126</definedName>
    <definedName name="_xlnm.Print_Titles" localSheetId="14">'14 - Slaboprúdové rozvody'!$128:$128</definedName>
    <definedName name="_xlnm.Print_Titles" localSheetId="15">'15 - E1.9. Bleskozvod'!$126:$126</definedName>
    <definedName name="_xlnm.Print_Titles" localSheetId="2">'2 - Zateplenie strešného ...'!$137:$137</definedName>
    <definedName name="_xlnm.Print_Titles" localSheetId="16">'21 - SO 02.1 Budova OOPZ ...'!$135:$135</definedName>
    <definedName name="_xlnm.Print_Titles" localSheetId="17">'22 - SO 02.2 Rekonštrukci...'!$124:$124</definedName>
    <definedName name="_xlnm.Print_Titles" localSheetId="18">'23 - SO 02.3 Rekonštrukci...'!$129:$129</definedName>
    <definedName name="_xlnm.Print_Titles" localSheetId="19">'24 - SO 02.4 Asanácia kot...'!$125:$125</definedName>
    <definedName name="_xlnm.Print_Titles" localSheetId="3">'3 - Výmena otvorových kon...'!$133:$133</definedName>
    <definedName name="_xlnm.Print_Titles" localSheetId="4">'4 - Ostatné'!$130:$130</definedName>
    <definedName name="_xlnm.Print_Titles" localSheetId="5">'5 - Odkvapový chodník'!$129:$129</definedName>
    <definedName name="_xlnm.Print_Titles" localSheetId="6">'6 - E1.4.1. Zdravotechnik...'!$125:$125</definedName>
    <definedName name="_xlnm.Print_Titles" localSheetId="7">'7 - E1.4.2. Plynoinštalácia'!$128:$128</definedName>
    <definedName name="_xlnm.Print_Titles" localSheetId="8">'8 - E1.5. Vykurovanie'!$131:$131</definedName>
    <definedName name="_xlnm.Print_Titles" localSheetId="9">'9 - E1.5. MaR a PRS'!$129:$129</definedName>
    <definedName name="_xlnm.Print_Titles" localSheetId="0">'Rekapitulácia stavby'!$92:$92</definedName>
    <definedName name="_xlnm.Print_Area" localSheetId="1">'1 - Zateplenie obvodového...'!$C$4:$J$76,'1 - Zateplenie obvodového...'!$C$82:$J$112,'1 - Zateplenie obvodového...'!$C$118:$J$256</definedName>
    <definedName name="_xlnm.Print_Area" localSheetId="10">'10 - Umelé osvetlenie a v...'!$C$4:$J$76,'10 - Umelé osvetlenie a v...'!$C$82:$J$103,'10 - Umelé osvetlenie a v...'!$C$109:$J$148</definedName>
    <definedName name="_xlnm.Print_Area" localSheetId="11">'11 - E1.2. Statika - oceľ...'!$C$4:$J$76,'11 - E1.2. Statika - oceľ...'!$C$82:$J$111,'11 - E1.2. Statika - oceľ...'!$C$117:$J$228</definedName>
    <definedName name="_xlnm.Print_Area" localSheetId="12">'12 - E1.4.1 Zdravotechnik...'!$C$4:$J$76,'12 - E1.4.1 Zdravotechnik...'!$C$82:$J$111,'12 - E1.4.1 Zdravotechnik...'!$C$117:$J$212</definedName>
    <definedName name="_xlnm.Print_Area" localSheetId="13">'13 - Silnoprúdové rozvody'!$C$4:$J$76,'13 - Silnoprúdové rozvody'!$C$82:$J$104,'13 - Silnoprúdové rozvody'!$C$110:$J$250</definedName>
    <definedName name="_xlnm.Print_Area" localSheetId="14">'14 - Slaboprúdové rozvody'!$C$4:$J$76,'14 - Slaboprúdové rozvody'!$C$82:$J$106,'14 - Slaboprúdové rozvody'!$C$112:$J$198</definedName>
    <definedName name="_xlnm.Print_Area" localSheetId="15">'15 - E1.9. Bleskozvod'!$C$4:$J$76,'15 - E1.9. Bleskozvod'!$C$82:$J$104,'15 - E1.9. Bleskozvod'!$C$110:$J$176</definedName>
    <definedName name="_xlnm.Print_Area" localSheetId="2">'2 - Zateplenie strešného ...'!$C$4:$J$76,'2 - Zateplenie strešného ...'!$C$82:$J$115,'2 - Zateplenie strešného ...'!$C$121:$J$275</definedName>
    <definedName name="_xlnm.Print_Area" localSheetId="16">'21 - SO 02.1 Budova OOPZ ...'!$C$4:$J$76,'21 - SO 02.1 Budova OOPZ ...'!$C$82:$J$117,'21 - SO 02.1 Budova OOPZ ...'!$C$123:$J$386</definedName>
    <definedName name="_xlnm.Print_Area" localSheetId="17">'22 - SO 02.2 Rekonštrukci...'!$C$4:$J$76,'22 - SO 02.2 Rekonštrukci...'!$C$82:$J$104,'22 - SO 02.2 Rekonštrukci...'!$C$110:$J$161</definedName>
    <definedName name="_xlnm.Print_Area" localSheetId="18">'23 - SO 02.3 Rekonštrukci...'!$C$4:$J$76,'23 - SO 02.3 Rekonštrukci...'!$C$82:$J$109,'23 - SO 02.3 Rekonštrukci...'!$C$115:$J$212</definedName>
    <definedName name="_xlnm.Print_Area" localSheetId="19">'24 - SO 02.4 Asanácia kot...'!$C$4:$J$76,'24 - SO 02.4 Asanácia kot...'!$C$82:$J$105,'24 - SO 02.4 Asanácia kot...'!$C$111:$J$159</definedName>
    <definedName name="_xlnm.Print_Area" localSheetId="3">'3 - Výmena otvorových kon...'!$C$4:$J$76,'3 - Výmena otvorových kon...'!$C$82:$J$111,'3 - Výmena otvorových kon...'!$C$117:$J$261</definedName>
    <definedName name="_xlnm.Print_Area" localSheetId="4">'4 - Ostatné'!$C$4:$J$76,'4 - Ostatné'!$C$82:$J$108,'4 - Ostatné'!$C$114:$J$203</definedName>
    <definedName name="_xlnm.Print_Area" localSheetId="5">'5 - Odkvapový chodník'!$C$4:$J$76,'5 - Odkvapový chodník'!$C$82:$J$108,'5 - Odkvapový chodník'!$C$114:$J$183</definedName>
    <definedName name="_xlnm.Print_Area" localSheetId="6">'6 - E1.4.1. Zdravotechnik...'!$C$4:$J$76,'6 - E1.4.1. Zdravotechnik...'!$C$82:$J$103,'6 - E1.4.1. Zdravotechnik...'!$C$109:$J$136</definedName>
    <definedName name="_xlnm.Print_Area" localSheetId="7">'7 - E1.4.2. Plynoinštalácia'!$C$4:$J$76,'7 - E1.4.2. Plynoinštalácia'!$C$82:$J$106,'7 - E1.4.2. Plynoinštalácia'!$C$112:$J$145</definedName>
    <definedName name="_xlnm.Print_Area" localSheetId="8">'8 - E1.5. Vykurovanie'!$C$4:$J$76,'8 - E1.5. Vykurovanie'!$C$82:$J$109,'8 - E1.5. Vykurovanie'!$C$115:$J$211</definedName>
    <definedName name="_xlnm.Print_Area" localSheetId="9">'9 - E1.5. MaR a PRS'!$C$4:$J$76,'9 - E1.5. MaR a PRS'!$C$82:$J$107,'9 - E1.5. MaR a PRS'!$C$113:$J$245</definedName>
    <definedName name="_xlnm.Print_Area" localSheetId="0">'Rekapitulácia stavby'!$D$4:$AO$76,'Rekapitulácia stavby'!$C$82:$AQ$124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K160" i="18" l="1"/>
  <c r="BK159" i="18" s="1"/>
  <c r="BI160" i="18"/>
  <c r="BH160" i="18"/>
  <c r="BG160" i="18"/>
  <c r="BE160" i="18"/>
  <c r="T160" i="18"/>
  <c r="T159" i="18" s="1"/>
  <c r="R160" i="18"/>
  <c r="R159" i="18" s="1"/>
  <c r="P160" i="18"/>
  <c r="BF160" i="18"/>
  <c r="P159" i="18"/>
  <c r="BK157" i="18"/>
  <c r="BI157" i="18"/>
  <c r="BH157" i="18"/>
  <c r="BG157" i="18"/>
  <c r="BE157" i="18"/>
  <c r="T157" i="18"/>
  <c r="R157" i="18"/>
  <c r="P157" i="18"/>
  <c r="BF157" i="18"/>
  <c r="BK156" i="18"/>
  <c r="BI156" i="18"/>
  <c r="BH156" i="18"/>
  <c r="BG156" i="18"/>
  <c r="BE156" i="18"/>
  <c r="T156" i="18"/>
  <c r="R156" i="18"/>
  <c r="P156" i="18"/>
  <c r="BF156" i="18"/>
  <c r="BK155" i="18"/>
  <c r="BI155" i="18"/>
  <c r="BH155" i="18"/>
  <c r="BG155" i="18"/>
  <c r="BE155" i="18"/>
  <c r="T155" i="18"/>
  <c r="R155" i="18"/>
  <c r="P155" i="18"/>
  <c r="BF155" i="18"/>
  <c r="BK154" i="18"/>
  <c r="BI154" i="18"/>
  <c r="BH154" i="18"/>
  <c r="BG154" i="18"/>
  <c r="BE154" i="18"/>
  <c r="T154" i="18"/>
  <c r="R154" i="18"/>
  <c r="P154" i="18"/>
  <c r="BF154" i="18"/>
  <c r="BK153" i="18"/>
  <c r="BI153" i="18"/>
  <c r="BH153" i="18"/>
  <c r="BG153" i="18"/>
  <c r="BE153" i="18"/>
  <c r="T153" i="18"/>
  <c r="R153" i="18"/>
  <c r="P153" i="18"/>
  <c r="BF153" i="18"/>
  <c r="BK150" i="18"/>
  <c r="BI150" i="18"/>
  <c r="BH150" i="18"/>
  <c r="BG150" i="18"/>
  <c r="BE150" i="18"/>
  <c r="T150" i="18"/>
  <c r="R150" i="18"/>
  <c r="P150" i="18"/>
  <c r="BF150" i="18"/>
  <c r="BK149" i="18"/>
  <c r="BI149" i="18"/>
  <c r="BH149" i="18"/>
  <c r="BG149" i="18"/>
  <c r="BE149" i="18"/>
  <c r="T149" i="18"/>
  <c r="R149" i="18"/>
  <c r="P149" i="18"/>
  <c r="BF149" i="18"/>
  <c r="BK147" i="18"/>
  <c r="BI147" i="18"/>
  <c r="BH147" i="18"/>
  <c r="BG147" i="18"/>
  <c r="BE147" i="18"/>
  <c r="T147" i="18"/>
  <c r="R147" i="18"/>
  <c r="P147" i="18"/>
  <c r="BF147" i="18"/>
  <c r="BK146" i="18"/>
  <c r="BI146" i="18"/>
  <c r="BH146" i="18"/>
  <c r="BG146" i="18"/>
  <c r="BE146" i="18"/>
  <c r="T146" i="18"/>
  <c r="R146" i="18"/>
  <c r="P146" i="18"/>
  <c r="BF146" i="18"/>
  <c r="BK145" i="18"/>
  <c r="BI145" i="18"/>
  <c r="BH145" i="18"/>
  <c r="BG145" i="18"/>
  <c r="BE145" i="18"/>
  <c r="T145" i="18"/>
  <c r="R145" i="18"/>
  <c r="P145" i="18"/>
  <c r="BF145" i="18"/>
  <c r="BK144" i="18"/>
  <c r="BI144" i="18"/>
  <c r="BH144" i="18"/>
  <c r="BG144" i="18"/>
  <c r="BE144" i="18"/>
  <c r="T144" i="18"/>
  <c r="R144" i="18"/>
  <c r="P144" i="18"/>
  <c r="BF144" i="18"/>
  <c r="BK143" i="18"/>
  <c r="BI143" i="18"/>
  <c r="BH143" i="18"/>
  <c r="BG143" i="18"/>
  <c r="BE143" i="18"/>
  <c r="T143" i="18"/>
  <c r="R143" i="18"/>
  <c r="P143" i="18"/>
  <c r="BF143" i="18"/>
  <c r="BK142" i="18"/>
  <c r="BI142" i="18"/>
  <c r="BH142" i="18"/>
  <c r="BG142" i="18"/>
  <c r="BE142" i="18"/>
  <c r="T142" i="18"/>
  <c r="R142" i="18"/>
  <c r="P142" i="18"/>
  <c r="BF142" i="18"/>
  <c r="BK141" i="18"/>
  <c r="BI141" i="18"/>
  <c r="BH141" i="18"/>
  <c r="BG141" i="18"/>
  <c r="BE141" i="18"/>
  <c r="T141" i="18"/>
  <c r="R141" i="18"/>
  <c r="P141" i="18"/>
  <c r="BF141" i="18"/>
  <c r="BK139" i="18"/>
  <c r="BK138" i="18" s="1"/>
  <c r="BI139" i="18"/>
  <c r="BH139" i="18"/>
  <c r="BG139" i="18"/>
  <c r="BF139" i="18"/>
  <c r="BE139" i="18"/>
  <c r="T139" i="18"/>
  <c r="T138" i="18" s="1"/>
  <c r="R139" i="18"/>
  <c r="R138" i="18" s="1"/>
  <c r="P139" i="18"/>
  <c r="P138" i="18" s="1"/>
  <c r="BK137" i="18"/>
  <c r="BI137" i="18"/>
  <c r="BH137" i="18"/>
  <c r="BG137" i="18"/>
  <c r="BE137" i="18"/>
  <c r="T137" i="18"/>
  <c r="R137" i="18"/>
  <c r="P137" i="18"/>
  <c r="BF137" i="18"/>
  <c r="BK135" i="18"/>
  <c r="BI135" i="18"/>
  <c r="BH135" i="18"/>
  <c r="BG135" i="18"/>
  <c r="BE135" i="18"/>
  <c r="T135" i="18"/>
  <c r="R135" i="18"/>
  <c r="P135" i="18"/>
  <c r="BF135" i="18"/>
  <c r="BK134" i="18"/>
  <c r="BI134" i="18"/>
  <c r="BH134" i="18"/>
  <c r="BG134" i="18"/>
  <c r="BE134" i="18"/>
  <c r="T134" i="18"/>
  <c r="R134" i="18"/>
  <c r="P134" i="18"/>
  <c r="BF134" i="18"/>
  <c r="BK133" i="18"/>
  <c r="BI133" i="18"/>
  <c r="BH133" i="18"/>
  <c r="BG133" i="18"/>
  <c r="BE133" i="18"/>
  <c r="T133" i="18"/>
  <c r="R133" i="18"/>
  <c r="P133" i="18"/>
  <c r="BF133" i="18"/>
  <c r="BK131" i="18"/>
  <c r="BI131" i="18"/>
  <c r="BH131" i="18"/>
  <c r="BG131" i="18"/>
  <c r="BE131" i="18"/>
  <c r="T131" i="18"/>
  <c r="R131" i="18"/>
  <c r="P131" i="18"/>
  <c r="BF131" i="18"/>
  <c r="BK129" i="18"/>
  <c r="BI129" i="18"/>
  <c r="BH129" i="18"/>
  <c r="BG129" i="18"/>
  <c r="BE129" i="18"/>
  <c r="T129" i="18"/>
  <c r="R129" i="18"/>
  <c r="P129" i="18"/>
  <c r="BF129" i="18"/>
  <c r="J123" i="18"/>
  <c r="J122" i="18"/>
  <c r="F120" i="18"/>
  <c r="E118" i="18"/>
  <c r="J94" i="18"/>
  <c r="J93" i="18"/>
  <c r="F91" i="18"/>
  <c r="E89" i="18"/>
  <c r="J39" i="18"/>
  <c r="J38" i="18"/>
  <c r="J37" i="18"/>
  <c r="J20" i="18"/>
  <c r="E20" i="18"/>
  <c r="F94" i="18" s="1"/>
  <c r="J19" i="18"/>
  <c r="J17" i="18"/>
  <c r="E17" i="18"/>
  <c r="F93" i="18" s="1"/>
  <c r="J16" i="18"/>
  <c r="J14" i="18"/>
  <c r="J120" i="18" s="1"/>
  <c r="E7" i="18"/>
  <c r="E114" i="18" s="1"/>
  <c r="BK149" i="11"/>
  <c r="BI149" i="11"/>
  <c r="BH149" i="11"/>
  <c r="BG149" i="11"/>
  <c r="BE149" i="11"/>
  <c r="T149" i="11"/>
  <c r="R149" i="11"/>
  <c r="P149" i="11"/>
  <c r="BF149" i="11"/>
  <c r="E7" i="22"/>
  <c r="E85" i="22" s="1"/>
  <c r="J16" i="22"/>
  <c r="J126" i="22" s="1"/>
  <c r="J18" i="22"/>
  <c r="E19" i="22"/>
  <c r="F95" i="22" s="1"/>
  <c r="J19" i="22"/>
  <c r="J21" i="22"/>
  <c r="E22" i="22"/>
  <c r="F96" i="22" s="1"/>
  <c r="J22" i="22"/>
  <c r="J39" i="22"/>
  <c r="J40" i="22"/>
  <c r="J41" i="22"/>
  <c r="E91" i="22"/>
  <c r="F93" i="22"/>
  <c r="J93" i="22"/>
  <c r="J95" i="22"/>
  <c r="J96" i="22"/>
  <c r="E125" i="22"/>
  <c r="F126" i="22"/>
  <c r="J127" i="22"/>
  <c r="J128" i="22"/>
  <c r="BF133" i="22"/>
  <c r="P133" i="22"/>
  <c r="R133" i="22"/>
  <c r="T133" i="22"/>
  <c r="BE133" i="22"/>
  <c r="BG133" i="22"/>
  <c r="BH133" i="22"/>
  <c r="BI133" i="22"/>
  <c r="BK133" i="22"/>
  <c r="BF135" i="22"/>
  <c r="P135" i="22"/>
  <c r="R135" i="22"/>
  <c r="T135" i="22"/>
  <c r="BE135" i="22"/>
  <c r="BG135" i="22"/>
  <c r="BH135" i="22"/>
  <c r="BI135" i="22"/>
  <c r="BK135" i="22"/>
  <c r="BF136" i="22"/>
  <c r="P136" i="22"/>
  <c r="R136" i="22"/>
  <c r="T136" i="22"/>
  <c r="BE136" i="22"/>
  <c r="BG136" i="22"/>
  <c r="BH136" i="22"/>
  <c r="BI136" i="22"/>
  <c r="BK136" i="22"/>
  <c r="BF137" i="22"/>
  <c r="P137" i="22"/>
  <c r="R137" i="22"/>
  <c r="T137" i="22"/>
  <c r="BE137" i="22"/>
  <c r="BG137" i="22"/>
  <c r="BH137" i="22"/>
  <c r="BI137" i="22"/>
  <c r="BK137" i="22"/>
  <c r="BF138" i="22"/>
  <c r="P138" i="22"/>
  <c r="R138" i="22"/>
  <c r="T138" i="22"/>
  <c r="BE138" i="22"/>
  <c r="BG138" i="22"/>
  <c r="BH138" i="22"/>
  <c r="BI138" i="22"/>
  <c r="BK138" i="22"/>
  <c r="BF140" i="22"/>
  <c r="P140" i="22"/>
  <c r="R140" i="22"/>
  <c r="T140" i="22"/>
  <c r="BE140" i="22"/>
  <c r="BG140" i="22"/>
  <c r="BH140" i="22"/>
  <c r="BI140" i="22"/>
  <c r="BK140" i="22"/>
  <c r="BF141" i="22"/>
  <c r="P141" i="22"/>
  <c r="R141" i="22"/>
  <c r="T141" i="22"/>
  <c r="BE141" i="22"/>
  <c r="BG141" i="22"/>
  <c r="BH141" i="22"/>
  <c r="BI141" i="22"/>
  <c r="BK141" i="22"/>
  <c r="BF143" i="22"/>
  <c r="P143" i="22"/>
  <c r="R143" i="22"/>
  <c r="T143" i="22"/>
  <c r="BE143" i="22"/>
  <c r="BG143" i="22"/>
  <c r="BH143" i="22"/>
  <c r="BI143" i="22"/>
  <c r="BK143" i="22"/>
  <c r="BF145" i="22"/>
  <c r="P145" i="22"/>
  <c r="R145" i="22"/>
  <c r="T145" i="22"/>
  <c r="BE145" i="22"/>
  <c r="BG145" i="22"/>
  <c r="BH145" i="22"/>
  <c r="BI145" i="22"/>
  <c r="BK145" i="22"/>
  <c r="BF148" i="22"/>
  <c r="P148" i="22"/>
  <c r="R148" i="22"/>
  <c r="T148" i="22"/>
  <c r="BE148" i="22"/>
  <c r="BG148" i="22"/>
  <c r="BH148" i="22"/>
  <c r="BI148" i="22"/>
  <c r="BK148" i="22"/>
  <c r="BF152" i="22"/>
  <c r="P152" i="22"/>
  <c r="R152" i="22"/>
  <c r="T152" i="22"/>
  <c r="BE152" i="22"/>
  <c r="BG152" i="22"/>
  <c r="BH152" i="22"/>
  <c r="BI152" i="22"/>
  <c r="BK152" i="22"/>
  <c r="BF154" i="22"/>
  <c r="P154" i="22"/>
  <c r="R154" i="22"/>
  <c r="T154" i="22"/>
  <c r="BE154" i="22"/>
  <c r="BG154" i="22"/>
  <c r="BH154" i="22"/>
  <c r="BI154" i="22"/>
  <c r="BK154" i="22"/>
  <c r="BF159" i="22"/>
  <c r="P159" i="22"/>
  <c r="R159" i="22"/>
  <c r="T159" i="22"/>
  <c r="BE159" i="22"/>
  <c r="BG159" i="22"/>
  <c r="BH159" i="22"/>
  <c r="BI159" i="22"/>
  <c r="BK159" i="22"/>
  <c r="BF164" i="22"/>
  <c r="P164" i="22"/>
  <c r="R164" i="22"/>
  <c r="T164" i="22"/>
  <c r="BE164" i="22"/>
  <c r="BG164" i="22"/>
  <c r="BH164" i="22"/>
  <c r="BI164" i="22"/>
  <c r="BK164" i="22"/>
  <c r="BF165" i="22"/>
  <c r="P165" i="22"/>
  <c r="R165" i="22"/>
  <c r="T165" i="22"/>
  <c r="BE165" i="22"/>
  <c r="BG165" i="22"/>
  <c r="BH165" i="22"/>
  <c r="BI165" i="22"/>
  <c r="BK165" i="22"/>
  <c r="BF167" i="22"/>
  <c r="P167" i="22"/>
  <c r="R167" i="22"/>
  <c r="T167" i="22"/>
  <c r="BE167" i="22"/>
  <c r="BG167" i="22"/>
  <c r="BH167" i="22"/>
  <c r="BI167" i="22"/>
  <c r="BK167" i="22"/>
  <c r="BF168" i="22"/>
  <c r="P168" i="22"/>
  <c r="R168" i="22"/>
  <c r="T168" i="22"/>
  <c r="BE168" i="22"/>
  <c r="BG168" i="22"/>
  <c r="BH168" i="22"/>
  <c r="BI168" i="22"/>
  <c r="BK168" i="22"/>
  <c r="BF169" i="22"/>
  <c r="P169" i="22"/>
  <c r="R169" i="22"/>
  <c r="T169" i="22"/>
  <c r="BE169" i="22"/>
  <c r="BG169" i="22"/>
  <c r="BH169" i="22"/>
  <c r="BI169" i="22"/>
  <c r="BK169" i="22"/>
  <c r="BF171" i="22"/>
  <c r="P171" i="22"/>
  <c r="R171" i="22"/>
  <c r="T171" i="22"/>
  <c r="BE171" i="22"/>
  <c r="BG171" i="22"/>
  <c r="BH171" i="22"/>
  <c r="BI171" i="22"/>
  <c r="BK171" i="22"/>
  <c r="BF172" i="22"/>
  <c r="P172" i="22"/>
  <c r="R172" i="22"/>
  <c r="T172" i="22"/>
  <c r="BE172" i="22"/>
  <c r="BG172" i="22"/>
  <c r="BH172" i="22"/>
  <c r="BI172" i="22"/>
  <c r="BK172" i="22"/>
  <c r="BF174" i="22"/>
  <c r="P174" i="22"/>
  <c r="R174" i="22"/>
  <c r="T174" i="22"/>
  <c r="BE174" i="22"/>
  <c r="BG174" i="22"/>
  <c r="BH174" i="22"/>
  <c r="BI174" i="22"/>
  <c r="BK174" i="22"/>
  <c r="BF176" i="22"/>
  <c r="P176" i="22"/>
  <c r="P175" i="22" s="1"/>
  <c r="R176" i="22"/>
  <c r="R175" i="22" s="1"/>
  <c r="T176" i="22"/>
  <c r="T175" i="22" s="1"/>
  <c r="BE176" i="22"/>
  <c r="BG176" i="22"/>
  <c r="BH176" i="22"/>
  <c r="BI176" i="22"/>
  <c r="BK176" i="22"/>
  <c r="BK175" i="22" s="1"/>
  <c r="BF179" i="22"/>
  <c r="P179" i="22"/>
  <c r="R179" i="22"/>
  <c r="T179" i="22"/>
  <c r="BE179" i="22"/>
  <c r="BG179" i="22"/>
  <c r="BH179" i="22"/>
  <c r="BI179" i="22"/>
  <c r="BK179" i="22"/>
  <c r="BF180" i="22"/>
  <c r="P180" i="22"/>
  <c r="R180" i="22"/>
  <c r="T180" i="22"/>
  <c r="BE180" i="22"/>
  <c r="BG180" i="22"/>
  <c r="BH180" i="22"/>
  <c r="BI180" i="22"/>
  <c r="BK180" i="22"/>
  <c r="BF184" i="22"/>
  <c r="P184" i="22"/>
  <c r="R184" i="22"/>
  <c r="T184" i="22"/>
  <c r="BE184" i="22"/>
  <c r="BG184" i="22"/>
  <c r="BH184" i="22"/>
  <c r="BI184" i="22"/>
  <c r="BK184" i="22"/>
  <c r="BF185" i="22"/>
  <c r="P185" i="22"/>
  <c r="R185" i="22"/>
  <c r="T185" i="22"/>
  <c r="BE185" i="22"/>
  <c r="BG185" i="22"/>
  <c r="BH185" i="22"/>
  <c r="BI185" i="22"/>
  <c r="BK185" i="22"/>
  <c r="BF186" i="22"/>
  <c r="P186" i="22"/>
  <c r="R186" i="22"/>
  <c r="T186" i="22"/>
  <c r="BE186" i="22"/>
  <c r="BG186" i="22"/>
  <c r="BH186" i="22"/>
  <c r="BI186" i="22"/>
  <c r="BK186" i="22"/>
  <c r="BF187" i="22"/>
  <c r="P187" i="22"/>
  <c r="R187" i="22"/>
  <c r="T187" i="22"/>
  <c r="BE187" i="22"/>
  <c r="BG187" i="22"/>
  <c r="BH187" i="22"/>
  <c r="BI187" i="22"/>
  <c r="BK187" i="22"/>
  <c r="BF188" i="22"/>
  <c r="P188" i="22"/>
  <c r="R188" i="22"/>
  <c r="T188" i="22"/>
  <c r="BE188" i="22"/>
  <c r="BG188" i="22"/>
  <c r="BH188" i="22"/>
  <c r="BI188" i="22"/>
  <c r="BK188" i="22"/>
  <c r="BF190" i="22"/>
  <c r="P190" i="22"/>
  <c r="R190" i="22"/>
  <c r="T190" i="22"/>
  <c r="BE190" i="22"/>
  <c r="BG190" i="22"/>
  <c r="BH190" i="22"/>
  <c r="BI190" i="22"/>
  <c r="BK190" i="22"/>
  <c r="BF194" i="22"/>
  <c r="P194" i="22"/>
  <c r="R194" i="22"/>
  <c r="T194" i="22"/>
  <c r="BE194" i="22"/>
  <c r="BG194" i="22"/>
  <c r="BH194" i="22"/>
  <c r="BI194" i="22"/>
  <c r="BK194" i="22"/>
  <c r="BF196" i="22"/>
  <c r="P196" i="22"/>
  <c r="R196" i="22"/>
  <c r="T196" i="22"/>
  <c r="BE196" i="22"/>
  <c r="BG196" i="22"/>
  <c r="BH196" i="22"/>
  <c r="BI196" i="22"/>
  <c r="BK196" i="22"/>
  <c r="BF197" i="22"/>
  <c r="P197" i="22"/>
  <c r="R197" i="22"/>
  <c r="T197" i="22"/>
  <c r="BE197" i="22"/>
  <c r="BG197" i="22"/>
  <c r="BH197" i="22"/>
  <c r="BI197" i="22"/>
  <c r="BK197" i="22"/>
  <c r="BF198" i="22"/>
  <c r="P198" i="22"/>
  <c r="R198" i="22"/>
  <c r="T198" i="22"/>
  <c r="BE198" i="22"/>
  <c r="BG198" i="22"/>
  <c r="BH198" i="22"/>
  <c r="BI198" i="22"/>
  <c r="BK198" i="22"/>
  <c r="BF199" i="22"/>
  <c r="P199" i="22"/>
  <c r="R199" i="22"/>
  <c r="T199" i="22"/>
  <c r="BE199" i="22"/>
  <c r="BG199" i="22"/>
  <c r="BH199" i="22"/>
  <c r="BI199" i="22"/>
  <c r="BK199" i="22"/>
  <c r="BF200" i="22"/>
  <c r="P200" i="22"/>
  <c r="R200" i="22"/>
  <c r="T200" i="22"/>
  <c r="BE200" i="22"/>
  <c r="BG200" i="22"/>
  <c r="BH200" i="22"/>
  <c r="BI200" i="22"/>
  <c r="BK200" i="22"/>
  <c r="BF205" i="22"/>
  <c r="P205" i="22"/>
  <c r="R205" i="22"/>
  <c r="T205" i="22"/>
  <c r="BE205" i="22"/>
  <c r="BG205" i="22"/>
  <c r="BH205" i="22"/>
  <c r="BI205" i="22"/>
  <c r="BK205" i="22"/>
  <c r="BF207" i="22"/>
  <c r="P207" i="22"/>
  <c r="R207" i="22"/>
  <c r="T207" i="22"/>
  <c r="BE207" i="22"/>
  <c r="BG207" i="22"/>
  <c r="BH207" i="22"/>
  <c r="BI207" i="22"/>
  <c r="BK207" i="22"/>
  <c r="BF211" i="22"/>
  <c r="P211" i="22"/>
  <c r="R211" i="22"/>
  <c r="T211" i="22"/>
  <c r="BE211" i="22"/>
  <c r="BG211" i="22"/>
  <c r="BH211" i="22"/>
  <c r="BI211" i="22"/>
  <c r="BK211" i="22"/>
  <c r="BF213" i="22"/>
  <c r="P213" i="22"/>
  <c r="R213" i="22"/>
  <c r="T213" i="22"/>
  <c r="BE213" i="22"/>
  <c r="BG213" i="22"/>
  <c r="BH213" i="22"/>
  <c r="BI213" i="22"/>
  <c r="BK213" i="22"/>
  <c r="BF214" i="22"/>
  <c r="P214" i="22"/>
  <c r="R214" i="22"/>
  <c r="T214" i="22"/>
  <c r="BE214" i="22"/>
  <c r="BG214" i="22"/>
  <c r="BH214" i="22"/>
  <c r="BI214" i="22"/>
  <c r="BK214" i="22"/>
  <c r="BF215" i="22"/>
  <c r="P215" i="22"/>
  <c r="R215" i="22"/>
  <c r="T215" i="22"/>
  <c r="BE215" i="22"/>
  <c r="BG215" i="22"/>
  <c r="BH215" i="22"/>
  <c r="BI215" i="22"/>
  <c r="BK215" i="22"/>
  <c r="BF216" i="22"/>
  <c r="P216" i="22"/>
  <c r="R216" i="22"/>
  <c r="T216" i="22"/>
  <c r="BE216" i="22"/>
  <c r="BG216" i="22"/>
  <c r="BH216" i="22"/>
  <c r="BI216" i="22"/>
  <c r="BK216" i="22"/>
  <c r="BF220" i="22"/>
  <c r="P220" i="22"/>
  <c r="R220" i="22"/>
  <c r="T220" i="22"/>
  <c r="BE220" i="22"/>
  <c r="BG220" i="22"/>
  <c r="BH220" i="22"/>
  <c r="BI220" i="22"/>
  <c r="BK220" i="22"/>
  <c r="BF225" i="22"/>
  <c r="P225" i="22"/>
  <c r="R225" i="22"/>
  <c r="T225" i="22"/>
  <c r="BE225" i="22"/>
  <c r="BG225" i="22"/>
  <c r="BH225" i="22"/>
  <c r="BI225" i="22"/>
  <c r="BK225" i="22"/>
  <c r="BF227" i="22"/>
  <c r="P227" i="22"/>
  <c r="R227" i="22"/>
  <c r="T227" i="22"/>
  <c r="BE227" i="22"/>
  <c r="BG227" i="22"/>
  <c r="BH227" i="22"/>
  <c r="BI227" i="22"/>
  <c r="BK227" i="22"/>
  <c r="BF228" i="22"/>
  <c r="P228" i="22"/>
  <c r="R228" i="22"/>
  <c r="T228" i="22"/>
  <c r="BE228" i="22"/>
  <c r="BG228" i="22"/>
  <c r="BH228" i="22"/>
  <c r="BI228" i="22"/>
  <c r="BK228" i="22"/>
  <c r="P152" i="18" l="1"/>
  <c r="T152" i="18"/>
  <c r="R152" i="18"/>
  <c r="R140" i="18"/>
  <c r="R128" i="18"/>
  <c r="R127" i="18" s="1"/>
  <c r="R126" i="18" s="1"/>
  <c r="BK128" i="18"/>
  <c r="BK127" i="18" s="1"/>
  <c r="T140" i="18"/>
  <c r="F38" i="18"/>
  <c r="BK140" i="18"/>
  <c r="F39" i="18"/>
  <c r="F37" i="18"/>
  <c r="F123" i="18"/>
  <c r="P140" i="18"/>
  <c r="T128" i="18"/>
  <c r="P128" i="18"/>
  <c r="J35" i="18"/>
  <c r="BK152" i="18"/>
  <c r="J91" i="18"/>
  <c r="F122" i="18"/>
  <c r="F35" i="18"/>
  <c r="E85" i="18"/>
  <c r="BK226" i="22"/>
  <c r="BK147" i="22"/>
  <c r="T226" i="22"/>
  <c r="R142" i="22"/>
  <c r="T147" i="22"/>
  <c r="R132" i="22"/>
  <c r="R226" i="22"/>
  <c r="BK142" i="22"/>
  <c r="P147" i="22"/>
  <c r="E119" i="22"/>
  <c r="P226" i="22"/>
  <c r="P178" i="22"/>
  <c r="BK153" i="22"/>
  <c r="R147" i="22"/>
  <c r="P132" i="22"/>
  <c r="T178" i="22"/>
  <c r="P142" i="22"/>
  <c r="P166" i="22"/>
  <c r="P153" i="22"/>
  <c r="BK178" i="22"/>
  <c r="R166" i="22"/>
  <c r="R153" i="22"/>
  <c r="T142" i="22"/>
  <c r="BK166" i="22"/>
  <c r="T166" i="22"/>
  <c r="T153" i="22"/>
  <c r="BK132" i="22"/>
  <c r="F128" i="22"/>
  <c r="F127" i="22"/>
  <c r="F41" i="22"/>
  <c r="F40" i="22"/>
  <c r="R178" i="22"/>
  <c r="F37" i="22"/>
  <c r="F39" i="22"/>
  <c r="T132" i="22"/>
  <c r="J37" i="22"/>
  <c r="T127" i="18" l="1"/>
  <c r="T126" i="18" s="1"/>
  <c r="P127" i="18"/>
  <c r="P126" i="18" s="1"/>
  <c r="BK126" i="18"/>
  <c r="R131" i="22"/>
  <c r="T177" i="22"/>
  <c r="R177" i="22"/>
  <c r="P131" i="22"/>
  <c r="P177" i="22"/>
  <c r="BK177" i="22"/>
  <c r="T131" i="22"/>
  <c r="BK131" i="22"/>
  <c r="P130" i="22" l="1"/>
  <c r="R130" i="22"/>
  <c r="T130" i="22"/>
  <c r="BK130" i="22"/>
  <c r="E89" i="17" l="1"/>
  <c r="P163" i="14" l="1"/>
  <c r="R163" i="14"/>
  <c r="T163" i="14"/>
  <c r="BE163" i="14"/>
  <c r="BF163" i="14"/>
  <c r="BG163" i="14"/>
  <c r="BH163" i="14"/>
  <c r="BI163" i="14"/>
  <c r="BK163" i="14"/>
  <c r="BF164" i="14"/>
  <c r="P164" i="14"/>
  <c r="R164" i="14"/>
  <c r="T164" i="14"/>
  <c r="BE164" i="14"/>
  <c r="BG164" i="14"/>
  <c r="BH164" i="14"/>
  <c r="BI164" i="14"/>
  <c r="BK164" i="14"/>
  <c r="P165" i="14"/>
  <c r="R165" i="14"/>
  <c r="T165" i="14"/>
  <c r="BE165" i="14"/>
  <c r="BF165" i="14"/>
  <c r="BG165" i="14"/>
  <c r="BH165" i="14"/>
  <c r="BI165" i="14"/>
  <c r="BK165" i="14"/>
  <c r="BF166" i="14"/>
  <c r="P166" i="14"/>
  <c r="R166" i="14"/>
  <c r="T166" i="14"/>
  <c r="BE166" i="14"/>
  <c r="BG166" i="14"/>
  <c r="BH166" i="14"/>
  <c r="BI166" i="14"/>
  <c r="BK166" i="14"/>
  <c r="P167" i="14"/>
  <c r="R167" i="14"/>
  <c r="T167" i="14"/>
  <c r="BE167" i="14"/>
  <c r="BF167" i="14"/>
  <c r="BG167" i="14"/>
  <c r="BH167" i="14"/>
  <c r="BI167" i="14"/>
  <c r="BK167" i="14"/>
  <c r="BF168" i="14"/>
  <c r="P168" i="14"/>
  <c r="R168" i="14"/>
  <c r="T168" i="14"/>
  <c r="BE168" i="14"/>
  <c r="BG168" i="14"/>
  <c r="BH168" i="14"/>
  <c r="BI168" i="14"/>
  <c r="BK168" i="14"/>
  <c r="P169" i="14"/>
  <c r="R169" i="14"/>
  <c r="T169" i="14"/>
  <c r="BE169" i="14"/>
  <c r="BF169" i="14"/>
  <c r="BG169" i="14"/>
  <c r="BH169" i="14"/>
  <c r="BI169" i="14"/>
  <c r="BK169" i="14"/>
  <c r="J39" i="20"/>
  <c r="J38" i="20"/>
  <c r="AY123" i="1"/>
  <c r="J37" i="20"/>
  <c r="AX123" i="1"/>
  <c r="BI158" i="20"/>
  <c r="BH158" i="20"/>
  <c r="BG158" i="20"/>
  <c r="BE158" i="20"/>
  <c r="T158" i="20"/>
  <c r="T157" i="20"/>
  <c r="R158" i="20"/>
  <c r="R157" i="20" s="1"/>
  <c r="P158" i="20"/>
  <c r="P157" i="20"/>
  <c r="BI155" i="20"/>
  <c r="BH155" i="20"/>
  <c r="BG155" i="20"/>
  <c r="BE155" i="20"/>
  <c r="T155" i="20"/>
  <c r="T154" i="20"/>
  <c r="R155" i="20"/>
  <c r="R154" i="20"/>
  <c r="P155" i="20"/>
  <c r="P154" i="20" s="1"/>
  <c r="BI152" i="20"/>
  <c r="BH152" i="20"/>
  <c r="BG152" i="20"/>
  <c r="BE152" i="20"/>
  <c r="T152" i="20"/>
  <c r="R152" i="20"/>
  <c r="P152" i="20"/>
  <c r="BI150" i="20"/>
  <c r="BH150" i="20"/>
  <c r="BG150" i="20"/>
  <c r="BE150" i="20"/>
  <c r="T150" i="20"/>
  <c r="R150" i="20"/>
  <c r="P150" i="20"/>
  <c r="BI149" i="20"/>
  <c r="BH149" i="20"/>
  <c r="BG149" i="20"/>
  <c r="BE149" i="20"/>
  <c r="T149" i="20"/>
  <c r="R149" i="20"/>
  <c r="P149" i="20"/>
  <c r="BI148" i="20"/>
  <c r="BH148" i="20"/>
  <c r="BG148" i="20"/>
  <c r="BE148" i="20"/>
  <c r="T148" i="20"/>
  <c r="R148" i="20"/>
  <c r="P148" i="20"/>
  <c r="BI147" i="20"/>
  <c r="BH147" i="20"/>
  <c r="BG147" i="20"/>
  <c r="BE147" i="20"/>
  <c r="T147" i="20"/>
  <c r="R147" i="20"/>
  <c r="P147" i="20"/>
  <c r="BI145" i="20"/>
  <c r="BH145" i="20"/>
  <c r="BG145" i="20"/>
  <c r="BE145" i="20"/>
  <c r="T145" i="20"/>
  <c r="R145" i="20"/>
  <c r="P145" i="20"/>
  <c r="BI141" i="20"/>
  <c r="BH141" i="20"/>
  <c r="BG141" i="20"/>
  <c r="BE141" i="20"/>
  <c r="T141" i="20"/>
  <c r="R141" i="20"/>
  <c r="P141" i="20"/>
  <c r="BI140" i="20"/>
  <c r="BH140" i="20"/>
  <c r="BG140" i="20"/>
  <c r="BE140" i="20"/>
  <c r="T140" i="20"/>
  <c r="R140" i="20"/>
  <c r="P140" i="20"/>
  <c r="BI138" i="20"/>
  <c r="BH138" i="20"/>
  <c r="BG138" i="20"/>
  <c r="BE138" i="20"/>
  <c r="T138" i="20"/>
  <c r="R138" i="20"/>
  <c r="P138" i="20"/>
  <c r="BI137" i="20"/>
  <c r="BH137" i="20"/>
  <c r="BG137" i="20"/>
  <c r="BE137" i="20"/>
  <c r="T137" i="20"/>
  <c r="R137" i="20"/>
  <c r="P137" i="20"/>
  <c r="BI135" i="20"/>
  <c r="BH135" i="20"/>
  <c r="BG135" i="20"/>
  <c r="BE135" i="20"/>
  <c r="T135" i="20"/>
  <c r="R135" i="20"/>
  <c r="P135" i="20"/>
  <c r="BI133" i="20"/>
  <c r="BH133" i="20"/>
  <c r="BG133" i="20"/>
  <c r="BE133" i="20"/>
  <c r="T133" i="20"/>
  <c r="R133" i="20"/>
  <c r="P133" i="20"/>
  <c r="BI129" i="20"/>
  <c r="BH129" i="20"/>
  <c r="BG129" i="20"/>
  <c r="BE129" i="20"/>
  <c r="T129" i="20"/>
  <c r="R129" i="20"/>
  <c r="P129" i="20"/>
  <c r="J123" i="20"/>
  <c r="J122" i="20"/>
  <c r="F120" i="20"/>
  <c r="E118" i="20"/>
  <c r="J94" i="20"/>
  <c r="J93" i="20"/>
  <c r="F91" i="20"/>
  <c r="E89" i="20"/>
  <c r="J20" i="20"/>
  <c r="E20" i="20"/>
  <c r="F123" i="20" s="1"/>
  <c r="J19" i="20"/>
  <c r="J17" i="20"/>
  <c r="E17" i="20"/>
  <c r="F122" i="20" s="1"/>
  <c r="J16" i="20"/>
  <c r="J14" i="20"/>
  <c r="J91" i="20" s="1"/>
  <c r="E7" i="20"/>
  <c r="E114" i="20" s="1"/>
  <c r="J39" i="19"/>
  <c r="J38" i="19"/>
  <c r="AY122" i="1" s="1"/>
  <c r="J37" i="19"/>
  <c r="AX122" i="1" s="1"/>
  <c r="BI209" i="19"/>
  <c r="BH209" i="19"/>
  <c r="BG209" i="19"/>
  <c r="BE209" i="19"/>
  <c r="T209" i="19"/>
  <c r="R209" i="19"/>
  <c r="P209" i="19"/>
  <c r="BI208" i="19"/>
  <c r="BH208" i="19"/>
  <c r="BG208" i="19"/>
  <c r="BE208" i="19"/>
  <c r="T208" i="19"/>
  <c r="R208" i="19"/>
  <c r="P208" i="19"/>
  <c r="BI207" i="19"/>
  <c r="BH207" i="19"/>
  <c r="BG207" i="19"/>
  <c r="BE207" i="19"/>
  <c r="T207" i="19"/>
  <c r="R207" i="19"/>
  <c r="P207" i="19"/>
  <c r="BI205" i="19"/>
  <c r="BH205" i="19"/>
  <c r="BG205" i="19"/>
  <c r="BE205" i="19"/>
  <c r="T205" i="19"/>
  <c r="R205" i="19"/>
  <c r="P205" i="19"/>
  <c r="BI203" i="19"/>
  <c r="BH203" i="19"/>
  <c r="BG203" i="19"/>
  <c r="BE203" i="19"/>
  <c r="T203" i="19"/>
  <c r="R203" i="19"/>
  <c r="P203" i="19"/>
  <c r="BI201" i="19"/>
  <c r="BH201" i="19"/>
  <c r="BG201" i="19"/>
  <c r="BE201" i="19"/>
  <c r="T201" i="19"/>
  <c r="R201" i="19"/>
  <c r="P201" i="19"/>
  <c r="BI199" i="19"/>
  <c r="BH199" i="19"/>
  <c r="BG199" i="19"/>
  <c r="BE199" i="19"/>
  <c r="T199" i="19"/>
  <c r="R199" i="19"/>
  <c r="P199" i="19"/>
  <c r="BI197" i="19"/>
  <c r="BH197" i="19"/>
  <c r="BG197" i="19"/>
  <c r="BE197" i="19"/>
  <c r="T197" i="19"/>
  <c r="R197" i="19"/>
  <c r="P197" i="19"/>
  <c r="BI195" i="19"/>
  <c r="BH195" i="19"/>
  <c r="BG195" i="19"/>
  <c r="BE195" i="19"/>
  <c r="T195" i="19"/>
  <c r="R195" i="19"/>
  <c r="P195" i="19"/>
  <c r="BI193" i="19"/>
  <c r="BH193" i="19"/>
  <c r="BG193" i="19"/>
  <c r="BE193" i="19"/>
  <c r="T193" i="19"/>
  <c r="R193" i="19"/>
  <c r="P193" i="19"/>
  <c r="BI192" i="19"/>
  <c r="BH192" i="19"/>
  <c r="BG192" i="19"/>
  <c r="BE192" i="19"/>
  <c r="T192" i="19"/>
  <c r="R192" i="19"/>
  <c r="P192" i="19"/>
  <c r="BI191" i="19"/>
  <c r="BH191" i="19"/>
  <c r="BG191" i="19"/>
  <c r="BE191" i="19"/>
  <c r="T191" i="19"/>
  <c r="R191" i="19"/>
  <c r="P191" i="19"/>
  <c r="BI188" i="19"/>
  <c r="BH188" i="19"/>
  <c r="BG188" i="19"/>
  <c r="BE188" i="19"/>
  <c r="T188" i="19"/>
  <c r="T187" i="19" s="1"/>
  <c r="R188" i="19"/>
  <c r="R187" i="19" s="1"/>
  <c r="P188" i="19"/>
  <c r="P187" i="19" s="1"/>
  <c r="BI186" i="19"/>
  <c r="BH186" i="19"/>
  <c r="BG186" i="19"/>
  <c r="BE186" i="19"/>
  <c r="T186" i="19"/>
  <c r="R186" i="19"/>
  <c r="P186" i="19"/>
  <c r="BI184" i="19"/>
  <c r="BH184" i="19"/>
  <c r="BG184" i="19"/>
  <c r="BE184" i="19"/>
  <c r="T184" i="19"/>
  <c r="R184" i="19"/>
  <c r="P184" i="19"/>
  <c r="BI183" i="19"/>
  <c r="BH183" i="19"/>
  <c r="BG183" i="19"/>
  <c r="BE183" i="19"/>
  <c r="T183" i="19"/>
  <c r="R183" i="19"/>
  <c r="P183" i="19"/>
  <c r="BI181" i="19"/>
  <c r="BH181" i="19"/>
  <c r="BG181" i="19"/>
  <c r="BE181" i="19"/>
  <c r="T181" i="19"/>
  <c r="R181" i="19"/>
  <c r="P181" i="19"/>
  <c r="BI180" i="19"/>
  <c r="BH180" i="19"/>
  <c r="BG180" i="19"/>
  <c r="BE180" i="19"/>
  <c r="T180" i="19"/>
  <c r="R180" i="19"/>
  <c r="P180" i="19"/>
  <c r="BI176" i="19"/>
  <c r="BH176" i="19"/>
  <c r="BG176" i="19"/>
  <c r="BE176" i="19"/>
  <c r="T176" i="19"/>
  <c r="R176" i="19"/>
  <c r="P176" i="19"/>
  <c r="BI174" i="19"/>
  <c r="BH174" i="19"/>
  <c r="BG174" i="19"/>
  <c r="BE174" i="19"/>
  <c r="T174" i="19"/>
  <c r="R174" i="19"/>
  <c r="P174" i="19"/>
  <c r="BI172" i="19"/>
  <c r="BH172" i="19"/>
  <c r="BG172" i="19"/>
  <c r="BE172" i="19"/>
  <c r="T172" i="19"/>
  <c r="R172" i="19"/>
  <c r="P172" i="19"/>
  <c r="BI168" i="19"/>
  <c r="BH168" i="19"/>
  <c r="BG168" i="19"/>
  <c r="BE168" i="19"/>
  <c r="T168" i="19"/>
  <c r="R168" i="19"/>
  <c r="P168" i="19"/>
  <c r="BI166" i="19"/>
  <c r="BH166" i="19"/>
  <c r="BG166" i="19"/>
  <c r="BE166" i="19"/>
  <c r="T166" i="19"/>
  <c r="T165" i="19" s="1"/>
  <c r="R166" i="19"/>
  <c r="R165" i="19" s="1"/>
  <c r="P166" i="19"/>
  <c r="P165" i="19" s="1"/>
  <c r="BI164" i="19"/>
  <c r="BH164" i="19"/>
  <c r="BG164" i="19"/>
  <c r="BE164" i="19"/>
  <c r="T164" i="19"/>
  <c r="R164" i="19"/>
  <c r="P164" i="19"/>
  <c r="BI163" i="19"/>
  <c r="BH163" i="19"/>
  <c r="BG163" i="19"/>
  <c r="BE163" i="19"/>
  <c r="T163" i="19"/>
  <c r="R163" i="19"/>
  <c r="P163" i="19"/>
  <c r="BI162" i="19"/>
  <c r="BH162" i="19"/>
  <c r="BG162" i="19"/>
  <c r="BE162" i="19"/>
  <c r="T162" i="19"/>
  <c r="R162" i="19"/>
  <c r="P162" i="19"/>
  <c r="BI160" i="19"/>
  <c r="BH160" i="19"/>
  <c r="BG160" i="19"/>
  <c r="BE160" i="19"/>
  <c r="T160" i="19"/>
  <c r="R160" i="19"/>
  <c r="P160" i="19"/>
  <c r="BI159" i="19"/>
  <c r="BH159" i="19"/>
  <c r="BG159" i="19"/>
  <c r="BE159" i="19"/>
  <c r="T159" i="19"/>
  <c r="R159" i="19"/>
  <c r="P159" i="19"/>
  <c r="BI157" i="19"/>
  <c r="BH157" i="19"/>
  <c r="BG157" i="19"/>
  <c r="BE157" i="19"/>
  <c r="T157" i="19"/>
  <c r="R157" i="19"/>
  <c r="P157" i="19"/>
  <c r="BI156" i="19"/>
  <c r="BH156" i="19"/>
  <c r="BG156" i="19"/>
  <c r="BE156" i="19"/>
  <c r="T156" i="19"/>
  <c r="R156" i="19"/>
  <c r="P156" i="19"/>
  <c r="BI154" i="19"/>
  <c r="BH154" i="19"/>
  <c r="BG154" i="19"/>
  <c r="BE154" i="19"/>
  <c r="T154" i="19"/>
  <c r="R154" i="19"/>
  <c r="P154" i="19"/>
  <c r="BI152" i="19"/>
  <c r="BH152" i="19"/>
  <c r="BG152" i="19"/>
  <c r="BE152" i="19"/>
  <c r="T152" i="19"/>
  <c r="R152" i="19"/>
  <c r="P152" i="19"/>
  <c r="BI151" i="19"/>
  <c r="BH151" i="19"/>
  <c r="BG151" i="19"/>
  <c r="BE151" i="19"/>
  <c r="T151" i="19"/>
  <c r="R151" i="19"/>
  <c r="P151" i="19"/>
  <c r="BI149" i="19"/>
  <c r="BH149" i="19"/>
  <c r="BG149" i="19"/>
  <c r="BE149" i="19"/>
  <c r="T149" i="19"/>
  <c r="R149" i="19"/>
  <c r="P149" i="19"/>
  <c r="BI147" i="19"/>
  <c r="BH147" i="19"/>
  <c r="BG147" i="19"/>
  <c r="BE147" i="19"/>
  <c r="T147" i="19"/>
  <c r="R147" i="19"/>
  <c r="P147" i="19"/>
  <c r="BI145" i="19"/>
  <c r="BH145" i="19"/>
  <c r="BG145" i="19"/>
  <c r="BE145" i="19"/>
  <c r="T145" i="19"/>
  <c r="R145" i="19"/>
  <c r="P145" i="19"/>
  <c r="BI144" i="19"/>
  <c r="BH144" i="19"/>
  <c r="BG144" i="19"/>
  <c r="BE144" i="19"/>
  <c r="T144" i="19"/>
  <c r="R144" i="19"/>
  <c r="P144" i="19"/>
  <c r="BI142" i="19"/>
  <c r="BH142" i="19"/>
  <c r="BG142" i="19"/>
  <c r="BE142" i="19"/>
  <c r="T142" i="19"/>
  <c r="R142" i="19"/>
  <c r="P142" i="19"/>
  <c r="BI141" i="19"/>
  <c r="BH141" i="19"/>
  <c r="BG141" i="19"/>
  <c r="BE141" i="19"/>
  <c r="T141" i="19"/>
  <c r="R141" i="19"/>
  <c r="P141" i="19"/>
  <c r="BI139" i="19"/>
  <c r="BH139" i="19"/>
  <c r="BG139" i="19"/>
  <c r="BE139" i="19"/>
  <c r="T139" i="19"/>
  <c r="R139" i="19"/>
  <c r="P139" i="19"/>
  <c r="BI137" i="19"/>
  <c r="BH137" i="19"/>
  <c r="BG137" i="19"/>
  <c r="BE137" i="19"/>
  <c r="T137" i="19"/>
  <c r="R137" i="19"/>
  <c r="P137" i="19"/>
  <c r="BI135" i="19"/>
  <c r="BH135" i="19"/>
  <c r="BG135" i="19"/>
  <c r="BE135" i="19"/>
  <c r="T135" i="19"/>
  <c r="R135" i="19"/>
  <c r="P135" i="19"/>
  <c r="BI133" i="19"/>
  <c r="BH133" i="19"/>
  <c r="BG133" i="19"/>
  <c r="BE133" i="19"/>
  <c r="T133" i="19"/>
  <c r="R133" i="19"/>
  <c r="P133" i="19"/>
  <c r="J127" i="19"/>
  <c r="J126" i="19"/>
  <c r="F124" i="19"/>
  <c r="E122" i="19"/>
  <c r="J94" i="19"/>
  <c r="J93" i="19"/>
  <c r="F91" i="19"/>
  <c r="E89" i="19"/>
  <c r="J20" i="19"/>
  <c r="E20" i="19"/>
  <c r="F94" i="19" s="1"/>
  <c r="J19" i="19"/>
  <c r="J17" i="19"/>
  <c r="E17" i="19"/>
  <c r="F126" i="19" s="1"/>
  <c r="J16" i="19"/>
  <c r="J14" i="19"/>
  <c r="J91" i="19" s="1"/>
  <c r="E7" i="19"/>
  <c r="E118" i="19" s="1"/>
  <c r="AY121" i="1"/>
  <c r="AX121" i="1"/>
  <c r="J39" i="17"/>
  <c r="J38" i="17"/>
  <c r="AY120" i="1" s="1"/>
  <c r="J37" i="17"/>
  <c r="AX120" i="1" s="1"/>
  <c r="BI386" i="17"/>
  <c r="BH386" i="17"/>
  <c r="BG386" i="17"/>
  <c r="BE386" i="17"/>
  <c r="T386" i="17"/>
  <c r="R386" i="17"/>
  <c r="P386" i="17"/>
  <c r="BI382" i="17"/>
  <c r="BH382" i="17"/>
  <c r="BG382" i="17"/>
  <c r="BE382" i="17"/>
  <c r="T382" i="17"/>
  <c r="R382" i="17"/>
  <c r="P382" i="17"/>
  <c r="BI380" i="17"/>
  <c r="BH380" i="17"/>
  <c r="BG380" i="17"/>
  <c r="BE380" i="17"/>
  <c r="T380" i="17"/>
  <c r="R380" i="17"/>
  <c r="P380" i="17"/>
  <c r="BI379" i="17"/>
  <c r="BH379" i="17"/>
  <c r="BG379" i="17"/>
  <c r="BE379" i="17"/>
  <c r="T379" i="17"/>
  <c r="R379" i="17"/>
  <c r="P379" i="17"/>
  <c r="BI376" i="17"/>
  <c r="BH376" i="17"/>
  <c r="BG376" i="17"/>
  <c r="BE376" i="17"/>
  <c r="T376" i="17"/>
  <c r="R376" i="17"/>
  <c r="P376" i="17"/>
  <c r="BI373" i="17"/>
  <c r="BH373" i="17"/>
  <c r="BG373" i="17"/>
  <c r="BE373" i="17"/>
  <c r="T373" i="17"/>
  <c r="R373" i="17"/>
  <c r="P373" i="17"/>
  <c r="BI371" i="17"/>
  <c r="BH371" i="17"/>
  <c r="BG371" i="17"/>
  <c r="BE371" i="17"/>
  <c r="T371" i="17"/>
  <c r="R371" i="17"/>
  <c r="P371" i="17"/>
  <c r="BI358" i="17"/>
  <c r="BH358" i="17"/>
  <c r="BG358" i="17"/>
  <c r="BE358" i="17"/>
  <c r="T358" i="17"/>
  <c r="R358" i="17"/>
  <c r="P358" i="17"/>
  <c r="BI356" i="17"/>
  <c r="BH356" i="17"/>
  <c r="BG356" i="17"/>
  <c r="BE356" i="17"/>
  <c r="T356" i="17"/>
  <c r="R356" i="17"/>
  <c r="P356" i="17"/>
  <c r="BI355" i="17"/>
  <c r="BH355" i="17"/>
  <c r="BG355" i="17"/>
  <c r="BE355" i="17"/>
  <c r="T355" i="17"/>
  <c r="R355" i="17"/>
  <c r="P355" i="17"/>
  <c r="BI354" i="17"/>
  <c r="BH354" i="17"/>
  <c r="BG354" i="17"/>
  <c r="BE354" i="17"/>
  <c r="T354" i="17"/>
  <c r="R354" i="17"/>
  <c r="P354" i="17"/>
  <c r="BI353" i="17"/>
  <c r="BH353" i="17"/>
  <c r="BG353" i="17"/>
  <c r="BE353" i="17"/>
  <c r="T353" i="17"/>
  <c r="R353" i="17"/>
  <c r="P353" i="17"/>
  <c r="BI351" i="17"/>
  <c r="BH351" i="17"/>
  <c r="BG351" i="17"/>
  <c r="BE351" i="17"/>
  <c r="T351" i="17"/>
  <c r="R351" i="17"/>
  <c r="P351" i="17"/>
  <c r="BI349" i="17"/>
  <c r="BH349" i="17"/>
  <c r="BG349" i="17"/>
  <c r="BE349" i="17"/>
  <c r="T349" i="17"/>
  <c r="R349" i="17"/>
  <c r="P349" i="17"/>
  <c r="BI347" i="17"/>
  <c r="BH347" i="17"/>
  <c r="BG347" i="17"/>
  <c r="BE347" i="17"/>
  <c r="T347" i="17"/>
  <c r="R347" i="17"/>
  <c r="P347" i="17"/>
  <c r="BI346" i="17"/>
  <c r="BH346" i="17"/>
  <c r="BG346" i="17"/>
  <c r="BE346" i="17"/>
  <c r="T346" i="17"/>
  <c r="R346" i="17"/>
  <c r="P346" i="17"/>
  <c r="BI340" i="17"/>
  <c r="BH340" i="17"/>
  <c r="BG340" i="17"/>
  <c r="BE340" i="17"/>
  <c r="T340" i="17"/>
  <c r="R340" i="17"/>
  <c r="P340" i="17"/>
  <c r="BI338" i="17"/>
  <c r="BH338" i="17"/>
  <c r="BG338" i="17"/>
  <c r="BE338" i="17"/>
  <c r="T338" i="17"/>
  <c r="R338" i="17"/>
  <c r="P338" i="17"/>
  <c r="BI334" i="17"/>
  <c r="BH334" i="17"/>
  <c r="BG334" i="17"/>
  <c r="BE334" i="17"/>
  <c r="T334" i="17"/>
  <c r="R334" i="17"/>
  <c r="P334" i="17"/>
  <c r="BI329" i="17"/>
  <c r="BH329" i="17"/>
  <c r="BG329" i="17"/>
  <c r="BE329" i="17"/>
  <c r="T329" i="17"/>
  <c r="R329" i="17"/>
  <c r="P329" i="17"/>
  <c r="BI327" i="17"/>
  <c r="BH327" i="17"/>
  <c r="BG327" i="17"/>
  <c r="BE327" i="17"/>
  <c r="T327" i="17"/>
  <c r="R327" i="17"/>
  <c r="P327" i="17"/>
  <c r="BI325" i="17"/>
  <c r="BH325" i="17"/>
  <c r="BG325" i="17"/>
  <c r="BE325" i="17"/>
  <c r="T325" i="17"/>
  <c r="R325" i="17"/>
  <c r="P325" i="17"/>
  <c r="BI324" i="17"/>
  <c r="BH324" i="17"/>
  <c r="BG324" i="17"/>
  <c r="BE324" i="17"/>
  <c r="T324" i="17"/>
  <c r="R324" i="17"/>
  <c r="P324" i="17"/>
  <c r="BI322" i="17"/>
  <c r="BH322" i="17"/>
  <c r="BG322" i="17"/>
  <c r="BE322" i="17"/>
  <c r="T322" i="17"/>
  <c r="R322" i="17"/>
  <c r="P322" i="17"/>
  <c r="BI320" i="17"/>
  <c r="BH320" i="17"/>
  <c r="BG320" i="17"/>
  <c r="BE320" i="17"/>
  <c r="T320" i="17"/>
  <c r="R320" i="17"/>
  <c r="P320" i="17"/>
  <c r="BI319" i="17"/>
  <c r="BH319" i="17"/>
  <c r="BG319" i="17"/>
  <c r="BE319" i="17"/>
  <c r="T319" i="17"/>
  <c r="R319" i="17"/>
  <c r="P319" i="17"/>
  <c r="BI317" i="17"/>
  <c r="BH317" i="17"/>
  <c r="BG317" i="17"/>
  <c r="BE317" i="17"/>
  <c r="T317" i="17"/>
  <c r="R317" i="17"/>
  <c r="P317" i="17"/>
  <c r="BI315" i="17"/>
  <c r="BH315" i="17"/>
  <c r="BG315" i="17"/>
  <c r="BE315" i="17"/>
  <c r="T315" i="17"/>
  <c r="R315" i="17"/>
  <c r="P315" i="17"/>
  <c r="BI314" i="17"/>
  <c r="BH314" i="17"/>
  <c r="BG314" i="17"/>
  <c r="BE314" i="17"/>
  <c r="T314" i="17"/>
  <c r="R314" i="17"/>
  <c r="P314" i="17"/>
  <c r="BI312" i="17"/>
  <c r="BH312" i="17"/>
  <c r="BG312" i="17"/>
  <c r="BE312" i="17"/>
  <c r="T312" i="17"/>
  <c r="R312" i="17"/>
  <c r="P312" i="17"/>
  <c r="BI310" i="17"/>
  <c r="BH310" i="17"/>
  <c r="BG310" i="17"/>
  <c r="BE310" i="17"/>
  <c r="T310" i="17"/>
  <c r="R310" i="17"/>
  <c r="P310" i="17"/>
  <c r="BI309" i="17"/>
  <c r="BH309" i="17"/>
  <c r="BG309" i="17"/>
  <c r="BE309" i="17"/>
  <c r="T309" i="17"/>
  <c r="R309" i="17"/>
  <c r="P309" i="17"/>
  <c r="BI306" i="17"/>
  <c r="BH306" i="17"/>
  <c r="BG306" i="17"/>
  <c r="BE306" i="17"/>
  <c r="T306" i="17"/>
  <c r="R306" i="17"/>
  <c r="P306" i="17"/>
  <c r="BI303" i="17"/>
  <c r="BH303" i="17"/>
  <c r="BG303" i="17"/>
  <c r="BE303" i="17"/>
  <c r="T303" i="17"/>
  <c r="R303" i="17"/>
  <c r="P303" i="17"/>
  <c r="BI292" i="17"/>
  <c r="BH292" i="17"/>
  <c r="BG292" i="17"/>
  <c r="BE292" i="17"/>
  <c r="T292" i="17"/>
  <c r="R292" i="17"/>
  <c r="P292" i="17"/>
  <c r="BI289" i="17"/>
  <c r="BH289" i="17"/>
  <c r="BG289" i="17"/>
  <c r="BE289" i="17"/>
  <c r="T289" i="17"/>
  <c r="R289" i="17"/>
  <c r="P289" i="17"/>
  <c r="BI278" i="17"/>
  <c r="BH278" i="17"/>
  <c r="BG278" i="17"/>
  <c r="BE278" i="17"/>
  <c r="T278" i="17"/>
  <c r="R278" i="17"/>
  <c r="P278" i="17"/>
  <c r="BI277" i="17"/>
  <c r="BH277" i="17"/>
  <c r="BG277" i="17"/>
  <c r="BE277" i="17"/>
  <c r="T277" i="17"/>
  <c r="R277" i="17"/>
  <c r="P277" i="17"/>
  <c r="BI276" i="17"/>
  <c r="BH276" i="17"/>
  <c r="BG276" i="17"/>
  <c r="BE276" i="17"/>
  <c r="T276" i="17"/>
  <c r="R276" i="17"/>
  <c r="P276" i="17"/>
  <c r="BI274" i="17"/>
  <c r="BH274" i="17"/>
  <c r="BG274" i="17"/>
  <c r="BE274" i="17"/>
  <c r="T274" i="17"/>
  <c r="R274" i="17"/>
  <c r="P274" i="17"/>
  <c r="BI273" i="17"/>
  <c r="BH273" i="17"/>
  <c r="BG273" i="17"/>
  <c r="BE273" i="17"/>
  <c r="T273" i="17"/>
  <c r="R273" i="17"/>
  <c r="P273" i="17"/>
  <c r="BI272" i="17"/>
  <c r="BH272" i="17"/>
  <c r="BG272" i="17"/>
  <c r="BE272" i="17"/>
  <c r="T272" i="17"/>
  <c r="R272" i="17"/>
  <c r="P272" i="17"/>
  <c r="BI271" i="17"/>
  <c r="BH271" i="17"/>
  <c r="BG271" i="17"/>
  <c r="BE271" i="17"/>
  <c r="T271" i="17"/>
  <c r="R271" i="17"/>
  <c r="P271" i="17"/>
  <c r="BI270" i="17"/>
  <c r="BH270" i="17"/>
  <c r="BG270" i="17"/>
  <c r="BE270" i="17"/>
  <c r="T270" i="17"/>
  <c r="R270" i="17"/>
  <c r="P270" i="17"/>
  <c r="BI269" i="17"/>
  <c r="BH269" i="17"/>
  <c r="BG269" i="17"/>
  <c r="BE269" i="17"/>
  <c r="T269" i="17"/>
  <c r="R269" i="17"/>
  <c r="P269" i="17"/>
  <c r="BI267" i="17"/>
  <c r="BH267" i="17"/>
  <c r="BG267" i="17"/>
  <c r="BE267" i="17"/>
  <c r="T267" i="17"/>
  <c r="R267" i="17"/>
  <c r="P267" i="17"/>
  <c r="BI265" i="17"/>
  <c r="BH265" i="17"/>
  <c r="BG265" i="17"/>
  <c r="BE265" i="17"/>
  <c r="T265" i="17"/>
  <c r="R265" i="17"/>
  <c r="P265" i="17"/>
  <c r="BI264" i="17"/>
  <c r="BH264" i="17"/>
  <c r="BG264" i="17"/>
  <c r="BE264" i="17"/>
  <c r="T264" i="17"/>
  <c r="R264" i="17"/>
  <c r="P264" i="17"/>
  <c r="BI262" i="17"/>
  <c r="BH262" i="17"/>
  <c r="BG262" i="17"/>
  <c r="BE262" i="17"/>
  <c r="T262" i="17"/>
  <c r="R262" i="17"/>
  <c r="P262" i="17"/>
  <c r="BI260" i="17"/>
  <c r="BH260" i="17"/>
  <c r="BG260" i="17"/>
  <c r="BE260" i="17"/>
  <c r="T260" i="17"/>
  <c r="R260" i="17"/>
  <c r="P260" i="17"/>
  <c r="BI258" i="17"/>
  <c r="BH258" i="17"/>
  <c r="BG258" i="17"/>
  <c r="BE258" i="17"/>
  <c r="T258" i="17"/>
  <c r="R258" i="17"/>
  <c r="P258" i="17"/>
  <c r="BI257" i="17"/>
  <c r="BH257" i="17"/>
  <c r="BG257" i="17"/>
  <c r="BE257" i="17"/>
  <c r="T257" i="17"/>
  <c r="R257" i="17"/>
  <c r="P257" i="17"/>
  <c r="BI256" i="17"/>
  <c r="BH256" i="17"/>
  <c r="BG256" i="17"/>
  <c r="BE256" i="17"/>
  <c r="T256" i="17"/>
  <c r="R256" i="17"/>
  <c r="P256" i="17"/>
  <c r="BI255" i="17"/>
  <c r="BH255" i="17"/>
  <c r="BG255" i="17"/>
  <c r="BE255" i="17"/>
  <c r="T255" i="17"/>
  <c r="R255" i="17"/>
  <c r="P255" i="17"/>
  <c r="BI253" i="17"/>
  <c r="BH253" i="17"/>
  <c r="BG253" i="17"/>
  <c r="BE253" i="17"/>
  <c r="T253" i="17"/>
  <c r="R253" i="17"/>
  <c r="P253" i="17"/>
  <c r="BI251" i="17"/>
  <c r="BH251" i="17"/>
  <c r="BG251" i="17"/>
  <c r="BE251" i="17"/>
  <c r="T251" i="17"/>
  <c r="R251" i="17"/>
  <c r="P251" i="17"/>
  <c r="BI246" i="17"/>
  <c r="BH246" i="17"/>
  <c r="BG246" i="17"/>
  <c r="BE246" i="17"/>
  <c r="T246" i="17"/>
  <c r="R246" i="17"/>
  <c r="P246" i="17"/>
  <c r="BI244" i="17"/>
  <c r="BH244" i="17"/>
  <c r="BG244" i="17"/>
  <c r="BE244" i="17"/>
  <c r="T244" i="17"/>
  <c r="R244" i="17"/>
  <c r="P244" i="17"/>
  <c r="BI242" i="17"/>
  <c r="BH242" i="17"/>
  <c r="BG242" i="17"/>
  <c r="BE242" i="17"/>
  <c r="T242" i="17"/>
  <c r="R242" i="17"/>
  <c r="P242" i="17"/>
  <c r="BI241" i="17"/>
  <c r="BH241" i="17"/>
  <c r="BG241" i="17"/>
  <c r="BE241" i="17"/>
  <c r="T241" i="17"/>
  <c r="R241" i="17"/>
  <c r="P241" i="17"/>
  <c r="BI239" i="17"/>
  <c r="BH239" i="17"/>
  <c r="BG239" i="17"/>
  <c r="BE239" i="17"/>
  <c r="T239" i="17"/>
  <c r="R239" i="17"/>
  <c r="P239" i="17"/>
  <c r="BI234" i="17"/>
  <c r="BH234" i="17"/>
  <c r="BG234" i="17"/>
  <c r="BE234" i="17"/>
  <c r="T234" i="17"/>
  <c r="R234" i="17"/>
  <c r="P234" i="17"/>
  <c r="BI231" i="17"/>
  <c r="BH231" i="17"/>
  <c r="BG231" i="17"/>
  <c r="BE231" i="17"/>
  <c r="T231" i="17"/>
  <c r="R231" i="17"/>
  <c r="P231" i="17"/>
  <c r="BI230" i="17"/>
  <c r="BH230" i="17"/>
  <c r="BG230" i="17"/>
  <c r="BE230" i="17"/>
  <c r="T230" i="17"/>
  <c r="R230" i="17"/>
  <c r="P230" i="17"/>
  <c r="BI229" i="17"/>
  <c r="BH229" i="17"/>
  <c r="BG229" i="17"/>
  <c r="BE229" i="17"/>
  <c r="T229" i="17"/>
  <c r="R229" i="17"/>
  <c r="P229" i="17"/>
  <c r="BI227" i="17"/>
  <c r="BH227" i="17"/>
  <c r="BG227" i="17"/>
  <c r="BE227" i="17"/>
  <c r="T227" i="17"/>
  <c r="R227" i="17"/>
  <c r="P227" i="17"/>
  <c r="BI226" i="17"/>
  <c r="BH226" i="17"/>
  <c r="BG226" i="17"/>
  <c r="BE226" i="17"/>
  <c r="T226" i="17"/>
  <c r="R226" i="17"/>
  <c r="P226" i="17"/>
  <c r="BI225" i="17"/>
  <c r="BH225" i="17"/>
  <c r="BG225" i="17"/>
  <c r="BE225" i="17"/>
  <c r="T225" i="17"/>
  <c r="R225" i="17"/>
  <c r="P225" i="17"/>
  <c r="BI224" i="17"/>
  <c r="BH224" i="17"/>
  <c r="BG224" i="17"/>
  <c r="BE224" i="17"/>
  <c r="T224" i="17"/>
  <c r="R224" i="17"/>
  <c r="P224" i="17"/>
  <c r="BI213" i="17"/>
  <c r="BH213" i="17"/>
  <c r="BG213" i="17"/>
  <c r="BE213" i="17"/>
  <c r="T213" i="17"/>
  <c r="R213" i="17"/>
  <c r="P213" i="17"/>
  <c r="BI208" i="17"/>
  <c r="BH208" i="17"/>
  <c r="BG208" i="17"/>
  <c r="BE208" i="17"/>
  <c r="T208" i="17"/>
  <c r="R208" i="17"/>
  <c r="P208" i="17"/>
  <c r="BI203" i="17"/>
  <c r="BH203" i="17"/>
  <c r="BG203" i="17"/>
  <c r="BE203" i="17"/>
  <c r="T203" i="17"/>
  <c r="R203" i="17"/>
  <c r="P203" i="17"/>
  <c r="BI201" i="17"/>
  <c r="BH201" i="17"/>
  <c r="BG201" i="17"/>
  <c r="BE201" i="17"/>
  <c r="T201" i="17"/>
  <c r="R201" i="17"/>
  <c r="P201" i="17"/>
  <c r="BI195" i="17"/>
  <c r="BH195" i="17"/>
  <c r="BG195" i="17"/>
  <c r="BE195" i="17"/>
  <c r="T195" i="17"/>
  <c r="R195" i="17"/>
  <c r="P195" i="17"/>
  <c r="BI185" i="17"/>
  <c r="BH185" i="17"/>
  <c r="BG185" i="17"/>
  <c r="BE185" i="17"/>
  <c r="T185" i="17"/>
  <c r="R185" i="17"/>
  <c r="P185" i="17"/>
  <c r="BI181" i="17"/>
  <c r="BH181" i="17"/>
  <c r="BG181" i="17"/>
  <c r="BE181" i="17"/>
  <c r="T181" i="17"/>
  <c r="R181" i="17"/>
  <c r="P181" i="17"/>
  <c r="BI179" i="17"/>
  <c r="BH179" i="17"/>
  <c r="BG179" i="17"/>
  <c r="BE179" i="17"/>
  <c r="T179" i="17"/>
  <c r="R179" i="17"/>
  <c r="P179" i="17"/>
  <c r="BI177" i="17"/>
  <c r="BH177" i="17"/>
  <c r="BG177" i="17"/>
  <c r="BE177" i="17"/>
  <c r="T177" i="17"/>
  <c r="R177" i="17"/>
  <c r="P177" i="17"/>
  <c r="BI176" i="17"/>
  <c r="BH176" i="17"/>
  <c r="BG176" i="17"/>
  <c r="BE176" i="17"/>
  <c r="T176" i="17"/>
  <c r="R176" i="17"/>
  <c r="P176" i="17"/>
  <c r="BI175" i="17"/>
  <c r="BH175" i="17"/>
  <c r="BG175" i="17"/>
  <c r="BE175" i="17"/>
  <c r="T175" i="17"/>
  <c r="R175" i="17"/>
  <c r="P175" i="17"/>
  <c r="BI174" i="17"/>
  <c r="BH174" i="17"/>
  <c r="BG174" i="17"/>
  <c r="BE174" i="17"/>
  <c r="T174" i="17"/>
  <c r="R174" i="17"/>
  <c r="P174" i="17"/>
  <c r="BI173" i="17"/>
  <c r="BH173" i="17"/>
  <c r="BG173" i="17"/>
  <c r="BE173" i="17"/>
  <c r="T173" i="17"/>
  <c r="R173" i="17"/>
  <c r="P173" i="17"/>
  <c r="BI172" i="17"/>
  <c r="BH172" i="17"/>
  <c r="BG172" i="17"/>
  <c r="BE172" i="17"/>
  <c r="T172" i="17"/>
  <c r="R172" i="17"/>
  <c r="P172" i="17"/>
  <c r="BI171" i="17"/>
  <c r="BH171" i="17"/>
  <c r="BG171" i="17"/>
  <c r="BE171" i="17"/>
  <c r="T171" i="17"/>
  <c r="R171" i="17"/>
  <c r="P171" i="17"/>
  <c r="BI167" i="17"/>
  <c r="BH167" i="17"/>
  <c r="BG167" i="17"/>
  <c r="BE167" i="17"/>
  <c r="T167" i="17"/>
  <c r="R167" i="17"/>
  <c r="P167" i="17"/>
  <c r="BI166" i="17"/>
  <c r="BH166" i="17"/>
  <c r="BG166" i="17"/>
  <c r="BE166" i="17"/>
  <c r="T166" i="17"/>
  <c r="R166" i="17"/>
  <c r="P166" i="17"/>
  <c r="BI164" i="17"/>
  <c r="BH164" i="17"/>
  <c r="BG164" i="17"/>
  <c r="BE164" i="17"/>
  <c r="T164" i="17"/>
  <c r="R164" i="17"/>
  <c r="P164" i="17"/>
  <c r="BI161" i="17"/>
  <c r="BH161" i="17"/>
  <c r="BG161" i="17"/>
  <c r="BE161" i="17"/>
  <c r="T161" i="17"/>
  <c r="R161" i="17"/>
  <c r="P161" i="17"/>
  <c r="BI159" i="17"/>
  <c r="BH159" i="17"/>
  <c r="BG159" i="17"/>
  <c r="BE159" i="17"/>
  <c r="T159" i="17"/>
  <c r="R159" i="17"/>
  <c r="P159" i="17"/>
  <c r="BI153" i="17"/>
  <c r="BH153" i="17"/>
  <c r="BG153" i="17"/>
  <c r="BE153" i="17"/>
  <c r="T153" i="17"/>
  <c r="T152" i="17" s="1"/>
  <c r="R153" i="17"/>
  <c r="R152" i="17" s="1"/>
  <c r="P153" i="17"/>
  <c r="P152" i="17" s="1"/>
  <c r="BI151" i="17"/>
  <c r="BH151" i="17"/>
  <c r="BG151" i="17"/>
  <c r="BE151" i="17"/>
  <c r="T151" i="17"/>
  <c r="R151" i="17"/>
  <c r="P151" i="17"/>
  <c r="BI150" i="17"/>
  <c r="BH150" i="17"/>
  <c r="BG150" i="17"/>
  <c r="BE150" i="17"/>
  <c r="T150" i="17"/>
  <c r="R150" i="17"/>
  <c r="P150" i="17"/>
  <c r="BI148" i="17"/>
  <c r="BH148" i="17"/>
  <c r="BG148" i="17"/>
  <c r="BE148" i="17"/>
  <c r="T148" i="17"/>
  <c r="R148" i="17"/>
  <c r="P148" i="17"/>
  <c r="BI147" i="17"/>
  <c r="BH147" i="17"/>
  <c r="BG147" i="17"/>
  <c r="BE147" i="17"/>
  <c r="T147" i="17"/>
  <c r="R147" i="17"/>
  <c r="P147" i="17"/>
  <c r="BI146" i="17"/>
  <c r="BH146" i="17"/>
  <c r="BG146" i="17"/>
  <c r="BE146" i="17"/>
  <c r="T146" i="17"/>
  <c r="R146" i="17"/>
  <c r="P146" i="17"/>
  <c r="BI145" i="17"/>
  <c r="BH145" i="17"/>
  <c r="BG145" i="17"/>
  <c r="BE145" i="17"/>
  <c r="T145" i="17"/>
  <c r="R145" i="17"/>
  <c r="P145" i="17"/>
  <c r="BI144" i="17"/>
  <c r="BH144" i="17"/>
  <c r="BG144" i="17"/>
  <c r="BE144" i="17"/>
  <c r="T144" i="17"/>
  <c r="R144" i="17"/>
  <c r="P144" i="17"/>
  <c r="BI139" i="17"/>
  <c r="BH139" i="17"/>
  <c r="BG139" i="17"/>
  <c r="BE139" i="17"/>
  <c r="T139" i="17"/>
  <c r="R139" i="17"/>
  <c r="P139" i="17"/>
  <c r="J134" i="17"/>
  <c r="J133" i="17"/>
  <c r="F131" i="17"/>
  <c r="E130" i="17"/>
  <c r="J94" i="17"/>
  <c r="J93" i="17"/>
  <c r="F91" i="17"/>
  <c r="J20" i="17"/>
  <c r="E20" i="17"/>
  <c r="F94" i="17" s="1"/>
  <c r="J19" i="17"/>
  <c r="J17" i="17"/>
  <c r="E17" i="17"/>
  <c r="F133" i="17" s="1"/>
  <c r="J16" i="17"/>
  <c r="J14" i="17"/>
  <c r="J91" i="17" s="1"/>
  <c r="E7" i="17"/>
  <c r="E126" i="17" s="1"/>
  <c r="J41" i="16"/>
  <c r="J40" i="16"/>
  <c r="AY118" i="1" s="1"/>
  <c r="J39" i="16"/>
  <c r="AX118" i="1" s="1"/>
  <c r="BI176" i="16"/>
  <c r="BH176" i="16"/>
  <c r="BG176" i="16"/>
  <c r="BE176" i="16"/>
  <c r="T176" i="16"/>
  <c r="R176" i="16"/>
  <c r="P176" i="16"/>
  <c r="BI175" i="16"/>
  <c r="BH175" i="16"/>
  <c r="BG175" i="16"/>
  <c r="BE175" i="16"/>
  <c r="T175" i="16"/>
  <c r="R175" i="16"/>
  <c r="P175" i="16"/>
  <c r="BI174" i="16"/>
  <c r="BH174" i="16"/>
  <c r="BG174" i="16"/>
  <c r="BE174" i="16"/>
  <c r="T174" i="16"/>
  <c r="R174" i="16"/>
  <c r="P174" i="16"/>
  <c r="BI172" i="16"/>
  <c r="BH172" i="16"/>
  <c r="BG172" i="16"/>
  <c r="BE172" i="16"/>
  <c r="T172" i="16"/>
  <c r="R172" i="16"/>
  <c r="P172" i="16"/>
  <c r="BI171" i="16"/>
  <c r="BH171" i="16"/>
  <c r="BG171" i="16"/>
  <c r="BE171" i="16"/>
  <c r="T171" i="16"/>
  <c r="R171" i="16"/>
  <c r="P171" i="16"/>
  <c r="BI170" i="16"/>
  <c r="BH170" i="16"/>
  <c r="BG170" i="16"/>
  <c r="BE170" i="16"/>
  <c r="T170" i="16"/>
  <c r="R170" i="16"/>
  <c r="P170" i="16"/>
  <c r="BI169" i="16"/>
  <c r="BH169" i="16"/>
  <c r="BG169" i="16"/>
  <c r="BE169" i="16"/>
  <c r="T169" i="16"/>
  <c r="R169" i="16"/>
  <c r="P169" i="16"/>
  <c r="BI168" i="16"/>
  <c r="BH168" i="16"/>
  <c r="BG168" i="16"/>
  <c r="BE168" i="16"/>
  <c r="T168" i="16"/>
  <c r="R168" i="16"/>
  <c r="P168" i="16"/>
  <c r="BI167" i="16"/>
  <c r="BH167" i="16"/>
  <c r="BG167" i="16"/>
  <c r="BE167" i="16"/>
  <c r="T167" i="16"/>
  <c r="R167" i="16"/>
  <c r="P167" i="16"/>
  <c r="BI166" i="16"/>
  <c r="BH166" i="16"/>
  <c r="BG166" i="16"/>
  <c r="BE166" i="16"/>
  <c r="T166" i="16"/>
  <c r="R166" i="16"/>
  <c r="P166" i="16"/>
  <c r="BI165" i="16"/>
  <c r="BH165" i="16"/>
  <c r="BG165" i="16"/>
  <c r="BE165" i="16"/>
  <c r="T165" i="16"/>
  <c r="R165" i="16"/>
  <c r="P165" i="16"/>
  <c r="BI164" i="16"/>
  <c r="BH164" i="16"/>
  <c r="BG164" i="16"/>
  <c r="BE164" i="16"/>
  <c r="T164" i="16"/>
  <c r="R164" i="16"/>
  <c r="P164" i="16"/>
  <c r="BI163" i="16"/>
  <c r="BH163" i="16"/>
  <c r="BG163" i="16"/>
  <c r="BE163" i="16"/>
  <c r="T163" i="16"/>
  <c r="R163" i="16"/>
  <c r="P163" i="16"/>
  <c r="BI162" i="16"/>
  <c r="BH162" i="16"/>
  <c r="BG162" i="16"/>
  <c r="BE162" i="16"/>
  <c r="T162" i="16"/>
  <c r="R162" i="16"/>
  <c r="P162" i="16"/>
  <c r="BI161" i="16"/>
  <c r="BH161" i="16"/>
  <c r="BG161" i="16"/>
  <c r="BE161" i="16"/>
  <c r="T161" i="16"/>
  <c r="R161" i="16"/>
  <c r="P161" i="16"/>
  <c r="BI160" i="16"/>
  <c r="BH160" i="16"/>
  <c r="BG160" i="16"/>
  <c r="BE160" i="16"/>
  <c r="T160" i="16"/>
  <c r="R160" i="16"/>
  <c r="P160" i="16"/>
  <c r="BI159" i="16"/>
  <c r="BH159" i="16"/>
  <c r="BG159" i="16"/>
  <c r="BE159" i="16"/>
  <c r="T159" i="16"/>
  <c r="R159" i="16"/>
  <c r="P159" i="16"/>
  <c r="BI158" i="16"/>
  <c r="BH158" i="16"/>
  <c r="BG158" i="16"/>
  <c r="BE158" i="16"/>
  <c r="T158" i="16"/>
  <c r="R158" i="16"/>
  <c r="P158" i="16"/>
  <c r="BI157" i="16"/>
  <c r="BH157" i="16"/>
  <c r="BG157" i="16"/>
  <c r="BE157" i="16"/>
  <c r="T157" i="16"/>
  <c r="R157" i="16"/>
  <c r="P157" i="16"/>
  <c r="BI156" i="16"/>
  <c r="BH156" i="16"/>
  <c r="BG156" i="16"/>
  <c r="BE156" i="16"/>
  <c r="T156" i="16"/>
  <c r="R156" i="16"/>
  <c r="P156" i="16"/>
  <c r="BI155" i="16"/>
  <c r="BH155" i="16"/>
  <c r="BG155" i="16"/>
  <c r="BE155" i="16"/>
  <c r="T155" i="16"/>
  <c r="R155" i="16"/>
  <c r="P155" i="16"/>
  <c r="BI154" i="16"/>
  <c r="BH154" i="16"/>
  <c r="BG154" i="16"/>
  <c r="BE154" i="16"/>
  <c r="T154" i="16"/>
  <c r="R154" i="16"/>
  <c r="P154" i="16"/>
  <c r="BI152" i="16"/>
  <c r="BH152" i="16"/>
  <c r="BG152" i="16"/>
  <c r="BE152" i="16"/>
  <c r="T152" i="16"/>
  <c r="R152" i="16"/>
  <c r="P152" i="16"/>
  <c r="BI151" i="16"/>
  <c r="BH151" i="16"/>
  <c r="BG151" i="16"/>
  <c r="BE151" i="16"/>
  <c r="T151" i="16"/>
  <c r="R151" i="16"/>
  <c r="P151" i="16"/>
  <c r="BI150" i="16"/>
  <c r="BH150" i="16"/>
  <c r="BG150" i="16"/>
  <c r="BE150" i="16"/>
  <c r="T150" i="16"/>
  <c r="R150" i="16"/>
  <c r="P150" i="16"/>
  <c r="BI149" i="16"/>
  <c r="BH149" i="16"/>
  <c r="BG149" i="16"/>
  <c r="BE149" i="16"/>
  <c r="T149" i="16"/>
  <c r="R149" i="16"/>
  <c r="P149" i="16"/>
  <c r="BI148" i="16"/>
  <c r="BH148" i="16"/>
  <c r="BG148" i="16"/>
  <c r="BE148" i="16"/>
  <c r="T148" i="16"/>
  <c r="R148" i="16"/>
  <c r="P148" i="16"/>
  <c r="BI147" i="16"/>
  <c r="BH147" i="16"/>
  <c r="BG147" i="16"/>
  <c r="BE147" i="16"/>
  <c r="T147" i="16"/>
  <c r="R147" i="16"/>
  <c r="P147" i="16"/>
  <c r="BI146" i="16"/>
  <c r="BH146" i="16"/>
  <c r="BG146" i="16"/>
  <c r="BE146" i="16"/>
  <c r="T146" i="16"/>
  <c r="R146" i="16"/>
  <c r="P146" i="16"/>
  <c r="BI145" i="16"/>
  <c r="BH145" i="16"/>
  <c r="BG145" i="16"/>
  <c r="BE145" i="16"/>
  <c r="T145" i="16"/>
  <c r="R145" i="16"/>
  <c r="P145" i="16"/>
  <c r="BI144" i="16"/>
  <c r="BH144" i="16"/>
  <c r="BG144" i="16"/>
  <c r="BE144" i="16"/>
  <c r="T144" i="16"/>
  <c r="R144" i="16"/>
  <c r="P144" i="16"/>
  <c r="BI143" i="16"/>
  <c r="BH143" i="16"/>
  <c r="BG143" i="16"/>
  <c r="BE143" i="16"/>
  <c r="T143" i="16"/>
  <c r="R143" i="16"/>
  <c r="P143" i="16"/>
  <c r="BI142" i="16"/>
  <c r="BH142" i="16"/>
  <c r="BG142" i="16"/>
  <c r="BE142" i="16"/>
  <c r="T142" i="16"/>
  <c r="R142" i="16"/>
  <c r="P142" i="16"/>
  <c r="BI141" i="16"/>
  <c r="BH141" i="16"/>
  <c r="BG141" i="16"/>
  <c r="BE141" i="16"/>
  <c r="T141" i="16"/>
  <c r="R141" i="16"/>
  <c r="P141" i="16"/>
  <c r="BI140" i="16"/>
  <c r="BH140" i="16"/>
  <c r="BG140" i="16"/>
  <c r="BE140" i="16"/>
  <c r="T140" i="16"/>
  <c r="R140" i="16"/>
  <c r="P140" i="16"/>
  <c r="BI139" i="16"/>
  <c r="BH139" i="16"/>
  <c r="BG139" i="16"/>
  <c r="BE139" i="16"/>
  <c r="T139" i="16"/>
  <c r="R139" i="16"/>
  <c r="P139" i="16"/>
  <c r="BI138" i="16"/>
  <c r="BH138" i="16"/>
  <c r="BG138" i="16"/>
  <c r="BE138" i="16"/>
  <c r="T138" i="16"/>
  <c r="R138" i="16"/>
  <c r="P138" i="16"/>
  <c r="BI137" i="16"/>
  <c r="BH137" i="16"/>
  <c r="BG137" i="16"/>
  <c r="BE137" i="16"/>
  <c r="T137" i="16"/>
  <c r="R137" i="16"/>
  <c r="P137" i="16"/>
  <c r="BI136" i="16"/>
  <c r="BH136" i="16"/>
  <c r="BG136" i="16"/>
  <c r="BE136" i="16"/>
  <c r="T136" i="16"/>
  <c r="R136" i="16"/>
  <c r="P136" i="16"/>
  <c r="BI135" i="16"/>
  <c r="BH135" i="16"/>
  <c r="BG135" i="16"/>
  <c r="BE135" i="16"/>
  <c r="T135" i="16"/>
  <c r="R135" i="16"/>
  <c r="P135" i="16"/>
  <c r="BI134" i="16"/>
  <c r="BH134" i="16"/>
  <c r="BG134" i="16"/>
  <c r="BE134" i="16"/>
  <c r="T134" i="16"/>
  <c r="R134" i="16"/>
  <c r="P134" i="16"/>
  <c r="BI133" i="16"/>
  <c r="BH133" i="16"/>
  <c r="BG133" i="16"/>
  <c r="BE133" i="16"/>
  <c r="T133" i="16"/>
  <c r="R133" i="16"/>
  <c r="P133" i="16"/>
  <c r="BI132" i="16"/>
  <c r="BH132" i="16"/>
  <c r="BG132" i="16"/>
  <c r="BE132" i="16"/>
  <c r="T132" i="16"/>
  <c r="R132" i="16"/>
  <c r="P132" i="16"/>
  <c r="BI131" i="16"/>
  <c r="BH131" i="16"/>
  <c r="BG131" i="16"/>
  <c r="BE131" i="16"/>
  <c r="T131" i="16"/>
  <c r="R131" i="16"/>
  <c r="P131" i="16"/>
  <c r="BI130" i="16"/>
  <c r="BH130" i="16"/>
  <c r="BG130" i="16"/>
  <c r="BE130" i="16"/>
  <c r="T130" i="16"/>
  <c r="R130" i="16"/>
  <c r="P130" i="16"/>
  <c r="BI129" i="16"/>
  <c r="BH129" i="16"/>
  <c r="BG129" i="16"/>
  <c r="BE129" i="16"/>
  <c r="T129" i="16"/>
  <c r="R129" i="16"/>
  <c r="P129" i="16"/>
  <c r="J124" i="16"/>
  <c r="J123" i="16"/>
  <c r="F121" i="16"/>
  <c r="E119" i="16"/>
  <c r="J96" i="16"/>
  <c r="J95" i="16"/>
  <c r="F93" i="16"/>
  <c r="E91" i="16"/>
  <c r="J22" i="16"/>
  <c r="E22" i="16"/>
  <c r="F124" i="16" s="1"/>
  <c r="J21" i="16"/>
  <c r="J19" i="16"/>
  <c r="E19" i="16"/>
  <c r="F123" i="16" s="1"/>
  <c r="J18" i="16"/>
  <c r="J16" i="16"/>
  <c r="J93" i="16" s="1"/>
  <c r="E7" i="16"/>
  <c r="E85" i="16" s="1"/>
  <c r="J41" i="15"/>
  <c r="J40" i="15"/>
  <c r="AY117" i="1" s="1"/>
  <c r="J39" i="15"/>
  <c r="AX117" i="1" s="1"/>
  <c r="BI198" i="15"/>
  <c r="BH198" i="15"/>
  <c r="BG198" i="15"/>
  <c r="BE198" i="15"/>
  <c r="T198" i="15"/>
  <c r="R198" i="15"/>
  <c r="P198" i="15"/>
  <c r="BI197" i="15"/>
  <c r="BH197" i="15"/>
  <c r="BG197" i="15"/>
  <c r="BE197" i="15"/>
  <c r="T197" i="15"/>
  <c r="R197" i="15"/>
  <c r="P197" i="15"/>
  <c r="BI196" i="15"/>
  <c r="BH196" i="15"/>
  <c r="BG196" i="15"/>
  <c r="BE196" i="15"/>
  <c r="T196" i="15"/>
  <c r="R196" i="15"/>
  <c r="P196" i="15"/>
  <c r="BI195" i="15"/>
  <c r="BH195" i="15"/>
  <c r="BG195" i="15"/>
  <c r="BE195" i="15"/>
  <c r="T195" i="15"/>
  <c r="R195" i="15"/>
  <c r="P195" i="15"/>
  <c r="BI194" i="15"/>
  <c r="BH194" i="15"/>
  <c r="BG194" i="15"/>
  <c r="BE194" i="15"/>
  <c r="T194" i="15"/>
  <c r="R194" i="15"/>
  <c r="P194" i="15"/>
  <c r="BI193" i="15"/>
  <c r="BH193" i="15"/>
  <c r="BG193" i="15"/>
  <c r="BE193" i="15"/>
  <c r="T193" i="15"/>
  <c r="R193" i="15"/>
  <c r="P193" i="15"/>
  <c r="BI191" i="15"/>
  <c r="BH191" i="15"/>
  <c r="BG191" i="15"/>
  <c r="BE191" i="15"/>
  <c r="T191" i="15"/>
  <c r="R191" i="15"/>
  <c r="P191" i="15"/>
  <c r="BI190" i="15"/>
  <c r="BH190" i="15"/>
  <c r="BG190" i="15"/>
  <c r="BE190" i="15"/>
  <c r="T190" i="15"/>
  <c r="R190" i="15"/>
  <c r="P190" i="15"/>
  <c r="BI189" i="15"/>
  <c r="BH189" i="15"/>
  <c r="BG189" i="15"/>
  <c r="BE189" i="15"/>
  <c r="T189" i="15"/>
  <c r="R189" i="15"/>
  <c r="P189" i="15"/>
  <c r="BI188" i="15"/>
  <c r="BH188" i="15"/>
  <c r="BG188" i="15"/>
  <c r="BE188" i="15"/>
  <c r="T188" i="15"/>
  <c r="R188" i="15"/>
  <c r="P188" i="15"/>
  <c r="BI187" i="15"/>
  <c r="BH187" i="15"/>
  <c r="BG187" i="15"/>
  <c r="BE187" i="15"/>
  <c r="T187" i="15"/>
  <c r="R187" i="15"/>
  <c r="P187" i="15"/>
  <c r="BI186" i="15"/>
  <c r="BH186" i="15"/>
  <c r="BG186" i="15"/>
  <c r="BE186" i="15"/>
  <c r="T186" i="15"/>
  <c r="R186" i="15"/>
  <c r="P186" i="15"/>
  <c r="BI185" i="15"/>
  <c r="BH185" i="15"/>
  <c r="BG185" i="15"/>
  <c r="BE185" i="15"/>
  <c r="T185" i="15"/>
  <c r="R185" i="15"/>
  <c r="P185" i="15"/>
  <c r="BI184" i="15"/>
  <c r="BH184" i="15"/>
  <c r="BG184" i="15"/>
  <c r="BE184" i="15"/>
  <c r="T184" i="15"/>
  <c r="R184" i="15"/>
  <c r="P184" i="15"/>
  <c r="BI183" i="15"/>
  <c r="BH183" i="15"/>
  <c r="BG183" i="15"/>
  <c r="BE183" i="15"/>
  <c r="T183" i="15"/>
  <c r="R183" i="15"/>
  <c r="P183" i="15"/>
  <c r="BI182" i="15"/>
  <c r="BH182" i="15"/>
  <c r="BG182" i="15"/>
  <c r="BE182" i="15"/>
  <c r="T182" i="15"/>
  <c r="R182" i="15"/>
  <c r="P182" i="15"/>
  <c r="BI181" i="15"/>
  <c r="BH181" i="15"/>
  <c r="BG181" i="15"/>
  <c r="BE181" i="15"/>
  <c r="T181" i="15"/>
  <c r="R181" i="15"/>
  <c r="P181" i="15"/>
  <c r="BI179" i="15"/>
  <c r="BH179" i="15"/>
  <c r="BG179" i="15"/>
  <c r="BE179" i="15"/>
  <c r="T179" i="15"/>
  <c r="R179" i="15"/>
  <c r="P179" i="15"/>
  <c r="BI178" i="15"/>
  <c r="BH178" i="15"/>
  <c r="BG178" i="15"/>
  <c r="BE178" i="15"/>
  <c r="T178" i="15"/>
  <c r="R178" i="15"/>
  <c r="P178" i="15"/>
  <c r="BI177" i="15"/>
  <c r="BH177" i="15"/>
  <c r="BG177" i="15"/>
  <c r="BE177" i="15"/>
  <c r="T177" i="15"/>
  <c r="R177" i="15"/>
  <c r="P177" i="15"/>
  <c r="BI176" i="15"/>
  <c r="BH176" i="15"/>
  <c r="BG176" i="15"/>
  <c r="BE176" i="15"/>
  <c r="T176" i="15"/>
  <c r="R176" i="15"/>
  <c r="P176" i="15"/>
  <c r="BI175" i="15"/>
  <c r="BH175" i="15"/>
  <c r="BG175" i="15"/>
  <c r="BE175" i="15"/>
  <c r="T175" i="15"/>
  <c r="R175" i="15"/>
  <c r="P175" i="15"/>
  <c r="BI174" i="15"/>
  <c r="BH174" i="15"/>
  <c r="BG174" i="15"/>
  <c r="BE174" i="15"/>
  <c r="T174" i="15"/>
  <c r="R174" i="15"/>
  <c r="P174" i="15"/>
  <c r="BI173" i="15"/>
  <c r="BH173" i="15"/>
  <c r="BG173" i="15"/>
  <c r="BE173" i="15"/>
  <c r="T173" i="15"/>
  <c r="R173" i="15"/>
  <c r="P173" i="15"/>
  <c r="BI172" i="15"/>
  <c r="BH172" i="15"/>
  <c r="BG172" i="15"/>
  <c r="BE172" i="15"/>
  <c r="T172" i="15"/>
  <c r="R172" i="15"/>
  <c r="P172" i="15"/>
  <c r="BI171" i="15"/>
  <c r="BH171" i="15"/>
  <c r="BG171" i="15"/>
  <c r="BE171" i="15"/>
  <c r="T171" i="15"/>
  <c r="R171" i="15"/>
  <c r="P171" i="15"/>
  <c r="BI170" i="15"/>
  <c r="BH170" i="15"/>
  <c r="BG170" i="15"/>
  <c r="BE170" i="15"/>
  <c r="T170" i="15"/>
  <c r="R170" i="15"/>
  <c r="P170" i="15"/>
  <c r="BI169" i="15"/>
  <c r="BH169" i="15"/>
  <c r="BG169" i="15"/>
  <c r="BE169" i="15"/>
  <c r="T169" i="15"/>
  <c r="R169" i="15"/>
  <c r="P169" i="15"/>
  <c r="BI168" i="15"/>
  <c r="BH168" i="15"/>
  <c r="BG168" i="15"/>
  <c r="BE168" i="15"/>
  <c r="T168" i="15"/>
  <c r="R168" i="15"/>
  <c r="P168" i="15"/>
  <c r="BI167" i="15"/>
  <c r="BH167" i="15"/>
  <c r="BG167" i="15"/>
  <c r="BE167" i="15"/>
  <c r="T167" i="15"/>
  <c r="R167" i="15"/>
  <c r="P167" i="15"/>
  <c r="BI165" i="15"/>
  <c r="BH165" i="15"/>
  <c r="BG165" i="15"/>
  <c r="BE165" i="15"/>
  <c r="T165" i="15"/>
  <c r="R165" i="15"/>
  <c r="P165" i="15"/>
  <c r="BI164" i="15"/>
  <c r="BH164" i="15"/>
  <c r="BG164" i="15"/>
  <c r="BE164" i="15"/>
  <c r="T164" i="15"/>
  <c r="R164" i="15"/>
  <c r="P164" i="15"/>
  <c r="BI163" i="15"/>
  <c r="BH163" i="15"/>
  <c r="BG163" i="15"/>
  <c r="BE163" i="15"/>
  <c r="T163" i="15"/>
  <c r="R163" i="15"/>
  <c r="P163" i="15"/>
  <c r="BI162" i="15"/>
  <c r="BH162" i="15"/>
  <c r="BG162" i="15"/>
  <c r="BE162" i="15"/>
  <c r="T162" i="15"/>
  <c r="R162" i="15"/>
  <c r="P162" i="15"/>
  <c r="BI161" i="15"/>
  <c r="BH161" i="15"/>
  <c r="BG161" i="15"/>
  <c r="BE161" i="15"/>
  <c r="T161" i="15"/>
  <c r="R161" i="15"/>
  <c r="P161" i="15"/>
  <c r="BI160" i="15"/>
  <c r="BH160" i="15"/>
  <c r="BG160" i="15"/>
  <c r="BE160" i="15"/>
  <c r="T160" i="15"/>
  <c r="R160" i="15"/>
  <c r="P160" i="15"/>
  <c r="BI159" i="15"/>
  <c r="BH159" i="15"/>
  <c r="BG159" i="15"/>
  <c r="BE159" i="15"/>
  <c r="T159" i="15"/>
  <c r="R159" i="15"/>
  <c r="P159" i="15"/>
  <c r="BI157" i="15"/>
  <c r="BH157" i="15"/>
  <c r="BG157" i="15"/>
  <c r="BE157" i="15"/>
  <c r="T157" i="15"/>
  <c r="R157" i="15"/>
  <c r="P157" i="15"/>
  <c r="BI156" i="15"/>
  <c r="BH156" i="15"/>
  <c r="BG156" i="15"/>
  <c r="BE156" i="15"/>
  <c r="T156" i="15"/>
  <c r="R156" i="15"/>
  <c r="P156" i="15"/>
  <c r="BI155" i="15"/>
  <c r="BH155" i="15"/>
  <c r="BG155" i="15"/>
  <c r="BE155" i="15"/>
  <c r="T155" i="15"/>
  <c r="R155" i="15"/>
  <c r="P155" i="15"/>
  <c r="BI154" i="15"/>
  <c r="BH154" i="15"/>
  <c r="BG154" i="15"/>
  <c r="BE154" i="15"/>
  <c r="T154" i="15"/>
  <c r="R154" i="15"/>
  <c r="P154" i="15"/>
  <c r="BI153" i="15"/>
  <c r="BH153" i="15"/>
  <c r="BG153" i="15"/>
  <c r="BE153" i="15"/>
  <c r="T153" i="15"/>
  <c r="R153" i="15"/>
  <c r="P153" i="15"/>
  <c r="BI152" i="15"/>
  <c r="BH152" i="15"/>
  <c r="BG152" i="15"/>
  <c r="BE152" i="15"/>
  <c r="T152" i="15"/>
  <c r="R152" i="15"/>
  <c r="P152" i="15"/>
  <c r="BI151" i="15"/>
  <c r="BH151" i="15"/>
  <c r="BG151" i="15"/>
  <c r="BE151" i="15"/>
  <c r="T151" i="15"/>
  <c r="R151" i="15"/>
  <c r="P151" i="15"/>
  <c r="BI150" i="15"/>
  <c r="BH150" i="15"/>
  <c r="BG150" i="15"/>
  <c r="BE150" i="15"/>
  <c r="T150" i="15"/>
  <c r="R150" i="15"/>
  <c r="P150" i="15"/>
  <c r="BI149" i="15"/>
  <c r="BH149" i="15"/>
  <c r="BG149" i="15"/>
  <c r="BE149" i="15"/>
  <c r="T149" i="15"/>
  <c r="R149" i="15"/>
  <c r="P149" i="15"/>
  <c r="BI148" i="15"/>
  <c r="BH148" i="15"/>
  <c r="BG148" i="15"/>
  <c r="BE148" i="15"/>
  <c r="T148" i="15"/>
  <c r="R148" i="15"/>
  <c r="P148" i="15"/>
  <c r="BI147" i="15"/>
  <c r="BH147" i="15"/>
  <c r="BG147" i="15"/>
  <c r="BE147" i="15"/>
  <c r="T147" i="15"/>
  <c r="R147" i="15"/>
  <c r="P147" i="15"/>
  <c r="BI146" i="15"/>
  <c r="BH146" i="15"/>
  <c r="BG146" i="15"/>
  <c r="BE146" i="15"/>
  <c r="T146" i="15"/>
  <c r="R146" i="15"/>
  <c r="P146" i="15"/>
  <c r="BI145" i="15"/>
  <c r="BH145" i="15"/>
  <c r="BG145" i="15"/>
  <c r="BE145" i="15"/>
  <c r="T145" i="15"/>
  <c r="R145" i="15"/>
  <c r="P145" i="15"/>
  <c r="BI144" i="15"/>
  <c r="BH144" i="15"/>
  <c r="BG144" i="15"/>
  <c r="BE144" i="15"/>
  <c r="T144" i="15"/>
  <c r="R144" i="15"/>
  <c r="P144" i="15"/>
  <c r="BI143" i="15"/>
  <c r="BH143" i="15"/>
  <c r="BG143" i="15"/>
  <c r="BE143" i="15"/>
  <c r="T143" i="15"/>
  <c r="R143" i="15"/>
  <c r="P143" i="15"/>
  <c r="BI142" i="15"/>
  <c r="BH142" i="15"/>
  <c r="BG142" i="15"/>
  <c r="BE142" i="15"/>
  <c r="T142" i="15"/>
  <c r="R142" i="15"/>
  <c r="P142" i="15"/>
  <c r="BI141" i="15"/>
  <c r="BH141" i="15"/>
  <c r="BG141" i="15"/>
  <c r="BE141" i="15"/>
  <c r="T141" i="15"/>
  <c r="R141" i="15"/>
  <c r="P141" i="15"/>
  <c r="BI140" i="15"/>
  <c r="BH140" i="15"/>
  <c r="BG140" i="15"/>
  <c r="BE140" i="15"/>
  <c r="T140" i="15"/>
  <c r="R140" i="15"/>
  <c r="P140" i="15"/>
  <c r="BI139" i="15"/>
  <c r="BH139" i="15"/>
  <c r="BG139" i="15"/>
  <c r="BE139" i="15"/>
  <c r="T139" i="15"/>
  <c r="R139" i="15"/>
  <c r="P139" i="15"/>
  <c r="BI138" i="15"/>
  <c r="BH138" i="15"/>
  <c r="BG138" i="15"/>
  <c r="BE138" i="15"/>
  <c r="T138" i="15"/>
  <c r="R138" i="15"/>
  <c r="P138" i="15"/>
  <c r="BI137" i="15"/>
  <c r="BH137" i="15"/>
  <c r="BG137" i="15"/>
  <c r="BE137" i="15"/>
  <c r="T137" i="15"/>
  <c r="R137" i="15"/>
  <c r="P137" i="15"/>
  <c r="BI136" i="15"/>
  <c r="BH136" i="15"/>
  <c r="BG136" i="15"/>
  <c r="BE136" i="15"/>
  <c r="T136" i="15"/>
  <c r="R136" i="15"/>
  <c r="P136" i="15"/>
  <c r="BI135" i="15"/>
  <c r="BH135" i="15"/>
  <c r="BG135" i="15"/>
  <c r="BE135" i="15"/>
  <c r="T135" i="15"/>
  <c r="R135" i="15"/>
  <c r="P135" i="15"/>
  <c r="BI134" i="15"/>
  <c r="BH134" i="15"/>
  <c r="BG134" i="15"/>
  <c r="BE134" i="15"/>
  <c r="T134" i="15"/>
  <c r="R134" i="15"/>
  <c r="P134" i="15"/>
  <c r="BI133" i="15"/>
  <c r="BH133" i="15"/>
  <c r="BG133" i="15"/>
  <c r="BE133" i="15"/>
  <c r="T133" i="15"/>
  <c r="R133" i="15"/>
  <c r="P133" i="15"/>
  <c r="BI132" i="15"/>
  <c r="BH132" i="15"/>
  <c r="BG132" i="15"/>
  <c r="BE132" i="15"/>
  <c r="T132" i="15"/>
  <c r="R132" i="15"/>
  <c r="P132" i="15"/>
  <c r="BI131" i="15"/>
  <c r="BH131" i="15"/>
  <c r="BG131" i="15"/>
  <c r="BE131" i="15"/>
  <c r="T131" i="15"/>
  <c r="R131" i="15"/>
  <c r="P131" i="15"/>
  <c r="J126" i="15"/>
  <c r="J125" i="15"/>
  <c r="F123" i="15"/>
  <c r="E121" i="15"/>
  <c r="J96" i="15"/>
  <c r="J95" i="15"/>
  <c r="F93" i="15"/>
  <c r="E91" i="15"/>
  <c r="J22" i="15"/>
  <c r="E22" i="15"/>
  <c r="F126" i="15" s="1"/>
  <c r="J21" i="15"/>
  <c r="J19" i="15"/>
  <c r="E19" i="15"/>
  <c r="F125" i="15" s="1"/>
  <c r="J18" i="15"/>
  <c r="J16" i="15"/>
  <c r="J123" i="15" s="1"/>
  <c r="E7" i="15"/>
  <c r="E85" i="15" s="1"/>
  <c r="J41" i="14"/>
  <c r="J40" i="14"/>
  <c r="AY116" i="1" s="1"/>
  <c r="J39" i="14"/>
  <c r="AX116" i="1" s="1"/>
  <c r="BI250" i="14"/>
  <c r="BH250" i="14"/>
  <c r="BG250" i="14"/>
  <c r="BE250" i="14"/>
  <c r="T250" i="14"/>
  <c r="R250" i="14"/>
  <c r="P250" i="14"/>
  <c r="BI249" i="14"/>
  <c r="BH249" i="14"/>
  <c r="BG249" i="14"/>
  <c r="BE249" i="14"/>
  <c r="T249" i="14"/>
  <c r="R249" i="14"/>
  <c r="P249" i="14"/>
  <c r="BI248" i="14"/>
  <c r="BH248" i="14"/>
  <c r="BG248" i="14"/>
  <c r="BE248" i="14"/>
  <c r="T248" i="14"/>
  <c r="R248" i="14"/>
  <c r="P248" i="14"/>
  <c r="BI247" i="14"/>
  <c r="BH247" i="14"/>
  <c r="BG247" i="14"/>
  <c r="BE247" i="14"/>
  <c r="T247" i="14"/>
  <c r="R247" i="14"/>
  <c r="P247" i="14"/>
  <c r="BI246" i="14"/>
  <c r="BH246" i="14"/>
  <c r="BG246" i="14"/>
  <c r="BE246" i="14"/>
  <c r="T246" i="14"/>
  <c r="R246" i="14"/>
  <c r="P246" i="14"/>
  <c r="BI245" i="14"/>
  <c r="BH245" i="14"/>
  <c r="BG245" i="14"/>
  <c r="BE245" i="14"/>
  <c r="T245" i="14"/>
  <c r="R245" i="14"/>
  <c r="P245" i="14"/>
  <c r="BI244" i="14"/>
  <c r="BH244" i="14"/>
  <c r="BG244" i="14"/>
  <c r="BE244" i="14"/>
  <c r="T244" i="14"/>
  <c r="R244" i="14"/>
  <c r="P244" i="14"/>
  <c r="BI243" i="14"/>
  <c r="BH243" i="14"/>
  <c r="BG243" i="14"/>
  <c r="BE243" i="14"/>
  <c r="T243" i="14"/>
  <c r="R243" i="14"/>
  <c r="P243" i="14"/>
  <c r="BI242" i="14"/>
  <c r="BH242" i="14"/>
  <c r="BG242" i="14"/>
  <c r="BE242" i="14"/>
  <c r="T242" i="14"/>
  <c r="R242" i="14"/>
  <c r="P242" i="14"/>
  <c r="BI241" i="14"/>
  <c r="BH241" i="14"/>
  <c r="BG241" i="14"/>
  <c r="BE241" i="14"/>
  <c r="T241" i="14"/>
  <c r="R241" i="14"/>
  <c r="P241" i="14"/>
  <c r="BI240" i="14"/>
  <c r="BH240" i="14"/>
  <c r="BG240" i="14"/>
  <c r="BE240" i="14"/>
  <c r="T240" i="14"/>
  <c r="R240" i="14"/>
  <c r="P240" i="14"/>
  <c r="BI239" i="14"/>
  <c r="BH239" i="14"/>
  <c r="BG239" i="14"/>
  <c r="BE239" i="14"/>
  <c r="T239" i="14"/>
  <c r="R239" i="14"/>
  <c r="P239" i="14"/>
  <c r="BI238" i="14"/>
  <c r="BH238" i="14"/>
  <c r="BG238" i="14"/>
  <c r="BE238" i="14"/>
  <c r="T238" i="14"/>
  <c r="R238" i="14"/>
  <c r="P238" i="14"/>
  <c r="BI236" i="14"/>
  <c r="BH236" i="14"/>
  <c r="BG236" i="14"/>
  <c r="BE236" i="14"/>
  <c r="T236" i="14"/>
  <c r="R236" i="14"/>
  <c r="P236" i="14"/>
  <c r="BI235" i="14"/>
  <c r="BH235" i="14"/>
  <c r="BG235" i="14"/>
  <c r="BE235" i="14"/>
  <c r="T235" i="14"/>
  <c r="R235" i="14"/>
  <c r="P235" i="14"/>
  <c r="BI234" i="14"/>
  <c r="BH234" i="14"/>
  <c r="BG234" i="14"/>
  <c r="BE234" i="14"/>
  <c r="T234" i="14"/>
  <c r="R234" i="14"/>
  <c r="P234" i="14"/>
  <c r="BI233" i="14"/>
  <c r="BH233" i="14"/>
  <c r="BG233" i="14"/>
  <c r="BE233" i="14"/>
  <c r="T233" i="14"/>
  <c r="R233" i="14"/>
  <c r="P233" i="14"/>
  <c r="BI232" i="14"/>
  <c r="BH232" i="14"/>
  <c r="BG232" i="14"/>
  <c r="BE232" i="14"/>
  <c r="T232" i="14"/>
  <c r="R232" i="14"/>
  <c r="P232" i="14"/>
  <c r="BI231" i="14"/>
  <c r="BH231" i="14"/>
  <c r="BG231" i="14"/>
  <c r="BE231" i="14"/>
  <c r="T231" i="14"/>
  <c r="R231" i="14"/>
  <c r="P231" i="14"/>
  <c r="BI230" i="14"/>
  <c r="BH230" i="14"/>
  <c r="BG230" i="14"/>
  <c r="BE230" i="14"/>
  <c r="T230" i="14"/>
  <c r="R230" i="14"/>
  <c r="P230" i="14"/>
  <c r="BI229" i="14"/>
  <c r="BH229" i="14"/>
  <c r="BG229" i="14"/>
  <c r="BE229" i="14"/>
  <c r="T229" i="14"/>
  <c r="R229" i="14"/>
  <c r="P229" i="14"/>
  <c r="BI228" i="14"/>
  <c r="BH228" i="14"/>
  <c r="BG228" i="14"/>
  <c r="BE228" i="14"/>
  <c r="T228" i="14"/>
  <c r="R228" i="14"/>
  <c r="P228" i="14"/>
  <c r="BI227" i="14"/>
  <c r="BH227" i="14"/>
  <c r="BG227" i="14"/>
  <c r="BE227" i="14"/>
  <c r="T227" i="14"/>
  <c r="R227" i="14"/>
  <c r="P227" i="14"/>
  <c r="BI226" i="14"/>
  <c r="BH226" i="14"/>
  <c r="BG226" i="14"/>
  <c r="BE226" i="14"/>
  <c r="T226" i="14"/>
  <c r="R226" i="14"/>
  <c r="P226" i="14"/>
  <c r="BI225" i="14"/>
  <c r="BH225" i="14"/>
  <c r="BG225" i="14"/>
  <c r="BE225" i="14"/>
  <c r="T225" i="14"/>
  <c r="R225" i="14"/>
  <c r="P225" i="14"/>
  <c r="BI224" i="14"/>
  <c r="BH224" i="14"/>
  <c r="BG224" i="14"/>
  <c r="BE224" i="14"/>
  <c r="T224" i="14"/>
  <c r="R224" i="14"/>
  <c r="P224" i="14"/>
  <c r="BI223" i="14"/>
  <c r="BH223" i="14"/>
  <c r="BG223" i="14"/>
  <c r="BE223" i="14"/>
  <c r="T223" i="14"/>
  <c r="R223" i="14"/>
  <c r="P223" i="14"/>
  <c r="BI222" i="14"/>
  <c r="BH222" i="14"/>
  <c r="BG222" i="14"/>
  <c r="BE222" i="14"/>
  <c r="T222" i="14"/>
  <c r="R222" i="14"/>
  <c r="P222" i="14"/>
  <c r="BI221" i="14"/>
  <c r="BH221" i="14"/>
  <c r="BG221" i="14"/>
  <c r="BE221" i="14"/>
  <c r="T221" i="14"/>
  <c r="R221" i="14"/>
  <c r="P221" i="14"/>
  <c r="BI220" i="14"/>
  <c r="BH220" i="14"/>
  <c r="BG220" i="14"/>
  <c r="BE220" i="14"/>
  <c r="T220" i="14"/>
  <c r="R220" i="14"/>
  <c r="P220" i="14"/>
  <c r="BI219" i="14"/>
  <c r="BH219" i="14"/>
  <c r="BG219" i="14"/>
  <c r="BE219" i="14"/>
  <c r="T219" i="14"/>
  <c r="R219" i="14"/>
  <c r="P219" i="14"/>
  <c r="BI218" i="14"/>
  <c r="BH218" i="14"/>
  <c r="BG218" i="14"/>
  <c r="BE218" i="14"/>
  <c r="T218" i="14"/>
  <c r="R218" i="14"/>
  <c r="P218" i="14"/>
  <c r="BI217" i="14"/>
  <c r="BH217" i="14"/>
  <c r="BG217" i="14"/>
  <c r="BE217" i="14"/>
  <c r="T217" i="14"/>
  <c r="R217" i="14"/>
  <c r="P217" i="14"/>
  <c r="BI216" i="14"/>
  <c r="BH216" i="14"/>
  <c r="BG216" i="14"/>
  <c r="BE216" i="14"/>
  <c r="T216" i="14"/>
  <c r="R216" i="14"/>
  <c r="P216" i="14"/>
  <c r="BI215" i="14"/>
  <c r="BH215" i="14"/>
  <c r="BG215" i="14"/>
  <c r="BE215" i="14"/>
  <c r="T215" i="14"/>
  <c r="R215" i="14"/>
  <c r="P215" i="14"/>
  <c r="BI214" i="14"/>
  <c r="BH214" i="14"/>
  <c r="BG214" i="14"/>
  <c r="BE214" i="14"/>
  <c r="T214" i="14"/>
  <c r="R214" i="14"/>
  <c r="P214" i="14"/>
  <c r="BI213" i="14"/>
  <c r="BH213" i="14"/>
  <c r="BG213" i="14"/>
  <c r="BE213" i="14"/>
  <c r="T213" i="14"/>
  <c r="R213" i="14"/>
  <c r="P213" i="14"/>
  <c r="BI212" i="14"/>
  <c r="BH212" i="14"/>
  <c r="BG212" i="14"/>
  <c r="BE212" i="14"/>
  <c r="T212" i="14"/>
  <c r="R212" i="14"/>
  <c r="P212" i="14"/>
  <c r="BI211" i="14"/>
  <c r="BH211" i="14"/>
  <c r="BG211" i="14"/>
  <c r="BE211" i="14"/>
  <c r="T211" i="14"/>
  <c r="R211" i="14"/>
  <c r="P211" i="14"/>
  <c r="BI210" i="14"/>
  <c r="BH210" i="14"/>
  <c r="BG210" i="14"/>
  <c r="BE210" i="14"/>
  <c r="T210" i="14"/>
  <c r="R210" i="14"/>
  <c r="P210" i="14"/>
  <c r="BI209" i="14"/>
  <c r="BH209" i="14"/>
  <c r="BG209" i="14"/>
  <c r="BE209" i="14"/>
  <c r="T209" i="14"/>
  <c r="R209" i="14"/>
  <c r="P209" i="14"/>
  <c r="BI208" i="14"/>
  <c r="BH208" i="14"/>
  <c r="BG208" i="14"/>
  <c r="BE208" i="14"/>
  <c r="T208" i="14"/>
  <c r="R208" i="14"/>
  <c r="P208" i="14"/>
  <c r="BI207" i="14"/>
  <c r="BH207" i="14"/>
  <c r="BG207" i="14"/>
  <c r="BE207" i="14"/>
  <c r="T207" i="14"/>
  <c r="R207" i="14"/>
  <c r="P207" i="14"/>
  <c r="BI206" i="14"/>
  <c r="BH206" i="14"/>
  <c r="BG206" i="14"/>
  <c r="BE206" i="14"/>
  <c r="T206" i="14"/>
  <c r="R206" i="14"/>
  <c r="P206" i="14"/>
  <c r="BI205" i="14"/>
  <c r="BH205" i="14"/>
  <c r="BG205" i="14"/>
  <c r="BE205" i="14"/>
  <c r="T205" i="14"/>
  <c r="R205" i="14"/>
  <c r="P205" i="14"/>
  <c r="BI204" i="14"/>
  <c r="BH204" i="14"/>
  <c r="BG204" i="14"/>
  <c r="BE204" i="14"/>
  <c r="T204" i="14"/>
  <c r="R204" i="14"/>
  <c r="P204" i="14"/>
  <c r="BI203" i="14"/>
  <c r="BH203" i="14"/>
  <c r="BG203" i="14"/>
  <c r="BE203" i="14"/>
  <c r="T203" i="14"/>
  <c r="R203" i="14"/>
  <c r="P203" i="14"/>
  <c r="BI202" i="14"/>
  <c r="BH202" i="14"/>
  <c r="BG202" i="14"/>
  <c r="BE202" i="14"/>
  <c r="T202" i="14"/>
  <c r="R202" i="14"/>
  <c r="P202" i="14"/>
  <c r="BI201" i="14"/>
  <c r="BH201" i="14"/>
  <c r="BG201" i="14"/>
  <c r="BE201" i="14"/>
  <c r="T201" i="14"/>
  <c r="R201" i="14"/>
  <c r="P201" i="14"/>
  <c r="BI200" i="14"/>
  <c r="BH200" i="14"/>
  <c r="BG200" i="14"/>
  <c r="BE200" i="14"/>
  <c r="T200" i="14"/>
  <c r="R200" i="14"/>
  <c r="P200" i="14"/>
  <c r="BI199" i="14"/>
  <c r="BH199" i="14"/>
  <c r="BG199" i="14"/>
  <c r="BE199" i="14"/>
  <c r="T199" i="14"/>
  <c r="R199" i="14"/>
  <c r="P199" i="14"/>
  <c r="BI198" i="14"/>
  <c r="BH198" i="14"/>
  <c r="BG198" i="14"/>
  <c r="BE198" i="14"/>
  <c r="T198" i="14"/>
  <c r="R198" i="14"/>
  <c r="P198" i="14"/>
  <c r="BI197" i="14"/>
  <c r="BH197" i="14"/>
  <c r="BG197" i="14"/>
  <c r="BE197" i="14"/>
  <c r="T197" i="14"/>
  <c r="R197" i="14"/>
  <c r="P197" i="14"/>
  <c r="BI196" i="14"/>
  <c r="BH196" i="14"/>
  <c r="BG196" i="14"/>
  <c r="BE196" i="14"/>
  <c r="T196" i="14"/>
  <c r="R196" i="14"/>
  <c r="P196" i="14"/>
  <c r="BI195" i="14"/>
  <c r="BH195" i="14"/>
  <c r="BG195" i="14"/>
  <c r="BE195" i="14"/>
  <c r="T195" i="14"/>
  <c r="R195" i="14"/>
  <c r="P195" i="14"/>
  <c r="BI194" i="14"/>
  <c r="BH194" i="14"/>
  <c r="BG194" i="14"/>
  <c r="BE194" i="14"/>
  <c r="T194" i="14"/>
  <c r="R194" i="14"/>
  <c r="P194" i="14"/>
  <c r="BI193" i="14"/>
  <c r="BH193" i="14"/>
  <c r="BG193" i="14"/>
  <c r="BE193" i="14"/>
  <c r="T193" i="14"/>
  <c r="R193" i="14"/>
  <c r="P193" i="14"/>
  <c r="BI192" i="14"/>
  <c r="BH192" i="14"/>
  <c r="BG192" i="14"/>
  <c r="BE192" i="14"/>
  <c r="T192" i="14"/>
  <c r="R192" i="14"/>
  <c r="P192" i="14"/>
  <c r="BI191" i="14"/>
  <c r="BH191" i="14"/>
  <c r="BG191" i="14"/>
  <c r="BE191" i="14"/>
  <c r="T191" i="14"/>
  <c r="R191" i="14"/>
  <c r="P191" i="14"/>
  <c r="BI190" i="14"/>
  <c r="BH190" i="14"/>
  <c r="BG190" i="14"/>
  <c r="BE190" i="14"/>
  <c r="T190" i="14"/>
  <c r="R190" i="14"/>
  <c r="P190" i="14"/>
  <c r="BI189" i="14"/>
  <c r="BH189" i="14"/>
  <c r="BG189" i="14"/>
  <c r="BE189" i="14"/>
  <c r="T189" i="14"/>
  <c r="R189" i="14"/>
  <c r="P189" i="14"/>
  <c r="BI188" i="14"/>
  <c r="BH188" i="14"/>
  <c r="BG188" i="14"/>
  <c r="BE188" i="14"/>
  <c r="T188" i="14"/>
  <c r="R188" i="14"/>
  <c r="P188" i="14"/>
  <c r="BI187" i="14"/>
  <c r="BH187" i="14"/>
  <c r="BG187" i="14"/>
  <c r="BE187" i="14"/>
  <c r="T187" i="14"/>
  <c r="R187" i="14"/>
  <c r="P187" i="14"/>
  <c r="BI186" i="14"/>
  <c r="BH186" i="14"/>
  <c r="BG186" i="14"/>
  <c r="BE186" i="14"/>
  <c r="T186" i="14"/>
  <c r="R186" i="14"/>
  <c r="P186" i="14"/>
  <c r="BI185" i="14"/>
  <c r="BH185" i="14"/>
  <c r="BG185" i="14"/>
  <c r="BE185" i="14"/>
  <c r="T185" i="14"/>
  <c r="R185" i="14"/>
  <c r="P185" i="14"/>
  <c r="BI183" i="14"/>
  <c r="BH183" i="14"/>
  <c r="BG183" i="14"/>
  <c r="BE183" i="14"/>
  <c r="T183" i="14"/>
  <c r="R183" i="14"/>
  <c r="P183" i="14"/>
  <c r="BI182" i="14"/>
  <c r="BH182" i="14"/>
  <c r="BG182" i="14"/>
  <c r="BE182" i="14"/>
  <c r="T182" i="14"/>
  <c r="R182" i="14"/>
  <c r="P182" i="14"/>
  <c r="BI181" i="14"/>
  <c r="BH181" i="14"/>
  <c r="BG181" i="14"/>
  <c r="BE181" i="14"/>
  <c r="T181" i="14"/>
  <c r="R181" i="14"/>
  <c r="P181" i="14"/>
  <c r="BI180" i="14"/>
  <c r="BH180" i="14"/>
  <c r="BG180" i="14"/>
  <c r="BE180" i="14"/>
  <c r="T180" i="14"/>
  <c r="R180" i="14"/>
  <c r="P180" i="14"/>
  <c r="BI179" i="14"/>
  <c r="BH179" i="14"/>
  <c r="BG179" i="14"/>
  <c r="BE179" i="14"/>
  <c r="T179" i="14"/>
  <c r="R179" i="14"/>
  <c r="P179" i="14"/>
  <c r="BI178" i="14"/>
  <c r="BH178" i="14"/>
  <c r="BG178" i="14"/>
  <c r="BE178" i="14"/>
  <c r="T178" i="14"/>
  <c r="R178" i="14"/>
  <c r="P178" i="14"/>
  <c r="BI177" i="14"/>
  <c r="BH177" i="14"/>
  <c r="BG177" i="14"/>
  <c r="BE177" i="14"/>
  <c r="T177" i="14"/>
  <c r="R177" i="14"/>
  <c r="P177" i="14"/>
  <c r="BI176" i="14"/>
  <c r="BH176" i="14"/>
  <c r="BG176" i="14"/>
  <c r="BE176" i="14"/>
  <c r="T176" i="14"/>
  <c r="R176" i="14"/>
  <c r="P176" i="14"/>
  <c r="BI175" i="14"/>
  <c r="BH175" i="14"/>
  <c r="BG175" i="14"/>
  <c r="BE175" i="14"/>
  <c r="T175" i="14"/>
  <c r="R175" i="14"/>
  <c r="P175" i="14"/>
  <c r="BI174" i="14"/>
  <c r="BH174" i="14"/>
  <c r="BG174" i="14"/>
  <c r="BE174" i="14"/>
  <c r="T174" i="14"/>
  <c r="R174" i="14"/>
  <c r="P174" i="14"/>
  <c r="BI173" i="14"/>
  <c r="BH173" i="14"/>
  <c r="BG173" i="14"/>
  <c r="BE173" i="14"/>
  <c r="T173" i="14"/>
  <c r="R173" i="14"/>
  <c r="P173" i="14"/>
  <c r="BI172" i="14"/>
  <c r="BH172" i="14"/>
  <c r="BG172" i="14"/>
  <c r="BE172" i="14"/>
  <c r="T172" i="14"/>
  <c r="R172" i="14"/>
  <c r="P172" i="14"/>
  <c r="BI171" i="14"/>
  <c r="BH171" i="14"/>
  <c r="BG171" i="14"/>
  <c r="BE171" i="14"/>
  <c r="T171" i="14"/>
  <c r="R171" i="14"/>
  <c r="P171" i="14"/>
  <c r="BI170" i="14"/>
  <c r="BH170" i="14"/>
  <c r="BG170" i="14"/>
  <c r="BE170" i="14"/>
  <c r="T170" i="14"/>
  <c r="R170" i="14"/>
  <c r="P170" i="14"/>
  <c r="BI162" i="14"/>
  <c r="BH162" i="14"/>
  <c r="BG162" i="14"/>
  <c r="BE162" i="14"/>
  <c r="T162" i="14"/>
  <c r="R162" i="14"/>
  <c r="P162" i="14"/>
  <c r="BI161" i="14"/>
  <c r="BH161" i="14"/>
  <c r="BG161" i="14"/>
  <c r="BE161" i="14"/>
  <c r="T161" i="14"/>
  <c r="R161" i="14"/>
  <c r="P161" i="14"/>
  <c r="BI160" i="14"/>
  <c r="BH160" i="14"/>
  <c r="BG160" i="14"/>
  <c r="BE160" i="14"/>
  <c r="T160" i="14"/>
  <c r="R160" i="14"/>
  <c r="P160" i="14"/>
  <c r="BI159" i="14"/>
  <c r="BH159" i="14"/>
  <c r="BG159" i="14"/>
  <c r="BE159" i="14"/>
  <c r="T159" i="14"/>
  <c r="R159" i="14"/>
  <c r="P159" i="14"/>
  <c r="BI158" i="14"/>
  <c r="BH158" i="14"/>
  <c r="BG158" i="14"/>
  <c r="BE158" i="14"/>
  <c r="T158" i="14"/>
  <c r="R158" i="14"/>
  <c r="P158" i="14"/>
  <c r="BI157" i="14"/>
  <c r="BH157" i="14"/>
  <c r="BG157" i="14"/>
  <c r="BE157" i="14"/>
  <c r="T157" i="14"/>
  <c r="R157" i="14"/>
  <c r="P157" i="14"/>
  <c r="BI156" i="14"/>
  <c r="BH156" i="14"/>
  <c r="BG156" i="14"/>
  <c r="BE156" i="14"/>
  <c r="T156" i="14"/>
  <c r="R156" i="14"/>
  <c r="P156" i="14"/>
  <c r="BI155" i="14"/>
  <c r="BH155" i="14"/>
  <c r="BG155" i="14"/>
  <c r="BE155" i="14"/>
  <c r="T155" i="14"/>
  <c r="R155" i="14"/>
  <c r="P155" i="14"/>
  <c r="BI154" i="14"/>
  <c r="BH154" i="14"/>
  <c r="BG154" i="14"/>
  <c r="BE154" i="14"/>
  <c r="T154" i="14"/>
  <c r="R154" i="14"/>
  <c r="P154" i="14"/>
  <c r="BI153" i="14"/>
  <c r="BH153" i="14"/>
  <c r="BG153" i="14"/>
  <c r="BE153" i="14"/>
  <c r="T153" i="14"/>
  <c r="R153" i="14"/>
  <c r="P153" i="14"/>
  <c r="BI152" i="14"/>
  <c r="BH152" i="14"/>
  <c r="BG152" i="14"/>
  <c r="BE152" i="14"/>
  <c r="T152" i="14"/>
  <c r="R152" i="14"/>
  <c r="P152" i="14"/>
  <c r="BI151" i="14"/>
  <c r="BH151" i="14"/>
  <c r="BG151" i="14"/>
  <c r="BE151" i="14"/>
  <c r="T151" i="14"/>
  <c r="R151" i="14"/>
  <c r="P151" i="14"/>
  <c r="BI150" i="14"/>
  <c r="BH150" i="14"/>
  <c r="BG150" i="14"/>
  <c r="BE150" i="14"/>
  <c r="T150" i="14"/>
  <c r="R150" i="14"/>
  <c r="P150" i="14"/>
  <c r="BI149" i="14"/>
  <c r="BH149" i="14"/>
  <c r="BG149" i="14"/>
  <c r="BE149" i="14"/>
  <c r="T149" i="14"/>
  <c r="R149" i="14"/>
  <c r="P149" i="14"/>
  <c r="BI148" i="14"/>
  <c r="BH148" i="14"/>
  <c r="BG148" i="14"/>
  <c r="BE148" i="14"/>
  <c r="T148" i="14"/>
  <c r="R148" i="14"/>
  <c r="P148" i="14"/>
  <c r="BI147" i="14"/>
  <c r="BH147" i="14"/>
  <c r="BG147" i="14"/>
  <c r="BE147" i="14"/>
  <c r="T147" i="14"/>
  <c r="R147" i="14"/>
  <c r="P147" i="14"/>
  <c r="BI146" i="14"/>
  <c r="BH146" i="14"/>
  <c r="BG146" i="14"/>
  <c r="BE146" i="14"/>
  <c r="T146" i="14"/>
  <c r="R146" i="14"/>
  <c r="P146" i="14"/>
  <c r="BI145" i="14"/>
  <c r="BH145" i="14"/>
  <c r="BG145" i="14"/>
  <c r="BE145" i="14"/>
  <c r="T145" i="14"/>
  <c r="R145" i="14"/>
  <c r="P145" i="14"/>
  <c r="BI144" i="14"/>
  <c r="BH144" i="14"/>
  <c r="BG144" i="14"/>
  <c r="BE144" i="14"/>
  <c r="T144" i="14"/>
  <c r="R144" i="14"/>
  <c r="P144" i="14"/>
  <c r="BI143" i="14"/>
  <c r="BH143" i="14"/>
  <c r="BG143" i="14"/>
  <c r="BE143" i="14"/>
  <c r="T143" i="14"/>
  <c r="R143" i="14"/>
  <c r="P143" i="14"/>
  <c r="BI142" i="14"/>
  <c r="BH142" i="14"/>
  <c r="BG142" i="14"/>
  <c r="BE142" i="14"/>
  <c r="T142" i="14"/>
  <c r="R142" i="14"/>
  <c r="P142" i="14"/>
  <c r="BI141" i="14"/>
  <c r="BH141" i="14"/>
  <c r="BG141" i="14"/>
  <c r="BE141" i="14"/>
  <c r="T141" i="14"/>
  <c r="R141" i="14"/>
  <c r="P141" i="14"/>
  <c r="BI140" i="14"/>
  <c r="BH140" i="14"/>
  <c r="BG140" i="14"/>
  <c r="BE140" i="14"/>
  <c r="T140" i="14"/>
  <c r="R140" i="14"/>
  <c r="P140" i="14"/>
  <c r="BI139" i="14"/>
  <c r="BH139" i="14"/>
  <c r="BG139" i="14"/>
  <c r="BE139" i="14"/>
  <c r="T139" i="14"/>
  <c r="R139" i="14"/>
  <c r="P139" i="14"/>
  <c r="BI138" i="14"/>
  <c r="BH138" i="14"/>
  <c r="BG138" i="14"/>
  <c r="BE138" i="14"/>
  <c r="T138" i="14"/>
  <c r="R138" i="14"/>
  <c r="P138" i="14"/>
  <c r="BI137" i="14"/>
  <c r="BH137" i="14"/>
  <c r="BG137" i="14"/>
  <c r="BE137" i="14"/>
  <c r="T137" i="14"/>
  <c r="R137" i="14"/>
  <c r="P137" i="14"/>
  <c r="BI136" i="14"/>
  <c r="BH136" i="14"/>
  <c r="BG136" i="14"/>
  <c r="BE136" i="14"/>
  <c r="T136" i="14"/>
  <c r="R136" i="14"/>
  <c r="P136" i="14"/>
  <c r="BI135" i="14"/>
  <c r="BH135" i="14"/>
  <c r="BG135" i="14"/>
  <c r="BE135" i="14"/>
  <c r="T135" i="14"/>
  <c r="R135" i="14"/>
  <c r="P135" i="14"/>
  <c r="BI134" i="14"/>
  <c r="BH134" i="14"/>
  <c r="BG134" i="14"/>
  <c r="BE134" i="14"/>
  <c r="T134" i="14"/>
  <c r="R134" i="14"/>
  <c r="P134" i="14"/>
  <c r="BI133" i="14"/>
  <c r="BH133" i="14"/>
  <c r="BG133" i="14"/>
  <c r="BE133" i="14"/>
  <c r="T133" i="14"/>
  <c r="R133" i="14"/>
  <c r="P133" i="14"/>
  <c r="BI132" i="14"/>
  <c r="BH132" i="14"/>
  <c r="BG132" i="14"/>
  <c r="BE132" i="14"/>
  <c r="T132" i="14"/>
  <c r="R132" i="14"/>
  <c r="P132" i="14"/>
  <c r="BI131" i="14"/>
  <c r="BH131" i="14"/>
  <c r="BG131" i="14"/>
  <c r="BE131" i="14"/>
  <c r="T131" i="14"/>
  <c r="R131" i="14"/>
  <c r="P131" i="14"/>
  <c r="BI130" i="14"/>
  <c r="BH130" i="14"/>
  <c r="BG130" i="14"/>
  <c r="BE130" i="14"/>
  <c r="T130" i="14"/>
  <c r="R130" i="14"/>
  <c r="P130" i="14"/>
  <c r="BI129" i="14"/>
  <c r="BH129" i="14"/>
  <c r="BG129" i="14"/>
  <c r="BE129" i="14"/>
  <c r="T129" i="14"/>
  <c r="R129" i="14"/>
  <c r="P129" i="14"/>
  <c r="J124" i="14"/>
  <c r="J123" i="14"/>
  <c r="F121" i="14"/>
  <c r="E119" i="14"/>
  <c r="J96" i="14"/>
  <c r="J95" i="14"/>
  <c r="F93" i="14"/>
  <c r="E91" i="14"/>
  <c r="J22" i="14"/>
  <c r="E22" i="14"/>
  <c r="F96" i="14" s="1"/>
  <c r="J21" i="14"/>
  <c r="J19" i="14"/>
  <c r="E19" i="14"/>
  <c r="F123" i="14" s="1"/>
  <c r="J18" i="14"/>
  <c r="J16" i="14"/>
  <c r="J93" i="14" s="1"/>
  <c r="E7" i="14"/>
  <c r="E85" i="14" s="1"/>
  <c r="J41" i="13"/>
  <c r="J40" i="13"/>
  <c r="AY114" i="1" s="1"/>
  <c r="J39" i="13"/>
  <c r="AX114" i="1" s="1"/>
  <c r="BI212" i="13"/>
  <c r="BH212" i="13"/>
  <c r="BG212" i="13"/>
  <c r="BE212" i="13"/>
  <c r="T212" i="13"/>
  <c r="R212" i="13"/>
  <c r="P212" i="13"/>
  <c r="BI211" i="13"/>
  <c r="BH211" i="13"/>
  <c r="BG211" i="13"/>
  <c r="BE211" i="13"/>
  <c r="T211" i="13"/>
  <c r="R211" i="13"/>
  <c r="P211" i="13"/>
  <c r="BI210" i="13"/>
  <c r="BH210" i="13"/>
  <c r="BG210" i="13"/>
  <c r="BE210" i="13"/>
  <c r="T210" i="13"/>
  <c r="R210" i="13"/>
  <c r="P210" i="13"/>
  <c r="BI209" i="13"/>
  <c r="BH209" i="13"/>
  <c r="BG209" i="13"/>
  <c r="BE209" i="13"/>
  <c r="T209" i="13"/>
  <c r="R209" i="13"/>
  <c r="P209" i="13"/>
  <c r="BI208" i="13"/>
  <c r="BH208" i="13"/>
  <c r="BG208" i="13"/>
  <c r="BE208" i="13"/>
  <c r="T208" i="13"/>
  <c r="R208" i="13"/>
  <c r="P208" i="13"/>
  <c r="BI207" i="13"/>
  <c r="BH207" i="13"/>
  <c r="BG207" i="13"/>
  <c r="BE207" i="13"/>
  <c r="T207" i="13"/>
  <c r="R207" i="13"/>
  <c r="P207" i="13"/>
  <c r="BI206" i="13"/>
  <c r="BH206" i="13"/>
  <c r="BG206" i="13"/>
  <c r="BE206" i="13"/>
  <c r="T206" i="13"/>
  <c r="R206" i="13"/>
  <c r="P206" i="13"/>
  <c r="BI205" i="13"/>
  <c r="BH205" i="13"/>
  <c r="BG205" i="13"/>
  <c r="BE205" i="13"/>
  <c r="T205" i="13"/>
  <c r="R205" i="13"/>
  <c r="P205" i="13"/>
  <c r="BI203" i="13"/>
  <c r="BH203" i="13"/>
  <c r="BG203" i="13"/>
  <c r="BE203" i="13"/>
  <c r="T203" i="13"/>
  <c r="R203" i="13"/>
  <c r="P203" i="13"/>
  <c r="BI202" i="13"/>
  <c r="BH202" i="13"/>
  <c r="BG202" i="13"/>
  <c r="BE202" i="13"/>
  <c r="T202" i="13"/>
  <c r="R202" i="13"/>
  <c r="P202" i="13"/>
  <c r="BI201" i="13"/>
  <c r="BH201" i="13"/>
  <c r="BG201" i="13"/>
  <c r="BE201" i="13"/>
  <c r="T201" i="13"/>
  <c r="R201" i="13"/>
  <c r="P201" i="13"/>
  <c r="BI200" i="13"/>
  <c r="BH200" i="13"/>
  <c r="BG200" i="13"/>
  <c r="BE200" i="13"/>
  <c r="T200" i="13"/>
  <c r="R200" i="13"/>
  <c r="P200" i="13"/>
  <c r="BI199" i="13"/>
  <c r="BH199" i="13"/>
  <c r="BG199" i="13"/>
  <c r="BE199" i="13"/>
  <c r="T199" i="13"/>
  <c r="R199" i="13"/>
  <c r="P199" i="13"/>
  <c r="BI198" i="13"/>
  <c r="BH198" i="13"/>
  <c r="BG198" i="13"/>
  <c r="BE198" i="13"/>
  <c r="T198" i="13"/>
  <c r="R198" i="13"/>
  <c r="P198" i="13"/>
  <c r="BI197" i="13"/>
  <c r="BH197" i="13"/>
  <c r="BG197" i="13"/>
  <c r="BE197" i="13"/>
  <c r="T197" i="13"/>
  <c r="R197" i="13"/>
  <c r="P197" i="13"/>
  <c r="BI196" i="13"/>
  <c r="BH196" i="13"/>
  <c r="BG196" i="13"/>
  <c r="BE196" i="13"/>
  <c r="T196" i="13"/>
  <c r="R196" i="13"/>
  <c r="P196" i="13"/>
  <c r="BI195" i="13"/>
  <c r="BH195" i="13"/>
  <c r="BG195" i="13"/>
  <c r="BE195" i="13"/>
  <c r="T195" i="13"/>
  <c r="R195" i="13"/>
  <c r="P195" i="13"/>
  <c r="BI194" i="13"/>
  <c r="BH194" i="13"/>
  <c r="BG194" i="13"/>
  <c r="BE194" i="13"/>
  <c r="T194" i="13"/>
  <c r="R194" i="13"/>
  <c r="P194" i="13"/>
  <c r="BI193" i="13"/>
  <c r="BH193" i="13"/>
  <c r="BG193" i="13"/>
  <c r="BE193" i="13"/>
  <c r="T193" i="13"/>
  <c r="R193" i="13"/>
  <c r="P193" i="13"/>
  <c r="BI192" i="13"/>
  <c r="BH192" i="13"/>
  <c r="BG192" i="13"/>
  <c r="BE192" i="13"/>
  <c r="T192" i="13"/>
  <c r="R192" i="13"/>
  <c r="P192" i="13"/>
  <c r="BI190" i="13"/>
  <c r="BH190" i="13"/>
  <c r="BG190" i="13"/>
  <c r="BE190" i="13"/>
  <c r="T190" i="13"/>
  <c r="R190" i="13"/>
  <c r="P190" i="13"/>
  <c r="BI189" i="13"/>
  <c r="BH189" i="13"/>
  <c r="BG189" i="13"/>
  <c r="BE189" i="13"/>
  <c r="T189" i="13"/>
  <c r="R189" i="13"/>
  <c r="P189" i="13"/>
  <c r="BI188" i="13"/>
  <c r="BH188" i="13"/>
  <c r="BG188" i="13"/>
  <c r="BE188" i="13"/>
  <c r="T188" i="13"/>
  <c r="R188" i="13"/>
  <c r="P188" i="13"/>
  <c r="BI187" i="13"/>
  <c r="BH187" i="13"/>
  <c r="BG187" i="13"/>
  <c r="BE187" i="13"/>
  <c r="T187" i="13"/>
  <c r="R187" i="13"/>
  <c r="P187" i="13"/>
  <c r="BI186" i="13"/>
  <c r="BH186" i="13"/>
  <c r="BG186" i="13"/>
  <c r="BE186" i="13"/>
  <c r="T186" i="13"/>
  <c r="R186" i="13"/>
  <c r="P186" i="13"/>
  <c r="BI185" i="13"/>
  <c r="BH185" i="13"/>
  <c r="BG185" i="13"/>
  <c r="BE185" i="13"/>
  <c r="T185" i="13"/>
  <c r="R185" i="13"/>
  <c r="P185" i="13"/>
  <c r="BI184" i="13"/>
  <c r="BH184" i="13"/>
  <c r="BG184" i="13"/>
  <c r="BE184" i="13"/>
  <c r="T184" i="13"/>
  <c r="R184" i="13"/>
  <c r="P184" i="13"/>
  <c r="BI183" i="13"/>
  <c r="BH183" i="13"/>
  <c r="BG183" i="13"/>
  <c r="BE183" i="13"/>
  <c r="T183" i="13"/>
  <c r="R183" i="13"/>
  <c r="P183" i="13"/>
  <c r="BI182" i="13"/>
  <c r="BH182" i="13"/>
  <c r="BG182" i="13"/>
  <c r="BE182" i="13"/>
  <c r="T182" i="13"/>
  <c r="R182" i="13"/>
  <c r="P182" i="13"/>
  <c r="BI181" i="13"/>
  <c r="BH181" i="13"/>
  <c r="BG181" i="13"/>
  <c r="BE181" i="13"/>
  <c r="T181" i="13"/>
  <c r="R181" i="13"/>
  <c r="P181" i="13"/>
  <c r="BI180" i="13"/>
  <c r="BH180" i="13"/>
  <c r="BG180" i="13"/>
  <c r="BE180" i="13"/>
  <c r="T180" i="13"/>
  <c r="R180" i="13"/>
  <c r="P180" i="13"/>
  <c r="BI179" i="13"/>
  <c r="BH179" i="13"/>
  <c r="BG179" i="13"/>
  <c r="BE179" i="13"/>
  <c r="T179" i="13"/>
  <c r="R179" i="13"/>
  <c r="P179" i="13"/>
  <c r="BI178" i="13"/>
  <c r="BH178" i="13"/>
  <c r="BG178" i="13"/>
  <c r="BE178" i="13"/>
  <c r="T178" i="13"/>
  <c r="R178" i="13"/>
  <c r="P178" i="13"/>
  <c r="BI177" i="13"/>
  <c r="BH177" i="13"/>
  <c r="BG177" i="13"/>
  <c r="BE177" i="13"/>
  <c r="T177" i="13"/>
  <c r="R177" i="13"/>
  <c r="P177" i="13"/>
  <c r="BI176" i="13"/>
  <c r="BH176" i="13"/>
  <c r="BG176" i="13"/>
  <c r="BE176" i="13"/>
  <c r="T176" i="13"/>
  <c r="R176" i="13"/>
  <c r="P176" i="13"/>
  <c r="BI175" i="13"/>
  <c r="BH175" i="13"/>
  <c r="BG175" i="13"/>
  <c r="BE175" i="13"/>
  <c r="T175" i="13"/>
  <c r="R175" i="13"/>
  <c r="P175" i="13"/>
  <c r="BI174" i="13"/>
  <c r="BH174" i="13"/>
  <c r="BG174" i="13"/>
  <c r="BE174" i="13"/>
  <c r="T174" i="13"/>
  <c r="R174" i="13"/>
  <c r="P174" i="13"/>
  <c r="BI173" i="13"/>
  <c r="BH173" i="13"/>
  <c r="BG173" i="13"/>
  <c r="BE173" i="13"/>
  <c r="T173" i="13"/>
  <c r="R173" i="13"/>
  <c r="P173" i="13"/>
  <c r="BI172" i="13"/>
  <c r="BH172" i="13"/>
  <c r="BG172" i="13"/>
  <c r="BE172" i="13"/>
  <c r="T172" i="13"/>
  <c r="R172" i="13"/>
  <c r="P172" i="13"/>
  <c r="BI171" i="13"/>
  <c r="BH171" i="13"/>
  <c r="BG171" i="13"/>
  <c r="BE171" i="13"/>
  <c r="T171" i="13"/>
  <c r="R171" i="13"/>
  <c r="P171" i="13"/>
  <c r="BI170" i="13"/>
  <c r="BH170" i="13"/>
  <c r="BG170" i="13"/>
  <c r="BE170" i="13"/>
  <c r="T170" i="13"/>
  <c r="R170" i="13"/>
  <c r="P170" i="13"/>
  <c r="BI169" i="13"/>
  <c r="BH169" i="13"/>
  <c r="BG169" i="13"/>
  <c r="BE169" i="13"/>
  <c r="T169" i="13"/>
  <c r="R169" i="13"/>
  <c r="P169" i="13"/>
  <c r="BI167" i="13"/>
  <c r="BH167" i="13"/>
  <c r="BG167" i="13"/>
  <c r="BE167" i="13"/>
  <c r="T167" i="13"/>
  <c r="R167" i="13"/>
  <c r="P167" i="13"/>
  <c r="BI166" i="13"/>
  <c r="BH166" i="13"/>
  <c r="BG166" i="13"/>
  <c r="BE166" i="13"/>
  <c r="T166" i="13"/>
  <c r="R166" i="13"/>
  <c r="P166" i="13"/>
  <c r="BI165" i="13"/>
  <c r="BH165" i="13"/>
  <c r="BG165" i="13"/>
  <c r="BE165" i="13"/>
  <c r="T165" i="13"/>
  <c r="R165" i="13"/>
  <c r="P165" i="13"/>
  <c r="BI164" i="13"/>
  <c r="BH164" i="13"/>
  <c r="BG164" i="13"/>
  <c r="BE164" i="13"/>
  <c r="T164" i="13"/>
  <c r="R164" i="13"/>
  <c r="P164" i="13"/>
  <c r="BI163" i="13"/>
  <c r="BH163" i="13"/>
  <c r="BG163" i="13"/>
  <c r="BE163" i="13"/>
  <c r="T163" i="13"/>
  <c r="R163" i="13"/>
  <c r="P163" i="13"/>
  <c r="BI162" i="13"/>
  <c r="BH162" i="13"/>
  <c r="BG162" i="13"/>
  <c r="BE162" i="13"/>
  <c r="T162" i="13"/>
  <c r="R162" i="13"/>
  <c r="P162" i="13"/>
  <c r="BI161" i="13"/>
  <c r="BH161" i="13"/>
  <c r="BG161" i="13"/>
  <c r="BE161" i="13"/>
  <c r="T161" i="13"/>
  <c r="R161" i="13"/>
  <c r="P161" i="13"/>
  <c r="BI160" i="13"/>
  <c r="BH160" i="13"/>
  <c r="BG160" i="13"/>
  <c r="BE160" i="13"/>
  <c r="T160" i="13"/>
  <c r="R160" i="13"/>
  <c r="P160" i="13"/>
  <c r="BI159" i="13"/>
  <c r="BH159" i="13"/>
  <c r="BG159" i="13"/>
  <c r="BE159" i="13"/>
  <c r="T159" i="13"/>
  <c r="R159" i="13"/>
  <c r="P159" i="13"/>
  <c r="BI158" i="13"/>
  <c r="BH158" i="13"/>
  <c r="BG158" i="13"/>
  <c r="BE158" i="13"/>
  <c r="T158" i="13"/>
  <c r="R158" i="13"/>
  <c r="P158" i="13"/>
  <c r="BI157" i="13"/>
  <c r="BH157" i="13"/>
  <c r="BG157" i="13"/>
  <c r="BE157" i="13"/>
  <c r="T157" i="13"/>
  <c r="R157" i="13"/>
  <c r="P157" i="13"/>
  <c r="BI156" i="13"/>
  <c r="BH156" i="13"/>
  <c r="BG156" i="13"/>
  <c r="BE156" i="13"/>
  <c r="T156" i="13"/>
  <c r="R156" i="13"/>
  <c r="P156" i="13"/>
  <c r="BI155" i="13"/>
  <c r="BH155" i="13"/>
  <c r="BG155" i="13"/>
  <c r="BE155" i="13"/>
  <c r="T155" i="13"/>
  <c r="R155" i="13"/>
  <c r="P155" i="13"/>
  <c r="BI154" i="13"/>
  <c r="BH154" i="13"/>
  <c r="BG154" i="13"/>
  <c r="BE154" i="13"/>
  <c r="T154" i="13"/>
  <c r="R154" i="13"/>
  <c r="P154" i="13"/>
  <c r="BI153" i="13"/>
  <c r="BH153" i="13"/>
  <c r="BG153" i="13"/>
  <c r="BE153" i="13"/>
  <c r="T153" i="13"/>
  <c r="R153" i="13"/>
  <c r="P153" i="13"/>
  <c r="BI151" i="13"/>
  <c r="BH151" i="13"/>
  <c r="BG151" i="13"/>
  <c r="BE151" i="13"/>
  <c r="T151" i="13"/>
  <c r="R151" i="13"/>
  <c r="P151" i="13"/>
  <c r="BI150" i="13"/>
  <c r="BH150" i="13"/>
  <c r="BG150" i="13"/>
  <c r="BE150" i="13"/>
  <c r="T150" i="13"/>
  <c r="R150" i="13"/>
  <c r="P150" i="13"/>
  <c r="BI149" i="13"/>
  <c r="BH149" i="13"/>
  <c r="BG149" i="13"/>
  <c r="BE149" i="13"/>
  <c r="T149" i="13"/>
  <c r="R149" i="13"/>
  <c r="P149" i="13"/>
  <c r="BI148" i="13"/>
  <c r="BH148" i="13"/>
  <c r="BG148" i="13"/>
  <c r="BE148" i="13"/>
  <c r="T148" i="13"/>
  <c r="R148" i="13"/>
  <c r="P148" i="13"/>
  <c r="BI147" i="13"/>
  <c r="BH147" i="13"/>
  <c r="BG147" i="13"/>
  <c r="BE147" i="13"/>
  <c r="T147" i="13"/>
  <c r="R147" i="13"/>
  <c r="P147" i="13"/>
  <c r="BI144" i="13"/>
  <c r="BH144" i="13"/>
  <c r="BG144" i="13"/>
  <c r="BE144" i="13"/>
  <c r="T144" i="13"/>
  <c r="T143" i="13" s="1"/>
  <c r="R144" i="13"/>
  <c r="R143" i="13" s="1"/>
  <c r="P144" i="13"/>
  <c r="P143" i="13" s="1"/>
  <c r="BI142" i="13"/>
  <c r="BH142" i="13"/>
  <c r="BG142" i="13"/>
  <c r="BE142" i="13"/>
  <c r="T142" i="13"/>
  <c r="T141" i="13" s="1"/>
  <c r="R142" i="13"/>
  <c r="R141" i="13" s="1"/>
  <c r="P142" i="13"/>
  <c r="P141" i="13" s="1"/>
  <c r="BI140" i="13"/>
  <c r="BH140" i="13"/>
  <c r="BG140" i="13"/>
  <c r="BE140" i="13"/>
  <c r="T140" i="13"/>
  <c r="R140" i="13"/>
  <c r="P140" i="13"/>
  <c r="BI139" i="13"/>
  <c r="BH139" i="13"/>
  <c r="BG139" i="13"/>
  <c r="BE139" i="13"/>
  <c r="T139" i="13"/>
  <c r="R139" i="13"/>
  <c r="P139" i="13"/>
  <c r="BI138" i="13"/>
  <c r="BH138" i="13"/>
  <c r="BG138" i="13"/>
  <c r="BE138" i="13"/>
  <c r="T138" i="13"/>
  <c r="R138" i="13"/>
  <c r="P138" i="13"/>
  <c r="BI137" i="13"/>
  <c r="BH137" i="13"/>
  <c r="BG137" i="13"/>
  <c r="BE137" i="13"/>
  <c r="T137" i="13"/>
  <c r="R137" i="13"/>
  <c r="P137" i="13"/>
  <c r="J131" i="13"/>
  <c r="F131" i="13"/>
  <c r="J130" i="13"/>
  <c r="F130" i="13"/>
  <c r="F128" i="13"/>
  <c r="E126" i="13"/>
  <c r="J96" i="13"/>
  <c r="F96" i="13"/>
  <c r="J95" i="13"/>
  <c r="F95" i="13"/>
  <c r="F93" i="13"/>
  <c r="E91" i="13"/>
  <c r="J16" i="13"/>
  <c r="J93" i="13" s="1"/>
  <c r="E7" i="13"/>
  <c r="E120" i="13" s="1"/>
  <c r="AY112" i="1"/>
  <c r="AX112" i="1"/>
  <c r="J41" i="11"/>
  <c r="J40" i="11"/>
  <c r="AY109" i="1" s="1"/>
  <c r="J39" i="11"/>
  <c r="AX109" i="1" s="1"/>
  <c r="BI148" i="11"/>
  <c r="BH148" i="11"/>
  <c r="BG148" i="11"/>
  <c r="BE148" i="11"/>
  <c r="T148" i="11"/>
  <c r="R148" i="11"/>
  <c r="P148" i="11"/>
  <c r="BI147" i="11"/>
  <c r="BH147" i="11"/>
  <c r="BG147" i="11"/>
  <c r="BE147" i="11"/>
  <c r="T147" i="11"/>
  <c r="R147" i="11"/>
  <c r="P147" i="11"/>
  <c r="BI146" i="11"/>
  <c r="BH146" i="11"/>
  <c r="BG146" i="11"/>
  <c r="BE146" i="11"/>
  <c r="T146" i="11"/>
  <c r="R146" i="11"/>
  <c r="P146" i="11"/>
  <c r="BI145" i="11"/>
  <c r="BH145" i="11"/>
  <c r="BG145" i="11"/>
  <c r="BE145" i="11"/>
  <c r="T145" i="11"/>
  <c r="R145" i="11"/>
  <c r="P145" i="11"/>
  <c r="BI144" i="11"/>
  <c r="BH144" i="11"/>
  <c r="BG144" i="11"/>
  <c r="BE144" i="11"/>
  <c r="T144" i="11"/>
  <c r="R144" i="11"/>
  <c r="P144" i="11"/>
  <c r="BI143" i="11"/>
  <c r="BH143" i="11"/>
  <c r="BG143" i="11"/>
  <c r="BE143" i="11"/>
  <c r="T143" i="11"/>
  <c r="R143" i="11"/>
  <c r="P143" i="11"/>
  <c r="BI141" i="11"/>
  <c r="BH141" i="11"/>
  <c r="BG141" i="11"/>
  <c r="BE141" i="11"/>
  <c r="T141" i="11"/>
  <c r="R141" i="11"/>
  <c r="P141" i="11"/>
  <c r="BI140" i="11"/>
  <c r="BH140" i="11"/>
  <c r="BG140" i="11"/>
  <c r="BE140" i="11"/>
  <c r="T140" i="11"/>
  <c r="R140" i="11"/>
  <c r="P140" i="11"/>
  <c r="BI139" i="11"/>
  <c r="BH139" i="11"/>
  <c r="BG139" i="11"/>
  <c r="BE139" i="11"/>
  <c r="T139" i="11"/>
  <c r="R139" i="11"/>
  <c r="P139" i="11"/>
  <c r="BI138" i="11"/>
  <c r="BH138" i="11"/>
  <c r="BG138" i="11"/>
  <c r="BE138" i="11"/>
  <c r="T138" i="11"/>
  <c r="R138" i="11"/>
  <c r="P138" i="11"/>
  <c r="BI137" i="11"/>
  <c r="BH137" i="11"/>
  <c r="BG137" i="11"/>
  <c r="BE137" i="11"/>
  <c r="T137" i="11"/>
  <c r="R137" i="11"/>
  <c r="P137" i="11"/>
  <c r="BI136" i="11"/>
  <c r="BH136" i="11"/>
  <c r="BG136" i="11"/>
  <c r="BE136" i="11"/>
  <c r="T136" i="11"/>
  <c r="R136" i="11"/>
  <c r="P136" i="11"/>
  <c r="BI135" i="11"/>
  <c r="BH135" i="11"/>
  <c r="BG135" i="11"/>
  <c r="BE135" i="11"/>
  <c r="T135" i="11"/>
  <c r="R135" i="11"/>
  <c r="P135" i="11"/>
  <c r="BI134" i="11"/>
  <c r="BH134" i="11"/>
  <c r="BG134" i="11"/>
  <c r="BE134" i="11"/>
  <c r="T134" i="11"/>
  <c r="R134" i="11"/>
  <c r="P134" i="11"/>
  <c r="BI133" i="11"/>
  <c r="BH133" i="11"/>
  <c r="BG133" i="11"/>
  <c r="BE133" i="11"/>
  <c r="T133" i="11"/>
  <c r="R133" i="11"/>
  <c r="P133" i="11"/>
  <c r="BI132" i="11"/>
  <c r="BH132" i="11"/>
  <c r="BG132" i="11"/>
  <c r="BE132" i="11"/>
  <c r="T132" i="11"/>
  <c r="R132" i="11"/>
  <c r="P132" i="11"/>
  <c r="BI131" i="11"/>
  <c r="BH131" i="11"/>
  <c r="BG131" i="11"/>
  <c r="BE131" i="11"/>
  <c r="T131" i="11"/>
  <c r="R131" i="11"/>
  <c r="P131" i="11"/>
  <c r="BI130" i="11"/>
  <c r="BH130" i="11"/>
  <c r="BG130" i="11"/>
  <c r="BE130" i="11"/>
  <c r="T130" i="11"/>
  <c r="R130" i="11"/>
  <c r="P130" i="11"/>
  <c r="BI129" i="11"/>
  <c r="BH129" i="11"/>
  <c r="BG129" i="11"/>
  <c r="BE129" i="11"/>
  <c r="T129" i="11"/>
  <c r="R129" i="11"/>
  <c r="P129" i="11"/>
  <c r="BI128" i="11"/>
  <c r="BH128" i="11"/>
  <c r="BG128" i="11"/>
  <c r="BE128" i="11"/>
  <c r="T128" i="11"/>
  <c r="R128" i="11"/>
  <c r="P128" i="11"/>
  <c r="J123" i="11"/>
  <c r="J122" i="11"/>
  <c r="F120" i="11"/>
  <c r="E118" i="11"/>
  <c r="J96" i="11"/>
  <c r="J95" i="11"/>
  <c r="F93" i="11"/>
  <c r="E91" i="11"/>
  <c r="J22" i="11"/>
  <c r="E22" i="11"/>
  <c r="F123" i="11" s="1"/>
  <c r="J21" i="11"/>
  <c r="J19" i="11"/>
  <c r="E19" i="11"/>
  <c r="F122" i="11" s="1"/>
  <c r="J18" i="11"/>
  <c r="J16" i="11"/>
  <c r="J93" i="11" s="1"/>
  <c r="E7" i="11"/>
  <c r="E112" i="11" s="1"/>
  <c r="J41" i="10"/>
  <c r="J40" i="10"/>
  <c r="AY107" i="1" s="1"/>
  <c r="J39" i="10"/>
  <c r="AX107" i="1" s="1"/>
  <c r="BI245" i="10"/>
  <c r="BH245" i="10"/>
  <c r="BG245" i="10"/>
  <c r="BE245" i="10"/>
  <c r="T245" i="10"/>
  <c r="R245" i="10"/>
  <c r="P245" i="10"/>
  <c r="BI244" i="10"/>
  <c r="BH244" i="10"/>
  <c r="BG244" i="10"/>
  <c r="BE244" i="10"/>
  <c r="T244" i="10"/>
  <c r="R244" i="10"/>
  <c r="P244" i="10"/>
  <c r="BI242" i="10"/>
  <c r="BH242" i="10"/>
  <c r="BG242" i="10"/>
  <c r="BE242" i="10"/>
  <c r="T242" i="10"/>
  <c r="R242" i="10"/>
  <c r="P242" i="10"/>
  <c r="BI241" i="10"/>
  <c r="BH241" i="10"/>
  <c r="BG241" i="10"/>
  <c r="BE241" i="10"/>
  <c r="T241" i="10"/>
  <c r="R241" i="10"/>
  <c r="P241" i="10"/>
  <c r="BI240" i="10"/>
  <c r="BH240" i="10"/>
  <c r="BG240" i="10"/>
  <c r="BE240" i="10"/>
  <c r="T240" i="10"/>
  <c r="R240" i="10"/>
  <c r="P240" i="10"/>
  <c r="BI239" i="10"/>
  <c r="BH239" i="10"/>
  <c r="BG239" i="10"/>
  <c r="BE239" i="10"/>
  <c r="T239" i="10"/>
  <c r="R239" i="10"/>
  <c r="P239" i="10"/>
  <c r="BI237" i="10"/>
  <c r="BH237" i="10"/>
  <c r="BG237" i="10"/>
  <c r="BE237" i="10"/>
  <c r="T237" i="10"/>
  <c r="R237" i="10"/>
  <c r="P237" i="10"/>
  <c r="BI236" i="10"/>
  <c r="BH236" i="10"/>
  <c r="BG236" i="10"/>
  <c r="BE236" i="10"/>
  <c r="T236" i="10"/>
  <c r="R236" i="10"/>
  <c r="P236" i="10"/>
  <c r="BI235" i="10"/>
  <c r="BH235" i="10"/>
  <c r="BG235" i="10"/>
  <c r="BE235" i="10"/>
  <c r="T235" i="10"/>
  <c r="R235" i="10"/>
  <c r="P235" i="10"/>
  <c r="BI234" i="10"/>
  <c r="BH234" i="10"/>
  <c r="BG234" i="10"/>
  <c r="BE234" i="10"/>
  <c r="T234" i="10"/>
  <c r="R234" i="10"/>
  <c r="P234" i="10"/>
  <c r="BI233" i="10"/>
  <c r="BH233" i="10"/>
  <c r="BG233" i="10"/>
  <c r="BE233" i="10"/>
  <c r="T233" i="10"/>
  <c r="R233" i="10"/>
  <c r="P233" i="10"/>
  <c r="BI232" i="10"/>
  <c r="BH232" i="10"/>
  <c r="BG232" i="10"/>
  <c r="BE232" i="10"/>
  <c r="T232" i="10"/>
  <c r="R232" i="10"/>
  <c r="P232" i="10"/>
  <c r="BI231" i="10"/>
  <c r="BH231" i="10"/>
  <c r="BG231" i="10"/>
  <c r="BE231" i="10"/>
  <c r="T231" i="10"/>
  <c r="R231" i="10"/>
  <c r="P231" i="10"/>
  <c r="BI229" i="10"/>
  <c r="BH229" i="10"/>
  <c r="BG229" i="10"/>
  <c r="BE229" i="10"/>
  <c r="T229" i="10"/>
  <c r="R229" i="10"/>
  <c r="P229" i="10"/>
  <c r="BI228" i="10"/>
  <c r="BH228" i="10"/>
  <c r="BG228" i="10"/>
  <c r="BE228" i="10"/>
  <c r="T228" i="10"/>
  <c r="R228" i="10"/>
  <c r="P228" i="10"/>
  <c r="BI227" i="10"/>
  <c r="BH227" i="10"/>
  <c r="BG227" i="10"/>
  <c r="BE227" i="10"/>
  <c r="T227" i="10"/>
  <c r="R227" i="10"/>
  <c r="P227" i="10"/>
  <c r="BI226" i="10"/>
  <c r="BH226" i="10"/>
  <c r="BG226" i="10"/>
  <c r="BE226" i="10"/>
  <c r="T226" i="10"/>
  <c r="R226" i="10"/>
  <c r="P226" i="10"/>
  <c r="BI225" i="10"/>
  <c r="BH225" i="10"/>
  <c r="BG225" i="10"/>
  <c r="BE225" i="10"/>
  <c r="T225" i="10"/>
  <c r="R225" i="10"/>
  <c r="P225" i="10"/>
  <c r="BI224" i="10"/>
  <c r="BH224" i="10"/>
  <c r="BG224" i="10"/>
  <c r="BE224" i="10"/>
  <c r="T224" i="10"/>
  <c r="R224" i="10"/>
  <c r="P224" i="10"/>
  <c r="BI223" i="10"/>
  <c r="BH223" i="10"/>
  <c r="BG223" i="10"/>
  <c r="BE223" i="10"/>
  <c r="T223" i="10"/>
  <c r="R223" i="10"/>
  <c r="P223" i="10"/>
  <c r="BI222" i="10"/>
  <c r="BH222" i="10"/>
  <c r="BG222" i="10"/>
  <c r="BE222" i="10"/>
  <c r="T222" i="10"/>
  <c r="R222" i="10"/>
  <c r="P222" i="10"/>
  <c r="BI221" i="10"/>
  <c r="BH221" i="10"/>
  <c r="BG221" i="10"/>
  <c r="BE221" i="10"/>
  <c r="T221" i="10"/>
  <c r="R221" i="10"/>
  <c r="P221" i="10"/>
  <c r="BI220" i="10"/>
  <c r="BH220" i="10"/>
  <c r="BG220" i="10"/>
  <c r="BE220" i="10"/>
  <c r="T220" i="10"/>
  <c r="R220" i="10"/>
  <c r="P220" i="10"/>
  <c r="BI219" i="10"/>
  <c r="BH219" i="10"/>
  <c r="BG219" i="10"/>
  <c r="BE219" i="10"/>
  <c r="T219" i="10"/>
  <c r="R219" i="10"/>
  <c r="P219" i="10"/>
  <c r="BI218" i="10"/>
  <c r="BH218" i="10"/>
  <c r="BG218" i="10"/>
  <c r="BE218" i="10"/>
  <c r="T218" i="10"/>
  <c r="R218" i="10"/>
  <c r="P218" i="10"/>
  <c r="BI217" i="10"/>
  <c r="BH217" i="10"/>
  <c r="BG217" i="10"/>
  <c r="BE217" i="10"/>
  <c r="T217" i="10"/>
  <c r="R217" i="10"/>
  <c r="P217" i="10"/>
  <c r="BI216" i="10"/>
  <c r="BH216" i="10"/>
  <c r="BG216" i="10"/>
  <c r="BE216" i="10"/>
  <c r="T216" i="10"/>
  <c r="R216" i="10"/>
  <c r="P216" i="10"/>
  <c r="BI215" i="10"/>
  <c r="BH215" i="10"/>
  <c r="BG215" i="10"/>
  <c r="BE215" i="10"/>
  <c r="T215" i="10"/>
  <c r="R215" i="10"/>
  <c r="P215" i="10"/>
  <c r="BI214" i="10"/>
  <c r="BH214" i="10"/>
  <c r="BG214" i="10"/>
  <c r="BE214" i="10"/>
  <c r="T214" i="10"/>
  <c r="R214" i="10"/>
  <c r="P214" i="10"/>
  <c r="BI213" i="10"/>
  <c r="BH213" i="10"/>
  <c r="BG213" i="10"/>
  <c r="BE213" i="10"/>
  <c r="T213" i="10"/>
  <c r="R213" i="10"/>
  <c r="P213" i="10"/>
  <c r="BI212" i="10"/>
  <c r="BH212" i="10"/>
  <c r="BG212" i="10"/>
  <c r="BE212" i="10"/>
  <c r="T212" i="10"/>
  <c r="R212" i="10"/>
  <c r="P212" i="10"/>
  <c r="BI211" i="10"/>
  <c r="BH211" i="10"/>
  <c r="BG211" i="10"/>
  <c r="BE211" i="10"/>
  <c r="T211" i="10"/>
  <c r="R211" i="10"/>
  <c r="P211" i="10"/>
  <c r="BI210" i="10"/>
  <c r="BH210" i="10"/>
  <c r="BG210" i="10"/>
  <c r="BE210" i="10"/>
  <c r="T210" i="10"/>
  <c r="R210" i="10"/>
  <c r="P210" i="10"/>
  <c r="BI209" i="10"/>
  <c r="BH209" i="10"/>
  <c r="BG209" i="10"/>
  <c r="BE209" i="10"/>
  <c r="T209" i="10"/>
  <c r="R209" i="10"/>
  <c r="P209" i="10"/>
  <c r="BI208" i="10"/>
  <c r="BH208" i="10"/>
  <c r="BG208" i="10"/>
  <c r="BE208" i="10"/>
  <c r="T208" i="10"/>
  <c r="R208" i="10"/>
  <c r="P208" i="10"/>
  <c r="BI207" i="10"/>
  <c r="BH207" i="10"/>
  <c r="BG207" i="10"/>
  <c r="BE207" i="10"/>
  <c r="T207" i="10"/>
  <c r="R207" i="10"/>
  <c r="P207" i="10"/>
  <c r="BI206" i="10"/>
  <c r="BH206" i="10"/>
  <c r="BG206" i="10"/>
  <c r="BE206" i="10"/>
  <c r="T206" i="10"/>
  <c r="R206" i="10"/>
  <c r="P206" i="10"/>
  <c r="BI205" i="10"/>
  <c r="BH205" i="10"/>
  <c r="BG205" i="10"/>
  <c r="BE205" i="10"/>
  <c r="T205" i="10"/>
  <c r="R205" i="10"/>
  <c r="P205" i="10"/>
  <c r="BI204" i="10"/>
  <c r="BH204" i="10"/>
  <c r="BG204" i="10"/>
  <c r="BE204" i="10"/>
  <c r="T204" i="10"/>
  <c r="R204" i="10"/>
  <c r="P204" i="10"/>
  <c r="BI203" i="10"/>
  <c r="BH203" i="10"/>
  <c r="BG203" i="10"/>
  <c r="BE203" i="10"/>
  <c r="T203" i="10"/>
  <c r="R203" i="10"/>
  <c r="P203" i="10"/>
  <c r="BI202" i="10"/>
  <c r="BH202" i="10"/>
  <c r="BG202" i="10"/>
  <c r="BE202" i="10"/>
  <c r="T202" i="10"/>
  <c r="R202" i="10"/>
  <c r="P202" i="10"/>
  <c r="BI201" i="10"/>
  <c r="BH201" i="10"/>
  <c r="BG201" i="10"/>
  <c r="BE201" i="10"/>
  <c r="T201" i="10"/>
  <c r="R201" i="10"/>
  <c r="P201" i="10"/>
  <c r="BI200" i="10"/>
  <c r="BH200" i="10"/>
  <c r="BG200" i="10"/>
  <c r="BE200" i="10"/>
  <c r="T200" i="10"/>
  <c r="R200" i="10"/>
  <c r="P200" i="10"/>
  <c r="BI199" i="10"/>
  <c r="BH199" i="10"/>
  <c r="BG199" i="10"/>
  <c r="BE199" i="10"/>
  <c r="T199" i="10"/>
  <c r="R199" i="10"/>
  <c r="P199" i="10"/>
  <c r="BI198" i="10"/>
  <c r="BH198" i="10"/>
  <c r="BG198" i="10"/>
  <c r="BE198" i="10"/>
  <c r="T198" i="10"/>
  <c r="R198" i="10"/>
  <c r="P198" i="10"/>
  <c r="BI197" i="10"/>
  <c r="BH197" i="10"/>
  <c r="BG197" i="10"/>
  <c r="BE197" i="10"/>
  <c r="T197" i="10"/>
  <c r="R197" i="10"/>
  <c r="P197" i="10"/>
  <c r="BI196" i="10"/>
  <c r="BH196" i="10"/>
  <c r="BG196" i="10"/>
  <c r="BE196" i="10"/>
  <c r="T196" i="10"/>
  <c r="R196" i="10"/>
  <c r="P196" i="10"/>
  <c r="BI195" i="10"/>
  <c r="BH195" i="10"/>
  <c r="BG195" i="10"/>
  <c r="BE195" i="10"/>
  <c r="T195" i="10"/>
  <c r="R195" i="10"/>
  <c r="P195" i="10"/>
  <c r="BI194" i="10"/>
  <c r="BH194" i="10"/>
  <c r="BG194" i="10"/>
  <c r="BE194" i="10"/>
  <c r="T194" i="10"/>
  <c r="R194" i="10"/>
  <c r="P194" i="10"/>
  <c r="BI193" i="10"/>
  <c r="BH193" i="10"/>
  <c r="BG193" i="10"/>
  <c r="BE193" i="10"/>
  <c r="T193" i="10"/>
  <c r="R193" i="10"/>
  <c r="P193" i="10"/>
  <c r="BI192" i="10"/>
  <c r="BH192" i="10"/>
  <c r="BG192" i="10"/>
  <c r="BE192" i="10"/>
  <c r="T192" i="10"/>
  <c r="R192" i="10"/>
  <c r="P192" i="10"/>
  <c r="BI191" i="10"/>
  <c r="BH191" i="10"/>
  <c r="BG191" i="10"/>
  <c r="BE191" i="10"/>
  <c r="T191" i="10"/>
  <c r="R191" i="10"/>
  <c r="P191" i="10"/>
  <c r="BI190" i="10"/>
  <c r="BH190" i="10"/>
  <c r="BG190" i="10"/>
  <c r="BE190" i="10"/>
  <c r="T190" i="10"/>
  <c r="R190" i="10"/>
  <c r="P190" i="10"/>
  <c r="BI189" i="10"/>
  <c r="BH189" i="10"/>
  <c r="BG189" i="10"/>
  <c r="BE189" i="10"/>
  <c r="T189" i="10"/>
  <c r="R189" i="10"/>
  <c r="P189" i="10"/>
  <c r="BI188" i="10"/>
  <c r="BH188" i="10"/>
  <c r="BG188" i="10"/>
  <c r="BE188" i="10"/>
  <c r="T188" i="10"/>
  <c r="R188" i="10"/>
  <c r="P188" i="10"/>
  <c r="BI187" i="10"/>
  <c r="BH187" i="10"/>
  <c r="BG187" i="10"/>
  <c r="BE187" i="10"/>
  <c r="T187" i="10"/>
  <c r="R187" i="10"/>
  <c r="P187" i="10"/>
  <c r="BI186" i="10"/>
  <c r="BH186" i="10"/>
  <c r="BG186" i="10"/>
  <c r="BE186" i="10"/>
  <c r="T186" i="10"/>
  <c r="R186" i="10"/>
  <c r="P186" i="10"/>
  <c r="BI185" i="10"/>
  <c r="BH185" i="10"/>
  <c r="BG185" i="10"/>
  <c r="BE185" i="10"/>
  <c r="T185" i="10"/>
  <c r="R185" i="10"/>
  <c r="P185" i="10"/>
  <c r="BI184" i="10"/>
  <c r="BH184" i="10"/>
  <c r="BG184" i="10"/>
  <c r="BE184" i="10"/>
  <c r="T184" i="10"/>
  <c r="R184" i="10"/>
  <c r="P184" i="10"/>
  <c r="BI183" i="10"/>
  <c r="BH183" i="10"/>
  <c r="BG183" i="10"/>
  <c r="BE183" i="10"/>
  <c r="T183" i="10"/>
  <c r="R183" i="10"/>
  <c r="P183" i="10"/>
  <c r="BI182" i="10"/>
  <c r="BH182" i="10"/>
  <c r="BG182" i="10"/>
  <c r="BE182" i="10"/>
  <c r="T182" i="10"/>
  <c r="R182" i="10"/>
  <c r="P182" i="10"/>
  <c r="BI181" i="10"/>
  <c r="BH181" i="10"/>
  <c r="BG181" i="10"/>
  <c r="BE181" i="10"/>
  <c r="T181" i="10"/>
  <c r="R181" i="10"/>
  <c r="P181" i="10"/>
  <c r="BI180" i="10"/>
  <c r="BH180" i="10"/>
  <c r="BG180" i="10"/>
  <c r="BE180" i="10"/>
  <c r="T180" i="10"/>
  <c r="R180" i="10"/>
  <c r="P180" i="10"/>
  <c r="BI179" i="10"/>
  <c r="BH179" i="10"/>
  <c r="BG179" i="10"/>
  <c r="BE179" i="10"/>
  <c r="T179" i="10"/>
  <c r="R179" i="10"/>
  <c r="P179" i="10"/>
  <c r="BI178" i="10"/>
  <c r="BH178" i="10"/>
  <c r="BG178" i="10"/>
  <c r="BE178" i="10"/>
  <c r="T178" i="10"/>
  <c r="R178" i="10"/>
  <c r="P178" i="10"/>
  <c r="BI177" i="10"/>
  <c r="BH177" i="10"/>
  <c r="BG177" i="10"/>
  <c r="BE177" i="10"/>
  <c r="T177" i="10"/>
  <c r="R177" i="10"/>
  <c r="P177" i="10"/>
  <c r="BI175" i="10"/>
  <c r="BH175" i="10"/>
  <c r="BG175" i="10"/>
  <c r="BE175" i="10"/>
  <c r="T175" i="10"/>
  <c r="R175" i="10"/>
  <c r="P175" i="10"/>
  <c r="BI174" i="10"/>
  <c r="BH174" i="10"/>
  <c r="BG174" i="10"/>
  <c r="BE174" i="10"/>
  <c r="T174" i="10"/>
  <c r="R174" i="10"/>
  <c r="P174" i="10"/>
  <c r="BI173" i="10"/>
  <c r="BH173" i="10"/>
  <c r="BG173" i="10"/>
  <c r="BE173" i="10"/>
  <c r="T173" i="10"/>
  <c r="R173" i="10"/>
  <c r="P173" i="10"/>
  <c r="BI172" i="10"/>
  <c r="BH172" i="10"/>
  <c r="BG172" i="10"/>
  <c r="BE172" i="10"/>
  <c r="T172" i="10"/>
  <c r="R172" i="10"/>
  <c r="P172" i="10"/>
  <c r="BI171" i="10"/>
  <c r="BH171" i="10"/>
  <c r="BG171" i="10"/>
  <c r="BE171" i="10"/>
  <c r="T171" i="10"/>
  <c r="R171" i="10"/>
  <c r="P171" i="10"/>
  <c r="BI170" i="10"/>
  <c r="BH170" i="10"/>
  <c r="BG170" i="10"/>
  <c r="BE170" i="10"/>
  <c r="T170" i="10"/>
  <c r="R170" i="10"/>
  <c r="P170" i="10"/>
  <c r="BI169" i="10"/>
  <c r="BH169" i="10"/>
  <c r="BG169" i="10"/>
  <c r="BE169" i="10"/>
  <c r="T169" i="10"/>
  <c r="R169" i="10"/>
  <c r="P169" i="10"/>
  <c r="BI168" i="10"/>
  <c r="BH168" i="10"/>
  <c r="BG168" i="10"/>
  <c r="BE168" i="10"/>
  <c r="T168" i="10"/>
  <c r="R168" i="10"/>
  <c r="P168" i="10"/>
  <c r="BI167" i="10"/>
  <c r="BH167" i="10"/>
  <c r="BG167" i="10"/>
  <c r="BE167" i="10"/>
  <c r="T167" i="10"/>
  <c r="R167" i="10"/>
  <c r="P167" i="10"/>
  <c r="BI166" i="10"/>
  <c r="BH166" i="10"/>
  <c r="BG166" i="10"/>
  <c r="BE166" i="10"/>
  <c r="T166" i="10"/>
  <c r="R166" i="10"/>
  <c r="P166" i="10"/>
  <c r="BI165" i="10"/>
  <c r="BH165" i="10"/>
  <c r="BG165" i="10"/>
  <c r="BE165" i="10"/>
  <c r="T165" i="10"/>
  <c r="R165" i="10"/>
  <c r="P165" i="10"/>
  <c r="BI164" i="10"/>
  <c r="BH164" i="10"/>
  <c r="BG164" i="10"/>
  <c r="BE164" i="10"/>
  <c r="T164" i="10"/>
  <c r="R164" i="10"/>
  <c r="P164" i="10"/>
  <c r="BI163" i="10"/>
  <c r="BH163" i="10"/>
  <c r="BG163" i="10"/>
  <c r="BE163" i="10"/>
  <c r="T163" i="10"/>
  <c r="R163" i="10"/>
  <c r="P163" i="10"/>
  <c r="BI162" i="10"/>
  <c r="BH162" i="10"/>
  <c r="BG162" i="10"/>
  <c r="BE162" i="10"/>
  <c r="T162" i="10"/>
  <c r="R162" i="10"/>
  <c r="P162" i="10"/>
  <c r="BI161" i="10"/>
  <c r="BH161" i="10"/>
  <c r="BG161" i="10"/>
  <c r="BE161" i="10"/>
  <c r="T161" i="10"/>
  <c r="R161" i="10"/>
  <c r="P161" i="10"/>
  <c r="BI160" i="10"/>
  <c r="BH160" i="10"/>
  <c r="BG160" i="10"/>
  <c r="BE160" i="10"/>
  <c r="T160" i="10"/>
  <c r="R160" i="10"/>
  <c r="P160" i="10"/>
  <c r="BI159" i="10"/>
  <c r="BH159" i="10"/>
  <c r="BG159" i="10"/>
  <c r="BE159" i="10"/>
  <c r="T159" i="10"/>
  <c r="R159" i="10"/>
  <c r="P159" i="10"/>
  <c r="BI158" i="10"/>
  <c r="BH158" i="10"/>
  <c r="BG158" i="10"/>
  <c r="BE158" i="10"/>
  <c r="T158" i="10"/>
  <c r="R158" i="10"/>
  <c r="P158" i="10"/>
  <c r="BI157" i="10"/>
  <c r="BH157" i="10"/>
  <c r="BG157" i="10"/>
  <c r="BE157" i="10"/>
  <c r="T157" i="10"/>
  <c r="R157" i="10"/>
  <c r="P157" i="10"/>
  <c r="BI156" i="10"/>
  <c r="BH156" i="10"/>
  <c r="BG156" i="10"/>
  <c r="BE156" i="10"/>
  <c r="T156" i="10"/>
  <c r="R156" i="10"/>
  <c r="P156" i="10"/>
  <c r="BI155" i="10"/>
  <c r="BH155" i="10"/>
  <c r="BG155" i="10"/>
  <c r="BE155" i="10"/>
  <c r="T155" i="10"/>
  <c r="R155" i="10"/>
  <c r="P155" i="10"/>
  <c r="BI154" i="10"/>
  <c r="BH154" i="10"/>
  <c r="BG154" i="10"/>
  <c r="BE154" i="10"/>
  <c r="T154" i="10"/>
  <c r="R154" i="10"/>
  <c r="P154" i="10"/>
  <c r="BI153" i="10"/>
  <c r="BH153" i="10"/>
  <c r="BG153" i="10"/>
  <c r="BE153" i="10"/>
  <c r="T153" i="10"/>
  <c r="R153" i="10"/>
  <c r="P153" i="10"/>
  <c r="BI152" i="10"/>
  <c r="BH152" i="10"/>
  <c r="BG152" i="10"/>
  <c r="BE152" i="10"/>
  <c r="T152" i="10"/>
  <c r="R152" i="10"/>
  <c r="P152" i="10"/>
  <c r="BI151" i="10"/>
  <c r="BH151" i="10"/>
  <c r="BG151" i="10"/>
  <c r="BE151" i="10"/>
  <c r="T151" i="10"/>
  <c r="R151" i="10"/>
  <c r="P151" i="10"/>
  <c r="BI150" i="10"/>
  <c r="BH150" i="10"/>
  <c r="BG150" i="10"/>
  <c r="BE150" i="10"/>
  <c r="T150" i="10"/>
  <c r="R150" i="10"/>
  <c r="P150" i="10"/>
  <c r="BI149" i="10"/>
  <c r="BH149" i="10"/>
  <c r="BG149" i="10"/>
  <c r="BE149" i="10"/>
  <c r="T149" i="10"/>
  <c r="R149" i="10"/>
  <c r="P149" i="10"/>
  <c r="BI148" i="10"/>
  <c r="BH148" i="10"/>
  <c r="BG148" i="10"/>
  <c r="BE148" i="10"/>
  <c r="T148" i="10"/>
  <c r="R148" i="10"/>
  <c r="P148" i="10"/>
  <c r="BI147" i="10"/>
  <c r="BH147" i="10"/>
  <c r="BG147" i="10"/>
  <c r="BE147" i="10"/>
  <c r="T147" i="10"/>
  <c r="R147" i="10"/>
  <c r="P147" i="10"/>
  <c r="BI146" i="10"/>
  <c r="BH146" i="10"/>
  <c r="BG146" i="10"/>
  <c r="BE146" i="10"/>
  <c r="T146" i="10"/>
  <c r="R146" i="10"/>
  <c r="P146" i="10"/>
  <c r="BI145" i="10"/>
  <c r="BH145" i="10"/>
  <c r="BG145" i="10"/>
  <c r="BE145" i="10"/>
  <c r="T145" i="10"/>
  <c r="R145" i="10"/>
  <c r="P145" i="10"/>
  <c r="BI144" i="10"/>
  <c r="BH144" i="10"/>
  <c r="BG144" i="10"/>
  <c r="BE144" i="10"/>
  <c r="T144" i="10"/>
  <c r="R144" i="10"/>
  <c r="P144" i="10"/>
  <c r="BI143" i="10"/>
  <c r="BH143" i="10"/>
  <c r="BG143" i="10"/>
  <c r="BE143" i="10"/>
  <c r="T143" i="10"/>
  <c r="R143" i="10"/>
  <c r="P143" i="10"/>
  <c r="BI142" i="10"/>
  <c r="BH142" i="10"/>
  <c r="BG142" i="10"/>
  <c r="BE142" i="10"/>
  <c r="T142" i="10"/>
  <c r="R142" i="10"/>
  <c r="P142" i="10"/>
  <c r="BI141" i="10"/>
  <c r="BH141" i="10"/>
  <c r="BG141" i="10"/>
  <c r="BE141" i="10"/>
  <c r="T141" i="10"/>
  <c r="R141" i="10"/>
  <c r="P141" i="10"/>
  <c r="BI140" i="10"/>
  <c r="BH140" i="10"/>
  <c r="BG140" i="10"/>
  <c r="BE140" i="10"/>
  <c r="T140" i="10"/>
  <c r="R140" i="10"/>
  <c r="P140" i="10"/>
  <c r="BI139" i="10"/>
  <c r="BH139" i="10"/>
  <c r="BG139" i="10"/>
  <c r="BE139" i="10"/>
  <c r="T139" i="10"/>
  <c r="R139" i="10"/>
  <c r="P139" i="10"/>
  <c r="BI138" i="10"/>
  <c r="BH138" i="10"/>
  <c r="BG138" i="10"/>
  <c r="BE138" i="10"/>
  <c r="T138" i="10"/>
  <c r="R138" i="10"/>
  <c r="P138" i="10"/>
  <c r="BI136" i="10"/>
  <c r="BH136" i="10"/>
  <c r="BG136" i="10"/>
  <c r="BE136" i="10"/>
  <c r="T136" i="10"/>
  <c r="R136" i="10"/>
  <c r="P136" i="10"/>
  <c r="BI135" i="10"/>
  <c r="BH135" i="10"/>
  <c r="BG135" i="10"/>
  <c r="BE135" i="10"/>
  <c r="T135" i="10"/>
  <c r="R135" i="10"/>
  <c r="P135" i="10"/>
  <c r="BI134" i="10"/>
  <c r="BH134" i="10"/>
  <c r="BG134" i="10"/>
  <c r="BE134" i="10"/>
  <c r="T134" i="10"/>
  <c r="R134" i="10"/>
  <c r="P134" i="10"/>
  <c r="BI133" i="10"/>
  <c r="BH133" i="10"/>
  <c r="BG133" i="10"/>
  <c r="BE133" i="10"/>
  <c r="T133" i="10"/>
  <c r="R133" i="10"/>
  <c r="P133" i="10"/>
  <c r="BI132" i="10"/>
  <c r="BH132" i="10"/>
  <c r="BG132" i="10"/>
  <c r="BE132" i="10"/>
  <c r="T132" i="10"/>
  <c r="R132" i="10"/>
  <c r="P132" i="10"/>
  <c r="J127" i="10"/>
  <c r="J126" i="10"/>
  <c r="F124" i="10"/>
  <c r="E122" i="10"/>
  <c r="J96" i="10"/>
  <c r="J95" i="10"/>
  <c r="F93" i="10"/>
  <c r="E91" i="10"/>
  <c r="J22" i="10"/>
  <c r="E22" i="10"/>
  <c r="F96" i="10" s="1"/>
  <c r="J21" i="10"/>
  <c r="J19" i="10"/>
  <c r="E19" i="10"/>
  <c r="F95" i="10" s="1"/>
  <c r="J18" i="10"/>
  <c r="J16" i="10"/>
  <c r="J124" i="10" s="1"/>
  <c r="E7" i="10"/>
  <c r="E116" i="10" s="1"/>
  <c r="J41" i="9"/>
  <c r="J40" i="9"/>
  <c r="AY106" i="1" s="1"/>
  <c r="J39" i="9"/>
  <c r="AX106" i="1" s="1"/>
  <c r="BI211" i="9"/>
  <c r="BH211" i="9"/>
  <c r="BG211" i="9"/>
  <c r="BE211" i="9"/>
  <c r="T211" i="9"/>
  <c r="R211" i="9"/>
  <c r="P211" i="9"/>
  <c r="BI210" i="9"/>
  <c r="BH210" i="9"/>
  <c r="BG210" i="9"/>
  <c r="BE210" i="9"/>
  <c r="T210" i="9"/>
  <c r="R210" i="9"/>
  <c r="P210" i="9"/>
  <c r="BI209" i="9"/>
  <c r="BH209" i="9"/>
  <c r="BG209" i="9"/>
  <c r="BE209" i="9"/>
  <c r="T209" i="9"/>
  <c r="R209" i="9"/>
  <c r="P209" i="9"/>
  <c r="BI208" i="9"/>
  <c r="BH208" i="9"/>
  <c r="BG208" i="9"/>
  <c r="BE208" i="9"/>
  <c r="T208" i="9"/>
  <c r="R208" i="9"/>
  <c r="P208" i="9"/>
  <c r="BI207" i="9"/>
  <c r="BH207" i="9"/>
  <c r="BG207" i="9"/>
  <c r="BE207" i="9"/>
  <c r="T207" i="9"/>
  <c r="R207" i="9"/>
  <c r="P207" i="9"/>
  <c r="BI206" i="9"/>
  <c r="BH206" i="9"/>
  <c r="BG206" i="9"/>
  <c r="BE206" i="9"/>
  <c r="T206" i="9"/>
  <c r="R206" i="9"/>
  <c r="P206" i="9"/>
  <c r="BI205" i="9"/>
  <c r="BH205" i="9"/>
  <c r="BG205" i="9"/>
  <c r="BE205" i="9"/>
  <c r="T205" i="9"/>
  <c r="R205" i="9"/>
  <c r="P205" i="9"/>
  <c r="BI204" i="9"/>
  <c r="BH204" i="9"/>
  <c r="BG204" i="9"/>
  <c r="BE204" i="9"/>
  <c r="T204" i="9"/>
  <c r="R204" i="9"/>
  <c r="P204" i="9"/>
  <c r="BI203" i="9"/>
  <c r="BH203" i="9"/>
  <c r="BG203" i="9"/>
  <c r="BE203" i="9"/>
  <c r="T203" i="9"/>
  <c r="R203" i="9"/>
  <c r="P203" i="9"/>
  <c r="BI202" i="9"/>
  <c r="BH202" i="9"/>
  <c r="BG202" i="9"/>
  <c r="BE202" i="9"/>
  <c r="T202" i="9"/>
  <c r="R202" i="9"/>
  <c r="P202" i="9"/>
  <c r="BI201" i="9"/>
  <c r="BH201" i="9"/>
  <c r="BG201" i="9"/>
  <c r="BE201" i="9"/>
  <c r="T201" i="9"/>
  <c r="R201" i="9"/>
  <c r="P201" i="9"/>
  <c r="BI200" i="9"/>
  <c r="BH200" i="9"/>
  <c r="BG200" i="9"/>
  <c r="BE200" i="9"/>
  <c r="T200" i="9"/>
  <c r="R200" i="9"/>
  <c r="P200" i="9"/>
  <c r="BI199" i="9"/>
  <c r="BH199" i="9"/>
  <c r="BG199" i="9"/>
  <c r="BE199" i="9"/>
  <c r="T199" i="9"/>
  <c r="R199" i="9"/>
  <c r="P199" i="9"/>
  <c r="BI198" i="9"/>
  <c r="BH198" i="9"/>
  <c r="BG198" i="9"/>
  <c r="BE198" i="9"/>
  <c r="T198" i="9"/>
  <c r="R198" i="9"/>
  <c r="P198" i="9"/>
  <c r="BI197" i="9"/>
  <c r="BH197" i="9"/>
  <c r="BG197" i="9"/>
  <c r="BE197" i="9"/>
  <c r="T197" i="9"/>
  <c r="R197" i="9"/>
  <c r="P197" i="9"/>
  <c r="BI196" i="9"/>
  <c r="BH196" i="9"/>
  <c r="BG196" i="9"/>
  <c r="BE196" i="9"/>
  <c r="T196" i="9"/>
  <c r="R196" i="9"/>
  <c r="P196" i="9"/>
  <c r="BI195" i="9"/>
  <c r="BH195" i="9"/>
  <c r="BG195" i="9"/>
  <c r="BE195" i="9"/>
  <c r="T195" i="9"/>
  <c r="R195" i="9"/>
  <c r="P195" i="9"/>
  <c r="BI194" i="9"/>
  <c r="BH194" i="9"/>
  <c r="BG194" i="9"/>
  <c r="BE194" i="9"/>
  <c r="T194" i="9"/>
  <c r="R194" i="9"/>
  <c r="P194" i="9"/>
  <c r="BI193" i="9"/>
  <c r="BH193" i="9"/>
  <c r="BG193" i="9"/>
  <c r="BE193" i="9"/>
  <c r="T193" i="9"/>
  <c r="R193" i="9"/>
  <c r="P193" i="9"/>
  <c r="BI192" i="9"/>
  <c r="BH192" i="9"/>
  <c r="BG192" i="9"/>
  <c r="BE192" i="9"/>
  <c r="T192" i="9"/>
  <c r="R192" i="9"/>
  <c r="P192" i="9"/>
  <c r="BI190" i="9"/>
  <c r="BH190" i="9"/>
  <c r="BG190" i="9"/>
  <c r="BE190" i="9"/>
  <c r="T190" i="9"/>
  <c r="R190" i="9"/>
  <c r="P190" i="9"/>
  <c r="BI189" i="9"/>
  <c r="BH189" i="9"/>
  <c r="BG189" i="9"/>
  <c r="BE189" i="9"/>
  <c r="T189" i="9"/>
  <c r="R189" i="9"/>
  <c r="P189" i="9"/>
  <c r="BI188" i="9"/>
  <c r="BH188" i="9"/>
  <c r="BG188" i="9"/>
  <c r="BE188" i="9"/>
  <c r="T188" i="9"/>
  <c r="R188" i="9"/>
  <c r="P188" i="9"/>
  <c r="BI187" i="9"/>
  <c r="BH187" i="9"/>
  <c r="BG187" i="9"/>
  <c r="BE187" i="9"/>
  <c r="T187" i="9"/>
  <c r="R187" i="9"/>
  <c r="P187" i="9"/>
  <c r="BI186" i="9"/>
  <c r="BH186" i="9"/>
  <c r="BG186" i="9"/>
  <c r="BE186" i="9"/>
  <c r="T186" i="9"/>
  <c r="R186" i="9"/>
  <c r="P186" i="9"/>
  <c r="BI185" i="9"/>
  <c r="BH185" i="9"/>
  <c r="BG185" i="9"/>
  <c r="BE185" i="9"/>
  <c r="T185" i="9"/>
  <c r="R185" i="9"/>
  <c r="P185" i="9"/>
  <c r="BI184" i="9"/>
  <c r="BH184" i="9"/>
  <c r="BG184" i="9"/>
  <c r="BE184" i="9"/>
  <c r="T184" i="9"/>
  <c r="R184" i="9"/>
  <c r="P184" i="9"/>
  <c r="BI183" i="9"/>
  <c r="BH183" i="9"/>
  <c r="BG183" i="9"/>
  <c r="BE183" i="9"/>
  <c r="T183" i="9"/>
  <c r="R183" i="9"/>
  <c r="P183" i="9"/>
  <c r="BI182" i="9"/>
  <c r="BH182" i="9"/>
  <c r="BG182" i="9"/>
  <c r="BE182" i="9"/>
  <c r="T182" i="9"/>
  <c r="R182" i="9"/>
  <c r="P182" i="9"/>
  <c r="BI181" i="9"/>
  <c r="BH181" i="9"/>
  <c r="BG181" i="9"/>
  <c r="BE181" i="9"/>
  <c r="T181" i="9"/>
  <c r="R181" i="9"/>
  <c r="P181" i="9"/>
  <c r="BI180" i="9"/>
  <c r="BH180" i="9"/>
  <c r="BG180" i="9"/>
  <c r="BE180" i="9"/>
  <c r="T180" i="9"/>
  <c r="R180" i="9"/>
  <c r="P180" i="9"/>
  <c r="BI179" i="9"/>
  <c r="BH179" i="9"/>
  <c r="BG179" i="9"/>
  <c r="BE179" i="9"/>
  <c r="T179" i="9"/>
  <c r="R179" i="9"/>
  <c r="P179" i="9"/>
  <c r="BI178" i="9"/>
  <c r="BH178" i="9"/>
  <c r="BG178" i="9"/>
  <c r="BE178" i="9"/>
  <c r="T178" i="9"/>
  <c r="R178" i="9"/>
  <c r="P178" i="9"/>
  <c r="BI177" i="9"/>
  <c r="BH177" i="9"/>
  <c r="BG177" i="9"/>
  <c r="BE177" i="9"/>
  <c r="T177" i="9"/>
  <c r="R177" i="9"/>
  <c r="P177" i="9"/>
  <c r="BI176" i="9"/>
  <c r="BH176" i="9"/>
  <c r="BG176" i="9"/>
  <c r="BE176" i="9"/>
  <c r="T176" i="9"/>
  <c r="R176" i="9"/>
  <c r="P176" i="9"/>
  <c r="BI175" i="9"/>
  <c r="BH175" i="9"/>
  <c r="BG175" i="9"/>
  <c r="BE175" i="9"/>
  <c r="T175" i="9"/>
  <c r="R175" i="9"/>
  <c r="P175" i="9"/>
  <c r="BI174" i="9"/>
  <c r="BH174" i="9"/>
  <c r="BG174" i="9"/>
  <c r="BE174" i="9"/>
  <c r="T174" i="9"/>
  <c r="R174" i="9"/>
  <c r="P174" i="9"/>
  <c r="BI173" i="9"/>
  <c r="BH173" i="9"/>
  <c r="BG173" i="9"/>
  <c r="BE173" i="9"/>
  <c r="T173" i="9"/>
  <c r="R173" i="9"/>
  <c r="P173" i="9"/>
  <c r="BI172" i="9"/>
  <c r="BH172" i="9"/>
  <c r="BG172" i="9"/>
  <c r="BE172" i="9"/>
  <c r="T172" i="9"/>
  <c r="R172" i="9"/>
  <c r="P172" i="9"/>
  <c r="BI171" i="9"/>
  <c r="BH171" i="9"/>
  <c r="BG171" i="9"/>
  <c r="BE171" i="9"/>
  <c r="T171" i="9"/>
  <c r="R171" i="9"/>
  <c r="P171" i="9"/>
  <c r="BI170" i="9"/>
  <c r="BH170" i="9"/>
  <c r="BG170" i="9"/>
  <c r="BE170" i="9"/>
  <c r="T170" i="9"/>
  <c r="R170" i="9"/>
  <c r="P170" i="9"/>
  <c r="BI169" i="9"/>
  <c r="BH169" i="9"/>
  <c r="BG169" i="9"/>
  <c r="BE169" i="9"/>
  <c r="T169" i="9"/>
  <c r="R169" i="9"/>
  <c r="P169" i="9"/>
  <c r="BI168" i="9"/>
  <c r="BH168" i="9"/>
  <c r="BG168" i="9"/>
  <c r="BE168" i="9"/>
  <c r="T168" i="9"/>
  <c r="R168" i="9"/>
  <c r="P168" i="9"/>
  <c r="BI167" i="9"/>
  <c r="BH167" i="9"/>
  <c r="BG167" i="9"/>
  <c r="BE167" i="9"/>
  <c r="T167" i="9"/>
  <c r="R167" i="9"/>
  <c r="P167" i="9"/>
  <c r="BI166" i="9"/>
  <c r="BH166" i="9"/>
  <c r="BG166" i="9"/>
  <c r="BE166" i="9"/>
  <c r="T166" i="9"/>
  <c r="R166" i="9"/>
  <c r="P166" i="9"/>
  <c r="BI164" i="9"/>
  <c r="BH164" i="9"/>
  <c r="BG164" i="9"/>
  <c r="BE164" i="9"/>
  <c r="T164" i="9"/>
  <c r="R164" i="9"/>
  <c r="P164" i="9"/>
  <c r="BI163" i="9"/>
  <c r="BH163" i="9"/>
  <c r="BG163" i="9"/>
  <c r="BE163" i="9"/>
  <c r="T163" i="9"/>
  <c r="R163" i="9"/>
  <c r="P163" i="9"/>
  <c r="BI162" i="9"/>
  <c r="BH162" i="9"/>
  <c r="BG162" i="9"/>
  <c r="BE162" i="9"/>
  <c r="T162" i="9"/>
  <c r="R162" i="9"/>
  <c r="P162" i="9"/>
  <c r="BI161" i="9"/>
  <c r="BH161" i="9"/>
  <c r="BG161" i="9"/>
  <c r="BE161" i="9"/>
  <c r="T161" i="9"/>
  <c r="R161" i="9"/>
  <c r="P161" i="9"/>
  <c r="BI160" i="9"/>
  <c r="BH160" i="9"/>
  <c r="BG160" i="9"/>
  <c r="BE160" i="9"/>
  <c r="T160" i="9"/>
  <c r="R160" i="9"/>
  <c r="P160" i="9"/>
  <c r="BI159" i="9"/>
  <c r="BH159" i="9"/>
  <c r="BG159" i="9"/>
  <c r="BE159" i="9"/>
  <c r="T159" i="9"/>
  <c r="R159" i="9"/>
  <c r="P159" i="9"/>
  <c r="BI158" i="9"/>
  <c r="BH158" i="9"/>
  <c r="BG158" i="9"/>
  <c r="BE158" i="9"/>
  <c r="T158" i="9"/>
  <c r="R158" i="9"/>
  <c r="P158" i="9"/>
  <c r="BI157" i="9"/>
  <c r="BH157" i="9"/>
  <c r="BG157" i="9"/>
  <c r="BE157" i="9"/>
  <c r="T157" i="9"/>
  <c r="R157" i="9"/>
  <c r="P157" i="9"/>
  <c r="BI155" i="9"/>
  <c r="BH155" i="9"/>
  <c r="BG155" i="9"/>
  <c r="BE155" i="9"/>
  <c r="T155" i="9"/>
  <c r="R155" i="9"/>
  <c r="P155" i="9"/>
  <c r="BI154" i="9"/>
  <c r="BH154" i="9"/>
  <c r="BG154" i="9"/>
  <c r="BE154" i="9"/>
  <c r="T154" i="9"/>
  <c r="R154" i="9"/>
  <c r="P154" i="9"/>
  <c r="BI153" i="9"/>
  <c r="BH153" i="9"/>
  <c r="BG153" i="9"/>
  <c r="BE153" i="9"/>
  <c r="T153" i="9"/>
  <c r="R153" i="9"/>
  <c r="P153" i="9"/>
  <c r="BI152" i="9"/>
  <c r="BH152" i="9"/>
  <c r="BG152" i="9"/>
  <c r="BE152" i="9"/>
  <c r="T152" i="9"/>
  <c r="R152" i="9"/>
  <c r="P152" i="9"/>
  <c r="BI151" i="9"/>
  <c r="BH151" i="9"/>
  <c r="BG151" i="9"/>
  <c r="BE151" i="9"/>
  <c r="T151" i="9"/>
  <c r="R151" i="9"/>
  <c r="P151" i="9"/>
  <c r="BI150" i="9"/>
  <c r="BH150" i="9"/>
  <c r="BG150" i="9"/>
  <c r="BE150" i="9"/>
  <c r="T150" i="9"/>
  <c r="R150" i="9"/>
  <c r="P150" i="9"/>
  <c r="BI149" i="9"/>
  <c r="BH149" i="9"/>
  <c r="BG149" i="9"/>
  <c r="BE149" i="9"/>
  <c r="T149" i="9"/>
  <c r="R149" i="9"/>
  <c r="P149" i="9"/>
  <c r="BI148" i="9"/>
  <c r="BH148" i="9"/>
  <c r="BG148" i="9"/>
  <c r="BE148" i="9"/>
  <c r="T148" i="9"/>
  <c r="R148" i="9"/>
  <c r="P148" i="9"/>
  <c r="BI147" i="9"/>
  <c r="BH147" i="9"/>
  <c r="BG147" i="9"/>
  <c r="BE147" i="9"/>
  <c r="T147" i="9"/>
  <c r="R147" i="9"/>
  <c r="P147" i="9"/>
  <c r="BI145" i="9"/>
  <c r="BH145" i="9"/>
  <c r="BG145" i="9"/>
  <c r="BE145" i="9"/>
  <c r="T145" i="9"/>
  <c r="R145" i="9"/>
  <c r="P145" i="9"/>
  <c r="BI144" i="9"/>
  <c r="BH144" i="9"/>
  <c r="BG144" i="9"/>
  <c r="BE144" i="9"/>
  <c r="T144" i="9"/>
  <c r="R144" i="9"/>
  <c r="P144" i="9"/>
  <c r="BI143" i="9"/>
  <c r="BH143" i="9"/>
  <c r="BG143" i="9"/>
  <c r="BE143" i="9"/>
  <c r="T143" i="9"/>
  <c r="R143" i="9"/>
  <c r="P143" i="9"/>
  <c r="BI142" i="9"/>
  <c r="BH142" i="9"/>
  <c r="BG142" i="9"/>
  <c r="BE142" i="9"/>
  <c r="T142" i="9"/>
  <c r="R142" i="9"/>
  <c r="P142" i="9"/>
  <c r="BI140" i="9"/>
  <c r="BH140" i="9"/>
  <c r="BG140" i="9"/>
  <c r="BE140" i="9"/>
  <c r="T140" i="9"/>
  <c r="R140" i="9"/>
  <c r="P140" i="9"/>
  <c r="BI139" i="9"/>
  <c r="BH139" i="9"/>
  <c r="BG139" i="9"/>
  <c r="BE139" i="9"/>
  <c r="T139" i="9"/>
  <c r="R139" i="9"/>
  <c r="P139" i="9"/>
  <c r="BI138" i="9"/>
  <c r="BH138" i="9"/>
  <c r="BG138" i="9"/>
  <c r="BE138" i="9"/>
  <c r="T138" i="9"/>
  <c r="R138" i="9"/>
  <c r="P138" i="9"/>
  <c r="BI137" i="9"/>
  <c r="BH137" i="9"/>
  <c r="BG137" i="9"/>
  <c r="BE137" i="9"/>
  <c r="T137" i="9"/>
  <c r="R137" i="9"/>
  <c r="P137" i="9"/>
  <c r="BI136" i="9"/>
  <c r="BH136" i="9"/>
  <c r="BG136" i="9"/>
  <c r="BE136" i="9"/>
  <c r="T136" i="9"/>
  <c r="R136" i="9"/>
  <c r="P136" i="9"/>
  <c r="J129" i="9"/>
  <c r="F129" i="9"/>
  <c r="J128" i="9"/>
  <c r="F128" i="9"/>
  <c r="F126" i="9"/>
  <c r="E124" i="9"/>
  <c r="J96" i="9"/>
  <c r="F96" i="9"/>
  <c r="J95" i="9"/>
  <c r="F95" i="9"/>
  <c r="F93" i="9"/>
  <c r="E91" i="9"/>
  <c r="J16" i="9"/>
  <c r="J93" i="9" s="1"/>
  <c r="E7" i="9"/>
  <c r="E118" i="9" s="1"/>
  <c r="J41" i="8"/>
  <c r="J40" i="8"/>
  <c r="AY105" i="1" s="1"/>
  <c r="J39" i="8"/>
  <c r="AX105" i="1" s="1"/>
  <c r="BI145" i="8"/>
  <c r="BH145" i="8"/>
  <c r="BG145" i="8"/>
  <c r="BE145" i="8"/>
  <c r="T145" i="8"/>
  <c r="R145" i="8"/>
  <c r="P145" i="8"/>
  <c r="BI144" i="8"/>
  <c r="BH144" i="8"/>
  <c r="BG144" i="8"/>
  <c r="BE144" i="8"/>
  <c r="T144" i="8"/>
  <c r="R144" i="8"/>
  <c r="P144" i="8"/>
  <c r="BI143" i="8"/>
  <c r="BH143" i="8"/>
  <c r="BG143" i="8"/>
  <c r="BE143" i="8"/>
  <c r="T143" i="8"/>
  <c r="R143" i="8"/>
  <c r="P143" i="8"/>
  <c r="BI141" i="8"/>
  <c r="BH141" i="8"/>
  <c r="BG141" i="8"/>
  <c r="BE141" i="8"/>
  <c r="T141" i="8"/>
  <c r="R141" i="8"/>
  <c r="P141" i="8"/>
  <c r="BI140" i="8"/>
  <c r="BH140" i="8"/>
  <c r="BG140" i="8"/>
  <c r="BE140" i="8"/>
  <c r="T140" i="8"/>
  <c r="R140" i="8"/>
  <c r="P140" i="8"/>
  <c r="BI139" i="8"/>
  <c r="BH139" i="8"/>
  <c r="BG139" i="8"/>
  <c r="BE139" i="8"/>
  <c r="T139" i="8"/>
  <c r="R139" i="8"/>
  <c r="P139" i="8"/>
  <c r="BI138" i="8"/>
  <c r="BH138" i="8"/>
  <c r="BG138" i="8"/>
  <c r="BE138" i="8"/>
  <c r="T138" i="8"/>
  <c r="R138" i="8"/>
  <c r="P138" i="8"/>
  <c r="BI137" i="8"/>
  <c r="BH137" i="8"/>
  <c r="BG137" i="8"/>
  <c r="BE137" i="8"/>
  <c r="T137" i="8"/>
  <c r="R137" i="8"/>
  <c r="P137" i="8"/>
  <c r="BI136" i="8"/>
  <c r="BH136" i="8"/>
  <c r="BG136" i="8"/>
  <c r="BE136" i="8"/>
  <c r="T136" i="8"/>
  <c r="R136" i="8"/>
  <c r="P136" i="8"/>
  <c r="BI133" i="8"/>
  <c r="BH133" i="8"/>
  <c r="BG133" i="8"/>
  <c r="BE133" i="8"/>
  <c r="T133" i="8"/>
  <c r="R133" i="8"/>
  <c r="P133" i="8"/>
  <c r="BI132" i="8"/>
  <c r="BH132" i="8"/>
  <c r="BG132" i="8"/>
  <c r="BE132" i="8"/>
  <c r="T132" i="8"/>
  <c r="R132" i="8"/>
  <c r="P132" i="8"/>
  <c r="J126" i="8"/>
  <c r="F126" i="8"/>
  <c r="J125" i="8"/>
  <c r="F125" i="8"/>
  <c r="F123" i="8"/>
  <c r="E121" i="8"/>
  <c r="J96" i="8"/>
  <c r="F96" i="8"/>
  <c r="J95" i="8"/>
  <c r="F95" i="8"/>
  <c r="F93" i="8"/>
  <c r="E91" i="8"/>
  <c r="J16" i="8"/>
  <c r="J93" i="8" s="1"/>
  <c r="E7" i="8"/>
  <c r="E85" i="8" s="1"/>
  <c r="J41" i="7"/>
  <c r="J40" i="7"/>
  <c r="AY104" i="1" s="1"/>
  <c r="J39" i="7"/>
  <c r="AX104" i="1" s="1"/>
  <c r="BI136" i="7"/>
  <c r="BH136" i="7"/>
  <c r="BG136" i="7"/>
  <c r="BE136" i="7"/>
  <c r="T136" i="7"/>
  <c r="R136" i="7"/>
  <c r="P136" i="7"/>
  <c r="BI135" i="7"/>
  <c r="BH135" i="7"/>
  <c r="BG135" i="7"/>
  <c r="BE135" i="7"/>
  <c r="T135" i="7"/>
  <c r="R135" i="7"/>
  <c r="P135" i="7"/>
  <c r="BI134" i="7"/>
  <c r="BH134" i="7"/>
  <c r="BG134" i="7"/>
  <c r="BE134" i="7"/>
  <c r="T134" i="7"/>
  <c r="R134" i="7"/>
  <c r="P134" i="7"/>
  <c r="BI133" i="7"/>
  <c r="BH133" i="7"/>
  <c r="BG133" i="7"/>
  <c r="BE133" i="7"/>
  <c r="T133" i="7"/>
  <c r="R133" i="7"/>
  <c r="P133" i="7"/>
  <c r="BI132" i="7"/>
  <c r="BH132" i="7"/>
  <c r="BG132" i="7"/>
  <c r="BE132" i="7"/>
  <c r="T132" i="7"/>
  <c r="R132" i="7"/>
  <c r="P132" i="7"/>
  <c r="BI131" i="7"/>
  <c r="BH131" i="7"/>
  <c r="BG131" i="7"/>
  <c r="BE131" i="7"/>
  <c r="T131" i="7"/>
  <c r="R131" i="7"/>
  <c r="P131" i="7"/>
  <c r="BI130" i="7"/>
  <c r="BH130" i="7"/>
  <c r="BG130" i="7"/>
  <c r="BE130" i="7"/>
  <c r="T130" i="7"/>
  <c r="R130" i="7"/>
  <c r="P130" i="7"/>
  <c r="BI129" i="7"/>
  <c r="BH129" i="7"/>
  <c r="BG129" i="7"/>
  <c r="BE129" i="7"/>
  <c r="T129" i="7"/>
  <c r="R129" i="7"/>
  <c r="P129" i="7"/>
  <c r="J123" i="7"/>
  <c r="F123" i="7"/>
  <c r="J122" i="7"/>
  <c r="F122" i="7"/>
  <c r="F120" i="7"/>
  <c r="E118" i="7"/>
  <c r="J96" i="7"/>
  <c r="F96" i="7"/>
  <c r="J95" i="7"/>
  <c r="F95" i="7"/>
  <c r="F93" i="7"/>
  <c r="E91" i="7"/>
  <c r="J16" i="7"/>
  <c r="J120" i="7" s="1"/>
  <c r="E7" i="7"/>
  <c r="E85" i="7" s="1"/>
  <c r="J41" i="6"/>
  <c r="J40" i="6"/>
  <c r="AY102" i="1" s="1"/>
  <c r="J39" i="6"/>
  <c r="AX102" i="1" s="1"/>
  <c r="BI183" i="6"/>
  <c r="BH183" i="6"/>
  <c r="BG183" i="6"/>
  <c r="BE183" i="6"/>
  <c r="T183" i="6"/>
  <c r="R183" i="6"/>
  <c r="P183" i="6"/>
  <c r="BI182" i="6"/>
  <c r="BH182" i="6"/>
  <c r="BG182" i="6"/>
  <c r="BE182" i="6"/>
  <c r="T182" i="6"/>
  <c r="R182" i="6"/>
  <c r="P182" i="6"/>
  <c r="BI181" i="6"/>
  <c r="BH181" i="6"/>
  <c r="BG181" i="6"/>
  <c r="BE181" i="6"/>
  <c r="T181" i="6"/>
  <c r="R181" i="6"/>
  <c r="P181" i="6"/>
  <c r="BI179" i="6"/>
  <c r="BH179" i="6"/>
  <c r="BG179" i="6"/>
  <c r="BE179" i="6"/>
  <c r="T179" i="6"/>
  <c r="R179" i="6"/>
  <c r="P179" i="6"/>
  <c r="BI177" i="6"/>
  <c r="BH177" i="6"/>
  <c r="BG177" i="6"/>
  <c r="BE177" i="6"/>
  <c r="T177" i="6"/>
  <c r="R177" i="6"/>
  <c r="P177" i="6"/>
  <c r="BI175" i="6"/>
  <c r="BH175" i="6"/>
  <c r="BG175" i="6"/>
  <c r="BE175" i="6"/>
  <c r="T175" i="6"/>
  <c r="R175" i="6"/>
  <c r="P175" i="6"/>
  <c r="BI173" i="6"/>
  <c r="BH173" i="6"/>
  <c r="BG173" i="6"/>
  <c r="BE173" i="6"/>
  <c r="T173" i="6"/>
  <c r="R173" i="6"/>
  <c r="P173" i="6"/>
  <c r="BI171" i="6"/>
  <c r="BH171" i="6"/>
  <c r="BG171" i="6"/>
  <c r="BE171" i="6"/>
  <c r="T171" i="6"/>
  <c r="R171" i="6"/>
  <c r="P171" i="6"/>
  <c r="BI169" i="6"/>
  <c r="BH169" i="6"/>
  <c r="BG169" i="6"/>
  <c r="BE169" i="6"/>
  <c r="T169" i="6"/>
  <c r="R169" i="6"/>
  <c r="P169" i="6"/>
  <c r="BI167" i="6"/>
  <c r="BH167" i="6"/>
  <c r="BG167" i="6"/>
  <c r="BE167" i="6"/>
  <c r="T167" i="6"/>
  <c r="R167" i="6"/>
  <c r="P167" i="6"/>
  <c r="BI164" i="6"/>
  <c r="BH164" i="6"/>
  <c r="BG164" i="6"/>
  <c r="BE164" i="6"/>
  <c r="T164" i="6"/>
  <c r="R164" i="6"/>
  <c r="P164" i="6"/>
  <c r="BI162" i="6"/>
  <c r="BH162" i="6"/>
  <c r="BG162" i="6"/>
  <c r="BE162" i="6"/>
  <c r="T162" i="6"/>
  <c r="R162" i="6"/>
  <c r="P162" i="6"/>
  <c r="BI161" i="6"/>
  <c r="BH161" i="6"/>
  <c r="BG161" i="6"/>
  <c r="BE161" i="6"/>
  <c r="T161" i="6"/>
  <c r="R161" i="6"/>
  <c r="P161" i="6"/>
  <c r="BI159" i="6"/>
  <c r="BH159" i="6"/>
  <c r="BG159" i="6"/>
  <c r="BE159" i="6"/>
  <c r="T159" i="6"/>
  <c r="R159" i="6"/>
  <c r="P159" i="6"/>
  <c r="BI158" i="6"/>
  <c r="BH158" i="6"/>
  <c r="BG158" i="6"/>
  <c r="BE158" i="6"/>
  <c r="T158" i="6"/>
  <c r="R158" i="6"/>
  <c r="P158" i="6"/>
  <c r="BI156" i="6"/>
  <c r="BH156" i="6"/>
  <c r="BG156" i="6"/>
  <c r="BE156" i="6"/>
  <c r="T156" i="6"/>
  <c r="R156" i="6"/>
  <c r="P156" i="6"/>
  <c r="BI154" i="6"/>
  <c r="BH154" i="6"/>
  <c r="BG154" i="6"/>
  <c r="BE154" i="6"/>
  <c r="T154" i="6"/>
  <c r="R154" i="6"/>
  <c r="P154" i="6"/>
  <c r="BI152" i="6"/>
  <c r="BH152" i="6"/>
  <c r="BG152" i="6"/>
  <c r="BE152" i="6"/>
  <c r="T152" i="6"/>
  <c r="R152" i="6"/>
  <c r="P152" i="6"/>
  <c r="BI150" i="6"/>
  <c r="BH150" i="6"/>
  <c r="BG150" i="6"/>
  <c r="BE150" i="6"/>
  <c r="T150" i="6"/>
  <c r="R150" i="6"/>
  <c r="P150" i="6"/>
  <c r="BI148" i="6"/>
  <c r="BH148" i="6"/>
  <c r="BG148" i="6"/>
  <c r="BE148" i="6"/>
  <c r="T148" i="6"/>
  <c r="R148" i="6"/>
  <c r="P148" i="6"/>
  <c r="BI146" i="6"/>
  <c r="BH146" i="6"/>
  <c r="BG146" i="6"/>
  <c r="BE146" i="6"/>
  <c r="T146" i="6"/>
  <c r="R146" i="6"/>
  <c r="P146" i="6"/>
  <c r="BI145" i="6"/>
  <c r="BH145" i="6"/>
  <c r="BG145" i="6"/>
  <c r="BE145" i="6"/>
  <c r="T145" i="6"/>
  <c r="R145" i="6"/>
  <c r="P145" i="6"/>
  <c r="BI143" i="6"/>
  <c r="BH143" i="6"/>
  <c r="BG143" i="6"/>
  <c r="BE143" i="6"/>
  <c r="T143" i="6"/>
  <c r="R143" i="6"/>
  <c r="P143" i="6"/>
  <c r="BI142" i="6"/>
  <c r="BH142" i="6"/>
  <c r="BG142" i="6"/>
  <c r="BE142" i="6"/>
  <c r="T142" i="6"/>
  <c r="R142" i="6"/>
  <c r="P142" i="6"/>
  <c r="BI141" i="6"/>
  <c r="BH141" i="6"/>
  <c r="BG141" i="6"/>
  <c r="BE141" i="6"/>
  <c r="T141" i="6"/>
  <c r="R141" i="6"/>
  <c r="P141" i="6"/>
  <c r="BI140" i="6"/>
  <c r="BH140" i="6"/>
  <c r="BG140" i="6"/>
  <c r="BE140" i="6"/>
  <c r="T140" i="6"/>
  <c r="R140" i="6"/>
  <c r="P140" i="6"/>
  <c r="BI138" i="6"/>
  <c r="BH138" i="6"/>
  <c r="BG138" i="6"/>
  <c r="BE138" i="6"/>
  <c r="T138" i="6"/>
  <c r="R138" i="6"/>
  <c r="P138" i="6"/>
  <c r="BI136" i="6"/>
  <c r="BH136" i="6"/>
  <c r="BG136" i="6"/>
  <c r="BE136" i="6"/>
  <c r="T136" i="6"/>
  <c r="R136" i="6"/>
  <c r="P136" i="6"/>
  <c r="BI135" i="6"/>
  <c r="BH135" i="6"/>
  <c r="BG135" i="6"/>
  <c r="BE135" i="6"/>
  <c r="T135" i="6"/>
  <c r="R135" i="6"/>
  <c r="P135" i="6"/>
  <c r="BI134" i="6"/>
  <c r="BH134" i="6"/>
  <c r="BG134" i="6"/>
  <c r="BE134" i="6"/>
  <c r="T134" i="6"/>
  <c r="R134" i="6"/>
  <c r="P134" i="6"/>
  <c r="BI133" i="6"/>
  <c r="BH133" i="6"/>
  <c r="BG133" i="6"/>
  <c r="BE133" i="6"/>
  <c r="T133" i="6"/>
  <c r="R133" i="6"/>
  <c r="P133" i="6"/>
  <c r="J128" i="6"/>
  <c r="J127" i="6"/>
  <c r="F125" i="6"/>
  <c r="E123" i="6"/>
  <c r="J96" i="6"/>
  <c r="J95" i="6"/>
  <c r="F93" i="6"/>
  <c r="E91" i="6"/>
  <c r="J22" i="6"/>
  <c r="E22" i="6"/>
  <c r="F128" i="6" s="1"/>
  <c r="J21" i="6"/>
  <c r="J19" i="6"/>
  <c r="E19" i="6"/>
  <c r="F95" i="6" s="1"/>
  <c r="J18" i="6"/>
  <c r="J16" i="6"/>
  <c r="J93" i="6" s="1"/>
  <c r="E7" i="6"/>
  <c r="E117" i="6" s="1"/>
  <c r="J41" i="5"/>
  <c r="J40" i="5"/>
  <c r="AY101" i="1" s="1"/>
  <c r="J39" i="5"/>
  <c r="AX101" i="1" s="1"/>
  <c r="BI203" i="5"/>
  <c r="BH203" i="5"/>
  <c r="BG203" i="5"/>
  <c r="BE203" i="5"/>
  <c r="T203" i="5"/>
  <c r="R203" i="5"/>
  <c r="P203" i="5"/>
  <c r="BI201" i="5"/>
  <c r="BH201" i="5"/>
  <c r="BG201" i="5"/>
  <c r="BE201" i="5"/>
  <c r="T201" i="5"/>
  <c r="R201" i="5"/>
  <c r="P201" i="5"/>
  <c r="BI199" i="5"/>
  <c r="BH199" i="5"/>
  <c r="BG199" i="5"/>
  <c r="BE199" i="5"/>
  <c r="T199" i="5"/>
  <c r="R199" i="5"/>
  <c r="P199" i="5"/>
  <c r="BI191" i="5"/>
  <c r="BH191" i="5"/>
  <c r="BG191" i="5"/>
  <c r="BE191" i="5"/>
  <c r="T191" i="5"/>
  <c r="R191" i="5"/>
  <c r="P191" i="5"/>
  <c r="BI185" i="5"/>
  <c r="BH185" i="5"/>
  <c r="BG185" i="5"/>
  <c r="BE185" i="5"/>
  <c r="T185" i="5"/>
  <c r="R185" i="5"/>
  <c r="P185" i="5"/>
  <c r="BI182" i="5"/>
  <c r="BH182" i="5"/>
  <c r="BG182" i="5"/>
  <c r="BE182" i="5"/>
  <c r="T182" i="5"/>
  <c r="T181" i="5" s="1"/>
  <c r="R182" i="5"/>
  <c r="R181" i="5" s="1"/>
  <c r="P182" i="5"/>
  <c r="P181" i="5" s="1"/>
  <c r="BI180" i="5"/>
  <c r="BH180" i="5"/>
  <c r="BG180" i="5"/>
  <c r="BE180" i="5"/>
  <c r="T180" i="5"/>
  <c r="R180" i="5"/>
  <c r="P180" i="5"/>
  <c r="BI178" i="5"/>
  <c r="BH178" i="5"/>
  <c r="BG178" i="5"/>
  <c r="BE178" i="5"/>
  <c r="T178" i="5"/>
  <c r="R178" i="5"/>
  <c r="P178" i="5"/>
  <c r="BI177" i="5"/>
  <c r="BH177" i="5"/>
  <c r="BG177" i="5"/>
  <c r="BE177" i="5"/>
  <c r="T177" i="5"/>
  <c r="R177" i="5"/>
  <c r="P177" i="5"/>
  <c r="BI175" i="5"/>
  <c r="BH175" i="5"/>
  <c r="BG175" i="5"/>
  <c r="BE175" i="5"/>
  <c r="T175" i="5"/>
  <c r="R175" i="5"/>
  <c r="P175" i="5"/>
  <c r="BI174" i="5"/>
  <c r="BH174" i="5"/>
  <c r="BG174" i="5"/>
  <c r="BE174" i="5"/>
  <c r="T174" i="5"/>
  <c r="R174" i="5"/>
  <c r="P174" i="5"/>
  <c r="BI172" i="5"/>
  <c r="BH172" i="5"/>
  <c r="BG172" i="5"/>
  <c r="BE172" i="5"/>
  <c r="T172" i="5"/>
  <c r="R172" i="5"/>
  <c r="P172" i="5"/>
  <c r="BI171" i="5"/>
  <c r="BH171" i="5"/>
  <c r="BG171" i="5"/>
  <c r="BE171" i="5"/>
  <c r="T171" i="5"/>
  <c r="R171" i="5"/>
  <c r="P171" i="5"/>
  <c r="BI163" i="5"/>
  <c r="BH163" i="5"/>
  <c r="BG163" i="5"/>
  <c r="BE163" i="5"/>
  <c r="T163" i="5"/>
  <c r="R163" i="5"/>
  <c r="P163" i="5"/>
  <c r="BI151" i="5"/>
  <c r="BH151" i="5"/>
  <c r="BG151" i="5"/>
  <c r="BE151" i="5"/>
  <c r="T151" i="5"/>
  <c r="R151" i="5"/>
  <c r="P151" i="5"/>
  <c r="BI149" i="5"/>
  <c r="BH149" i="5"/>
  <c r="BG149" i="5"/>
  <c r="BE149" i="5"/>
  <c r="T149" i="5"/>
  <c r="R149" i="5"/>
  <c r="P149" i="5"/>
  <c r="BI145" i="5"/>
  <c r="BH145" i="5"/>
  <c r="BG145" i="5"/>
  <c r="BE145" i="5"/>
  <c r="T145" i="5"/>
  <c r="R145" i="5"/>
  <c r="P145" i="5"/>
  <c r="BI143" i="5"/>
  <c r="BH143" i="5"/>
  <c r="BG143" i="5"/>
  <c r="BE143" i="5"/>
  <c r="T143" i="5"/>
  <c r="R143" i="5"/>
  <c r="P143" i="5"/>
  <c r="BI141" i="5"/>
  <c r="BH141" i="5"/>
  <c r="BG141" i="5"/>
  <c r="BE141" i="5"/>
  <c r="T141" i="5"/>
  <c r="R141" i="5"/>
  <c r="P141" i="5"/>
  <c r="BI140" i="5"/>
  <c r="BH140" i="5"/>
  <c r="BG140" i="5"/>
  <c r="BE140" i="5"/>
  <c r="T140" i="5"/>
  <c r="R140" i="5"/>
  <c r="P140" i="5"/>
  <c r="BI139" i="5"/>
  <c r="BH139" i="5"/>
  <c r="BG139" i="5"/>
  <c r="BE139" i="5"/>
  <c r="T139" i="5"/>
  <c r="R139" i="5"/>
  <c r="P139" i="5"/>
  <c r="BI138" i="5"/>
  <c r="BH138" i="5"/>
  <c r="BG138" i="5"/>
  <c r="BE138" i="5"/>
  <c r="T138" i="5"/>
  <c r="R138" i="5"/>
  <c r="P138" i="5"/>
  <c r="BI137" i="5"/>
  <c r="BH137" i="5"/>
  <c r="BG137" i="5"/>
  <c r="BE137" i="5"/>
  <c r="T137" i="5"/>
  <c r="R137" i="5"/>
  <c r="P137" i="5"/>
  <c r="BI136" i="5"/>
  <c r="BH136" i="5"/>
  <c r="BG136" i="5"/>
  <c r="BE136" i="5"/>
  <c r="T136" i="5"/>
  <c r="R136" i="5"/>
  <c r="P136" i="5"/>
  <c r="BI135" i="5"/>
  <c r="BH135" i="5"/>
  <c r="BG135" i="5"/>
  <c r="BE135" i="5"/>
  <c r="T135" i="5"/>
  <c r="R135" i="5"/>
  <c r="P135" i="5"/>
  <c r="BI134" i="5"/>
  <c r="BH134" i="5"/>
  <c r="BG134" i="5"/>
  <c r="BE134" i="5"/>
  <c r="T134" i="5"/>
  <c r="R134" i="5"/>
  <c r="P134" i="5"/>
  <c r="J128" i="5"/>
  <c r="J127" i="5"/>
  <c r="F125" i="5"/>
  <c r="E123" i="5"/>
  <c r="J96" i="5"/>
  <c r="J95" i="5"/>
  <c r="F93" i="5"/>
  <c r="E91" i="5"/>
  <c r="J22" i="5"/>
  <c r="E22" i="5"/>
  <c r="F96" i="5" s="1"/>
  <c r="J21" i="5"/>
  <c r="J19" i="5"/>
  <c r="E19" i="5"/>
  <c r="F127" i="5" s="1"/>
  <c r="J18" i="5"/>
  <c r="J16" i="5"/>
  <c r="J93" i="5" s="1"/>
  <c r="E7" i="5"/>
  <c r="E117" i="5" s="1"/>
  <c r="J41" i="4"/>
  <c r="J40" i="4"/>
  <c r="AY100" i="1" s="1"/>
  <c r="J39" i="4"/>
  <c r="AX100" i="1" s="1"/>
  <c r="BI261" i="4"/>
  <c r="BH261" i="4"/>
  <c r="BG261" i="4"/>
  <c r="BE261" i="4"/>
  <c r="T261" i="4"/>
  <c r="R261" i="4"/>
  <c r="P261" i="4"/>
  <c r="BI260" i="4"/>
  <c r="BH260" i="4"/>
  <c r="BG260" i="4"/>
  <c r="BE260" i="4"/>
  <c r="T260" i="4"/>
  <c r="R260" i="4"/>
  <c r="P260" i="4"/>
  <c r="BI259" i="4"/>
  <c r="BH259" i="4"/>
  <c r="BG259" i="4"/>
  <c r="BE259" i="4"/>
  <c r="T259" i="4"/>
  <c r="R259" i="4"/>
  <c r="P259" i="4"/>
  <c r="BI257" i="4"/>
  <c r="BH257" i="4"/>
  <c r="BG257" i="4"/>
  <c r="BE257" i="4"/>
  <c r="T257" i="4"/>
  <c r="R257" i="4"/>
  <c r="P257" i="4"/>
  <c r="BI256" i="4"/>
  <c r="BH256" i="4"/>
  <c r="BG256" i="4"/>
  <c r="BE256" i="4"/>
  <c r="T256" i="4"/>
  <c r="R256" i="4"/>
  <c r="P256" i="4"/>
  <c r="BI254" i="4"/>
  <c r="BH254" i="4"/>
  <c r="BG254" i="4"/>
  <c r="BE254" i="4"/>
  <c r="T254" i="4"/>
  <c r="R254" i="4"/>
  <c r="P254" i="4"/>
  <c r="BI253" i="4"/>
  <c r="BH253" i="4"/>
  <c r="BG253" i="4"/>
  <c r="BE253" i="4"/>
  <c r="T253" i="4"/>
  <c r="R253" i="4"/>
  <c r="P253" i="4"/>
  <c r="BI245" i="4"/>
  <c r="BH245" i="4"/>
  <c r="BG245" i="4"/>
  <c r="BE245" i="4"/>
  <c r="T245" i="4"/>
  <c r="R245" i="4"/>
  <c r="P245" i="4"/>
  <c r="BI243" i="4"/>
  <c r="BH243" i="4"/>
  <c r="BG243" i="4"/>
  <c r="BE243" i="4"/>
  <c r="T243" i="4"/>
  <c r="R243" i="4"/>
  <c r="P243" i="4"/>
  <c r="BI242" i="4"/>
  <c r="BH242" i="4"/>
  <c r="BG242" i="4"/>
  <c r="BE242" i="4"/>
  <c r="T242" i="4"/>
  <c r="R242" i="4"/>
  <c r="P242" i="4"/>
  <c r="BI238" i="4"/>
  <c r="BH238" i="4"/>
  <c r="BG238" i="4"/>
  <c r="BE238" i="4"/>
  <c r="T238" i="4"/>
  <c r="R238" i="4"/>
  <c r="P238" i="4"/>
  <c r="BI237" i="4"/>
  <c r="BH237" i="4"/>
  <c r="BG237" i="4"/>
  <c r="BE237" i="4"/>
  <c r="T237" i="4"/>
  <c r="R237" i="4"/>
  <c r="P237" i="4"/>
  <c r="BI227" i="4"/>
  <c r="BH227" i="4"/>
  <c r="BG227" i="4"/>
  <c r="BE227" i="4"/>
  <c r="T227" i="4"/>
  <c r="R227" i="4"/>
  <c r="P227" i="4"/>
  <c r="BI226" i="4"/>
  <c r="BH226" i="4"/>
  <c r="BG226" i="4"/>
  <c r="BE226" i="4"/>
  <c r="T226" i="4"/>
  <c r="R226" i="4"/>
  <c r="P226" i="4"/>
  <c r="BI225" i="4"/>
  <c r="BH225" i="4"/>
  <c r="BG225" i="4"/>
  <c r="BE225" i="4"/>
  <c r="T225" i="4"/>
  <c r="R225" i="4"/>
  <c r="P225" i="4"/>
  <c r="BI224" i="4"/>
  <c r="BH224" i="4"/>
  <c r="BG224" i="4"/>
  <c r="BE224" i="4"/>
  <c r="T224" i="4"/>
  <c r="R224" i="4"/>
  <c r="P224" i="4"/>
  <c r="BI223" i="4"/>
  <c r="BH223" i="4"/>
  <c r="BG223" i="4"/>
  <c r="BE223" i="4"/>
  <c r="T223" i="4"/>
  <c r="R223" i="4"/>
  <c r="P223" i="4"/>
  <c r="BI221" i="4"/>
  <c r="BH221" i="4"/>
  <c r="BG221" i="4"/>
  <c r="BE221" i="4"/>
  <c r="T221" i="4"/>
  <c r="R221" i="4"/>
  <c r="P221" i="4"/>
  <c r="BI220" i="4"/>
  <c r="BH220" i="4"/>
  <c r="BG220" i="4"/>
  <c r="BE220" i="4"/>
  <c r="T220" i="4"/>
  <c r="R220" i="4"/>
  <c r="P220" i="4"/>
  <c r="BI219" i="4"/>
  <c r="BH219" i="4"/>
  <c r="BG219" i="4"/>
  <c r="BE219" i="4"/>
  <c r="T219" i="4"/>
  <c r="R219" i="4"/>
  <c r="P219" i="4"/>
  <c r="BI218" i="4"/>
  <c r="BH218" i="4"/>
  <c r="BG218" i="4"/>
  <c r="BE218" i="4"/>
  <c r="T218" i="4"/>
  <c r="R218" i="4"/>
  <c r="P218" i="4"/>
  <c r="BI217" i="4"/>
  <c r="BH217" i="4"/>
  <c r="BG217" i="4"/>
  <c r="BE217" i="4"/>
  <c r="T217" i="4"/>
  <c r="R217" i="4"/>
  <c r="P217" i="4"/>
  <c r="BI216" i="4"/>
  <c r="BH216" i="4"/>
  <c r="BG216" i="4"/>
  <c r="BE216" i="4"/>
  <c r="T216" i="4"/>
  <c r="R216" i="4"/>
  <c r="P216" i="4"/>
  <c r="BI215" i="4"/>
  <c r="BH215" i="4"/>
  <c r="BG215" i="4"/>
  <c r="BE215" i="4"/>
  <c r="T215" i="4"/>
  <c r="R215" i="4"/>
  <c r="P215" i="4"/>
  <c r="BI214" i="4"/>
  <c r="BH214" i="4"/>
  <c r="BG214" i="4"/>
  <c r="BE214" i="4"/>
  <c r="T214" i="4"/>
  <c r="R214" i="4"/>
  <c r="P214" i="4"/>
  <c r="BI213" i="4"/>
  <c r="BH213" i="4"/>
  <c r="BG213" i="4"/>
  <c r="BE213" i="4"/>
  <c r="T213" i="4"/>
  <c r="R213" i="4"/>
  <c r="P213" i="4"/>
  <c r="BI212" i="4"/>
  <c r="BH212" i="4"/>
  <c r="BG212" i="4"/>
  <c r="BE212" i="4"/>
  <c r="T212" i="4"/>
  <c r="R212" i="4"/>
  <c r="P212" i="4"/>
  <c r="BI211" i="4"/>
  <c r="BH211" i="4"/>
  <c r="BG211" i="4"/>
  <c r="BE211" i="4"/>
  <c r="T211" i="4"/>
  <c r="R211" i="4"/>
  <c r="P211" i="4"/>
  <c r="BI210" i="4"/>
  <c r="BH210" i="4"/>
  <c r="BG210" i="4"/>
  <c r="BE210" i="4"/>
  <c r="T210" i="4"/>
  <c r="R210" i="4"/>
  <c r="P210" i="4"/>
  <c r="BI209" i="4"/>
  <c r="BH209" i="4"/>
  <c r="BG209" i="4"/>
  <c r="BE209" i="4"/>
  <c r="T209" i="4"/>
  <c r="R209" i="4"/>
  <c r="P209" i="4"/>
  <c r="BI208" i="4"/>
  <c r="BH208" i="4"/>
  <c r="BG208" i="4"/>
  <c r="BE208" i="4"/>
  <c r="T208" i="4"/>
  <c r="R208" i="4"/>
  <c r="P208" i="4"/>
  <c r="BI203" i="4"/>
  <c r="BH203" i="4"/>
  <c r="BG203" i="4"/>
  <c r="BE203" i="4"/>
  <c r="T203" i="4"/>
  <c r="R203" i="4"/>
  <c r="P203" i="4"/>
  <c r="BI201" i="4"/>
  <c r="BH201" i="4"/>
  <c r="BG201" i="4"/>
  <c r="BE201" i="4"/>
  <c r="T201" i="4"/>
  <c r="R201" i="4"/>
  <c r="P201" i="4"/>
  <c r="BI196" i="4"/>
  <c r="BH196" i="4"/>
  <c r="BG196" i="4"/>
  <c r="BE196" i="4"/>
  <c r="T196" i="4"/>
  <c r="R196" i="4"/>
  <c r="P196" i="4"/>
  <c r="BI185" i="4"/>
  <c r="BH185" i="4"/>
  <c r="BG185" i="4"/>
  <c r="BE185" i="4"/>
  <c r="T185" i="4"/>
  <c r="R185" i="4"/>
  <c r="P185" i="4"/>
  <c r="BI182" i="4"/>
  <c r="BH182" i="4"/>
  <c r="BG182" i="4"/>
  <c r="BE182" i="4"/>
  <c r="T182" i="4"/>
  <c r="T181" i="4" s="1"/>
  <c r="R182" i="4"/>
  <c r="R181" i="4" s="1"/>
  <c r="P182" i="4"/>
  <c r="P181" i="4" s="1"/>
  <c r="BI180" i="4"/>
  <c r="BH180" i="4"/>
  <c r="BG180" i="4"/>
  <c r="BE180" i="4"/>
  <c r="T180" i="4"/>
  <c r="R180" i="4"/>
  <c r="P180" i="4"/>
  <c r="BI178" i="4"/>
  <c r="BH178" i="4"/>
  <c r="BG178" i="4"/>
  <c r="BE178" i="4"/>
  <c r="T178" i="4"/>
  <c r="R178" i="4"/>
  <c r="P178" i="4"/>
  <c r="BI177" i="4"/>
  <c r="BH177" i="4"/>
  <c r="BG177" i="4"/>
  <c r="BE177" i="4"/>
  <c r="T177" i="4"/>
  <c r="R177" i="4"/>
  <c r="P177" i="4"/>
  <c r="BI175" i="4"/>
  <c r="BH175" i="4"/>
  <c r="BG175" i="4"/>
  <c r="BE175" i="4"/>
  <c r="T175" i="4"/>
  <c r="R175" i="4"/>
  <c r="P175" i="4"/>
  <c r="BI174" i="4"/>
  <c r="BH174" i="4"/>
  <c r="BG174" i="4"/>
  <c r="BE174" i="4"/>
  <c r="T174" i="4"/>
  <c r="R174" i="4"/>
  <c r="P174" i="4"/>
  <c r="BI173" i="4"/>
  <c r="BH173" i="4"/>
  <c r="BG173" i="4"/>
  <c r="BE173" i="4"/>
  <c r="T173" i="4"/>
  <c r="R173" i="4"/>
  <c r="P173" i="4"/>
  <c r="BI171" i="4"/>
  <c r="BH171" i="4"/>
  <c r="BG171" i="4"/>
  <c r="BE171" i="4"/>
  <c r="T171" i="4"/>
  <c r="R171" i="4"/>
  <c r="P171" i="4"/>
  <c r="BI169" i="4"/>
  <c r="BH169" i="4"/>
  <c r="BG169" i="4"/>
  <c r="BE169" i="4"/>
  <c r="T169" i="4"/>
  <c r="R169" i="4"/>
  <c r="P169" i="4"/>
  <c r="BI165" i="4"/>
  <c r="BH165" i="4"/>
  <c r="BG165" i="4"/>
  <c r="BE165" i="4"/>
  <c r="T165" i="4"/>
  <c r="R165" i="4"/>
  <c r="P165" i="4"/>
  <c r="BI160" i="4"/>
  <c r="BH160" i="4"/>
  <c r="BG160" i="4"/>
  <c r="BE160" i="4"/>
  <c r="T160" i="4"/>
  <c r="R160" i="4"/>
  <c r="P160" i="4"/>
  <c r="BI154" i="4"/>
  <c r="BH154" i="4"/>
  <c r="BG154" i="4"/>
  <c r="BE154" i="4"/>
  <c r="T154" i="4"/>
  <c r="R154" i="4"/>
  <c r="P154" i="4"/>
  <c r="BI153" i="4"/>
  <c r="BH153" i="4"/>
  <c r="BG153" i="4"/>
  <c r="BE153" i="4"/>
  <c r="T153" i="4"/>
  <c r="R153" i="4"/>
  <c r="P153" i="4"/>
  <c r="BI152" i="4"/>
  <c r="BH152" i="4"/>
  <c r="BG152" i="4"/>
  <c r="BE152" i="4"/>
  <c r="T152" i="4"/>
  <c r="R152" i="4"/>
  <c r="P152" i="4"/>
  <c r="BI150" i="4"/>
  <c r="BH150" i="4"/>
  <c r="BG150" i="4"/>
  <c r="BE150" i="4"/>
  <c r="T150" i="4"/>
  <c r="R150" i="4"/>
  <c r="P150" i="4"/>
  <c r="BI149" i="4"/>
  <c r="BH149" i="4"/>
  <c r="BG149" i="4"/>
  <c r="BE149" i="4"/>
  <c r="T149" i="4"/>
  <c r="R149" i="4"/>
  <c r="P149" i="4"/>
  <c r="BI146" i="4"/>
  <c r="BH146" i="4"/>
  <c r="BG146" i="4"/>
  <c r="BE146" i="4"/>
  <c r="T146" i="4"/>
  <c r="R146" i="4"/>
  <c r="P146" i="4"/>
  <c r="BI142" i="4"/>
  <c r="BH142" i="4"/>
  <c r="BG142" i="4"/>
  <c r="BE142" i="4"/>
  <c r="T142" i="4"/>
  <c r="R142" i="4"/>
  <c r="P142" i="4"/>
  <c r="BI137" i="4"/>
  <c r="BH137" i="4"/>
  <c r="BG137" i="4"/>
  <c r="BE137" i="4"/>
  <c r="T137" i="4"/>
  <c r="T136" i="4" s="1"/>
  <c r="R137" i="4"/>
  <c r="R136" i="4" s="1"/>
  <c r="P137" i="4"/>
  <c r="P136" i="4" s="1"/>
  <c r="J131" i="4"/>
  <c r="J130" i="4"/>
  <c r="F128" i="4"/>
  <c r="E126" i="4"/>
  <c r="J96" i="4"/>
  <c r="J95" i="4"/>
  <c r="F93" i="4"/>
  <c r="E91" i="4"/>
  <c r="J22" i="4"/>
  <c r="E22" i="4"/>
  <c r="F131" i="4" s="1"/>
  <c r="J21" i="4"/>
  <c r="J19" i="4"/>
  <c r="E19" i="4"/>
  <c r="F95" i="4" s="1"/>
  <c r="J18" i="4"/>
  <c r="J16" i="4"/>
  <c r="J93" i="4" s="1"/>
  <c r="E7" i="4"/>
  <c r="E85" i="4" s="1"/>
  <c r="J41" i="3"/>
  <c r="J40" i="3"/>
  <c r="AY99" i="1" s="1"/>
  <c r="J39" i="3"/>
  <c r="AX99" i="1"/>
  <c r="BI275" i="3"/>
  <c r="BH275" i="3"/>
  <c r="BG275" i="3"/>
  <c r="BE275" i="3"/>
  <c r="T275" i="3"/>
  <c r="R275" i="3"/>
  <c r="P275" i="3"/>
  <c r="BI274" i="3"/>
  <c r="BH274" i="3"/>
  <c r="BG274" i="3"/>
  <c r="BE274" i="3"/>
  <c r="T274" i="3"/>
  <c r="R274" i="3"/>
  <c r="P274" i="3"/>
  <c r="BI273" i="3"/>
  <c r="BH273" i="3"/>
  <c r="BG273" i="3"/>
  <c r="BE273" i="3"/>
  <c r="T273" i="3"/>
  <c r="R273" i="3"/>
  <c r="P273" i="3"/>
  <c r="BI272" i="3"/>
  <c r="BH272" i="3"/>
  <c r="BG272" i="3"/>
  <c r="BE272" i="3"/>
  <c r="T272" i="3"/>
  <c r="R272" i="3"/>
  <c r="P272" i="3"/>
  <c r="BI271" i="3"/>
  <c r="BH271" i="3"/>
  <c r="BG271" i="3"/>
  <c r="BE271" i="3"/>
  <c r="T271" i="3"/>
  <c r="R271" i="3"/>
  <c r="P271" i="3"/>
  <c r="BI269" i="3"/>
  <c r="BH269" i="3"/>
  <c r="BG269" i="3"/>
  <c r="BE269" i="3"/>
  <c r="T269" i="3"/>
  <c r="R269" i="3"/>
  <c r="P269" i="3"/>
  <c r="BI267" i="3"/>
  <c r="BH267" i="3"/>
  <c r="BG267" i="3"/>
  <c r="BE267" i="3"/>
  <c r="T267" i="3"/>
  <c r="R267" i="3"/>
  <c r="P267" i="3"/>
  <c r="BI263" i="3"/>
  <c r="BH263" i="3"/>
  <c r="BG263" i="3"/>
  <c r="BE263" i="3"/>
  <c r="T263" i="3"/>
  <c r="R263" i="3"/>
  <c r="P263" i="3"/>
  <c r="BI261" i="3"/>
  <c r="BH261" i="3"/>
  <c r="BG261" i="3"/>
  <c r="BE261" i="3"/>
  <c r="T261" i="3"/>
  <c r="R261" i="3"/>
  <c r="P261" i="3"/>
  <c r="BI260" i="3"/>
  <c r="BH260" i="3"/>
  <c r="BG260" i="3"/>
  <c r="BE260" i="3"/>
  <c r="T260" i="3"/>
  <c r="R260" i="3"/>
  <c r="P260" i="3"/>
  <c r="BI259" i="3"/>
  <c r="BH259" i="3"/>
  <c r="BG259" i="3"/>
  <c r="BE259" i="3"/>
  <c r="T259" i="3"/>
  <c r="R259" i="3"/>
  <c r="P259" i="3"/>
  <c r="BI257" i="3"/>
  <c r="BH257" i="3"/>
  <c r="BG257" i="3"/>
  <c r="BE257" i="3"/>
  <c r="T257" i="3"/>
  <c r="R257" i="3"/>
  <c r="P257" i="3"/>
  <c r="BI256" i="3"/>
  <c r="BH256" i="3"/>
  <c r="BG256" i="3"/>
  <c r="BE256" i="3"/>
  <c r="T256" i="3"/>
  <c r="R256" i="3"/>
  <c r="P256" i="3"/>
  <c r="BI255" i="3"/>
  <c r="BH255" i="3"/>
  <c r="BG255" i="3"/>
  <c r="BE255" i="3"/>
  <c r="T255" i="3"/>
  <c r="R255" i="3"/>
  <c r="P255" i="3"/>
  <c r="BI254" i="3"/>
  <c r="BH254" i="3"/>
  <c r="BG254" i="3"/>
  <c r="BE254" i="3"/>
  <c r="T254" i="3"/>
  <c r="R254" i="3"/>
  <c r="P254" i="3"/>
  <c r="BI253" i="3"/>
  <c r="BH253" i="3"/>
  <c r="BG253" i="3"/>
  <c r="BE253" i="3"/>
  <c r="T253" i="3"/>
  <c r="R253" i="3"/>
  <c r="P253" i="3"/>
  <c r="BI252" i="3"/>
  <c r="BH252" i="3"/>
  <c r="BG252" i="3"/>
  <c r="BE252" i="3"/>
  <c r="T252" i="3"/>
  <c r="R252" i="3"/>
  <c r="P252" i="3"/>
  <c r="BI251" i="3"/>
  <c r="BH251" i="3"/>
  <c r="BG251" i="3"/>
  <c r="BE251" i="3"/>
  <c r="T251" i="3"/>
  <c r="R251" i="3"/>
  <c r="P251" i="3"/>
  <c r="BI250" i="3"/>
  <c r="BH250" i="3"/>
  <c r="BG250" i="3"/>
  <c r="BE250" i="3"/>
  <c r="T250" i="3"/>
  <c r="R250" i="3"/>
  <c r="P250" i="3"/>
  <c r="BI249" i="3"/>
  <c r="BH249" i="3"/>
  <c r="BG249" i="3"/>
  <c r="BE249" i="3"/>
  <c r="T249" i="3"/>
  <c r="R249" i="3"/>
  <c r="P249" i="3"/>
  <c r="BI248" i="3"/>
  <c r="BH248" i="3"/>
  <c r="BG248" i="3"/>
  <c r="BE248" i="3"/>
  <c r="T248" i="3"/>
  <c r="R248" i="3"/>
  <c r="P248" i="3"/>
  <c r="BI247" i="3"/>
  <c r="BH247" i="3"/>
  <c r="BG247" i="3"/>
  <c r="BE247" i="3"/>
  <c r="T247" i="3"/>
  <c r="R247" i="3"/>
  <c r="P247" i="3"/>
  <c r="BI246" i="3"/>
  <c r="BH246" i="3"/>
  <c r="BG246" i="3"/>
  <c r="BE246" i="3"/>
  <c r="T246" i="3"/>
  <c r="R246" i="3"/>
  <c r="P246" i="3"/>
  <c r="BI245" i="3"/>
  <c r="BH245" i="3"/>
  <c r="BG245" i="3"/>
  <c r="BE245" i="3"/>
  <c r="T245" i="3"/>
  <c r="R245" i="3"/>
  <c r="P245" i="3"/>
  <c r="BI244" i="3"/>
  <c r="BH244" i="3"/>
  <c r="BG244" i="3"/>
  <c r="BE244" i="3"/>
  <c r="T244" i="3"/>
  <c r="R244" i="3"/>
  <c r="P244" i="3"/>
  <c r="BI243" i="3"/>
  <c r="BH243" i="3"/>
  <c r="BG243" i="3"/>
  <c r="BE243" i="3"/>
  <c r="T243" i="3"/>
  <c r="R243" i="3"/>
  <c r="P243" i="3"/>
  <c r="BI242" i="3"/>
  <c r="BH242" i="3"/>
  <c r="BG242" i="3"/>
  <c r="BE242" i="3"/>
  <c r="T242" i="3"/>
  <c r="R242" i="3"/>
  <c r="P242" i="3"/>
  <c r="BI237" i="3"/>
  <c r="BH237" i="3"/>
  <c r="BG237" i="3"/>
  <c r="BE237" i="3"/>
  <c r="T237" i="3"/>
  <c r="R237" i="3"/>
  <c r="P237" i="3"/>
  <c r="BI235" i="3"/>
  <c r="BH235" i="3"/>
  <c r="BG235" i="3"/>
  <c r="BE235" i="3"/>
  <c r="T235" i="3"/>
  <c r="R235" i="3"/>
  <c r="P235" i="3"/>
  <c r="BI233" i="3"/>
  <c r="BH233" i="3"/>
  <c r="BG233" i="3"/>
  <c r="BE233" i="3"/>
  <c r="T233" i="3"/>
  <c r="R233" i="3"/>
  <c r="P233" i="3"/>
  <c r="BI231" i="3"/>
  <c r="BH231" i="3"/>
  <c r="BG231" i="3"/>
  <c r="BE231" i="3"/>
  <c r="T231" i="3"/>
  <c r="R231" i="3"/>
  <c r="P231" i="3"/>
  <c r="BI226" i="3"/>
  <c r="BH226" i="3"/>
  <c r="BG226" i="3"/>
  <c r="BE226" i="3"/>
  <c r="T226" i="3"/>
  <c r="R226" i="3"/>
  <c r="P226" i="3"/>
  <c r="BI221" i="3"/>
  <c r="BH221" i="3"/>
  <c r="BG221" i="3"/>
  <c r="BE221" i="3"/>
  <c r="T221" i="3"/>
  <c r="R221" i="3"/>
  <c r="P221" i="3"/>
  <c r="BI220" i="3"/>
  <c r="BH220" i="3"/>
  <c r="BG220" i="3"/>
  <c r="BE220" i="3"/>
  <c r="T220" i="3"/>
  <c r="R220" i="3"/>
  <c r="P220" i="3"/>
  <c r="BI215" i="3"/>
  <c r="BH215" i="3"/>
  <c r="BG215" i="3"/>
  <c r="BE215" i="3"/>
  <c r="T215" i="3"/>
  <c r="R215" i="3"/>
  <c r="P215" i="3"/>
  <c r="BI213" i="3"/>
  <c r="BH213" i="3"/>
  <c r="BG213" i="3"/>
  <c r="BE213" i="3"/>
  <c r="T213" i="3"/>
  <c r="T212" i="3" s="1"/>
  <c r="R213" i="3"/>
  <c r="R212" i="3" s="1"/>
  <c r="P213" i="3"/>
  <c r="P212" i="3" s="1"/>
  <c r="BI211" i="3"/>
  <c r="BH211" i="3"/>
  <c r="BG211" i="3"/>
  <c r="BE211" i="3"/>
  <c r="T211" i="3"/>
  <c r="R211" i="3"/>
  <c r="P211" i="3"/>
  <c r="BI210" i="3"/>
  <c r="BH210" i="3"/>
  <c r="BG210" i="3"/>
  <c r="BE210" i="3"/>
  <c r="T210" i="3"/>
  <c r="R210" i="3"/>
  <c r="P210" i="3"/>
  <c r="BI209" i="3"/>
  <c r="BH209" i="3"/>
  <c r="BG209" i="3"/>
  <c r="BE209" i="3"/>
  <c r="T209" i="3"/>
  <c r="R209" i="3"/>
  <c r="P209" i="3"/>
  <c r="BI207" i="3"/>
  <c r="BH207" i="3"/>
  <c r="BG207" i="3"/>
  <c r="BE207" i="3"/>
  <c r="T207" i="3"/>
  <c r="R207" i="3"/>
  <c r="P207" i="3"/>
  <c r="BI205" i="3"/>
  <c r="BH205" i="3"/>
  <c r="BG205" i="3"/>
  <c r="BE205" i="3"/>
  <c r="T205" i="3"/>
  <c r="R205" i="3"/>
  <c r="P205" i="3"/>
  <c r="BI201" i="3"/>
  <c r="BH201" i="3"/>
  <c r="BG201" i="3"/>
  <c r="BE201" i="3"/>
  <c r="T201" i="3"/>
  <c r="R201" i="3"/>
  <c r="P201" i="3"/>
  <c r="BI199" i="3"/>
  <c r="BH199" i="3"/>
  <c r="BG199" i="3"/>
  <c r="BE199" i="3"/>
  <c r="T199" i="3"/>
  <c r="R199" i="3"/>
  <c r="P199" i="3"/>
  <c r="BI197" i="3"/>
  <c r="BH197" i="3"/>
  <c r="BG197" i="3"/>
  <c r="BE197" i="3"/>
  <c r="T197" i="3"/>
  <c r="R197" i="3"/>
  <c r="P197" i="3"/>
  <c r="BI196" i="3"/>
  <c r="BH196" i="3"/>
  <c r="BG196" i="3"/>
  <c r="BE196" i="3"/>
  <c r="T196" i="3"/>
  <c r="R196" i="3"/>
  <c r="P196" i="3"/>
  <c r="BI194" i="3"/>
  <c r="BH194" i="3"/>
  <c r="BG194" i="3"/>
  <c r="BE194" i="3"/>
  <c r="T194" i="3"/>
  <c r="R194" i="3"/>
  <c r="P194" i="3"/>
  <c r="BI189" i="3"/>
  <c r="BH189" i="3"/>
  <c r="BG189" i="3"/>
  <c r="BE189" i="3"/>
  <c r="T189" i="3"/>
  <c r="R189" i="3"/>
  <c r="P189" i="3"/>
  <c r="BI187" i="3"/>
  <c r="BH187" i="3"/>
  <c r="BG187" i="3"/>
  <c r="BE187" i="3"/>
  <c r="T187" i="3"/>
  <c r="R187" i="3"/>
  <c r="P187" i="3"/>
  <c r="BI186" i="3"/>
  <c r="BH186" i="3"/>
  <c r="BG186" i="3"/>
  <c r="BE186" i="3"/>
  <c r="T186" i="3"/>
  <c r="R186" i="3"/>
  <c r="P186" i="3"/>
  <c r="BI184" i="3"/>
  <c r="BH184" i="3"/>
  <c r="BG184" i="3"/>
  <c r="BE184" i="3"/>
  <c r="T184" i="3"/>
  <c r="R184" i="3"/>
  <c r="P184" i="3"/>
  <c r="BI183" i="3"/>
  <c r="BH183" i="3"/>
  <c r="BG183" i="3"/>
  <c r="BE183" i="3"/>
  <c r="T183" i="3"/>
  <c r="R183" i="3"/>
  <c r="P183" i="3"/>
  <c r="BI181" i="3"/>
  <c r="BH181" i="3"/>
  <c r="BG181" i="3"/>
  <c r="BE181" i="3"/>
  <c r="T181" i="3"/>
  <c r="R181" i="3"/>
  <c r="P181" i="3"/>
  <c r="BI177" i="3"/>
  <c r="BH177" i="3"/>
  <c r="BG177" i="3"/>
  <c r="BE177" i="3"/>
  <c r="T177" i="3"/>
  <c r="R177" i="3"/>
  <c r="P177" i="3"/>
  <c r="BI176" i="3"/>
  <c r="BH176" i="3"/>
  <c r="BG176" i="3"/>
  <c r="BE176" i="3"/>
  <c r="T176" i="3"/>
  <c r="R176" i="3"/>
  <c r="P176" i="3"/>
  <c r="BI174" i="3"/>
  <c r="BH174" i="3"/>
  <c r="BG174" i="3"/>
  <c r="BE174" i="3"/>
  <c r="T174" i="3"/>
  <c r="R174" i="3"/>
  <c r="P174" i="3"/>
  <c r="BI172" i="3"/>
  <c r="BH172" i="3"/>
  <c r="BG172" i="3"/>
  <c r="BE172" i="3"/>
  <c r="T172" i="3"/>
  <c r="R172" i="3"/>
  <c r="P172" i="3"/>
  <c r="BI170" i="3"/>
  <c r="BH170" i="3"/>
  <c r="BG170" i="3"/>
  <c r="BE170" i="3"/>
  <c r="T170" i="3"/>
  <c r="R170" i="3"/>
  <c r="P170" i="3"/>
  <c r="BI169" i="3"/>
  <c r="BH169" i="3"/>
  <c r="BG169" i="3"/>
  <c r="BE169" i="3"/>
  <c r="T169" i="3"/>
  <c r="R169" i="3"/>
  <c r="P169" i="3"/>
  <c r="BI167" i="3"/>
  <c r="BH167" i="3"/>
  <c r="BG167" i="3"/>
  <c r="BE167" i="3"/>
  <c r="T167" i="3"/>
  <c r="R167" i="3"/>
  <c r="P167" i="3"/>
  <c r="BI163" i="3"/>
  <c r="BH163" i="3"/>
  <c r="BG163" i="3"/>
  <c r="BE163" i="3"/>
  <c r="T163" i="3"/>
  <c r="R163" i="3"/>
  <c r="P163" i="3"/>
  <c r="BI161" i="3"/>
  <c r="BH161" i="3"/>
  <c r="BG161" i="3"/>
  <c r="BE161" i="3"/>
  <c r="T161" i="3"/>
  <c r="R161" i="3"/>
  <c r="P161" i="3"/>
  <c r="BI160" i="3"/>
  <c r="BH160" i="3"/>
  <c r="BG160" i="3"/>
  <c r="BE160" i="3"/>
  <c r="T160" i="3"/>
  <c r="R160" i="3"/>
  <c r="P160" i="3"/>
  <c r="BI157" i="3"/>
  <c r="BH157" i="3"/>
  <c r="BG157" i="3"/>
  <c r="BE157" i="3"/>
  <c r="T157" i="3"/>
  <c r="T156" i="3" s="1"/>
  <c r="R157" i="3"/>
  <c r="R156" i="3" s="1"/>
  <c r="P157" i="3"/>
  <c r="P156" i="3" s="1"/>
  <c r="BI155" i="3"/>
  <c r="BH155" i="3"/>
  <c r="BG155" i="3"/>
  <c r="BE155" i="3"/>
  <c r="T155" i="3"/>
  <c r="R155" i="3"/>
  <c r="P155" i="3"/>
  <c r="BI153" i="3"/>
  <c r="BH153" i="3"/>
  <c r="BG153" i="3"/>
  <c r="BE153" i="3"/>
  <c r="T153" i="3"/>
  <c r="R153" i="3"/>
  <c r="P153" i="3"/>
  <c r="BI152" i="3"/>
  <c r="BH152" i="3"/>
  <c r="BG152" i="3"/>
  <c r="BE152" i="3"/>
  <c r="T152" i="3"/>
  <c r="R152" i="3"/>
  <c r="P152" i="3"/>
  <c r="BI150" i="3"/>
  <c r="BH150" i="3"/>
  <c r="BG150" i="3"/>
  <c r="BE150" i="3"/>
  <c r="T150" i="3"/>
  <c r="R150" i="3"/>
  <c r="P150" i="3"/>
  <c r="BI149" i="3"/>
  <c r="BH149" i="3"/>
  <c r="BG149" i="3"/>
  <c r="BE149" i="3"/>
  <c r="T149" i="3"/>
  <c r="R149" i="3"/>
  <c r="P149" i="3"/>
  <c r="BI147" i="3"/>
  <c r="BH147" i="3"/>
  <c r="BG147" i="3"/>
  <c r="BE147" i="3"/>
  <c r="T147" i="3"/>
  <c r="R147" i="3"/>
  <c r="P147" i="3"/>
  <c r="BI146" i="3"/>
  <c r="BH146" i="3"/>
  <c r="BG146" i="3"/>
  <c r="BE146" i="3"/>
  <c r="T146" i="3"/>
  <c r="R146" i="3"/>
  <c r="P146" i="3"/>
  <c r="BI145" i="3"/>
  <c r="BH145" i="3"/>
  <c r="BG145" i="3"/>
  <c r="BE145" i="3"/>
  <c r="T145" i="3"/>
  <c r="R145" i="3"/>
  <c r="P145" i="3"/>
  <c r="BI142" i="3"/>
  <c r="BH142" i="3"/>
  <c r="BG142" i="3"/>
  <c r="BE142" i="3"/>
  <c r="T142" i="3"/>
  <c r="R142" i="3"/>
  <c r="P142" i="3"/>
  <c r="BI141" i="3"/>
  <c r="BH141" i="3"/>
  <c r="BG141" i="3"/>
  <c r="BE141" i="3"/>
  <c r="T141" i="3"/>
  <c r="R141" i="3"/>
  <c r="P141" i="3"/>
  <c r="J135" i="3"/>
  <c r="J134" i="3"/>
  <c r="F132" i="3"/>
  <c r="E130" i="3"/>
  <c r="J96" i="3"/>
  <c r="J95" i="3"/>
  <c r="F93" i="3"/>
  <c r="E91" i="3"/>
  <c r="J22" i="3"/>
  <c r="E22" i="3"/>
  <c r="F135" i="3" s="1"/>
  <c r="J21" i="3"/>
  <c r="J19" i="3"/>
  <c r="E19" i="3"/>
  <c r="F134" i="3" s="1"/>
  <c r="J18" i="3"/>
  <c r="J16" i="3"/>
  <c r="J132" i="3" s="1"/>
  <c r="E7" i="3"/>
  <c r="E124" i="3" s="1"/>
  <c r="J41" i="2"/>
  <c r="J40" i="2"/>
  <c r="AY98" i="1" s="1"/>
  <c r="J39" i="2"/>
  <c r="AX98" i="1" s="1"/>
  <c r="BI256" i="2"/>
  <c r="BH256" i="2"/>
  <c r="BG256" i="2"/>
  <c r="BE256" i="2"/>
  <c r="T256" i="2"/>
  <c r="R256" i="2"/>
  <c r="P256" i="2"/>
  <c r="BI254" i="2"/>
  <c r="BH254" i="2"/>
  <c r="BG254" i="2"/>
  <c r="BE254" i="2"/>
  <c r="T254" i="2"/>
  <c r="R254" i="2"/>
  <c r="P254" i="2"/>
  <c r="BI252" i="2"/>
  <c r="BH252" i="2"/>
  <c r="BG252" i="2"/>
  <c r="BE252" i="2"/>
  <c r="T252" i="2"/>
  <c r="R252" i="2"/>
  <c r="P252" i="2"/>
  <c r="BI251" i="2"/>
  <c r="BH251" i="2"/>
  <c r="BG251" i="2"/>
  <c r="BE251" i="2"/>
  <c r="T251" i="2"/>
  <c r="R251" i="2"/>
  <c r="P251" i="2"/>
  <c r="BI250" i="2"/>
  <c r="BH250" i="2"/>
  <c r="BG250" i="2"/>
  <c r="BE250" i="2"/>
  <c r="T250" i="2"/>
  <c r="R250" i="2"/>
  <c r="P250" i="2"/>
  <c r="BI249" i="2"/>
  <c r="BH249" i="2"/>
  <c r="BG249" i="2"/>
  <c r="BE249" i="2"/>
  <c r="T249" i="2"/>
  <c r="R249" i="2"/>
  <c r="P249" i="2"/>
  <c r="BI244" i="2"/>
  <c r="BH244" i="2"/>
  <c r="BG244" i="2"/>
  <c r="BE244" i="2"/>
  <c r="T244" i="2"/>
  <c r="R244" i="2"/>
  <c r="P244" i="2"/>
  <c r="BI242" i="2"/>
  <c r="BH242" i="2"/>
  <c r="BG242" i="2"/>
  <c r="BE242" i="2"/>
  <c r="T242" i="2"/>
  <c r="R242" i="2"/>
  <c r="P242" i="2"/>
  <c r="BI241" i="2"/>
  <c r="BH241" i="2"/>
  <c r="BG241" i="2"/>
  <c r="BE241" i="2"/>
  <c r="T241" i="2"/>
  <c r="R241" i="2"/>
  <c r="P241" i="2"/>
  <c r="BI240" i="2"/>
  <c r="BH240" i="2"/>
  <c r="BG240" i="2"/>
  <c r="BE240" i="2"/>
  <c r="T240" i="2"/>
  <c r="R240" i="2"/>
  <c r="P240" i="2"/>
  <c r="BI238" i="2"/>
  <c r="BH238" i="2"/>
  <c r="BG238" i="2"/>
  <c r="BE238" i="2"/>
  <c r="T238" i="2"/>
  <c r="R238" i="2"/>
  <c r="P238" i="2"/>
  <c r="BI235" i="2"/>
  <c r="BH235" i="2"/>
  <c r="BG235" i="2"/>
  <c r="BE235" i="2"/>
  <c r="T235" i="2"/>
  <c r="R235" i="2"/>
  <c r="P235" i="2"/>
  <c r="BI233" i="2"/>
  <c r="BH233" i="2"/>
  <c r="BG233" i="2"/>
  <c r="BE233" i="2"/>
  <c r="T233" i="2"/>
  <c r="R233" i="2"/>
  <c r="P233" i="2"/>
  <c r="BI229" i="2"/>
  <c r="BH229" i="2"/>
  <c r="BG229" i="2"/>
  <c r="BE229" i="2"/>
  <c r="T229" i="2"/>
  <c r="R229" i="2"/>
  <c r="P229" i="2"/>
  <c r="BI227" i="2"/>
  <c r="BH227" i="2"/>
  <c r="BG227" i="2"/>
  <c r="BE227" i="2"/>
  <c r="T227" i="2"/>
  <c r="R227" i="2"/>
  <c r="P227" i="2"/>
  <c r="BI226" i="2"/>
  <c r="BH226" i="2"/>
  <c r="BG226" i="2"/>
  <c r="BE226" i="2"/>
  <c r="T226" i="2"/>
  <c r="R226" i="2"/>
  <c r="P226" i="2"/>
  <c r="BI224" i="2"/>
  <c r="BH224" i="2"/>
  <c r="BG224" i="2"/>
  <c r="BE224" i="2"/>
  <c r="T224" i="2"/>
  <c r="R224" i="2"/>
  <c r="P224" i="2"/>
  <c r="BI222" i="2"/>
  <c r="BH222" i="2"/>
  <c r="BG222" i="2"/>
  <c r="BE222" i="2"/>
  <c r="T222" i="2"/>
  <c r="R222" i="2"/>
  <c r="P222" i="2"/>
  <c r="BI220" i="2"/>
  <c r="BH220" i="2"/>
  <c r="BG220" i="2"/>
  <c r="BE220" i="2"/>
  <c r="T220" i="2"/>
  <c r="R220" i="2"/>
  <c r="P220" i="2"/>
  <c r="BI218" i="2"/>
  <c r="BH218" i="2"/>
  <c r="BG218" i="2"/>
  <c r="BE218" i="2"/>
  <c r="T218" i="2"/>
  <c r="R218" i="2"/>
  <c r="P218" i="2"/>
  <c r="BI216" i="2"/>
  <c r="BH216" i="2"/>
  <c r="BG216" i="2"/>
  <c r="BE216" i="2"/>
  <c r="T216" i="2"/>
  <c r="R216" i="2"/>
  <c r="P216" i="2"/>
  <c r="BI214" i="2"/>
  <c r="BH214" i="2"/>
  <c r="BG214" i="2"/>
  <c r="BE214" i="2"/>
  <c r="T214" i="2"/>
  <c r="R214" i="2"/>
  <c r="P214" i="2"/>
  <c r="BI212" i="2"/>
  <c r="BH212" i="2"/>
  <c r="BG212" i="2"/>
  <c r="BE212" i="2"/>
  <c r="T212" i="2"/>
  <c r="R212" i="2"/>
  <c r="P212" i="2"/>
  <c r="BI209" i="2"/>
  <c r="BH209" i="2"/>
  <c r="BG209" i="2"/>
  <c r="BE209" i="2"/>
  <c r="T209" i="2"/>
  <c r="T208" i="2" s="1"/>
  <c r="R209" i="2"/>
  <c r="R208" i="2" s="1"/>
  <c r="P209" i="2"/>
  <c r="P208" i="2" s="1"/>
  <c r="BI207" i="2"/>
  <c r="BH207" i="2"/>
  <c r="BG207" i="2"/>
  <c r="BE207" i="2"/>
  <c r="T207" i="2"/>
  <c r="R207" i="2"/>
  <c r="P207" i="2"/>
  <c r="BI205" i="2"/>
  <c r="BH205" i="2"/>
  <c r="BG205" i="2"/>
  <c r="BE205" i="2"/>
  <c r="T205" i="2"/>
  <c r="R205" i="2"/>
  <c r="P205" i="2"/>
  <c r="BI204" i="2"/>
  <c r="BH204" i="2"/>
  <c r="BG204" i="2"/>
  <c r="BE204" i="2"/>
  <c r="T204" i="2"/>
  <c r="R204" i="2"/>
  <c r="P204" i="2"/>
  <c r="BI202" i="2"/>
  <c r="BH202" i="2"/>
  <c r="BG202" i="2"/>
  <c r="BE202" i="2"/>
  <c r="T202" i="2"/>
  <c r="R202" i="2"/>
  <c r="P202" i="2"/>
  <c r="BI201" i="2"/>
  <c r="BH201" i="2"/>
  <c r="BG201" i="2"/>
  <c r="BE201" i="2"/>
  <c r="T201" i="2"/>
  <c r="R201" i="2"/>
  <c r="P201" i="2"/>
  <c r="BI199" i="2"/>
  <c r="BH199" i="2"/>
  <c r="BG199" i="2"/>
  <c r="BE199" i="2"/>
  <c r="T199" i="2"/>
  <c r="R199" i="2"/>
  <c r="P199" i="2"/>
  <c r="BI198" i="2"/>
  <c r="BH198" i="2"/>
  <c r="BG198" i="2"/>
  <c r="BE198" i="2"/>
  <c r="T198" i="2"/>
  <c r="R198" i="2"/>
  <c r="P198" i="2"/>
  <c r="BI191" i="2"/>
  <c r="BH191" i="2"/>
  <c r="BG191" i="2"/>
  <c r="BE191" i="2"/>
  <c r="T191" i="2"/>
  <c r="R191" i="2"/>
  <c r="P191" i="2"/>
  <c r="BI190" i="2"/>
  <c r="BH190" i="2"/>
  <c r="BG190" i="2"/>
  <c r="BE190" i="2"/>
  <c r="T190" i="2"/>
  <c r="R190" i="2"/>
  <c r="P190" i="2"/>
  <c r="BI184" i="2"/>
  <c r="BH184" i="2"/>
  <c r="BG184" i="2"/>
  <c r="BE184" i="2"/>
  <c r="T184" i="2"/>
  <c r="R184" i="2"/>
  <c r="P184" i="2"/>
  <c r="BI176" i="2"/>
  <c r="BH176" i="2"/>
  <c r="BG176" i="2"/>
  <c r="BE176" i="2"/>
  <c r="T176" i="2"/>
  <c r="R176" i="2"/>
  <c r="P176" i="2"/>
  <c r="BI171" i="2"/>
  <c r="BH171" i="2"/>
  <c r="BG171" i="2"/>
  <c r="BE171" i="2"/>
  <c r="T171" i="2"/>
  <c r="R171" i="2"/>
  <c r="P171" i="2"/>
  <c r="BI170" i="2"/>
  <c r="BH170" i="2"/>
  <c r="BG170" i="2"/>
  <c r="BE170" i="2"/>
  <c r="T170" i="2"/>
  <c r="R170" i="2"/>
  <c r="P170" i="2"/>
  <c r="BI169" i="2"/>
  <c r="BH169" i="2"/>
  <c r="BG169" i="2"/>
  <c r="BE169" i="2"/>
  <c r="T169" i="2"/>
  <c r="R169" i="2"/>
  <c r="P169" i="2"/>
  <c r="BI168" i="2"/>
  <c r="BH168" i="2"/>
  <c r="BG168" i="2"/>
  <c r="BE168" i="2"/>
  <c r="T168" i="2"/>
  <c r="R168" i="2"/>
  <c r="P168" i="2"/>
  <c r="BI166" i="2"/>
  <c r="BH166" i="2"/>
  <c r="BG166" i="2"/>
  <c r="BE166" i="2"/>
  <c r="T166" i="2"/>
  <c r="R166" i="2"/>
  <c r="P166" i="2"/>
  <c r="BI164" i="2"/>
  <c r="BH164" i="2"/>
  <c r="BG164" i="2"/>
  <c r="BE164" i="2"/>
  <c r="T164" i="2"/>
  <c r="R164" i="2"/>
  <c r="P164" i="2"/>
  <c r="BI163" i="2"/>
  <c r="BH163" i="2"/>
  <c r="BG163" i="2"/>
  <c r="BE163" i="2"/>
  <c r="T163" i="2"/>
  <c r="R163" i="2"/>
  <c r="P163" i="2"/>
  <c r="BI154" i="2"/>
  <c r="BH154" i="2"/>
  <c r="BG154" i="2"/>
  <c r="BE154" i="2"/>
  <c r="T154" i="2"/>
  <c r="R154" i="2"/>
  <c r="P154" i="2"/>
  <c r="BI147" i="2"/>
  <c r="BH147" i="2"/>
  <c r="BG147" i="2"/>
  <c r="BE147" i="2"/>
  <c r="T147" i="2"/>
  <c r="R147" i="2"/>
  <c r="P147" i="2"/>
  <c r="BI145" i="2"/>
  <c r="BH145" i="2"/>
  <c r="BG145" i="2"/>
  <c r="BE145" i="2"/>
  <c r="T145" i="2"/>
  <c r="R145" i="2"/>
  <c r="P145" i="2"/>
  <c r="BI144" i="2"/>
  <c r="BH144" i="2"/>
  <c r="BG144" i="2"/>
  <c r="BE144" i="2"/>
  <c r="T144" i="2"/>
  <c r="R144" i="2"/>
  <c r="P144" i="2"/>
  <c r="BI143" i="2"/>
  <c r="BH143" i="2"/>
  <c r="BG143" i="2"/>
  <c r="BE143" i="2"/>
  <c r="T143" i="2"/>
  <c r="R143" i="2"/>
  <c r="P143" i="2"/>
  <c r="BI141" i="2"/>
  <c r="BH141" i="2"/>
  <c r="BG141" i="2"/>
  <c r="BE141" i="2"/>
  <c r="T141" i="2"/>
  <c r="R141" i="2"/>
  <c r="P141" i="2"/>
  <c r="BI139" i="2"/>
  <c r="BH139" i="2"/>
  <c r="BG139" i="2"/>
  <c r="BE139" i="2"/>
  <c r="T139" i="2"/>
  <c r="R139" i="2"/>
  <c r="P139" i="2"/>
  <c r="BI138" i="2"/>
  <c r="BH138" i="2"/>
  <c r="BG138" i="2"/>
  <c r="BE138" i="2"/>
  <c r="T138" i="2"/>
  <c r="R138" i="2"/>
  <c r="P138" i="2"/>
  <c r="BI137" i="2"/>
  <c r="BH137" i="2"/>
  <c r="BG137" i="2"/>
  <c r="BE137" i="2"/>
  <c r="T137" i="2"/>
  <c r="R137" i="2"/>
  <c r="P137" i="2"/>
  <c r="BI135" i="2"/>
  <c r="BH135" i="2"/>
  <c r="BG135" i="2"/>
  <c r="BE135" i="2"/>
  <c r="T135" i="2"/>
  <c r="R135" i="2"/>
  <c r="P135" i="2"/>
  <c r="J130" i="2"/>
  <c r="J129" i="2"/>
  <c r="F128" i="2"/>
  <c r="E127" i="2"/>
  <c r="J96" i="2"/>
  <c r="J95" i="2"/>
  <c r="F93" i="2"/>
  <c r="E91" i="2"/>
  <c r="J22" i="2"/>
  <c r="E22" i="2"/>
  <c r="F96" i="2" s="1"/>
  <c r="J21" i="2"/>
  <c r="J19" i="2"/>
  <c r="E19" i="2"/>
  <c r="F129" i="2" s="1"/>
  <c r="J18" i="2"/>
  <c r="J16" i="2"/>
  <c r="J128" i="2" s="1"/>
  <c r="E7" i="2"/>
  <c r="E121" i="2" s="1"/>
  <c r="L90" i="1"/>
  <c r="AM90" i="1"/>
  <c r="AM89" i="1"/>
  <c r="L89" i="1"/>
  <c r="AM87" i="1"/>
  <c r="L87" i="1"/>
  <c r="L85" i="1"/>
  <c r="BK214" i="2"/>
  <c r="BK163" i="2"/>
  <c r="BK241" i="2"/>
  <c r="BK201" i="2"/>
  <c r="BK171" i="2"/>
  <c r="BK145" i="2"/>
  <c r="BK190" i="2"/>
  <c r="BK249" i="2"/>
  <c r="BK139" i="2"/>
  <c r="BK254" i="3"/>
  <c r="BK146" i="3"/>
  <c r="BK242" i="3"/>
  <c r="BK220" i="3"/>
  <c r="BK197" i="3"/>
  <c r="BK152" i="3"/>
  <c r="BK273" i="3"/>
  <c r="BK250" i="3"/>
  <c r="BK149" i="3"/>
  <c r="BK271" i="3"/>
  <c r="BK231" i="3"/>
  <c r="BK163" i="3"/>
  <c r="BK248" i="3"/>
  <c r="BK153" i="4"/>
  <c r="BK243" i="4"/>
  <c r="BK154" i="4"/>
  <c r="BK259" i="4"/>
  <c r="BK209" i="4"/>
  <c r="BK261" i="4"/>
  <c r="BK260" i="4"/>
  <c r="BK175" i="5"/>
  <c r="BK138" i="5"/>
  <c r="BK152" i="6"/>
  <c r="BK134" i="6"/>
  <c r="BK169" i="6"/>
  <c r="BK138" i="6"/>
  <c r="BK143" i="8"/>
  <c r="BK132" i="8"/>
  <c r="BK211" i="9"/>
  <c r="BK158" i="9"/>
  <c r="BK202" i="9"/>
  <c r="BK200" i="9"/>
  <c r="BK192" i="9"/>
  <c r="BK180" i="9"/>
  <c r="BK185" i="9"/>
  <c r="BK142" i="9"/>
  <c r="BK192" i="10"/>
  <c r="BK156" i="10"/>
  <c r="BK226" i="10"/>
  <c r="BK193" i="10"/>
  <c r="BK152" i="10"/>
  <c r="BK242" i="10"/>
  <c r="BK229" i="10"/>
  <c r="BK199" i="10"/>
  <c r="BK142" i="10"/>
  <c r="BK214" i="10"/>
  <c r="BK198" i="10"/>
  <c r="BK174" i="10"/>
  <c r="BK157" i="10"/>
  <c r="BK228" i="10"/>
  <c r="BK139" i="10"/>
  <c r="BK144" i="10"/>
  <c r="BK132" i="10"/>
  <c r="BK184" i="10"/>
  <c r="BK141" i="11"/>
  <c r="BK139" i="11"/>
  <c r="BK183" i="13"/>
  <c r="BK179" i="13"/>
  <c r="BK142" i="13"/>
  <c r="BK171" i="13"/>
  <c r="BK177" i="13"/>
  <c r="BK187" i="13"/>
  <c r="BK212" i="13"/>
  <c r="BK249" i="14"/>
  <c r="BK199" i="14"/>
  <c r="BK158" i="14"/>
  <c r="BK140" i="14"/>
  <c r="BK170" i="14"/>
  <c r="BK245" i="14"/>
  <c r="BK220" i="14"/>
  <c r="BK178" i="14"/>
  <c r="BK150" i="14"/>
  <c r="BK145" i="14"/>
  <c r="BK214" i="14"/>
  <c r="BK213" i="14"/>
  <c r="BK162" i="14"/>
  <c r="BK236" i="14"/>
  <c r="BK219" i="14"/>
  <c r="BK154" i="15"/>
  <c r="BK132" i="15"/>
  <c r="BK174" i="15"/>
  <c r="BK147" i="15"/>
  <c r="BK198" i="15"/>
  <c r="BK160" i="15"/>
  <c r="BK134" i="15"/>
  <c r="BK151" i="15"/>
  <c r="BK195" i="15"/>
  <c r="BK155" i="15"/>
  <c r="BK135" i="15"/>
  <c r="BK171" i="15"/>
  <c r="BK140" i="15"/>
  <c r="BK141" i="16"/>
  <c r="BK133" i="16"/>
  <c r="BK148" i="16"/>
  <c r="BK145" i="16"/>
  <c r="BK164" i="16"/>
  <c r="BK358" i="17"/>
  <c r="BK213" i="17"/>
  <c r="BK147" i="17"/>
  <c r="BK251" i="17"/>
  <c r="BK151" i="17"/>
  <c r="BK376" i="17"/>
  <c r="BK159" i="17"/>
  <c r="BK230" i="17"/>
  <c r="BK167" i="17"/>
  <c r="BK354" i="17"/>
  <c r="BK260" i="17"/>
  <c r="BK241" i="17"/>
  <c r="BK371" i="17"/>
  <c r="BK329" i="17"/>
  <c r="BK148" i="17"/>
  <c r="BK312" i="17"/>
  <c r="BK177" i="17"/>
  <c r="BK139" i="17"/>
  <c r="BK137" i="19"/>
  <c r="BK201" i="19"/>
  <c r="BK160" i="19"/>
  <c r="BK195" i="19"/>
  <c r="BK133" i="19"/>
  <c r="BK135" i="19"/>
  <c r="BK139" i="19"/>
  <c r="BK152" i="20"/>
  <c r="BK254" i="2"/>
  <c r="BK212" i="2"/>
  <c r="AS103" i="1"/>
  <c r="BK252" i="2"/>
  <c r="BK169" i="2"/>
  <c r="BK222" i="2"/>
  <c r="BK135" i="2"/>
  <c r="AS113" i="1"/>
  <c r="BK160" i="3"/>
  <c r="BK142" i="3"/>
  <c r="BK226" i="3"/>
  <c r="BK255" i="3"/>
  <c r="BK176" i="3"/>
  <c r="BK213" i="3"/>
  <c r="BK172" i="3"/>
  <c r="BK221" i="4"/>
  <c r="BK174" i="4"/>
  <c r="BK152" i="4"/>
  <c r="BK185" i="4"/>
  <c r="BK175" i="4"/>
  <c r="BK224" i="4"/>
  <c r="BK150" i="4"/>
  <c r="BK149" i="5"/>
  <c r="BK141" i="5"/>
  <c r="BK145" i="5"/>
  <c r="BK171" i="6"/>
  <c r="BK182" i="6"/>
  <c r="BK181" i="6"/>
  <c r="BK133" i="6"/>
  <c r="BK141" i="6"/>
  <c r="BK145" i="8"/>
  <c r="BK140" i="8"/>
  <c r="BK210" i="9"/>
  <c r="BK189" i="9"/>
  <c r="BK169" i="9"/>
  <c r="BK175" i="9"/>
  <c r="BK144" i="9"/>
  <c r="BK197" i="9"/>
  <c r="BK155" i="9"/>
  <c r="BK176" i="9"/>
  <c r="BK151" i="9"/>
  <c r="BK174" i="9"/>
  <c r="BK159" i="9"/>
  <c r="BK234" i="10"/>
  <c r="BK209" i="10"/>
  <c r="BK158" i="10"/>
  <c r="BK163" i="10"/>
  <c r="BK134" i="10"/>
  <c r="BK235" i="10"/>
  <c r="BK225" i="10"/>
  <c r="BK201" i="10"/>
  <c r="BK178" i="10"/>
  <c r="BK215" i="10"/>
  <c r="BK133" i="10"/>
  <c r="BK220" i="10"/>
  <c r="BK190" i="10"/>
  <c r="BK172" i="10"/>
  <c r="BK171" i="10"/>
  <c r="BK147" i="11"/>
  <c r="BK144" i="11"/>
  <c r="BK128" i="11"/>
  <c r="BK199" i="13"/>
  <c r="BK186" i="13"/>
  <c r="BK162" i="13"/>
  <c r="BK200" i="13"/>
  <c r="BK158" i="13"/>
  <c r="BK185" i="13"/>
  <c r="BK153" i="13"/>
  <c r="BK201" i="13"/>
  <c r="BK172" i="13"/>
  <c r="BK149" i="13"/>
  <c r="BK232" i="14"/>
  <c r="BK190" i="14"/>
  <c r="BK159" i="14"/>
  <c r="BK129" i="14"/>
  <c r="BK204" i="14"/>
  <c r="BK247" i="14"/>
  <c r="BK226" i="14"/>
  <c r="BK241" i="14"/>
  <c r="BK154" i="14"/>
  <c r="BK189" i="14"/>
  <c r="BK225" i="14"/>
  <c r="BK211" i="14"/>
  <c r="BK136" i="14"/>
  <c r="BK227" i="14"/>
  <c r="BK192" i="14"/>
  <c r="BK157" i="14"/>
  <c r="BK130" i="14"/>
  <c r="BK216" i="14"/>
  <c r="BK174" i="14"/>
  <c r="BK185" i="15"/>
  <c r="BK191" i="15"/>
  <c r="BK167" i="15"/>
  <c r="BK136" i="15"/>
  <c r="BK169" i="15"/>
  <c r="BK187" i="15"/>
  <c r="BK137" i="15"/>
  <c r="BK184" i="15"/>
  <c r="BK174" i="16"/>
  <c r="BK159" i="16"/>
  <c r="BK152" i="16"/>
  <c r="BK150" i="16"/>
  <c r="BK143" i="16"/>
  <c r="BK140" i="16"/>
  <c r="BK136" i="16"/>
  <c r="BK167" i="16"/>
  <c r="BK166" i="16"/>
  <c r="BK165" i="16"/>
  <c r="BK155" i="16"/>
  <c r="BK154" i="16"/>
  <c r="BK170" i="16"/>
  <c r="BK132" i="16"/>
  <c r="BK355" i="17"/>
  <c r="BK277" i="17"/>
  <c r="BK356" i="17"/>
  <c r="BK292" i="17"/>
  <c r="BK253" i="17"/>
  <c r="BK303" i="17"/>
  <c r="BK224" i="17"/>
  <c r="BK379" i="17"/>
  <c r="BK244" i="17"/>
  <c r="BK181" i="17"/>
  <c r="BK351" i="17"/>
  <c r="BK309" i="17"/>
  <c r="BK264" i="17"/>
  <c r="BK179" i="17"/>
  <c r="BK270" i="17"/>
  <c r="BK171" i="17"/>
  <c r="BK149" i="19"/>
  <c r="BK147" i="19"/>
  <c r="BK154" i="19"/>
  <c r="BK141" i="20"/>
  <c r="BK235" i="2"/>
  <c r="BK209" i="2"/>
  <c r="BK184" i="2"/>
  <c r="BK220" i="2"/>
  <c r="BK147" i="2"/>
  <c r="BK168" i="2"/>
  <c r="BK224" i="2"/>
  <c r="BK242" i="2"/>
  <c r="BK166" i="2"/>
  <c r="BK204" i="2"/>
  <c r="AS119" i="1"/>
  <c r="BK247" i="3"/>
  <c r="BK194" i="3"/>
  <c r="BK269" i="3"/>
  <c r="BK237" i="3"/>
  <c r="BK150" i="3"/>
  <c r="BK251" i="3"/>
  <c r="BK209" i="3"/>
  <c r="BK275" i="3"/>
  <c r="BK199" i="3"/>
  <c r="BK261" i="3"/>
  <c r="BK189" i="3"/>
  <c r="BK141" i="3"/>
  <c r="BK242" i="4"/>
  <c r="BK256" i="4"/>
  <c r="BK208" i="4"/>
  <c r="BK182" i="4"/>
  <c r="BK237" i="4"/>
  <c r="BK257" i="4"/>
  <c r="BK218" i="4"/>
  <c r="BK217" i="4"/>
  <c r="BK137" i="5"/>
  <c r="BK178" i="5"/>
  <c r="BK172" i="5"/>
  <c r="BK173" i="6"/>
  <c r="BK145" i="6"/>
  <c r="BK175" i="6"/>
  <c r="BK159" i="6"/>
  <c r="BK135" i="6"/>
  <c r="BK133" i="7"/>
  <c r="BK129" i="7"/>
  <c r="BK135" i="7"/>
  <c r="BK137" i="8"/>
  <c r="BK138" i="9"/>
  <c r="BK188" i="9"/>
  <c r="BK167" i="9"/>
  <c r="BK206" i="9"/>
  <c r="BK177" i="9"/>
  <c r="BK183" i="9"/>
  <c r="BK147" i="9"/>
  <c r="BK181" i="9"/>
  <c r="BK163" i="9"/>
  <c r="BK203" i="9"/>
  <c r="BK194" i="9"/>
  <c r="BK160" i="9"/>
  <c r="BK136" i="9"/>
  <c r="BK177" i="10"/>
  <c r="BK143" i="10"/>
  <c r="BK217" i="10"/>
  <c r="BK149" i="10"/>
  <c r="BK173" i="10"/>
  <c r="BK245" i="10"/>
  <c r="BK231" i="10"/>
  <c r="BK191" i="10"/>
  <c r="BK160" i="10"/>
  <c r="BK241" i="10"/>
  <c r="BK213" i="10"/>
  <c r="BK205" i="10"/>
  <c r="BK151" i="10"/>
  <c r="BK236" i="10"/>
  <c r="BK145" i="10"/>
  <c r="BK188" i="10"/>
  <c r="BK138" i="11"/>
  <c r="BK196" i="13"/>
  <c r="BK137" i="13"/>
  <c r="BK164" i="13"/>
  <c r="BK181" i="13"/>
  <c r="BK163" i="13"/>
  <c r="BK139" i="13"/>
  <c r="BK175" i="13"/>
  <c r="BK150" i="13"/>
  <c r="BK190" i="13"/>
  <c r="BK160" i="13"/>
  <c r="BK210" i="13"/>
  <c r="BK189" i="13"/>
  <c r="BK155" i="13"/>
  <c r="BK186" i="14"/>
  <c r="BK229" i="14"/>
  <c r="BK210" i="14"/>
  <c r="BK176" i="14"/>
  <c r="BK147" i="14"/>
  <c r="BK131" i="14"/>
  <c r="BK198" i="14"/>
  <c r="BK183" i="14"/>
  <c r="BK146" i="14"/>
  <c r="BK246" i="14"/>
  <c r="BK151" i="14"/>
  <c r="BK248" i="14"/>
  <c r="BK231" i="14"/>
  <c r="BK179" i="14"/>
  <c r="BK191" i="14"/>
  <c r="BK161" i="14"/>
  <c r="BK188" i="15"/>
  <c r="BK165" i="15"/>
  <c r="BK193" i="15"/>
  <c r="BK143" i="15"/>
  <c r="BK172" i="15"/>
  <c r="BK163" i="15"/>
  <c r="BK142" i="15"/>
  <c r="BK150" i="15"/>
  <c r="BK146" i="15"/>
  <c r="BK131" i="15"/>
  <c r="BK134" i="16"/>
  <c r="BK129" i="16"/>
  <c r="BK157" i="16"/>
  <c r="BK161" i="16"/>
  <c r="BK156" i="16"/>
  <c r="BK144" i="16"/>
  <c r="BK203" i="17"/>
  <c r="BK315" i="17"/>
  <c r="BK173" i="17"/>
  <c r="BK386" i="17"/>
  <c r="BK317" i="17"/>
  <c r="BK271" i="17"/>
  <c r="BK175" i="17"/>
  <c r="BK334" i="17"/>
  <c r="BK273" i="17"/>
  <c r="BK320" i="17"/>
  <c r="BK246" i="17"/>
  <c r="BK153" i="17"/>
  <c r="BK144" i="17"/>
  <c r="BK208" i="17"/>
  <c r="BK144" i="19"/>
  <c r="BK166" i="19"/>
  <c r="BK205" i="19"/>
  <c r="BK148" i="20"/>
  <c r="BK137" i="20"/>
  <c r="BK158" i="20"/>
  <c r="BK229" i="2"/>
  <c r="BK205" i="2"/>
  <c r="BK238" i="2"/>
  <c r="BK216" i="2"/>
  <c r="BK154" i="2"/>
  <c r="BK170" i="2"/>
  <c r="BK226" i="2"/>
  <c r="BK246" i="3"/>
  <c r="BK183" i="3"/>
  <c r="BK155" i="3"/>
  <c r="BK177" i="3"/>
  <c r="BK256" i="3"/>
  <c r="BK235" i="3"/>
  <c r="BK167" i="3"/>
  <c r="BK263" i="3"/>
  <c r="BK221" i="3"/>
  <c r="BK223" i="4"/>
  <c r="BK196" i="4"/>
  <c r="BK238" i="4"/>
  <c r="BK169" i="4"/>
  <c r="BK203" i="4"/>
  <c r="BK146" i="4"/>
  <c r="BK253" i="4"/>
  <c r="BK151" i="5"/>
  <c r="BK199" i="5"/>
  <c r="BK201" i="5"/>
  <c r="BK163" i="5"/>
  <c r="BK180" i="5"/>
  <c r="BK156" i="6"/>
  <c r="BK136" i="6"/>
  <c r="BK146" i="6"/>
  <c r="BK150" i="6"/>
  <c r="BK177" i="6"/>
  <c r="BK140" i="6"/>
  <c r="BK130" i="7"/>
  <c r="BK144" i="8"/>
  <c r="BK186" i="9"/>
  <c r="BK161" i="9"/>
  <c r="BK166" i="9"/>
  <c r="BK137" i="9"/>
  <c r="BK149" i="9"/>
  <c r="BK204" i="9"/>
  <c r="BK178" i="9"/>
  <c r="BK162" i="9"/>
  <c r="BK150" i="9"/>
  <c r="BK201" i="9"/>
  <c r="BK143" i="9"/>
  <c r="BK157" i="9"/>
  <c r="BK237" i="10"/>
  <c r="BK196" i="10"/>
  <c r="BK175" i="10"/>
  <c r="BK210" i="10"/>
  <c r="BK169" i="10"/>
  <c r="BK218" i="10"/>
  <c r="BK164" i="10"/>
  <c r="BK168" i="10"/>
  <c r="BK138" i="10"/>
  <c r="BK136" i="10"/>
  <c r="BK208" i="10"/>
  <c r="BK186" i="10"/>
  <c r="BK154" i="10"/>
  <c r="BK222" i="10"/>
  <c r="BK187" i="10"/>
  <c r="BK197" i="10"/>
  <c r="BK165" i="10"/>
  <c r="BK143" i="11"/>
  <c r="BK135" i="11"/>
  <c r="BK145" i="11"/>
  <c r="BK129" i="11"/>
  <c r="BK209" i="13"/>
  <c r="BK170" i="13"/>
  <c r="BK206" i="13"/>
  <c r="BK180" i="13"/>
  <c r="BK178" i="13"/>
  <c r="BK188" i="13"/>
  <c r="BK151" i="13"/>
  <c r="BK169" i="13"/>
  <c r="BK144" i="13"/>
  <c r="BK147" i="13"/>
  <c r="BK242" i="14"/>
  <c r="BK224" i="14"/>
  <c r="BK175" i="14"/>
  <c r="BK160" i="14"/>
  <c r="BK155" i="14"/>
  <c r="BK173" i="14"/>
  <c r="BK142" i="14"/>
  <c r="BK194" i="14"/>
  <c r="BK139" i="14"/>
  <c r="BK148" i="14"/>
  <c r="BK244" i="14"/>
  <c r="BK196" i="14"/>
  <c r="BK176" i="15"/>
  <c r="BK153" i="15"/>
  <c r="BK173" i="15"/>
  <c r="BK149" i="15"/>
  <c r="BK164" i="15"/>
  <c r="BK133" i="15"/>
  <c r="BK139" i="15"/>
  <c r="BK197" i="15"/>
  <c r="BK141" i="15"/>
  <c r="BK189" i="15"/>
  <c r="BK152" i="15"/>
  <c r="BK194" i="15"/>
  <c r="BK135" i="16"/>
  <c r="BK172" i="16"/>
  <c r="BK149" i="16"/>
  <c r="BK142" i="16"/>
  <c r="BK229" i="17"/>
  <c r="BK340" i="17"/>
  <c r="BK269" i="17"/>
  <c r="BK172" i="17"/>
  <c r="BK347" i="17"/>
  <c r="BK276" i="17"/>
  <c r="BK239" i="17"/>
  <c r="BK349" i="17"/>
  <c r="BK310" i="17"/>
  <c r="BK180" i="19"/>
  <c r="BK186" i="19"/>
  <c r="BK156" i="19"/>
  <c r="BK162" i="19"/>
  <c r="BK203" i="19"/>
  <c r="BK164" i="19"/>
  <c r="BK191" i="19"/>
  <c r="BK159" i="19"/>
  <c r="BK150" i="20"/>
  <c r="BK138" i="20"/>
  <c r="BK218" i="2"/>
  <c r="BK191" i="2"/>
  <c r="BK137" i="2"/>
  <c r="BK233" i="2"/>
  <c r="BK138" i="2"/>
  <c r="BK267" i="3"/>
  <c r="BK243" i="3"/>
  <c r="BK153" i="3"/>
  <c r="BK174" i="3"/>
  <c r="BK187" i="3"/>
  <c r="BK147" i="3"/>
  <c r="BK207" i="3"/>
  <c r="BK210" i="3"/>
  <c r="BK161" i="3"/>
  <c r="BK253" i="3"/>
  <c r="BK245" i="4"/>
  <c r="BK210" i="4"/>
  <c r="BK180" i="4"/>
  <c r="BK215" i="4"/>
  <c r="BK214" i="4"/>
  <c r="BK211" i="4"/>
  <c r="BK173" i="4"/>
  <c r="BK216" i="4"/>
  <c r="BK149" i="4"/>
  <c r="BK226" i="4"/>
  <c r="BK171" i="4"/>
  <c r="BK177" i="5"/>
  <c r="BK136" i="5"/>
  <c r="BK174" i="5"/>
  <c r="BK135" i="5"/>
  <c r="BK203" i="5"/>
  <c r="BK154" i="6"/>
  <c r="BK167" i="6"/>
  <c r="BK142" i="6"/>
  <c r="BK161" i="6"/>
  <c r="BK132" i="7"/>
  <c r="BK131" i="7"/>
  <c r="BK138" i="8"/>
  <c r="BK205" i="9"/>
  <c r="BK154" i="9"/>
  <c r="BK153" i="9"/>
  <c r="BK199" i="9"/>
  <c r="BK164" i="9"/>
  <c r="BK198" i="9"/>
  <c r="BK170" i="9"/>
  <c r="BK208" i="9"/>
  <c r="BK179" i="10"/>
  <c r="BK161" i="10"/>
  <c r="BK224" i="10"/>
  <c r="BK147" i="10"/>
  <c r="BK189" i="10"/>
  <c r="BK167" i="10"/>
  <c r="BK135" i="10"/>
  <c r="BK211" i="10"/>
  <c r="BK159" i="10"/>
  <c r="BK207" i="10"/>
  <c r="BK148" i="11"/>
  <c r="BK132" i="11"/>
  <c r="BK140" i="11"/>
  <c r="BK133" i="11"/>
  <c r="BK140" i="13"/>
  <c r="BK182" i="13"/>
  <c r="BK165" i="13"/>
  <c r="BK208" i="13"/>
  <c r="BK154" i="13"/>
  <c r="BK148" i="13"/>
  <c r="BK161" i="13"/>
  <c r="BK144" i="14"/>
  <c r="BK235" i="14"/>
  <c r="BK217" i="14"/>
  <c r="BK197" i="14"/>
  <c r="BK138" i="14"/>
  <c r="BK195" i="14"/>
  <c r="BK171" i="14"/>
  <c r="BK212" i="14"/>
  <c r="BK193" i="14"/>
  <c r="BK222" i="14"/>
  <c r="BK250" i="14"/>
  <c r="BK205" i="14"/>
  <c r="BK221" i="14"/>
  <c r="BK203" i="14"/>
  <c r="BK188" i="14"/>
  <c r="BK178" i="15"/>
  <c r="BK159" i="15"/>
  <c r="BK183" i="15"/>
  <c r="BK148" i="15"/>
  <c r="BK177" i="15"/>
  <c r="BK156" i="15"/>
  <c r="BK157" i="15"/>
  <c r="BK162" i="15"/>
  <c r="BK138" i="15"/>
  <c r="BK181" i="15"/>
  <c r="BK190" i="15"/>
  <c r="BK161" i="15"/>
  <c r="BK160" i="16"/>
  <c r="BK171" i="16"/>
  <c r="BK158" i="16"/>
  <c r="BK137" i="16"/>
  <c r="BK353" i="17"/>
  <c r="BK306" i="17"/>
  <c r="BK255" i="17"/>
  <c r="BK227" i="17"/>
  <c r="BK145" i="17"/>
  <c r="BK314" i="17"/>
  <c r="BK382" i="17"/>
  <c r="BK256" i="17"/>
  <c r="BK338" i="17"/>
  <c r="BK161" i="17"/>
  <c r="BK346" i="17"/>
  <c r="BK195" i="17"/>
  <c r="BK289" i="17"/>
  <c r="BK176" i="17"/>
  <c r="BK181" i="19"/>
  <c r="BK209" i="19"/>
  <c r="BK174" i="19"/>
  <c r="BK163" i="19"/>
  <c r="BK142" i="19"/>
  <c r="BK176" i="19"/>
  <c r="BK192" i="19"/>
  <c r="BK208" i="19"/>
  <c r="BK199" i="19"/>
  <c r="BK152" i="19"/>
  <c r="BK133" i="20"/>
  <c r="BK199" i="2"/>
  <c r="AS97" i="1"/>
  <c r="AS111" i="1"/>
  <c r="BK240" i="2"/>
  <c r="BK144" i="2"/>
  <c r="BK256" i="2"/>
  <c r="BK141" i="2"/>
  <c r="BK164" i="2"/>
  <c r="BK176" i="2"/>
  <c r="AS108" i="1"/>
  <c r="BK244" i="3"/>
  <c r="BK184" i="3"/>
  <c r="BK260" i="3"/>
  <c r="BK233" i="3"/>
  <c r="BK181" i="3"/>
  <c r="BK245" i="3"/>
  <c r="BK259" i="3"/>
  <c r="BK196" i="3"/>
  <c r="BK145" i="3"/>
  <c r="BK252" i="3"/>
  <c r="BK201" i="3"/>
  <c r="BK157" i="3"/>
  <c r="BK211" i="3"/>
  <c r="BK272" i="3"/>
  <c r="BK225" i="4"/>
  <c r="BK178" i="4"/>
  <c r="BK201" i="4"/>
  <c r="BK220" i="4"/>
  <c r="BK213" i="4"/>
  <c r="BK137" i="4"/>
  <c r="BK160" i="4"/>
  <c r="BK142" i="4"/>
  <c r="BK140" i="5"/>
  <c r="BK182" i="5"/>
  <c r="BK171" i="5"/>
  <c r="BK183" i="6"/>
  <c r="BK179" i="6"/>
  <c r="BK143" i="6"/>
  <c r="BK136" i="7"/>
  <c r="BK136" i="8"/>
  <c r="BK187" i="9"/>
  <c r="BK148" i="9"/>
  <c r="BK171" i="9"/>
  <c r="BK209" i="9"/>
  <c r="BK140" i="9"/>
  <c r="BK193" i="9"/>
  <c r="BK168" i="9"/>
  <c r="BK196" i="9"/>
  <c r="BK182" i="9"/>
  <c r="BK139" i="9"/>
  <c r="BK185" i="10"/>
  <c r="BK232" i="10"/>
  <c r="BK162" i="10"/>
  <c r="BK227" i="10"/>
  <c r="BK140" i="10"/>
  <c r="BK223" i="10"/>
  <c r="BK183" i="10"/>
  <c r="BK146" i="10"/>
  <c r="BK216" i="10"/>
  <c r="BK195" i="10"/>
  <c r="BK153" i="10"/>
  <c r="BK204" i="10"/>
  <c r="BK182" i="10"/>
  <c r="BK170" i="10"/>
  <c r="BK141" i="10"/>
  <c r="BK134" i="11"/>
  <c r="BK194" i="13"/>
  <c r="BK174" i="13"/>
  <c r="BK207" i="13"/>
  <c r="BK192" i="13"/>
  <c r="BK166" i="13"/>
  <c r="BK197" i="13"/>
  <c r="BK156" i="13"/>
  <c r="BK184" i="13"/>
  <c r="BK195" i="13"/>
  <c r="BK157" i="13"/>
  <c r="BK138" i="13"/>
  <c r="BK240" i="14"/>
  <c r="BK215" i="14"/>
  <c r="BK177" i="14"/>
  <c r="BK133" i="14"/>
  <c r="BK206" i="14"/>
  <c r="BK172" i="14"/>
  <c r="BK149" i="14"/>
  <c r="BK134" i="14"/>
  <c r="BK230" i="14"/>
  <c r="BK180" i="14"/>
  <c r="BK141" i="14"/>
  <c r="BK201" i="14"/>
  <c r="BK218" i="14"/>
  <c r="BK135" i="14"/>
  <c r="BK152" i="14"/>
  <c r="BK228" i="14"/>
  <c r="BK132" i="14"/>
  <c r="BK170" i="15"/>
  <c r="BK175" i="15"/>
  <c r="BK182" i="15"/>
  <c r="BK145" i="15"/>
  <c r="BK162" i="16"/>
  <c r="BK176" i="16"/>
  <c r="BK151" i="16"/>
  <c r="BK163" i="16"/>
  <c r="BK175" i="16"/>
  <c r="BK138" i="16"/>
  <c r="BK168" i="16"/>
  <c r="BK147" i="16"/>
  <c r="BK131" i="16"/>
  <c r="BK226" i="17"/>
  <c r="BK267" i="17"/>
  <c r="BK380" i="17"/>
  <c r="BK278" i="17"/>
  <c r="BK225" i="17"/>
  <c r="BK146" i="17"/>
  <c r="BK325" i="17"/>
  <c r="BK373" i="17"/>
  <c r="BK231" i="17"/>
  <c r="BK174" i="17"/>
  <c r="BK151" i="19"/>
  <c r="BK172" i="19"/>
  <c r="BK207" i="19"/>
  <c r="BK184" i="19"/>
  <c r="BK141" i="19"/>
  <c r="BK183" i="19"/>
  <c r="BK135" i="20"/>
  <c r="BK140" i="20"/>
  <c r="BK129" i="20"/>
  <c r="BK244" i="2"/>
  <c r="BK251" i="2"/>
  <c r="BK227" i="2"/>
  <c r="BK198" i="2"/>
  <c r="BK202" i="2"/>
  <c r="BK250" i="2"/>
  <c r="BK207" i="2"/>
  <c r="BK143" i="2"/>
  <c r="BK257" i="3"/>
  <c r="BK170" i="3"/>
  <c r="BK274" i="3"/>
  <c r="BK249" i="3"/>
  <c r="BK205" i="3"/>
  <c r="BK169" i="3"/>
  <c r="BK215" i="3"/>
  <c r="BK186" i="3"/>
  <c r="BK227" i="4"/>
  <c r="BK177" i="4"/>
  <c r="BK254" i="4"/>
  <c r="BK212" i="4"/>
  <c r="BK165" i="4"/>
  <c r="BK219" i="4"/>
  <c r="BK185" i="5"/>
  <c r="BK191" i="5"/>
  <c r="BK143" i="5"/>
  <c r="BK139" i="5"/>
  <c r="BK134" i="5"/>
  <c r="BK158" i="6"/>
  <c r="BK148" i="6"/>
  <c r="BK164" i="6"/>
  <c r="BK162" i="6"/>
  <c r="BK134" i="7"/>
  <c r="BK141" i="8"/>
  <c r="BK133" i="8"/>
  <c r="BK139" i="8"/>
  <c r="BK190" i="9"/>
  <c r="BK173" i="9"/>
  <c r="BK152" i="9"/>
  <c r="BK184" i="9"/>
  <c r="BK172" i="9"/>
  <c r="BK179" i="9"/>
  <c r="BK207" i="9"/>
  <c r="BK195" i="9"/>
  <c r="BK145" i="9"/>
  <c r="BK240" i="10"/>
  <c r="BK194" i="10"/>
  <c r="BK202" i="10"/>
  <c r="BK155" i="10"/>
  <c r="BK244" i="10"/>
  <c r="BK233" i="10"/>
  <c r="BK203" i="10"/>
  <c r="BK239" i="10"/>
  <c r="BK221" i="10"/>
  <c r="BK206" i="10"/>
  <c r="BK180" i="10"/>
  <c r="BK219" i="10"/>
  <c r="BK150" i="10"/>
  <c r="BK200" i="10"/>
  <c r="BK181" i="10"/>
  <c r="BK166" i="10"/>
  <c r="BK212" i="10"/>
  <c r="BK148" i="10"/>
  <c r="BK130" i="11"/>
  <c r="BK136" i="11"/>
  <c r="BK146" i="11"/>
  <c r="BK131" i="11"/>
  <c r="BK137" i="11"/>
  <c r="BK193" i="13"/>
  <c r="BK211" i="13"/>
  <c r="BK176" i="13"/>
  <c r="BK202" i="13"/>
  <c r="BK167" i="13"/>
  <c r="BK198" i="13"/>
  <c r="BK173" i="13"/>
  <c r="BK203" i="13"/>
  <c r="BK159" i="13"/>
  <c r="BK205" i="13"/>
  <c r="BK243" i="14"/>
  <c r="BK234" i="14"/>
  <c r="BK209" i="14"/>
  <c r="BK233" i="14"/>
  <c r="BK207" i="14"/>
  <c r="BK181" i="14"/>
  <c r="BK185" i="14"/>
  <c r="BK153" i="14"/>
  <c r="BK187" i="14"/>
  <c r="BK137" i="14"/>
  <c r="BK200" i="14"/>
  <c r="BK239" i="14"/>
  <c r="BK202" i="14"/>
  <c r="BK223" i="14"/>
  <c r="BK143" i="14"/>
  <c r="BK238" i="14"/>
  <c r="BK208" i="14"/>
  <c r="BK182" i="14"/>
  <c r="BK156" i="14"/>
  <c r="BK196" i="15"/>
  <c r="BK179" i="15"/>
  <c r="BK168" i="15"/>
  <c r="BK144" i="15"/>
  <c r="BK186" i="15"/>
  <c r="BK146" i="16"/>
  <c r="BK169" i="16"/>
  <c r="BK139" i="16"/>
  <c r="BK130" i="16"/>
  <c r="BK327" i="17"/>
  <c r="BK257" i="17"/>
  <c r="BK185" i="17"/>
  <c r="BK234" i="17"/>
  <c r="BK150" i="17"/>
  <c r="BK274" i="17"/>
  <c r="BK265" i="17"/>
  <c r="BK164" i="17"/>
  <c r="BK272" i="17"/>
  <c r="BK201" i="17"/>
  <c r="BK319" i="17"/>
  <c r="BK242" i="17"/>
  <c r="BK258" i="17"/>
  <c r="BK324" i="17"/>
  <c r="BK166" i="17"/>
  <c r="BK322" i="17"/>
  <c r="BK262" i="17"/>
  <c r="BK197" i="19"/>
  <c r="BK157" i="19"/>
  <c r="BK168" i="19"/>
  <c r="BK145" i="19"/>
  <c r="BK188" i="19"/>
  <c r="BK193" i="19"/>
  <c r="BK147" i="20"/>
  <c r="BK145" i="20"/>
  <c r="BK155" i="20"/>
  <c r="BK149" i="20"/>
  <c r="E113" i="16" l="1"/>
  <c r="T134" i="2"/>
  <c r="P211" i="2"/>
  <c r="T225" i="2"/>
  <c r="P239" i="2"/>
  <c r="BK253" i="2"/>
  <c r="BK144" i="3"/>
  <c r="T144" i="3"/>
  <c r="P185" i="3"/>
  <c r="T208" i="3"/>
  <c r="T236" i="3"/>
  <c r="R270" i="3"/>
  <c r="P148" i="4"/>
  <c r="BK202" i="4"/>
  <c r="P202" i="4"/>
  <c r="R258" i="4"/>
  <c r="BK133" i="5"/>
  <c r="T133" i="5"/>
  <c r="T184" i="5"/>
  <c r="BK147" i="6"/>
  <c r="BK166" i="6"/>
  <c r="R180" i="6"/>
  <c r="P128" i="7"/>
  <c r="P127" i="7" s="1"/>
  <c r="P126" i="7" s="1"/>
  <c r="AU104" i="1" s="1"/>
  <c r="P131" i="8"/>
  <c r="P130" i="8" s="1"/>
  <c r="BK142" i="8"/>
  <c r="P141" i="9"/>
  <c r="T146" i="9"/>
  <c r="R191" i="9"/>
  <c r="BK137" i="10"/>
  <c r="P137" i="10"/>
  <c r="BK230" i="10"/>
  <c r="T238" i="10"/>
  <c r="BK142" i="11"/>
  <c r="R136" i="13"/>
  <c r="R135" i="13" s="1"/>
  <c r="T146" i="13"/>
  <c r="T168" i="13"/>
  <c r="P204" i="13"/>
  <c r="R128" i="14"/>
  <c r="P237" i="14"/>
  <c r="R130" i="15"/>
  <c r="BK166" i="15"/>
  <c r="T180" i="15"/>
  <c r="P128" i="16"/>
  <c r="T153" i="16"/>
  <c r="P158" i="17"/>
  <c r="R178" i="17"/>
  <c r="P245" i="17"/>
  <c r="BK259" i="17"/>
  <c r="R263" i="17"/>
  <c r="P266" i="17"/>
  <c r="BK311" i="17"/>
  <c r="R328" i="17"/>
  <c r="P381" i="17"/>
  <c r="AU121" i="1"/>
  <c r="R146" i="19"/>
  <c r="R158" i="19"/>
  <c r="P190" i="19"/>
  <c r="BK141" i="9"/>
  <c r="R146" i="9"/>
  <c r="P165" i="9"/>
  <c r="BK131" i="10"/>
  <c r="P176" i="10"/>
  <c r="BK238" i="10"/>
  <c r="P243" i="10"/>
  <c r="P142" i="11"/>
  <c r="BK136" i="13"/>
  <c r="P146" i="13"/>
  <c r="R152" i="13"/>
  <c r="P191" i="13"/>
  <c r="T184" i="14"/>
  <c r="T130" i="15"/>
  <c r="P166" i="15"/>
  <c r="R180" i="15"/>
  <c r="BK128" i="16"/>
  <c r="R153" i="16"/>
  <c r="T158" i="17"/>
  <c r="T178" i="17"/>
  <c r="T245" i="17"/>
  <c r="R259" i="17"/>
  <c r="T263" i="17"/>
  <c r="R266" i="17"/>
  <c r="P311" i="17"/>
  <c r="BK357" i="17"/>
  <c r="BK381" i="17"/>
  <c r="BK132" i="19"/>
  <c r="BK167" i="19"/>
  <c r="T204" i="19"/>
  <c r="R162" i="2"/>
  <c r="P228" i="2"/>
  <c r="BK243" i="2"/>
  <c r="T253" i="2"/>
  <c r="T159" i="3"/>
  <c r="P208" i="3"/>
  <c r="BK236" i="3"/>
  <c r="BK270" i="3"/>
  <c r="BK141" i="4"/>
  <c r="R141" i="4"/>
  <c r="T184" i="4"/>
  <c r="R202" i="4"/>
  <c r="BK258" i="4"/>
  <c r="T142" i="5"/>
  <c r="R200" i="5"/>
  <c r="P147" i="6"/>
  <c r="P151" i="6"/>
  <c r="BK180" i="6"/>
  <c r="R135" i="8"/>
  <c r="BK128" i="14"/>
  <c r="P184" i="14"/>
  <c r="P158" i="15"/>
  <c r="T166" i="15"/>
  <c r="P192" i="15"/>
  <c r="R128" i="16"/>
  <c r="R173" i="16"/>
  <c r="P138" i="17"/>
  <c r="BK158" i="17"/>
  <c r="BK178" i="17"/>
  <c r="T233" i="17"/>
  <c r="P254" i="17"/>
  <c r="P263" i="17"/>
  <c r="T275" i="17"/>
  <c r="T328" i="17"/>
  <c r="R381" i="17"/>
  <c r="P132" i="19"/>
  <c r="P167" i="19"/>
  <c r="BK204" i="19"/>
  <c r="P128" i="20"/>
  <c r="P127" i="20" s="1"/>
  <c r="P162" i="2"/>
  <c r="BK225" i="2"/>
  <c r="R225" i="2"/>
  <c r="T239" i="2"/>
  <c r="R253" i="2"/>
  <c r="BK140" i="3"/>
  <c r="P140" i="3"/>
  <c r="R144" i="3"/>
  <c r="R159" i="3"/>
  <c r="BK214" i="3"/>
  <c r="R236" i="3"/>
  <c r="P270" i="3"/>
  <c r="T148" i="4"/>
  <c r="R222" i="4"/>
  <c r="P133" i="5"/>
  <c r="P184" i="5"/>
  <c r="R147" i="6"/>
  <c r="T151" i="6"/>
  <c r="P180" i="6"/>
  <c r="T128" i="7"/>
  <c r="T127" i="7" s="1"/>
  <c r="T126" i="7" s="1"/>
  <c r="BK135" i="8"/>
  <c r="R142" i="8"/>
  <c r="R135" i="9"/>
  <c r="P146" i="9"/>
  <c r="T156" i="9"/>
  <c r="T191" i="9"/>
  <c r="T131" i="10"/>
  <c r="T137" i="10"/>
  <c r="P230" i="10"/>
  <c r="BK243" i="10"/>
  <c r="R127" i="11"/>
  <c r="P136" i="13"/>
  <c r="P135" i="13" s="1"/>
  <c r="P152" i="13"/>
  <c r="BK191" i="13"/>
  <c r="T204" i="13"/>
  <c r="T128" i="14"/>
  <c r="R237" i="14"/>
  <c r="BK130" i="15"/>
  <c r="T158" i="15"/>
  <c r="P180" i="15"/>
  <c r="R192" i="15"/>
  <c r="P153" i="16"/>
  <c r="P173" i="16"/>
  <c r="T138" i="17"/>
  <c r="R158" i="17"/>
  <c r="P178" i="17"/>
  <c r="BK245" i="17"/>
  <c r="T254" i="17"/>
  <c r="BK275" i="17"/>
  <c r="BK328" i="17"/>
  <c r="T357" i="17"/>
  <c r="T132" i="19"/>
  <c r="T158" i="19"/>
  <c r="BK190" i="19"/>
  <c r="BK128" i="20"/>
  <c r="P144" i="20"/>
  <c r="P143" i="20"/>
  <c r="BK134" i="2"/>
  <c r="P134" i="2"/>
  <c r="BK211" i="2"/>
  <c r="R228" i="2"/>
  <c r="P243" i="2"/>
  <c r="T140" i="3"/>
  <c r="P159" i="3"/>
  <c r="T185" i="3"/>
  <c r="R214" i="3"/>
  <c r="R232" i="3"/>
  <c r="P262" i="3"/>
  <c r="P141" i="4"/>
  <c r="BK184" i="4"/>
  <c r="P222" i="4"/>
  <c r="P142" i="5"/>
  <c r="BK200" i="5"/>
  <c r="T132" i="6"/>
  <c r="R151" i="6"/>
  <c r="T180" i="6"/>
  <c r="BK131" i="8"/>
  <c r="T135" i="8"/>
  <c r="BK146" i="9"/>
  <c r="P156" i="9"/>
  <c r="R165" i="9"/>
  <c r="BK176" i="10"/>
  <c r="R230" i="10"/>
  <c r="T243" i="10"/>
  <c r="R142" i="11"/>
  <c r="BK146" i="13"/>
  <c r="P168" i="13"/>
  <c r="BK204" i="13"/>
  <c r="P128" i="14"/>
  <c r="BK237" i="14"/>
  <c r="BK158" i="15"/>
  <c r="R166" i="15"/>
  <c r="BK192" i="15"/>
  <c r="T128" i="16"/>
  <c r="T173" i="16"/>
  <c r="BK163" i="17"/>
  <c r="R163" i="17"/>
  <c r="BK233" i="17"/>
  <c r="R245" i="17"/>
  <c r="P259" i="17"/>
  <c r="BK266" i="17"/>
  <c r="T266" i="17"/>
  <c r="R311" i="17"/>
  <c r="P357" i="17"/>
  <c r="T146" i="19"/>
  <c r="R167" i="19"/>
  <c r="P204" i="19"/>
  <c r="R128" i="20"/>
  <c r="R127" i="20" s="1"/>
  <c r="T144" i="20"/>
  <c r="T143" i="20" s="1"/>
  <c r="BK162" i="2"/>
  <c r="T211" i="2"/>
  <c r="P225" i="2"/>
  <c r="BK239" i="2"/>
  <c r="T243" i="2"/>
  <c r="R140" i="3"/>
  <c r="BK208" i="3"/>
  <c r="T214" i="3"/>
  <c r="P232" i="3"/>
  <c r="BK262" i="3"/>
  <c r="T270" i="3"/>
  <c r="T141" i="4"/>
  <c r="P184" i="4"/>
  <c r="T222" i="4"/>
  <c r="R133" i="5"/>
  <c r="BK184" i="5"/>
  <c r="T200" i="5"/>
  <c r="P132" i="6"/>
  <c r="T147" i="6"/>
  <c r="R166" i="6"/>
  <c r="R165" i="6" s="1"/>
  <c r="R128" i="7"/>
  <c r="R127" i="7" s="1"/>
  <c r="R126" i="7" s="1"/>
  <c r="R131" i="8"/>
  <c r="R130" i="8" s="1"/>
  <c r="T142" i="8"/>
  <c r="P135" i="9"/>
  <c r="BK165" i="9"/>
  <c r="P191" i="9"/>
  <c r="T176" i="10"/>
  <c r="R238" i="10"/>
  <c r="P127" i="11"/>
  <c r="T136" i="13"/>
  <c r="T135" i="13" s="1"/>
  <c r="R146" i="13"/>
  <c r="T152" i="13"/>
  <c r="T191" i="13"/>
  <c r="R138" i="17"/>
  <c r="R233" i="17"/>
  <c r="R254" i="17"/>
  <c r="BK263" i="17"/>
  <c r="P275" i="17"/>
  <c r="T311" i="17"/>
  <c r="R357" i="17"/>
  <c r="P146" i="19"/>
  <c r="T167" i="19"/>
  <c r="R204" i="19"/>
  <c r="BK144" i="20"/>
  <c r="T162" i="2"/>
  <c r="T133" i="2" s="1"/>
  <c r="BK228" i="2"/>
  <c r="R239" i="2"/>
  <c r="P253" i="2"/>
  <c r="P144" i="3"/>
  <c r="BK159" i="3"/>
  <c r="R185" i="3"/>
  <c r="P214" i="3"/>
  <c r="BK232" i="3"/>
  <c r="T232" i="3"/>
  <c r="T262" i="3"/>
  <c r="BK148" i="4"/>
  <c r="R184" i="4"/>
  <c r="T202" i="4"/>
  <c r="P258" i="4"/>
  <c r="R142" i="5"/>
  <c r="P200" i="5"/>
  <c r="R132" i="6"/>
  <c r="P166" i="6"/>
  <c r="P165" i="6" s="1"/>
  <c r="T131" i="8"/>
  <c r="T130" i="8" s="1"/>
  <c r="P142" i="8"/>
  <c r="BK135" i="9"/>
  <c r="R141" i="9"/>
  <c r="BK156" i="9"/>
  <c r="T165" i="9"/>
  <c r="P131" i="10"/>
  <c r="R176" i="10"/>
  <c r="P238" i="10"/>
  <c r="T127" i="11"/>
  <c r="BK152" i="13"/>
  <c r="R168" i="13"/>
  <c r="R204" i="13"/>
  <c r="BK184" i="14"/>
  <c r="T237" i="14"/>
  <c r="P130" i="15"/>
  <c r="R158" i="15"/>
  <c r="BK180" i="15"/>
  <c r="T192" i="15"/>
  <c r="BK153" i="16"/>
  <c r="BK173" i="16"/>
  <c r="BK138" i="17"/>
  <c r="P163" i="17"/>
  <c r="T163" i="17"/>
  <c r="P233" i="17"/>
  <c r="BK254" i="17"/>
  <c r="T259" i="17"/>
  <c r="R275" i="17"/>
  <c r="P328" i="17"/>
  <c r="T381" i="17"/>
  <c r="BK146" i="19"/>
  <c r="P158" i="19"/>
  <c r="R190" i="19"/>
  <c r="T128" i="20"/>
  <c r="T127" i="20" s="1"/>
  <c r="R134" i="2"/>
  <c r="R211" i="2"/>
  <c r="T228" i="2"/>
  <c r="R243" i="2"/>
  <c r="BK185" i="3"/>
  <c r="R208" i="3"/>
  <c r="P236" i="3"/>
  <c r="R262" i="3"/>
  <c r="R148" i="4"/>
  <c r="R135" i="4" s="1"/>
  <c r="BK222" i="4"/>
  <c r="T258" i="4"/>
  <c r="BK142" i="5"/>
  <c r="R184" i="5"/>
  <c r="BK132" i="6"/>
  <c r="BK151" i="6"/>
  <c r="T166" i="6"/>
  <c r="BK128" i="7"/>
  <c r="BK127" i="7" s="1"/>
  <c r="P135" i="8"/>
  <c r="T135" i="9"/>
  <c r="T141" i="9"/>
  <c r="R156" i="9"/>
  <c r="BK191" i="9"/>
  <c r="R131" i="10"/>
  <c r="R137" i="10"/>
  <c r="T230" i="10"/>
  <c r="R243" i="10"/>
  <c r="BK127" i="11"/>
  <c r="T142" i="11"/>
  <c r="BK168" i="13"/>
  <c r="R191" i="13"/>
  <c r="R184" i="14"/>
  <c r="R132" i="19"/>
  <c r="BK158" i="19"/>
  <c r="T190" i="19"/>
  <c r="R144" i="20"/>
  <c r="R143" i="20" s="1"/>
  <c r="BK156" i="3"/>
  <c r="BK152" i="17"/>
  <c r="BK187" i="19"/>
  <c r="BK208" i="2"/>
  <c r="BK143" i="13"/>
  <c r="BK181" i="5"/>
  <c r="BK141" i="13"/>
  <c r="BK165" i="19"/>
  <c r="BK154" i="20"/>
  <c r="BK212" i="3"/>
  <c r="BK136" i="4"/>
  <c r="BK135" i="4" s="1"/>
  <c r="BK181" i="4"/>
  <c r="BK157" i="20"/>
  <c r="J120" i="20"/>
  <c r="BF129" i="20"/>
  <c r="BF141" i="20"/>
  <c r="BF145" i="20"/>
  <c r="F93" i="20"/>
  <c r="BF140" i="20"/>
  <c r="BF133" i="20"/>
  <c r="BF150" i="20"/>
  <c r="BF148" i="20"/>
  <c r="BF149" i="20"/>
  <c r="F94" i="20"/>
  <c r="BF137" i="20"/>
  <c r="BF147" i="20"/>
  <c r="BF158" i="20"/>
  <c r="BF135" i="20"/>
  <c r="BF138" i="20"/>
  <c r="BF152" i="20"/>
  <c r="BF155" i="20"/>
  <c r="E85" i="20"/>
  <c r="F127" i="19"/>
  <c r="BF135" i="19"/>
  <c r="BF145" i="19"/>
  <c r="BF147" i="19"/>
  <c r="BF156" i="19"/>
  <c r="BF180" i="19"/>
  <c r="E85" i="19"/>
  <c r="J124" i="19"/>
  <c r="BF133" i="19"/>
  <c r="BF163" i="19"/>
  <c r="BF168" i="19"/>
  <c r="BF191" i="19"/>
  <c r="BF139" i="19"/>
  <c r="BF141" i="19"/>
  <c r="BF157" i="19"/>
  <c r="BF166" i="19"/>
  <c r="BF174" i="19"/>
  <c r="BF188" i="19"/>
  <c r="BF195" i="19"/>
  <c r="BF197" i="19"/>
  <c r="BF201" i="19"/>
  <c r="BF137" i="19"/>
  <c r="BF144" i="19"/>
  <c r="BF160" i="19"/>
  <c r="BF209" i="19"/>
  <c r="BF181" i="19"/>
  <c r="BF186" i="19"/>
  <c r="BF192" i="19"/>
  <c r="BF207" i="19"/>
  <c r="BF183" i="19"/>
  <c r="BF149" i="19"/>
  <c r="BF151" i="19"/>
  <c r="BF152" i="19"/>
  <c r="BF154" i="19"/>
  <c r="BF159" i="19"/>
  <c r="BF176" i="19"/>
  <c r="BF184" i="19"/>
  <c r="BF193" i="19"/>
  <c r="BF203" i="19"/>
  <c r="F93" i="19"/>
  <c r="BF142" i="19"/>
  <c r="BF162" i="19"/>
  <c r="BF164" i="19"/>
  <c r="BF172" i="19"/>
  <c r="BF199" i="19"/>
  <c r="BF205" i="19"/>
  <c r="BF208" i="19"/>
  <c r="BF147" i="17"/>
  <c r="BF164" i="17"/>
  <c r="BF166" i="17"/>
  <c r="BF244" i="17"/>
  <c r="BF246" i="17"/>
  <c r="BF264" i="17"/>
  <c r="BF265" i="17"/>
  <c r="BF267" i="17"/>
  <c r="BF274" i="17"/>
  <c r="BF353" i="17"/>
  <c r="BF358" i="17"/>
  <c r="F93" i="17"/>
  <c r="F134" i="17"/>
  <c r="BF151" i="17"/>
  <c r="BF213" i="17"/>
  <c r="BF251" i="17"/>
  <c r="BF255" i="17"/>
  <c r="BF258" i="17"/>
  <c r="BF270" i="17"/>
  <c r="BF271" i="17"/>
  <c r="BF289" i="17"/>
  <c r="BF314" i="17"/>
  <c r="BF317" i="17"/>
  <c r="BF334" i="17"/>
  <c r="BF347" i="17"/>
  <c r="E85" i="17"/>
  <c r="BF150" i="17"/>
  <c r="BF179" i="17"/>
  <c r="BF203" i="17"/>
  <c r="BF229" i="17"/>
  <c r="BF231" i="17"/>
  <c r="BF234" i="17"/>
  <c r="BF253" i="17"/>
  <c r="BF310" i="17"/>
  <c r="BF354" i="17"/>
  <c r="BF373" i="17"/>
  <c r="BF379" i="17"/>
  <c r="BF380" i="17"/>
  <c r="BF145" i="17"/>
  <c r="BF177" i="17"/>
  <c r="BF208" i="17"/>
  <c r="BF257" i="17"/>
  <c r="BF269" i="17"/>
  <c r="BF303" i="17"/>
  <c r="BF306" i="17"/>
  <c r="BF312" i="17"/>
  <c r="BF315" i="17"/>
  <c r="BF146" i="17"/>
  <c r="BF148" i="17"/>
  <c r="BF153" i="17"/>
  <c r="BF161" i="17"/>
  <c r="BF226" i="17"/>
  <c r="BF227" i="17"/>
  <c r="BF241" i="17"/>
  <c r="BF242" i="17"/>
  <c r="BF256" i="17"/>
  <c r="BF276" i="17"/>
  <c r="BF277" i="17"/>
  <c r="BF322" i="17"/>
  <c r="BF356" i="17"/>
  <c r="BF371" i="17"/>
  <c r="J131" i="17"/>
  <c r="BF144" i="17"/>
  <c r="BF167" i="17"/>
  <c r="BF172" i="17"/>
  <c r="BF181" i="17"/>
  <c r="BF201" i="17"/>
  <c r="BF230" i="17"/>
  <c r="BF262" i="17"/>
  <c r="BF278" i="17"/>
  <c r="BF309" i="17"/>
  <c r="BF351" i="17"/>
  <c r="BF355" i="17"/>
  <c r="BF382" i="17"/>
  <c r="BF159" i="17"/>
  <c r="BF171" i="17"/>
  <c r="BF175" i="17"/>
  <c r="BF185" i="17"/>
  <c r="BF225" i="17"/>
  <c r="BF319" i="17"/>
  <c r="BF325" i="17"/>
  <c r="BF346" i="17"/>
  <c r="BF349" i="17"/>
  <c r="BF139" i="17"/>
  <c r="BF173" i="17"/>
  <c r="BF174" i="17"/>
  <c r="BF176" i="17"/>
  <c r="BF195" i="17"/>
  <c r="BF224" i="17"/>
  <c r="BF239" i="17"/>
  <c r="BF260" i="17"/>
  <c r="BF272" i="17"/>
  <c r="BF273" i="17"/>
  <c r="BF292" i="17"/>
  <c r="BF320" i="17"/>
  <c r="BF324" i="17"/>
  <c r="BF327" i="17"/>
  <c r="BF329" i="17"/>
  <c r="BF338" i="17"/>
  <c r="BF340" i="17"/>
  <c r="BF376" i="17"/>
  <c r="BF386" i="17"/>
  <c r="F95" i="16"/>
  <c r="BF154" i="16"/>
  <c r="BF146" i="16"/>
  <c r="BF163" i="16"/>
  <c r="BF129" i="16"/>
  <c r="BF136" i="16"/>
  <c r="BF142" i="16"/>
  <c r="BF152" i="16"/>
  <c r="BF159" i="16"/>
  <c r="BF161" i="16"/>
  <c r="BF166" i="16"/>
  <c r="BF141" i="16"/>
  <c r="BF150" i="16"/>
  <c r="BF151" i="16"/>
  <c r="BF155" i="16"/>
  <c r="BF168" i="16"/>
  <c r="BF170" i="16"/>
  <c r="BF171" i="16"/>
  <c r="BF172" i="16"/>
  <c r="BF175" i="16"/>
  <c r="J121" i="16"/>
  <c r="BF135" i="16"/>
  <c r="BF137" i="16"/>
  <c r="BF148" i="16"/>
  <c r="BF156" i="16"/>
  <c r="BF157" i="16"/>
  <c r="BF158" i="16"/>
  <c r="BF164" i="16"/>
  <c r="BF167" i="16"/>
  <c r="F96" i="16"/>
  <c r="BF132" i="16"/>
  <c r="BF133" i="16"/>
  <c r="BF176" i="16"/>
  <c r="BF130" i="16"/>
  <c r="BF131" i="16"/>
  <c r="BF134" i="16"/>
  <c r="BF138" i="16"/>
  <c r="BF139" i="16"/>
  <c r="BF140" i="16"/>
  <c r="BF143" i="16"/>
  <c r="BF144" i="16"/>
  <c r="BF145" i="16"/>
  <c r="BF149" i="16"/>
  <c r="BF160" i="16"/>
  <c r="BF174" i="16"/>
  <c r="BF147" i="16"/>
  <c r="BF162" i="16"/>
  <c r="BF165" i="16"/>
  <c r="BF169" i="16"/>
  <c r="E115" i="15"/>
  <c r="BF135" i="15"/>
  <c r="BF137" i="15"/>
  <c r="BF147" i="15"/>
  <c r="BF150" i="15"/>
  <c r="BF154" i="15"/>
  <c r="BF159" i="15"/>
  <c r="BF163" i="15"/>
  <c r="BF164" i="15"/>
  <c r="BF167" i="15"/>
  <c r="BF176" i="15"/>
  <c r="BF178" i="15"/>
  <c r="BF191" i="15"/>
  <c r="F96" i="15"/>
  <c r="BF133" i="15"/>
  <c r="BF143" i="15"/>
  <c r="BF153" i="15"/>
  <c r="BF160" i="15"/>
  <c r="BF168" i="15"/>
  <c r="BF183" i="15"/>
  <c r="BF190" i="15"/>
  <c r="BF197" i="15"/>
  <c r="BF142" i="15"/>
  <c r="BF148" i="15"/>
  <c r="BF155" i="15"/>
  <c r="BF157" i="15"/>
  <c r="BF171" i="15"/>
  <c r="BF173" i="15"/>
  <c r="BF179" i="15"/>
  <c r="BF185" i="15"/>
  <c r="BF187" i="15"/>
  <c r="BF188" i="15"/>
  <c r="BF195" i="15"/>
  <c r="BF131" i="15"/>
  <c r="BF134" i="15"/>
  <c r="BF145" i="15"/>
  <c r="BF151" i="15"/>
  <c r="BF169" i="15"/>
  <c r="BF170" i="15"/>
  <c r="BF172" i="15"/>
  <c r="BF174" i="15"/>
  <c r="BF181" i="15"/>
  <c r="BF182" i="15"/>
  <c r="F95" i="15"/>
  <c r="BF136" i="15"/>
  <c r="BF146" i="15"/>
  <c r="BF149" i="15"/>
  <c r="BF161" i="15"/>
  <c r="BF186" i="15"/>
  <c r="BF193" i="15"/>
  <c r="BF138" i="15"/>
  <c r="BF140" i="15"/>
  <c r="BF141" i="15"/>
  <c r="BF152" i="15"/>
  <c r="BF175" i="15"/>
  <c r="BF194" i="15"/>
  <c r="BF198" i="15"/>
  <c r="J93" i="15"/>
  <c r="BF132" i="15"/>
  <c r="BF162" i="15"/>
  <c r="BF165" i="15"/>
  <c r="BF177" i="15"/>
  <c r="BF184" i="15"/>
  <c r="BF196" i="15"/>
  <c r="BF139" i="15"/>
  <c r="BF144" i="15"/>
  <c r="BF156" i="15"/>
  <c r="BF189" i="15"/>
  <c r="F95" i="14"/>
  <c r="BF129" i="14"/>
  <c r="BF139" i="14"/>
  <c r="BF149" i="14"/>
  <c r="BF153" i="14"/>
  <c r="BF177" i="14"/>
  <c r="BF179" i="14"/>
  <c r="BF180" i="14"/>
  <c r="BF185" i="14"/>
  <c r="BF186" i="14"/>
  <c r="BF200" i="14"/>
  <c r="BF224" i="14"/>
  <c r="BF225" i="14"/>
  <c r="BF226" i="14"/>
  <c r="BF235" i="14"/>
  <c r="BF250" i="14"/>
  <c r="J121" i="14"/>
  <c r="BF132" i="14"/>
  <c r="BF134" i="14"/>
  <c r="BF150" i="14"/>
  <c r="BF181" i="14"/>
  <c r="BF189" i="14"/>
  <c r="BF190" i="14"/>
  <c r="BF196" i="14"/>
  <c r="BF203" i="14"/>
  <c r="BF210" i="14"/>
  <c r="BF211" i="14"/>
  <c r="BF221" i="14"/>
  <c r="BF229" i="14"/>
  <c r="BF240" i="14"/>
  <c r="BF141" i="14"/>
  <c r="BF145" i="14"/>
  <c r="BF171" i="14"/>
  <c r="BF175" i="14"/>
  <c r="BF187" i="14"/>
  <c r="BF197" i="14"/>
  <c r="BF205" i="14"/>
  <c r="BF216" i="14"/>
  <c r="BF220" i="14"/>
  <c r="BF231" i="14"/>
  <c r="BF233" i="14"/>
  <c r="BF247" i="14"/>
  <c r="BF249" i="14"/>
  <c r="BF131" i="14"/>
  <c r="BF140" i="14"/>
  <c r="BF152" i="14"/>
  <c r="BF154" i="14"/>
  <c r="BF158" i="14"/>
  <c r="BF173" i="14"/>
  <c r="BF174" i="14"/>
  <c r="BF204" i="14"/>
  <c r="BF208" i="14"/>
  <c r="BF217" i="14"/>
  <c r="BF219" i="14"/>
  <c r="BF230" i="14"/>
  <c r="BF232" i="14"/>
  <c r="BF241" i="14"/>
  <c r="BF245" i="14"/>
  <c r="BF133" i="14"/>
  <c r="BF135" i="14"/>
  <c r="BF157" i="14"/>
  <c r="BF159" i="14"/>
  <c r="BF160" i="14"/>
  <c r="BF161" i="14"/>
  <c r="BF182" i="14"/>
  <c r="BF207" i="14"/>
  <c r="BF214" i="14"/>
  <c r="BF227" i="14"/>
  <c r="BF239" i="14"/>
  <c r="E113" i="14"/>
  <c r="F124" i="14"/>
  <c r="BF142" i="14"/>
  <c r="BF143" i="14"/>
  <c r="BF146" i="14"/>
  <c r="BF148" i="14"/>
  <c r="BF162" i="14"/>
  <c r="BF194" i="14"/>
  <c r="BF209" i="14"/>
  <c r="BF212" i="14"/>
  <c r="BF222" i="14"/>
  <c r="BF242" i="14"/>
  <c r="BF243" i="14"/>
  <c r="BF136" i="14"/>
  <c r="BF137" i="14"/>
  <c r="BF151" i="14"/>
  <c r="BF155" i="14"/>
  <c r="BF156" i="14"/>
  <c r="BF176" i="14"/>
  <c r="BF178" i="14"/>
  <c r="BF192" i="14"/>
  <c r="BF201" i="14"/>
  <c r="BF202" i="14"/>
  <c r="BF213" i="14"/>
  <c r="BF215" i="14"/>
  <c r="BF218" i="14"/>
  <c r="BF223" i="14"/>
  <c r="BF228" i="14"/>
  <c r="BF234" i="14"/>
  <c r="BF236" i="14"/>
  <c r="BF244" i="14"/>
  <c r="BF246" i="14"/>
  <c r="BF248" i="14"/>
  <c r="BF130" i="14"/>
  <c r="BF138" i="14"/>
  <c r="BF144" i="14"/>
  <c r="BF147" i="14"/>
  <c r="BF170" i="14"/>
  <c r="BF172" i="14"/>
  <c r="BF183" i="14"/>
  <c r="BF188" i="14"/>
  <c r="BF191" i="14"/>
  <c r="BF193" i="14"/>
  <c r="BF195" i="14"/>
  <c r="BF198" i="14"/>
  <c r="BF199" i="14"/>
  <c r="BF206" i="14"/>
  <c r="BF238" i="14"/>
  <c r="E85" i="13"/>
  <c r="BF142" i="13"/>
  <c r="BF166" i="13"/>
  <c r="BF178" i="13"/>
  <c r="BF180" i="13"/>
  <c r="BF208" i="13"/>
  <c r="J128" i="13"/>
  <c r="BF155" i="13"/>
  <c r="BF158" i="13"/>
  <c r="BF169" i="13"/>
  <c r="BF175" i="13"/>
  <c r="BF177" i="13"/>
  <c r="BF186" i="13"/>
  <c r="BF187" i="13"/>
  <c r="BF201" i="13"/>
  <c r="BF144" i="13"/>
  <c r="BF162" i="13"/>
  <c r="BF171" i="13"/>
  <c r="BF196" i="13"/>
  <c r="BF197" i="13"/>
  <c r="BF200" i="13"/>
  <c r="BF205" i="13"/>
  <c r="BF209" i="13"/>
  <c r="BF147" i="13"/>
  <c r="BF160" i="13"/>
  <c r="BF163" i="13"/>
  <c r="BF179" i="13"/>
  <c r="BF181" i="13"/>
  <c r="BF182" i="13"/>
  <c r="BF183" i="13"/>
  <c r="BF194" i="13"/>
  <c r="BF195" i="13"/>
  <c r="BF154" i="13"/>
  <c r="BF161" i="13"/>
  <c r="BF176" i="13"/>
  <c r="BF184" i="13"/>
  <c r="BF193" i="13"/>
  <c r="BF198" i="13"/>
  <c r="BF199" i="13"/>
  <c r="BF206" i="13"/>
  <c r="BF211" i="13"/>
  <c r="BF212" i="13"/>
  <c r="BF137" i="13"/>
  <c r="BF165" i="13"/>
  <c r="BF167" i="13"/>
  <c r="BF170" i="13"/>
  <c r="BF172" i="13"/>
  <c r="BF173" i="13"/>
  <c r="BF188" i="13"/>
  <c r="BF189" i="13"/>
  <c r="BF203" i="13"/>
  <c r="BF207" i="13"/>
  <c r="BF210" i="13"/>
  <c r="BF148" i="13"/>
  <c r="BF149" i="13"/>
  <c r="BF156" i="13"/>
  <c r="BF159" i="13"/>
  <c r="BF174" i="13"/>
  <c r="BF185" i="13"/>
  <c r="BF192" i="13"/>
  <c r="BF138" i="13"/>
  <c r="BF139" i="13"/>
  <c r="BF140" i="13"/>
  <c r="BF150" i="13"/>
  <c r="BF151" i="13"/>
  <c r="BF153" i="13"/>
  <c r="BF157" i="13"/>
  <c r="BF164" i="13"/>
  <c r="BF190" i="13"/>
  <c r="BF202" i="13"/>
  <c r="BF129" i="11"/>
  <c r="BF132" i="11"/>
  <c r="BF143" i="11"/>
  <c r="BF146" i="11"/>
  <c r="F95" i="11"/>
  <c r="BF128" i="11"/>
  <c r="J120" i="11"/>
  <c r="BF147" i="11"/>
  <c r="F96" i="11"/>
  <c r="BF138" i="11"/>
  <c r="BF139" i="11"/>
  <c r="BF140" i="11"/>
  <c r="BF141" i="11"/>
  <c r="BF148" i="11"/>
  <c r="BF130" i="11"/>
  <c r="BF131" i="11"/>
  <c r="BF136" i="11"/>
  <c r="BF137" i="11"/>
  <c r="BF144" i="11"/>
  <c r="BF145" i="11"/>
  <c r="BF134" i="11"/>
  <c r="E85" i="11"/>
  <c r="BF133" i="11"/>
  <c r="BF135" i="11"/>
  <c r="F126" i="10"/>
  <c r="BF154" i="10"/>
  <c r="BF158" i="10"/>
  <c r="BF180" i="10"/>
  <c r="BF181" i="10"/>
  <c r="BF182" i="10"/>
  <c r="BF190" i="10"/>
  <c r="BF191" i="10"/>
  <c r="BF192" i="10"/>
  <c r="BF205" i="10"/>
  <c r="BF218" i="10"/>
  <c r="BF220" i="10"/>
  <c r="BF229" i="10"/>
  <c r="BF232" i="10"/>
  <c r="BF233" i="10"/>
  <c r="BF239" i="10"/>
  <c r="J93" i="10"/>
  <c r="BF140" i="10"/>
  <c r="BF141" i="10"/>
  <c r="BF148" i="10"/>
  <c r="BF150" i="10"/>
  <c r="BF153" i="10"/>
  <c r="BF169" i="10"/>
  <c r="BF177" i="10"/>
  <c r="BF196" i="10"/>
  <c r="BF201" i="10"/>
  <c r="BF209" i="10"/>
  <c r="BF211" i="10"/>
  <c r="BF213" i="10"/>
  <c r="BF217" i="10"/>
  <c r="BF219" i="10"/>
  <c r="BF225" i="10"/>
  <c r="BF234" i="10"/>
  <c r="BF134" i="10"/>
  <c r="BF135" i="10"/>
  <c r="BF146" i="10"/>
  <c r="BF161" i="10"/>
  <c r="BF163" i="10"/>
  <c r="BF168" i="10"/>
  <c r="BF179" i="10"/>
  <c r="BF214" i="10"/>
  <c r="BF221" i="10"/>
  <c r="BF228" i="10"/>
  <c r="BF241" i="10"/>
  <c r="BF245" i="10"/>
  <c r="E85" i="10"/>
  <c r="BF151" i="10"/>
  <c r="BF156" i="10"/>
  <c r="BF159" i="10"/>
  <c r="BF160" i="10"/>
  <c r="BF162" i="10"/>
  <c r="BF166" i="10"/>
  <c r="BF175" i="10"/>
  <c r="BF185" i="10"/>
  <c r="BF188" i="10"/>
  <c r="BF193" i="10"/>
  <c r="BF194" i="10"/>
  <c r="BF198" i="10"/>
  <c r="BF199" i="10"/>
  <c r="BF203" i="10"/>
  <c r="BF207" i="10"/>
  <c r="BF216" i="10"/>
  <c r="BF224" i="10"/>
  <c r="BF226" i="10"/>
  <c r="BF236" i="10"/>
  <c r="BF237" i="10"/>
  <c r="F127" i="10"/>
  <c r="BF132" i="10"/>
  <c r="BF142" i="10"/>
  <c r="BF143" i="10"/>
  <c r="BF149" i="10"/>
  <c r="BF152" i="10"/>
  <c r="BF165" i="10"/>
  <c r="BF186" i="10"/>
  <c r="BF187" i="10"/>
  <c r="BF189" i="10"/>
  <c r="BF210" i="10"/>
  <c r="BF136" i="10"/>
  <c r="BF138" i="10"/>
  <c r="BF139" i="10"/>
  <c r="BF144" i="10"/>
  <c r="BF147" i="10"/>
  <c r="BF155" i="10"/>
  <c r="BF157" i="10"/>
  <c r="BF174" i="10"/>
  <c r="BF195" i="10"/>
  <c r="BF197" i="10"/>
  <c r="BF200" i="10"/>
  <c r="BF212" i="10"/>
  <c r="BF222" i="10"/>
  <c r="BF223" i="10"/>
  <c r="BF164" i="10"/>
  <c r="BF167" i="10"/>
  <c r="BF170" i="10"/>
  <c r="BF178" i="10"/>
  <c r="BF183" i="10"/>
  <c r="BF184" i="10"/>
  <c r="BF204" i="10"/>
  <c r="BF208" i="10"/>
  <c r="BF215" i="10"/>
  <c r="BF235" i="10"/>
  <c r="BF240" i="10"/>
  <c r="BF133" i="10"/>
  <c r="BF145" i="10"/>
  <c r="BF171" i="10"/>
  <c r="BF172" i="10"/>
  <c r="BF173" i="10"/>
  <c r="BF202" i="10"/>
  <c r="BF206" i="10"/>
  <c r="BF227" i="10"/>
  <c r="BF231" i="10"/>
  <c r="BF242" i="10"/>
  <c r="BF244" i="10"/>
  <c r="BF151" i="9"/>
  <c r="BF153" i="9"/>
  <c r="BF154" i="9"/>
  <c r="BF140" i="9"/>
  <c r="BF147" i="9"/>
  <c r="BF148" i="9"/>
  <c r="BF152" i="9"/>
  <c r="BF168" i="9"/>
  <c r="BF177" i="9"/>
  <c r="BF178" i="9"/>
  <c r="BF199" i="9"/>
  <c r="E85" i="9"/>
  <c r="J126" i="9"/>
  <c r="BF136" i="9"/>
  <c r="BF143" i="9"/>
  <c r="BF155" i="9"/>
  <c r="BF161" i="9"/>
  <c r="BF167" i="9"/>
  <c r="BF175" i="9"/>
  <c r="BF181" i="9"/>
  <c r="BF189" i="9"/>
  <c r="BF203" i="9"/>
  <c r="BF204" i="9"/>
  <c r="BF207" i="9"/>
  <c r="BF209" i="9"/>
  <c r="BF210" i="9"/>
  <c r="BF137" i="9"/>
  <c r="BF138" i="9"/>
  <c r="BF145" i="9"/>
  <c r="BF149" i="9"/>
  <c r="BF157" i="9"/>
  <c r="BF179" i="9"/>
  <c r="BF182" i="9"/>
  <c r="BF186" i="9"/>
  <c r="BF187" i="9"/>
  <c r="BF188" i="9"/>
  <c r="BF196" i="9"/>
  <c r="BF200" i="9"/>
  <c r="BF201" i="9"/>
  <c r="BF144" i="9"/>
  <c r="BF150" i="9"/>
  <c r="BF162" i="9"/>
  <c r="BF170" i="9"/>
  <c r="BF171" i="9"/>
  <c r="BF173" i="9"/>
  <c r="BF185" i="9"/>
  <c r="BF194" i="9"/>
  <c r="BF205" i="9"/>
  <c r="BF206" i="9"/>
  <c r="BF139" i="9"/>
  <c r="BF158" i="9"/>
  <c r="BF163" i="9"/>
  <c r="BF169" i="9"/>
  <c r="BF183" i="9"/>
  <c r="BF190" i="9"/>
  <c r="BF198" i="9"/>
  <c r="BF211" i="9"/>
  <c r="BF159" i="9"/>
  <c r="BF180" i="9"/>
  <c r="BF193" i="9"/>
  <c r="BF208" i="9"/>
  <c r="BF142" i="9"/>
  <c r="BF160" i="9"/>
  <c r="BF164" i="9"/>
  <c r="BF166" i="9"/>
  <c r="BF172" i="9"/>
  <c r="BF174" i="9"/>
  <c r="BF176" i="9"/>
  <c r="BF184" i="9"/>
  <c r="BF192" i="9"/>
  <c r="BF195" i="9"/>
  <c r="BF197" i="9"/>
  <c r="BF202" i="9"/>
  <c r="J123" i="8"/>
  <c r="BF138" i="8"/>
  <c r="BF139" i="8"/>
  <c r="BF140" i="8"/>
  <c r="E115" i="8"/>
  <c r="BF143" i="8"/>
  <c r="BF132" i="8"/>
  <c r="BF133" i="8"/>
  <c r="BF137" i="8"/>
  <c r="BF141" i="8"/>
  <c r="BF144" i="8"/>
  <c r="BF136" i="8"/>
  <c r="BF145" i="8"/>
  <c r="E112" i="7"/>
  <c r="BF132" i="7"/>
  <c r="BF133" i="7"/>
  <c r="BF135" i="7"/>
  <c r="BF130" i="7"/>
  <c r="BF134" i="7"/>
  <c r="BF136" i="7"/>
  <c r="J93" i="7"/>
  <c r="BF129" i="7"/>
  <c r="BF131" i="7"/>
  <c r="J125" i="6"/>
  <c r="BF135" i="6"/>
  <c r="BF152" i="6"/>
  <c r="BF156" i="6"/>
  <c r="BF181" i="6"/>
  <c r="BF182" i="6"/>
  <c r="BF183" i="6"/>
  <c r="BF134" i="6"/>
  <c r="BF138" i="6"/>
  <c r="BF142" i="6"/>
  <c r="BF171" i="6"/>
  <c r="BF141" i="6"/>
  <c r="BF145" i="6"/>
  <c r="BF159" i="6"/>
  <c r="BF161" i="6"/>
  <c r="E85" i="6"/>
  <c r="F96" i="6"/>
  <c r="BF136" i="6"/>
  <c r="BF140" i="6"/>
  <c r="BF164" i="6"/>
  <c r="F127" i="6"/>
  <c r="BF143" i="6"/>
  <c r="BF148" i="6"/>
  <c r="BF150" i="6"/>
  <c r="BF154" i="6"/>
  <c r="BF162" i="6"/>
  <c r="BF179" i="6"/>
  <c r="BF133" i="6"/>
  <c r="BF175" i="6"/>
  <c r="BF146" i="6"/>
  <c r="BF158" i="6"/>
  <c r="BF169" i="6"/>
  <c r="BF173" i="6"/>
  <c r="BF167" i="6"/>
  <c r="BF177" i="6"/>
  <c r="BF138" i="5"/>
  <c r="BF175" i="5"/>
  <c r="F95" i="5"/>
  <c r="F128" i="5"/>
  <c r="BF174" i="5"/>
  <c r="BF177" i="5"/>
  <c r="BF178" i="5"/>
  <c r="BF180" i="5"/>
  <c r="BF182" i="5"/>
  <c r="E85" i="5"/>
  <c r="BF185" i="5"/>
  <c r="BF136" i="5"/>
  <c r="BF163" i="5"/>
  <c r="BF199" i="5"/>
  <c r="J125" i="5"/>
  <c r="BF139" i="5"/>
  <c r="BF140" i="5"/>
  <c r="BF143" i="5"/>
  <c r="BF149" i="5"/>
  <c r="BF151" i="5"/>
  <c r="BF172" i="5"/>
  <c r="BF134" i="5"/>
  <c r="BF135" i="5"/>
  <c r="BF137" i="5"/>
  <c r="BF145" i="5"/>
  <c r="BF171" i="5"/>
  <c r="BF201" i="5"/>
  <c r="BF203" i="5"/>
  <c r="BF141" i="5"/>
  <c r="BF191" i="5"/>
  <c r="F130" i="4"/>
  <c r="BF177" i="4"/>
  <c r="BF178" i="4"/>
  <c r="BF208" i="4"/>
  <c r="BF211" i="4"/>
  <c r="BF226" i="4"/>
  <c r="BF245" i="4"/>
  <c r="BF257" i="4"/>
  <c r="BF150" i="4"/>
  <c r="BF152" i="4"/>
  <c r="BF153" i="4"/>
  <c r="BF180" i="4"/>
  <c r="BF203" i="4"/>
  <c r="BF213" i="4"/>
  <c r="BF215" i="4"/>
  <c r="E120" i="4"/>
  <c r="BF154" i="4"/>
  <c r="BF165" i="4"/>
  <c r="BF174" i="4"/>
  <c r="BF175" i="4"/>
  <c r="BF185" i="4"/>
  <c r="BF216" i="4"/>
  <c r="F96" i="4"/>
  <c r="BF171" i="4"/>
  <c r="BF173" i="4"/>
  <c r="BF196" i="4"/>
  <c r="BF210" i="4"/>
  <c r="BF218" i="4"/>
  <c r="BF224" i="4"/>
  <c r="BF242" i="4"/>
  <c r="BF254" i="4"/>
  <c r="J128" i="4"/>
  <c r="BF137" i="4"/>
  <c r="BF146" i="4"/>
  <c r="BF219" i="4"/>
  <c r="BF220" i="4"/>
  <c r="BF221" i="4"/>
  <c r="BF223" i="4"/>
  <c r="BF225" i="4"/>
  <c r="BF243" i="4"/>
  <c r="BF260" i="4"/>
  <c r="BF261" i="4"/>
  <c r="BF149" i="4"/>
  <c r="BF160" i="4"/>
  <c r="BF169" i="4"/>
  <c r="BF209" i="4"/>
  <c r="BF212" i="4"/>
  <c r="BF214" i="4"/>
  <c r="BF238" i="4"/>
  <c r="BF253" i="4"/>
  <c r="BF142" i="4"/>
  <c r="BF182" i="4"/>
  <c r="BF201" i="4"/>
  <c r="BF217" i="4"/>
  <c r="BF227" i="4"/>
  <c r="BF237" i="4"/>
  <c r="BF256" i="4"/>
  <c r="BF259" i="4"/>
  <c r="E85" i="3"/>
  <c r="F95" i="3"/>
  <c r="BF145" i="3"/>
  <c r="BF181" i="3"/>
  <c r="BF183" i="3"/>
  <c r="BF194" i="3"/>
  <c r="BF196" i="3"/>
  <c r="BF233" i="3"/>
  <c r="BF235" i="3"/>
  <c r="BF257" i="3"/>
  <c r="BF267" i="3"/>
  <c r="J93" i="3"/>
  <c r="BF160" i="3"/>
  <c r="BF170" i="3"/>
  <c r="BF174" i="3"/>
  <c r="BF186" i="3"/>
  <c r="BF244" i="3"/>
  <c r="BF251" i="3"/>
  <c r="BF253" i="3"/>
  <c r="BF254" i="3"/>
  <c r="BF256" i="3"/>
  <c r="BF142" i="3"/>
  <c r="BF146" i="3"/>
  <c r="BF163" i="3"/>
  <c r="BF169" i="3"/>
  <c r="BF221" i="3"/>
  <c r="BF226" i="3"/>
  <c r="BF242" i="3"/>
  <c r="BF157" i="3"/>
  <c r="BF172" i="3"/>
  <c r="BF187" i="3"/>
  <c r="BF189" i="3"/>
  <c r="BF211" i="3"/>
  <c r="BF213" i="3"/>
  <c r="BF220" i="3"/>
  <c r="BF231" i="3"/>
  <c r="BF243" i="3"/>
  <c r="BF246" i="3"/>
  <c r="BF260" i="3"/>
  <c r="BF261" i="3"/>
  <c r="BF271" i="3"/>
  <c r="BF141" i="3"/>
  <c r="BF149" i="3"/>
  <c r="BF150" i="3"/>
  <c r="BF161" i="3"/>
  <c r="BF167" i="3"/>
  <c r="BF199" i="3"/>
  <c r="BF237" i="3"/>
  <c r="BF247" i="3"/>
  <c r="BF259" i="3"/>
  <c r="BF269" i="3"/>
  <c r="BF274" i="3"/>
  <c r="BF275" i="3"/>
  <c r="BF184" i="3"/>
  <c r="BF207" i="3"/>
  <c r="BF215" i="3"/>
  <c r="BF245" i="3"/>
  <c r="BF248" i="3"/>
  <c r="BF249" i="3"/>
  <c r="BF250" i="3"/>
  <c r="BF263" i="3"/>
  <c r="BF272" i="3"/>
  <c r="BF273" i="3"/>
  <c r="F96" i="3"/>
  <c r="BF147" i="3"/>
  <c r="BF152" i="3"/>
  <c r="BF153" i="3"/>
  <c r="BF155" i="3"/>
  <c r="BF176" i="3"/>
  <c r="BF177" i="3"/>
  <c r="BF201" i="3"/>
  <c r="BF205" i="3"/>
  <c r="BF197" i="3"/>
  <c r="BF209" i="3"/>
  <c r="BF210" i="3"/>
  <c r="BF252" i="3"/>
  <c r="BF255" i="3"/>
  <c r="BF198" i="2"/>
  <c r="BF218" i="2"/>
  <c r="BF233" i="2"/>
  <c r="BF235" i="2"/>
  <c r="BF238" i="2"/>
  <c r="BF154" i="2"/>
  <c r="BF168" i="2"/>
  <c r="BF169" i="2"/>
  <c r="BF229" i="2"/>
  <c r="BF145" i="2"/>
  <c r="BF163" i="2"/>
  <c r="BF212" i="2"/>
  <c r="BF214" i="2"/>
  <c r="BF227" i="2"/>
  <c r="BF240" i="2"/>
  <c r="BF251" i="2"/>
  <c r="BF254" i="2"/>
  <c r="BF256" i="2"/>
  <c r="F95" i="2"/>
  <c r="BF190" i="2"/>
  <c r="BF226" i="2"/>
  <c r="BF249" i="2"/>
  <c r="J93" i="2"/>
  <c r="BF141" i="2"/>
  <c r="BF171" i="2"/>
  <c r="BF199" i="2"/>
  <c r="BF207" i="2"/>
  <c r="BF209" i="2"/>
  <c r="BF220" i="2"/>
  <c r="E85" i="2"/>
  <c r="F130" i="2"/>
  <c r="BF135" i="2"/>
  <c r="BF137" i="2"/>
  <c r="BF143" i="2"/>
  <c r="BF191" i="2"/>
  <c r="BF242" i="2"/>
  <c r="BF139" i="2"/>
  <c r="BF144" i="2"/>
  <c r="BF164" i="2"/>
  <c r="BF166" i="2"/>
  <c r="BF170" i="2"/>
  <c r="BF176" i="2"/>
  <c r="BF184" i="2"/>
  <c r="BF202" i="2"/>
  <c r="BF204" i="2"/>
  <c r="BF205" i="2"/>
  <c r="BF216" i="2"/>
  <c r="BF222" i="2"/>
  <c r="BF224" i="2"/>
  <c r="BF241" i="2"/>
  <c r="BF138" i="2"/>
  <c r="BF147" i="2"/>
  <c r="BF201" i="2"/>
  <c r="BF244" i="2"/>
  <c r="BF250" i="2"/>
  <c r="BF252" i="2"/>
  <c r="F41" i="2"/>
  <c r="BD98" i="1" s="1"/>
  <c r="F37" i="4"/>
  <c r="AZ100" i="1" s="1"/>
  <c r="F39" i="5"/>
  <c r="BB101" i="1" s="1"/>
  <c r="AV104" i="1"/>
  <c r="F41" i="8"/>
  <c r="BD105" i="1" s="1"/>
  <c r="F39" i="10"/>
  <c r="BB107" i="1" s="1"/>
  <c r="F37" i="13"/>
  <c r="AZ114" i="1" s="1"/>
  <c r="AZ113" i="1" s="1"/>
  <c r="AV113" i="1" s="1"/>
  <c r="F40" i="14"/>
  <c r="BC116" i="1" s="1"/>
  <c r="F35" i="17"/>
  <c r="AZ120" i="1" s="1"/>
  <c r="J35" i="20"/>
  <c r="AV123" i="1" s="1"/>
  <c r="F39" i="2"/>
  <c r="BB98" i="1" s="1"/>
  <c r="F39" i="3"/>
  <c r="BB99" i="1" s="1"/>
  <c r="J37" i="5"/>
  <c r="AV101" i="1" s="1"/>
  <c r="F37" i="7"/>
  <c r="AZ104" i="1" s="1"/>
  <c r="F41" i="7"/>
  <c r="BD104" i="1" s="1"/>
  <c r="J37" i="9"/>
  <c r="AV106" i="1" s="1"/>
  <c r="F37" i="11"/>
  <c r="AZ109" i="1" s="1"/>
  <c r="AZ108" i="1" s="1"/>
  <c r="AV108" i="1" s="1"/>
  <c r="F40" i="11"/>
  <c r="BC109" i="1" s="1"/>
  <c r="BC108" i="1" s="1"/>
  <c r="AY108" i="1" s="1"/>
  <c r="BC112" i="1"/>
  <c r="BC111" i="1" s="1"/>
  <c r="AY111" i="1" s="1"/>
  <c r="J37" i="14"/>
  <c r="AV116" i="1" s="1"/>
  <c r="F37" i="16"/>
  <c r="AZ118" i="1" s="1"/>
  <c r="F39" i="17"/>
  <c r="BD120" i="1" s="1"/>
  <c r="F38" i="20"/>
  <c r="BC123" i="1" s="1"/>
  <c r="F37" i="2"/>
  <c r="AZ98" i="1" s="1"/>
  <c r="F41" i="3"/>
  <c r="BD99" i="1" s="1"/>
  <c r="F41" i="6"/>
  <c r="BD102" i="1" s="1"/>
  <c r="F40" i="7"/>
  <c r="BC104" i="1" s="1"/>
  <c r="F40" i="9"/>
  <c r="BC106" i="1" s="1"/>
  <c r="F40" i="10"/>
  <c r="BC107" i="1" s="1"/>
  <c r="F41" i="13"/>
  <c r="BD114" i="1" s="1"/>
  <c r="BD113" i="1" s="1"/>
  <c r="F37" i="15"/>
  <c r="AZ117" i="1" s="1"/>
  <c r="F39" i="16"/>
  <c r="BB118" i="1" s="1"/>
  <c r="BB121" i="1"/>
  <c r="BC121" i="1"/>
  <c r="J35" i="19"/>
  <c r="AV122" i="1" s="1"/>
  <c r="F38" i="19"/>
  <c r="BC122" i="1" s="1"/>
  <c r="F37" i="3"/>
  <c r="AZ99" i="1" s="1"/>
  <c r="F37" i="5"/>
  <c r="AZ101" i="1" s="1"/>
  <c r="F40" i="5"/>
  <c r="BC101" i="1" s="1"/>
  <c r="F40" i="6"/>
  <c r="BC102" i="1" s="1"/>
  <c r="F39" i="8"/>
  <c r="BB105" i="1" s="1"/>
  <c r="F39" i="9"/>
  <c r="BB106" i="1" s="1"/>
  <c r="J37" i="11"/>
  <c r="AV109" i="1" s="1"/>
  <c r="AZ112" i="1"/>
  <c r="AZ111" i="1" s="1"/>
  <c r="AV111" i="1" s="1"/>
  <c r="J37" i="13"/>
  <c r="AV114" i="1" s="1"/>
  <c r="F39" i="14"/>
  <c r="BB116" i="1" s="1"/>
  <c r="F40" i="16"/>
  <c r="BC118" i="1" s="1"/>
  <c r="F38" i="17"/>
  <c r="BC120" i="1" s="1"/>
  <c r="F39" i="20"/>
  <c r="BD123" i="1" s="1"/>
  <c r="F40" i="2"/>
  <c r="BC98" i="1" s="1"/>
  <c r="F40" i="4"/>
  <c r="BC100" i="1" s="1"/>
  <c r="J37" i="6"/>
  <c r="AV102" i="1" s="1"/>
  <c r="J37" i="8"/>
  <c r="AV105" i="1" s="1"/>
  <c r="F37" i="10"/>
  <c r="AZ107" i="1" s="1"/>
  <c r="BB112" i="1"/>
  <c r="BB111" i="1" s="1"/>
  <c r="F37" i="14"/>
  <c r="AZ116" i="1" s="1"/>
  <c r="F41" i="15"/>
  <c r="BD117" i="1" s="1"/>
  <c r="J35" i="17"/>
  <c r="AV120" i="1" s="1"/>
  <c r="J37" i="2"/>
  <c r="AV98" i="1" s="1"/>
  <c r="F39" i="4"/>
  <c r="BB100" i="1" s="1"/>
  <c r="F37" i="6"/>
  <c r="AZ102" i="1" s="1"/>
  <c r="F37" i="8"/>
  <c r="AZ105" i="1" s="1"/>
  <c r="F41" i="9"/>
  <c r="BD106" i="1" s="1"/>
  <c r="F39" i="11"/>
  <c r="BB109" i="1" s="1"/>
  <c r="BB108" i="1" s="1"/>
  <c r="AX108" i="1" s="1"/>
  <c r="F41" i="11"/>
  <c r="BD109" i="1" s="1"/>
  <c r="BD108" i="1" s="1"/>
  <c r="AV112" i="1"/>
  <c r="F39" i="13"/>
  <c r="BB114" i="1" s="1"/>
  <c r="BB113" i="1" s="1"/>
  <c r="AX113" i="1" s="1"/>
  <c r="J37" i="15"/>
  <c r="AV117" i="1" s="1"/>
  <c r="F41" i="16"/>
  <c r="BD118" i="1" s="1"/>
  <c r="AV121" i="1"/>
  <c r="BD121" i="1"/>
  <c r="F37" i="19"/>
  <c r="BB122" i="1" s="1"/>
  <c r="F35" i="20"/>
  <c r="AZ123" i="1" s="1"/>
  <c r="AS110" i="1"/>
  <c r="F40" i="3"/>
  <c r="BC99" i="1" s="1"/>
  <c r="J37" i="4"/>
  <c r="AV100" i="1" s="1"/>
  <c r="F39" i="6"/>
  <c r="BB102" i="1" s="1"/>
  <c r="F40" i="8"/>
  <c r="BC105" i="1" s="1"/>
  <c r="J37" i="10"/>
  <c r="AV107" i="1" s="1"/>
  <c r="BD112" i="1"/>
  <c r="BD111" i="1" s="1"/>
  <c r="F41" i="14"/>
  <c r="BD116" i="1" s="1"/>
  <c r="F40" i="15"/>
  <c r="BC117" i="1" s="1"/>
  <c r="F37" i="17"/>
  <c r="BB120" i="1" s="1"/>
  <c r="F37" i="20"/>
  <c r="BB123" i="1" s="1"/>
  <c r="AS96" i="1"/>
  <c r="J37" i="3"/>
  <c r="AV99" i="1" s="1"/>
  <c r="F41" i="4"/>
  <c r="BD100" i="1" s="1"/>
  <c r="F41" i="5"/>
  <c r="BD101" i="1" s="1"/>
  <c r="F39" i="7"/>
  <c r="BB104" i="1" s="1"/>
  <c r="F37" i="9"/>
  <c r="AZ106" i="1" s="1"/>
  <c r="F41" i="10"/>
  <c r="BD107" i="1" s="1"/>
  <c r="F40" i="13"/>
  <c r="BC114" i="1" s="1"/>
  <c r="BC113" i="1" s="1"/>
  <c r="AY113" i="1" s="1"/>
  <c r="F39" i="15"/>
  <c r="BB117" i="1" s="1"/>
  <c r="J37" i="16"/>
  <c r="AV118" i="1" s="1"/>
  <c r="AZ121" i="1"/>
  <c r="F35" i="19"/>
  <c r="AZ122" i="1" s="1"/>
  <c r="F39" i="19"/>
  <c r="BD122" i="1" s="1"/>
  <c r="R183" i="4" l="1"/>
  <c r="T134" i="9"/>
  <c r="T132" i="9" s="1"/>
  <c r="R131" i="6"/>
  <c r="R130" i="6" s="1"/>
  <c r="BK183" i="5"/>
  <c r="T126" i="20"/>
  <c r="R189" i="19"/>
  <c r="BK139" i="3"/>
  <c r="R183" i="5"/>
  <c r="BK131" i="19"/>
  <c r="BK130" i="19" s="1"/>
  <c r="T165" i="6"/>
  <c r="R139" i="3"/>
  <c r="T127" i="16"/>
  <c r="P132" i="5"/>
  <c r="R131" i="19"/>
  <c r="R130" i="19" s="1"/>
  <c r="BK131" i="6"/>
  <c r="P129" i="15"/>
  <c r="AU117" i="1" s="1"/>
  <c r="BK189" i="19"/>
  <c r="T189" i="19"/>
  <c r="T132" i="5"/>
  <c r="R134" i="4"/>
  <c r="P131" i="6"/>
  <c r="P130" i="6" s="1"/>
  <c r="AU102" i="1" s="1"/>
  <c r="BK165" i="6"/>
  <c r="BK133" i="2"/>
  <c r="BK130" i="8"/>
  <c r="P134" i="8"/>
  <c r="P129" i="8" s="1"/>
  <c r="AU105" i="1" s="1"/>
  <c r="AU103" i="1" s="1"/>
  <c r="R137" i="17"/>
  <c r="AU112" i="1"/>
  <c r="AU111" i="1" s="1"/>
  <c r="BK134" i="8"/>
  <c r="BK145" i="13"/>
  <c r="R210" i="2"/>
  <c r="R132" i="5"/>
  <c r="BK130" i="10"/>
  <c r="P130" i="10"/>
  <c r="AU107" i="1" s="1"/>
  <c r="BK127" i="16"/>
  <c r="R127" i="16"/>
  <c r="BK126" i="11"/>
  <c r="P126" i="11"/>
  <c r="AU109" i="1" s="1"/>
  <c r="AU108" i="1" s="1"/>
  <c r="P127" i="14"/>
  <c r="AU116" i="1" s="1"/>
  <c r="BK126" i="7"/>
  <c r="BK137" i="17"/>
  <c r="P232" i="17"/>
  <c r="P158" i="3"/>
  <c r="R158" i="3"/>
  <c r="R138" i="3" s="1"/>
  <c r="R134" i="8"/>
  <c r="R129" i="8" s="1"/>
  <c r="T158" i="3"/>
  <c r="BK232" i="17"/>
  <c r="BK129" i="15"/>
  <c r="R126" i="11"/>
  <c r="P137" i="17"/>
  <c r="P189" i="19"/>
  <c r="T126" i="11"/>
  <c r="BK210" i="2"/>
  <c r="T131" i="19"/>
  <c r="T130" i="19" s="1"/>
  <c r="P127" i="16"/>
  <c r="AU118" i="1" s="1"/>
  <c r="BK158" i="3"/>
  <c r="T137" i="17"/>
  <c r="P131" i="19"/>
  <c r="T139" i="3"/>
  <c r="T138" i="3" s="1"/>
  <c r="P183" i="4"/>
  <c r="T127" i="14"/>
  <c r="T130" i="10"/>
  <c r="R133" i="2"/>
  <c r="T129" i="15"/>
  <c r="R127" i="14"/>
  <c r="BK183" i="4"/>
  <c r="R134" i="9"/>
  <c r="R132" i="9" s="1"/>
  <c r="P133" i="2"/>
  <c r="T232" i="17"/>
  <c r="P145" i="13"/>
  <c r="P134" i="13" s="1"/>
  <c r="AU114" i="1" s="1"/>
  <c r="AU113" i="1" s="1"/>
  <c r="P134" i="9"/>
  <c r="P132" i="9" s="1"/>
  <c r="AU106" i="1" s="1"/>
  <c r="T210" i="2"/>
  <c r="T132" i="2" s="1"/>
  <c r="T131" i="6"/>
  <c r="P183" i="5"/>
  <c r="P131" i="5" s="1"/>
  <c r="AU101" i="1" s="1"/>
  <c r="P126" i="20"/>
  <c r="AU123" i="1" s="1"/>
  <c r="BK127" i="14"/>
  <c r="T183" i="4"/>
  <c r="R129" i="15"/>
  <c r="T145" i="13"/>
  <c r="T134" i="13" s="1"/>
  <c r="T183" i="5"/>
  <c r="P210" i="2"/>
  <c r="R130" i="10"/>
  <c r="BK132" i="5"/>
  <c r="BK134" i="9"/>
  <c r="BK132" i="9" s="1"/>
  <c r="R232" i="17"/>
  <c r="R145" i="13"/>
  <c r="R134" i="13" s="1"/>
  <c r="R126" i="20"/>
  <c r="T134" i="8"/>
  <c r="T129" i="8" s="1"/>
  <c r="T135" i="4"/>
  <c r="T134" i="4" s="1"/>
  <c r="P139" i="3"/>
  <c r="BK135" i="13"/>
  <c r="P135" i="4"/>
  <c r="P134" i="4" s="1"/>
  <c r="AU100" i="1" s="1"/>
  <c r="BK127" i="20"/>
  <c r="BK143" i="20"/>
  <c r="AW99" i="1"/>
  <c r="AT99" i="1" s="1"/>
  <c r="AZ97" i="1"/>
  <c r="BA105" i="1"/>
  <c r="AX111" i="1"/>
  <c r="AW112" i="1"/>
  <c r="AT112" i="1" s="1"/>
  <c r="AW117" i="1"/>
  <c r="AT117" i="1" s="1"/>
  <c r="BA122" i="1"/>
  <c r="BA100" i="1"/>
  <c r="AZ103" i="1"/>
  <c r="AV103" i="1" s="1"/>
  <c r="AW109" i="1"/>
  <c r="AT109" i="1" s="1"/>
  <c r="AW114" i="1"/>
  <c r="AT114" i="1" s="1"/>
  <c r="AW118" i="1"/>
  <c r="AT118" i="1" s="1"/>
  <c r="AW122" i="1"/>
  <c r="AT122" i="1" s="1"/>
  <c r="BA98" i="1"/>
  <c r="AW104" i="1"/>
  <c r="AT104" i="1" s="1"/>
  <c r="AW107" i="1"/>
  <c r="AT107" i="1" s="1"/>
  <c r="BB110" i="1"/>
  <c r="AX110" i="1" s="1"/>
  <c r="AZ110" i="1"/>
  <c r="AV110" i="1" s="1"/>
  <c r="AW120" i="1"/>
  <c r="AT120" i="1" s="1"/>
  <c r="AW98" i="1"/>
  <c r="AT98" i="1" s="1"/>
  <c r="BC103" i="1"/>
  <c r="AY103" i="1" s="1"/>
  <c r="BB103" i="1"/>
  <c r="AX103" i="1" s="1"/>
  <c r="BA109" i="1"/>
  <c r="BA108" i="1" s="1"/>
  <c r="AW108" i="1" s="1"/>
  <c r="AT108" i="1" s="1"/>
  <c r="BA114" i="1"/>
  <c r="BA113" i="1" s="1"/>
  <c r="AW113" i="1" s="1"/>
  <c r="AT113" i="1" s="1"/>
  <c r="BA118" i="1"/>
  <c r="AW121" i="1"/>
  <c r="AT121" i="1" s="1"/>
  <c r="BA123" i="1"/>
  <c r="BA99" i="1"/>
  <c r="AW102" i="1"/>
  <c r="AT102" i="1" s="1"/>
  <c r="BA106" i="1"/>
  <c r="AW116" i="1"/>
  <c r="AT116" i="1" s="1"/>
  <c r="AZ119" i="1"/>
  <c r="AV119" i="1" s="1"/>
  <c r="BB119" i="1"/>
  <c r="AX119" i="1" s="1"/>
  <c r="AS95" i="1"/>
  <c r="AS94" i="1" s="1"/>
  <c r="AW100" i="1"/>
  <c r="AT100" i="1" s="1"/>
  <c r="BA104" i="1"/>
  <c r="BA107" i="1"/>
  <c r="BC110" i="1"/>
  <c r="AY110" i="1" s="1"/>
  <c r="BD110" i="1"/>
  <c r="BA120" i="1"/>
  <c r="AW101" i="1"/>
  <c r="AT101" i="1" s="1"/>
  <c r="BD97" i="1"/>
  <c r="BC97" i="1"/>
  <c r="AY97" i="1" s="1"/>
  <c r="BB97" i="1"/>
  <c r="AX97" i="1" s="1"/>
  <c r="BD103" i="1"/>
  <c r="AW106" i="1"/>
  <c r="AT106" i="1" s="1"/>
  <c r="BA116" i="1"/>
  <c r="AW123" i="1"/>
  <c r="AT123" i="1" s="1"/>
  <c r="BA101" i="1"/>
  <c r="BA102" i="1"/>
  <c r="AW105" i="1"/>
  <c r="AT105" i="1" s="1"/>
  <c r="BA112" i="1"/>
  <c r="BA111" i="1" s="1"/>
  <c r="BA117" i="1"/>
  <c r="BA121" i="1"/>
  <c r="BC119" i="1"/>
  <c r="AY119" i="1" s="1"/>
  <c r="BD119" i="1"/>
  <c r="P130" i="19" l="1"/>
  <c r="AU122" i="1" s="1"/>
  <c r="R131" i="5"/>
  <c r="BK131" i="5"/>
  <c r="BK129" i="8"/>
  <c r="T131" i="5"/>
  <c r="T130" i="6"/>
  <c r="R132" i="2"/>
  <c r="P136" i="17"/>
  <c r="AU120" i="1" s="1"/>
  <c r="AU119" i="1" s="1"/>
  <c r="R136" i="17"/>
  <c r="BK130" i="6"/>
  <c r="BK134" i="13"/>
  <c r="BK136" i="17"/>
  <c r="BK132" i="2"/>
  <c r="BK134" i="4"/>
  <c r="BK138" i="3"/>
  <c r="P132" i="2"/>
  <c r="AU98" i="1" s="1"/>
  <c r="T136" i="17"/>
  <c r="P138" i="3"/>
  <c r="AU99" i="1" s="1"/>
  <c r="BK126" i="20"/>
  <c r="AW111" i="1"/>
  <c r="AT111" i="1" s="1"/>
  <c r="AV97" i="1"/>
  <c r="BD96" i="1"/>
  <c r="BA119" i="1"/>
  <c r="AW119" i="1" s="1"/>
  <c r="AT119" i="1" s="1"/>
  <c r="AU110" i="1"/>
  <c r="AZ96" i="1"/>
  <c r="BA103" i="1"/>
  <c r="AW103" i="1" s="1"/>
  <c r="AT103" i="1" s="1"/>
  <c r="BA110" i="1"/>
  <c r="AW110" i="1" s="1"/>
  <c r="AT110" i="1" s="1"/>
  <c r="BB96" i="1"/>
  <c r="BA97" i="1"/>
  <c r="AW97" i="1" s="1"/>
  <c r="BC96" i="1"/>
  <c r="AY96" i="1" s="1"/>
  <c r="BB95" i="1" l="1"/>
  <c r="BB94" i="1" s="1"/>
  <c r="AX94" i="1" s="1"/>
  <c r="AU97" i="1"/>
  <c r="AU96" i="1" s="1"/>
  <c r="AU95" i="1" s="1"/>
  <c r="AU94" i="1" s="1"/>
  <c r="AT97" i="1"/>
  <c r="BC95" i="1"/>
  <c r="AY95" i="1" s="1"/>
  <c r="BD95" i="1"/>
  <c r="BD94" i="1" s="1"/>
  <c r="W33" i="1" s="1"/>
  <c r="AV96" i="1"/>
  <c r="AZ95" i="1"/>
  <c r="AV95" i="1" s="1"/>
  <c r="BA96" i="1"/>
  <c r="AW96" i="1" s="1"/>
  <c r="AX96" i="1"/>
  <c r="W31" i="1" l="1"/>
  <c r="AZ94" i="1"/>
  <c r="BA95" i="1"/>
  <c r="AW95" i="1" s="1"/>
  <c r="AT95" i="1" s="1"/>
  <c r="AX95" i="1"/>
  <c r="BC94" i="1"/>
  <c r="W32" i="1" s="1"/>
  <c r="AT96" i="1"/>
  <c r="AV94" i="1" l="1"/>
  <c r="AY94" i="1"/>
  <c r="BA94" i="1"/>
  <c r="AW94" i="1" s="1"/>
  <c r="AT94" i="1" l="1"/>
</calcChain>
</file>

<file path=xl/sharedStrings.xml><?xml version="1.0" encoding="utf-8"?>
<sst xmlns="http://schemas.openxmlformats.org/spreadsheetml/2006/main" count="20846" uniqueCount="2987">
  <si>
    <t>Export Komplet</t>
  </si>
  <si>
    <t/>
  </si>
  <si>
    <t>2.0</t>
  </si>
  <si>
    <t>False</t>
  </si>
  <si>
    <t>{2c9539c2-fc0f-471d-8a7b-963952b12bc1}</t>
  </si>
  <si>
    <t>&gt;&gt;  skryté stĺpce  &lt;&lt;</t>
  </si>
  <si>
    <t>0,01</t>
  </si>
  <si>
    <t>20</t>
  </si>
  <si>
    <t>v ---  nižšie sa nachádzajú doplnkové a pomocné údaje k zostavám  --- v</t>
  </si>
  <si>
    <t>0,001</t>
  </si>
  <si>
    <t>Kód:</t>
  </si>
  <si>
    <t>Stavba:</t>
  </si>
  <si>
    <t>Lipany OOPZ, Rekonštrukcia objektu</t>
  </si>
  <si>
    <t>JKSO:</t>
  </si>
  <si>
    <t>KS:</t>
  </si>
  <si>
    <t>Miesto:</t>
  </si>
  <si>
    <t xml:space="preserve"> </t>
  </si>
  <si>
    <t>Dátum:</t>
  </si>
  <si>
    <t>16.12.2022</t>
  </si>
  <si>
    <t>Objednávateľ:</t>
  </si>
  <si>
    <t>IČO:</t>
  </si>
  <si>
    <t>IČ DPH:</t>
  </si>
  <si>
    <t>Zhotoviteľ:</t>
  </si>
  <si>
    <t>Projektant:</t>
  </si>
  <si>
    <t>LTK projekt, s.r.o., Jánošíkova 5, 0890 01 Prešov</t>
  </si>
  <si>
    <t>True</t>
  </si>
  <si>
    <t>Spracovateľ:</t>
  </si>
  <si>
    <t>Ing. Ľubomnír Tkáč</t>
  </si>
  <si>
    <t>Poznámka:</t>
  </si>
  <si>
    <t>Cena bez DPH</t>
  </si>
  <si>
    <t>Sadzba dane</t>
  </si>
  <si>
    <t>Základ dane</t>
  </si>
  <si>
    <t>Výška dane</t>
  </si>
  <si>
    <t>DPH</t>
  </si>
  <si>
    <t>základná</t>
  </si>
  <si>
    <t>znížená</t>
  </si>
  <si>
    <t>zákl. prenesená</t>
  </si>
  <si>
    <t>zníž. prenesená</t>
  </si>
  <si>
    <t>nulová</t>
  </si>
  <si>
    <t>Cena s DPH</t>
  </si>
  <si>
    <t>v</t>
  </si>
  <si>
    <t>EUR</t>
  </si>
  <si>
    <t>Projektant</t>
  </si>
  <si>
    <t>Spracovateľ</t>
  </si>
  <si>
    <t>Dátum a podpis:</t>
  </si>
  <si>
    <t>Pečiatka</t>
  </si>
  <si>
    <t>Objednávateľ</t>
  </si>
  <si>
    <t>Zhotoviteľ</t>
  </si>
  <si>
    <t>REKAPITULÁCIA OBJEKTOV STAVBY</t>
  </si>
  <si>
    <t>Informatívne údaje z listov zákaziek</t>
  </si>
  <si>
    <t>Kód</t>
  </si>
  <si>
    <t>Popis</t>
  </si>
  <si>
    <t>Cena bez DPH [EUR]</t>
  </si>
  <si>
    <t>Cena s DPH [EUR]</t>
  </si>
  <si>
    <t>Typ</t>
  </si>
  <si>
    <t>z toho Ostat._x000D_
náklady [EUR]</t>
  </si>
  <si>
    <t>DPH [EUR]</t>
  </si>
  <si>
    <t>Normohodiny [h]</t>
  </si>
  <si>
    <t>DPH základná [EUR]</t>
  </si>
  <si>
    <t>DPH znížená [EUR]</t>
  </si>
  <si>
    <t>DPH základná prenesená_x000D_
[EUR]</t>
  </si>
  <si>
    <t>DPH znížená prenesená_x000D_
[EUR]</t>
  </si>
  <si>
    <t>Základňa_x000D_
DPH základná</t>
  </si>
  <si>
    <t>Základňa_x000D_
DPH znížená</t>
  </si>
  <si>
    <t>Základňa_x000D_
DPH zákl. prenesená</t>
  </si>
  <si>
    <t>Základňa_x000D_
DPH zníž. prenesená</t>
  </si>
  <si>
    <t>Základňa_x000D_
DPH nulová</t>
  </si>
  <si>
    <t>Náklady z rozpočtov</t>
  </si>
  <si>
    <t>D</t>
  </si>
  <si>
    <t>0</t>
  </si>
  <si>
    <t>###NOIMPORT###</t>
  </si>
  <si>
    <t>IMPORT</t>
  </si>
  <si>
    <t>{00000000-0000-0000-0000-000000000000}</t>
  </si>
  <si>
    <t>X</t>
  </si>
  <si>
    <t>SO 01 OOPZ Lipany - oprávnené práce</t>
  </si>
  <si>
    <t>STA</t>
  </si>
  <si>
    <t>1</t>
  </si>
  <si>
    <t>{bbd70d18-4870-47c6-b6ab-6f749b0f9790}</t>
  </si>
  <si>
    <t>A</t>
  </si>
  <si>
    <t>Časť</t>
  </si>
  <si>
    <t>2</t>
  </si>
  <si>
    <t>{02aa98ca-4860-42bc-a8f4-3636c6458990}</t>
  </si>
  <si>
    <t>E1.1. ASR - oprávnené</t>
  </si>
  <si>
    <t>3</t>
  </si>
  <si>
    <t>{e857200f-8d29-4923-a40c-888155da4082}</t>
  </si>
  <si>
    <t>/</t>
  </si>
  <si>
    <t>4</t>
  </si>
  <si>
    <t>{a46c71cc-b70d-4c1e-99fa-c4bc07014684}</t>
  </si>
  <si>
    <t>{a3316d43-ca98-4a36-a15b-f292b73e532c}</t>
  </si>
  <si>
    <t>{aa577a1a-98bd-406f-a0ea-d59aa2989faf}</t>
  </si>
  <si>
    <t>{7344532c-52aa-497d-b23a-cc202d412e7c}</t>
  </si>
  <si>
    <t>5</t>
  </si>
  <si>
    <t>{798090cf-f63a-4e6c-839d-adbde9198070}</t>
  </si>
  <si>
    <t>6</t>
  </si>
  <si>
    <t>E1.4. Zdravotechnické inštalácie</t>
  </si>
  <si>
    <t>{b235949c-fe35-4ef7-bff2-51fb30817fd2}</t>
  </si>
  <si>
    <t>{96c51dfc-3673-431c-9ea3-254e3dd22c33}</t>
  </si>
  <si>
    <t>7</t>
  </si>
  <si>
    <t>{84817434-0f5f-4370-969a-614b35394800}</t>
  </si>
  <si>
    <t>8</t>
  </si>
  <si>
    <t>E1.5. Vykurovanie</t>
  </si>
  <si>
    <t>{8cef98f7-773e-402b-82ab-de5158f9b796}</t>
  </si>
  <si>
    <t>9</t>
  </si>
  <si>
    <t>E1.5. MaR a PRS</t>
  </si>
  <si>
    <t>{d606b50c-8861-4725-a4a1-337c3671d26c}</t>
  </si>
  <si>
    <t>10</t>
  </si>
  <si>
    <t>E1.7. Umelé osvetlenie, vnútorné silnoprúdové rozvody, slaboprúdové rozvody</t>
  </si>
  <si>
    <t>{416cd5d8-28dd-4ece-9584-6c699a255abd}</t>
  </si>
  <si>
    <t>{24bb9358-b03d-40b0-9029-b5804b395f33}</t>
  </si>
  <si>
    <t>B</t>
  </si>
  <si>
    <t>SO 01.2 Budova OOPZ - nezelená časť</t>
  </si>
  <si>
    <t>{a92de6e6-7deb-46e7-84e2-e4813bff3122}</t>
  </si>
  <si>
    <t>{b35ba041-dec7-4ef4-b6e8-aa3e3288156b}</t>
  </si>
  <si>
    <t>11</t>
  </si>
  <si>
    <t>E1.2. Statika - oceľové a betónové konštrukcie</t>
  </si>
  <si>
    <t>{1a375767-0a7c-414c-bf65-12b8a9ab67a4}</t>
  </si>
  <si>
    <t>{17467937-3193-40d9-b051-f2279ec27ae1}</t>
  </si>
  <si>
    <t>12</t>
  </si>
  <si>
    <t>{f91094c4-f212-4a07-ab3f-53d8e52d5840}</t>
  </si>
  <si>
    <t>13</t>
  </si>
  <si>
    <t>{e5b84dfe-1df8-4743-ac34-e8cbd13f423a}</t>
  </si>
  <si>
    <t>14</t>
  </si>
  <si>
    <t>{a5c5cf1a-6af9-49c2-85ce-e0fe136d5519}</t>
  </si>
  <si>
    <t>15</t>
  </si>
  <si>
    <t>E1.9. Bleskozvod</t>
  </si>
  <si>
    <t>{7771dfb7-52a3-4019-8809-2ce1fa6b3b7b}</t>
  </si>
  <si>
    <t>{974812be-1bae-4d4f-81fd-93a2002a3652}</t>
  </si>
  <si>
    <t>21</t>
  </si>
  <si>
    <t>{09580adc-c0f4-4f11-8e5d-b49993ba42ce}</t>
  </si>
  <si>
    <t>22</t>
  </si>
  <si>
    <t>SO 02.2 Rekonštrukcia spevnených plôch</t>
  </si>
  <si>
    <t>{0a5b4b32-990b-492f-9bcf-27f7fe7c2f4c}</t>
  </si>
  <si>
    <t>23</t>
  </si>
  <si>
    <t>SO 02.3 Rekonštrukcia oplotenia</t>
  </si>
  <si>
    <t>{39db4444-27f6-410c-a03f-8a737c8fd486}</t>
  </si>
  <si>
    <t>24</t>
  </si>
  <si>
    <t>SO 02.4 Asanácia koterca</t>
  </si>
  <si>
    <t>{dac07572-5564-4fb7-be16-9ea1fc52b8a9}</t>
  </si>
  <si>
    <t>KRYCÍ LIST ROZPOČTU</t>
  </si>
  <si>
    <t>Objekt:</t>
  </si>
  <si>
    <t>X - SO 01 OOPZ Lipany - oprávnené práce</t>
  </si>
  <si>
    <t>Časť:</t>
  </si>
  <si>
    <t>A - SO 01.1 OOPZ Lipany - zelená časť</t>
  </si>
  <si>
    <t>Úroveň 4:</t>
  </si>
  <si>
    <t>1 - Zateplenie obvodového plášťa</t>
  </si>
  <si>
    <t>REKAPITULÁCIA ROZPOČTU</t>
  </si>
  <si>
    <t>Kód dielu - Popis</t>
  </si>
  <si>
    <t>Cena celkom [EUR]</t>
  </si>
  <si>
    <t>Náklady z rozpočtu</t>
  </si>
  <si>
    <t>-1</t>
  </si>
  <si>
    <t>HSV - Práce a dodávky HSV</t>
  </si>
  <si>
    <t xml:space="preserve">    6 - Úpravy povrchov, podlahy, osadenie</t>
  </si>
  <si>
    <t xml:space="preserve">    9 - Ostatné konštrukcie a práce-búranie</t>
  </si>
  <si>
    <t xml:space="preserve">    99 - Presun hmôt HSV</t>
  </si>
  <si>
    <t>PSV - Práce a dodávky PSV</t>
  </si>
  <si>
    <t xml:space="preserve">    713 - Izolácie tepelné</t>
  </si>
  <si>
    <t xml:space="preserve">    763 - Konštrukcie - drevostavby</t>
  </si>
  <si>
    <t xml:space="preserve">    766 - Konštrukcie stolárske</t>
  </si>
  <si>
    <t xml:space="preserve">    767 - Konštrukcie doplnkové kovové</t>
  </si>
  <si>
    <t xml:space="preserve">    769 - Montáže vzduchotechnických zariadení</t>
  </si>
  <si>
    <t xml:space="preserve">    784 - Dokončovacie práce - maľby</t>
  </si>
  <si>
    <t>ROZPOČET</t>
  </si>
  <si>
    <t>PČ</t>
  </si>
  <si>
    <t>MJ</t>
  </si>
  <si>
    <t>Množstvo</t>
  </si>
  <si>
    <t>J.cena [EUR]</t>
  </si>
  <si>
    <t>Cenová sústava</t>
  </si>
  <si>
    <t>J. Nh [h]</t>
  </si>
  <si>
    <t>Nh celkom [h]</t>
  </si>
  <si>
    <t>J. hmotnosť [t]</t>
  </si>
  <si>
    <t>Hmotnosť celkom [t]</t>
  </si>
  <si>
    <t>J. suť [t]</t>
  </si>
  <si>
    <t>Suť Celkom [t]</t>
  </si>
  <si>
    <t>HSV</t>
  </si>
  <si>
    <t>Práce a dodávky HSV</t>
  </si>
  <si>
    <t>ROZPOCET</t>
  </si>
  <si>
    <t>Úpravy povrchov, podlahy, osadenie</t>
  </si>
  <si>
    <t>K</t>
  </si>
  <si>
    <t>612460121.S</t>
  </si>
  <si>
    <t>Príprava vnútorného podkladu stien penetráciou základnou</t>
  </si>
  <si>
    <t>m2</t>
  </si>
  <si>
    <t>1574993526</t>
  </si>
  <si>
    <t>VV</t>
  </si>
  <si>
    <t>"S6" (0,4+2,95+1,95)*6,08</t>
  </si>
  <si>
    <t>612460206.S</t>
  </si>
  <si>
    <t>Vnútorná omietka stien vápenná štuková (jemná), hr. 3 mm</t>
  </si>
  <si>
    <t>-1188113465</t>
  </si>
  <si>
    <t>612481119.S</t>
  </si>
  <si>
    <t>Potiahnutie vnútorných stien sklotextilnou mriežkou s celoplošným prilepením</t>
  </si>
  <si>
    <t>-979114349</t>
  </si>
  <si>
    <t>622460121.S</t>
  </si>
  <si>
    <t>Príprava vonkajšieho podkladu stien penetráciou základnou</t>
  </si>
  <si>
    <t>-1994343431</t>
  </si>
  <si>
    <t>532,871+78,979+52,56</t>
  </si>
  <si>
    <t>622460233.S</t>
  </si>
  <si>
    <t>Vonkajšia omietka stien cementová hrubá, hr. 20 mm</t>
  </si>
  <si>
    <t>1077864090</t>
  </si>
  <si>
    <t>532,871*0,5</t>
  </si>
  <si>
    <t>622461053.S</t>
  </si>
  <si>
    <t>Vonkajšia omietka stien silikónová roztieraná, hr. 2 mm</t>
  </si>
  <si>
    <t>358933739</t>
  </si>
  <si>
    <t>622461281.S</t>
  </si>
  <si>
    <t>Vonkajšia omietka stien pastovitá dekoratívna mozaiková</t>
  </si>
  <si>
    <t>-1370564924</t>
  </si>
  <si>
    <t>625250552.S</t>
  </si>
  <si>
    <t>Kontaktný zatepľovací systém XPS soklovej časti hr. 140 mm, skrutkovacie kotvy</t>
  </si>
  <si>
    <t>1483837952</t>
  </si>
  <si>
    <t>"sokel" (10,63+5,17+11,9+6,5+1,5+2,9+1,5+6,4+11,9)*0,9</t>
  </si>
  <si>
    <t>625250710.S</t>
  </si>
  <si>
    <t>Kontaktný zatepľovací systém z minerálnej vlny hr. 150 mm, skrutkovacie kotvy</t>
  </si>
  <si>
    <t>-2009858537</t>
  </si>
  <si>
    <t>"Fasáda" (16,1+12,2*2+16,1+1,5*2)*10,5</t>
  </si>
  <si>
    <t>"Výplne otvorov" -(0,88*1,15*4+0,88*0,54*2+1,14*2,2+0,65*0,86*2+0,88*1,15*2)</t>
  </si>
  <si>
    <t>-(2,4*2,1*2+0,88*1,15+1,05*2,05+0,6*1,15+0,88*1,15+1,8*2,45+0,95*1,9+0,88*1,15*2)</t>
  </si>
  <si>
    <t>-(2,1*1,45*2+0,88*0,54*2+0,6*0,81*2+1,78*1,45+2,1*1,45*4+1,425*0,6+3,4*2,23+1,78*1,45)</t>
  </si>
  <si>
    <t>-(2,1*1,45*2+0,88*0,54*2+1,78*1,45+2,1*1,45*3+1,2*1,48+1,48*1,48+1,78*1,45)</t>
  </si>
  <si>
    <t>Súčet</t>
  </si>
  <si>
    <t>625250761.S</t>
  </si>
  <si>
    <t>Kontaktný zatepľovací systém ostenia z minerálnej vlny hr. 20 mm</t>
  </si>
  <si>
    <t>-2054500052</t>
  </si>
  <si>
    <t>"1.NP"((0,88*2+1,15*2)*4+(0,88*2+0,54*2)*2+(0,65*2+0,86*2)*2+(0,88*2+1,15*2)*2+(2,4+2,1*2)*2+(0,88*2+1,15*2)*2+(1,05+2,05*2))*0,35</t>
  </si>
  <si>
    <t>"1.NP"((0,95+1,9*2)+(0,88*2+1,15*2)*2)*0,35</t>
  </si>
  <si>
    <t>"2.NP"((2,1*2+1,45*2)*2+(0,88*2+0,54*2)*2+(0,6*2+0,81*2)*2+(1,78*2+1,45*2)+(2,1*2+1,45*2)*4)*0,35</t>
  </si>
  <si>
    <t>"2.NP"((1,425*2+0,6*2)+(3,4*2+2,23*2)+(1,78*2+1,45*2))*0,35</t>
  </si>
  <si>
    <t>"3.NP"((2,1*2+1,45*2)*2+(0,88*2+0,54*2)*2+(1,78*2+1,45*2)+(2,1*2+1,45*2)*3)*0,35</t>
  </si>
  <si>
    <t>"3.NP"((1,2*2+0,88+2,39*2)+(1,48*2+1,48*2)+(1,78*2+1,45*2))*0,35</t>
  </si>
  <si>
    <t>Ostatné konštrukcie a práce-búranie</t>
  </si>
  <si>
    <t>938902071.S</t>
  </si>
  <si>
    <t>Očistenie podkladu tlakovou vodou</t>
  </si>
  <si>
    <t>1189471391</t>
  </si>
  <si>
    <t>941941041.S</t>
  </si>
  <si>
    <t>Montáž lešenia ľahkého pracovného radového s podlahami šírky nad 1,00 do 1,20 m, výšky do 10 m</t>
  </si>
  <si>
    <t>-861167341</t>
  </si>
  <si>
    <t>941941291.S</t>
  </si>
  <si>
    <t>Príplatok za prvý a každý ďalší i začatý mesiac použitia lešenia ľahkého pracovného radového s podlahami šírky nad 1,00 do 1,20 m, výšky do 10 m</t>
  </si>
  <si>
    <t>134844913</t>
  </si>
  <si>
    <t>625,8*4 'Prepočítané koeficientom množstva</t>
  </si>
  <si>
    <t>941941841.S</t>
  </si>
  <si>
    <t>Demontáž lešenia ľahkého pracovného radového s podlahami šírky nad 1,00 do 1,20 m, výšky do 10 m</t>
  </si>
  <si>
    <t>278533687</t>
  </si>
  <si>
    <t>944944103.S</t>
  </si>
  <si>
    <t>Ochranná sieť na boku lešenia</t>
  </si>
  <si>
    <t>-1554164733</t>
  </si>
  <si>
    <t>16</t>
  </si>
  <si>
    <t>944944803.S</t>
  </si>
  <si>
    <t>Demontáž ochrannej siete na boku lešenia</t>
  </si>
  <si>
    <t>836789426</t>
  </si>
  <si>
    <t>17</t>
  </si>
  <si>
    <t>953995411.S</t>
  </si>
  <si>
    <t>Nadokenný profil so skrytou okapničkou</t>
  </si>
  <si>
    <t>m</t>
  </si>
  <si>
    <t>1466501281</t>
  </si>
  <si>
    <t>"1.NP" 0,88*8+2,4*2+0,88+1,05+0,6+0,95+0,88*2</t>
  </si>
  <si>
    <t>"2.NP" 2,1*2+0,88*2+1,78+2,1*4+1,425+3,4+1,78</t>
  </si>
  <si>
    <t>"3.NP" 2,1*2+0,88*2+1,78+2,1*3+1,2+0,88+1,48+1,78</t>
  </si>
  <si>
    <t>18</t>
  </si>
  <si>
    <t>953996121</t>
  </si>
  <si>
    <t>Okenný APU profil s integrovanou tkaninou</t>
  </si>
  <si>
    <t>1104209402</t>
  </si>
  <si>
    <t>"1.NP"((0,88*2+1,15*2)*4+(0,88*2+0,54*2)*2+(0,65*2+0,86*2)*2+(0,88*2+1,15*2)*2+(2,4+2,1*2)*2+(0,88*2+1,15*2)*2+(1,05+2,05*2))</t>
  </si>
  <si>
    <t>"1.NP"((0,95+1,9*2)+(0,88*2+1,15*2)*2)</t>
  </si>
  <si>
    <t>"2.NP"((2,1*2+1,45*2)*2+(0,88*2+0,54*2)*2+(0,6*2+0,81*2)*2+(1,78*2+1,45*2)+(2,1*2+1,45*2)*4)</t>
  </si>
  <si>
    <t>"2.NP"((1,425*2+0,6*2)+(3,4*2+2,23*2)+(1,78*2+1,45*2))</t>
  </si>
  <si>
    <t>"3.NP"((2,1*2+1,45*2)*2+(0,88*2+0,54*2)*2+(1,78*2+1,45*2)+(2,1*2+1,45*2)*3)</t>
  </si>
  <si>
    <t>"3.NP"((1,2*2+0,88+2,39*2)+(1,48*2+1,48*2)+(1,78*2+1,45*2))</t>
  </si>
  <si>
    <t>19</t>
  </si>
  <si>
    <t>953996131</t>
  </si>
  <si>
    <t>Rohový PVC profil s integrovanou tkaninou 100x100</t>
  </si>
  <si>
    <t>-2131256238</t>
  </si>
  <si>
    <t>1,15*2*4+0,54*2*2+0,86*2*2+2,2*2+1,15*2*2+2,1*2*2+1,15*2*3+2,05*2+1,9*2+1,15*2*2</t>
  </si>
  <si>
    <t>1,45*2*2+0,54*2*2+0,81*2*2+1,45*2+1,45*2*4+0,6*2+2,23*2+1,45*2</t>
  </si>
  <si>
    <t>1,45*2*2+0,54*2*2+1,45*2+1,45*2*3+1,48+0,9+2,39+1,48*2+1,45*2</t>
  </si>
  <si>
    <t>10,402*6+3,2*2</t>
  </si>
  <si>
    <t>971033351.S</t>
  </si>
  <si>
    <t>Vybúranie otvoru v murive tehl. plochy do 0,09 m2 hr. do 450 mm,  -0,08000t</t>
  </si>
  <si>
    <t>ks</t>
  </si>
  <si>
    <t>-1707390604</t>
  </si>
  <si>
    <t>978036161.S</t>
  </si>
  <si>
    <t>Otlčenie omietok šľachtených a pod., vonkajších brizolitových, v rozsahu do 50 %,  -0,02900t</t>
  </si>
  <si>
    <t>-500422812</t>
  </si>
  <si>
    <t>979011131.S</t>
  </si>
  <si>
    <t>Zvislá doprava sutiny ručne do 3,5 m</t>
  </si>
  <si>
    <t>t</t>
  </si>
  <si>
    <t>934781130</t>
  </si>
  <si>
    <t>979011141.S</t>
  </si>
  <si>
    <t>Zvislá doprava sutiny ručne, príplatok za každých ďalších 3,5 m</t>
  </si>
  <si>
    <t>-1881162361</t>
  </si>
  <si>
    <t>17,854*2 'Prepočítané koeficientom množstva</t>
  </si>
  <si>
    <t>979081111.S</t>
  </si>
  <si>
    <t>Odvoz sutiny a vybúraných hmôt na skládku do 1 km</t>
  </si>
  <si>
    <t>-1045328565</t>
  </si>
  <si>
    <t>25</t>
  </si>
  <si>
    <t>979081121.S</t>
  </si>
  <si>
    <t>Odvoz sutiny a vybúraných hmôt na skládku za každý ďalší 1 km</t>
  </si>
  <si>
    <t>1065403743</t>
  </si>
  <si>
    <t>17,854*30 'Prepočítané koeficientom množstva</t>
  </si>
  <si>
    <t>26</t>
  </si>
  <si>
    <t>979082111.S</t>
  </si>
  <si>
    <t>Vnútrostavenisková doprava sutiny a vybúraných hmôt do 10 m</t>
  </si>
  <si>
    <t>1667576144</t>
  </si>
  <si>
    <t>27</t>
  </si>
  <si>
    <t>979082121.S</t>
  </si>
  <si>
    <t>Vnútrostavenisková doprava sutiny a vybúraných hmôt za každých ďalších 5 m</t>
  </si>
  <si>
    <t>-682592539</t>
  </si>
  <si>
    <t>28</t>
  </si>
  <si>
    <t>979089012.S</t>
  </si>
  <si>
    <t>Poplatok za skladovanie - betón, tehly, dlaždice (17 01) ostatné</t>
  </si>
  <si>
    <t>-610678183</t>
  </si>
  <si>
    <t>99</t>
  </si>
  <si>
    <t>Presun hmôt HSV</t>
  </si>
  <si>
    <t>29</t>
  </si>
  <si>
    <t>999281111.S</t>
  </si>
  <si>
    <t>Presun hmôt pre opravy a údržbu objektov vrátane vonkajších plášťov výšky do 25 m</t>
  </si>
  <si>
    <t>1623375928</t>
  </si>
  <si>
    <t>PSV</t>
  </si>
  <si>
    <t>Práce a dodávky PSV</t>
  </si>
  <si>
    <t>713</t>
  </si>
  <si>
    <t>Izolácie tepelné</t>
  </si>
  <si>
    <t>30</t>
  </si>
  <si>
    <t>713131121.S</t>
  </si>
  <si>
    <t>Montáž tepelnej izolácie stien minerálnou vlnou, s úpravou viazacím drôtom</t>
  </si>
  <si>
    <t>372378237</t>
  </si>
  <si>
    <t>"S5" 1,22*3,735</t>
  </si>
  <si>
    <t>31</t>
  </si>
  <si>
    <t>M</t>
  </si>
  <si>
    <t>631440041800.S</t>
  </si>
  <si>
    <t>Doska z minerálnej vlny hr. 60 mm, izolácia pre nezaťažené ľahké priečky</t>
  </si>
  <si>
    <t>32</t>
  </si>
  <si>
    <t>545365150</t>
  </si>
  <si>
    <t>4,557*1,02 'Prepočítané koeficientom množstva</t>
  </si>
  <si>
    <t>713131148</t>
  </si>
  <si>
    <t>Montáž paropriepustnej fólie - S5</t>
  </si>
  <si>
    <t>344106401</t>
  </si>
  <si>
    <t>33</t>
  </si>
  <si>
    <t>283230005904</t>
  </si>
  <si>
    <t>Paropriepustná fólia difúzne otvorená hr. 0,2mm</t>
  </si>
  <si>
    <t>1234306062</t>
  </si>
  <si>
    <t>4,557*1,15 'Prepočítané koeficientom množstva</t>
  </si>
  <si>
    <t>34</t>
  </si>
  <si>
    <t>713290019</t>
  </si>
  <si>
    <t>Zhotovenie parozábrany - S5</t>
  </si>
  <si>
    <t>-1268241811</t>
  </si>
  <si>
    <t>35</t>
  </si>
  <si>
    <t>283230006704</t>
  </si>
  <si>
    <t>Parozábrana AL fólia hr. 0,2mm</t>
  </si>
  <si>
    <t>-1576003049</t>
  </si>
  <si>
    <t>36</t>
  </si>
  <si>
    <t>998713202.S</t>
  </si>
  <si>
    <t>Presun hmôt pre izolácie tepelné v objektoch výšky nad 6 m do 12 m</t>
  </si>
  <si>
    <t>%</t>
  </si>
  <si>
    <t>82121236</t>
  </si>
  <si>
    <t>763</t>
  </si>
  <si>
    <t>Konštrukcie - drevostavby</t>
  </si>
  <si>
    <t>37</t>
  </si>
  <si>
    <t>763147111.S</t>
  </si>
  <si>
    <t>Obklad steny sadrokartónom hr. konštrukcie 25 mm, doska štandardná 12,5 mm - S5</t>
  </si>
  <si>
    <t>-1606201893</t>
  </si>
  <si>
    <t>38</t>
  </si>
  <si>
    <t>998763403.S</t>
  </si>
  <si>
    <t>Presun hmôt pre sádrokartónové konštrukcie v stavbách (objektoch) výšky od 7 do 24 m</t>
  </si>
  <si>
    <t>-1124614252</t>
  </si>
  <si>
    <t>766</t>
  </si>
  <si>
    <t>Konštrukcie stolárske</t>
  </si>
  <si>
    <t>39</t>
  </si>
  <si>
    <t>766414141.S</t>
  </si>
  <si>
    <t>Montáž oblož. stien, stĺpov a pilierov do 5 m2 panelmi obkladovými z aglomerovaných dosiek, veľ. do 0,6 m2</t>
  </si>
  <si>
    <t>-64873936</t>
  </si>
  <si>
    <t>40</t>
  </si>
  <si>
    <t>591510001000.S</t>
  </si>
  <si>
    <t>Cementotriesková doska hr. 10 mm, s hladkým cementovo šedým povrchom - S5</t>
  </si>
  <si>
    <t>-585093459</t>
  </si>
  <si>
    <t>4,557*1,05 'Prepočítané koeficientom množstva</t>
  </si>
  <si>
    <t>41</t>
  </si>
  <si>
    <t>591530002000</t>
  </si>
  <si>
    <t>-1685519627</t>
  </si>
  <si>
    <t>32,224*1,02 'Prepočítané koeficientom množstva</t>
  </si>
  <si>
    <t>42</t>
  </si>
  <si>
    <t>998766202.S</t>
  </si>
  <si>
    <t>Presun hmot pre konštrukcie stolárske v objektoch výšky nad 6 do 12 m</t>
  </si>
  <si>
    <t>1166710704</t>
  </si>
  <si>
    <t>767</t>
  </si>
  <si>
    <t>Konštrukcie doplnkové kovové</t>
  </si>
  <si>
    <t>43</t>
  </si>
  <si>
    <t>767995111</t>
  </si>
  <si>
    <t>Montáž ostatných kovových stavebných doplnkových konštrukcií - trojitý držiak na vlajky</t>
  </si>
  <si>
    <t>-344608280</t>
  </si>
  <si>
    <t>44</t>
  </si>
  <si>
    <t>767996811</t>
  </si>
  <si>
    <t>Demontáž ostatných doplnkov stavieb - trojitý držiak na vlajky</t>
  </si>
  <si>
    <t>760808250</t>
  </si>
  <si>
    <t>45</t>
  </si>
  <si>
    <t>998767202.S</t>
  </si>
  <si>
    <t>Presun hmôt pre kovové stavebné doplnkové konštrukcie v objektoch výšky nad 6 do 12 m</t>
  </si>
  <si>
    <t>-1795344350</t>
  </si>
  <si>
    <t>769</t>
  </si>
  <si>
    <t>Montáže vzduchotechnických zariadení</t>
  </si>
  <si>
    <t>46</t>
  </si>
  <si>
    <t>769036000.S</t>
  </si>
  <si>
    <t>Montáž mriežky s protidažďovou žalúziou do prierezu 0.100 m2</t>
  </si>
  <si>
    <t>569222361</t>
  </si>
  <si>
    <t>"Z9" 1</t>
  </si>
  <si>
    <t>"Z10" 1</t>
  </si>
  <si>
    <t>"Z11" 3</t>
  </si>
  <si>
    <t>47</t>
  </si>
  <si>
    <t>429720042611</t>
  </si>
  <si>
    <t>Vetracia mriežka so sieťkou proti hmyzu a dažďovou žalúziou uzatvarateľná, šxv 400x250 mm</t>
  </si>
  <si>
    <t>1020086056</t>
  </si>
  <si>
    <t>48</t>
  </si>
  <si>
    <t>429720042612</t>
  </si>
  <si>
    <t>Vetracia mriežka so sieťkou proti hmyzu a dažďovou žalúziou uzatvarateľná, šxv 300x250 mm</t>
  </si>
  <si>
    <t>277251972</t>
  </si>
  <si>
    <t>49</t>
  </si>
  <si>
    <t>429720042613</t>
  </si>
  <si>
    <t>Vetracia mriežka so sieťkou proti hmyzu a dažďovou žalúziou uzatvarateľná, šxv 150x150 mm</t>
  </si>
  <si>
    <t>83289386</t>
  </si>
  <si>
    <t>50</t>
  </si>
  <si>
    <t>998769203.S</t>
  </si>
  <si>
    <t>Presun hmôt pre montáž vzduchotechnických zariadení v stavbe (objekte) výšky nad 7 do 24 m</t>
  </si>
  <si>
    <t>-2076225066</t>
  </si>
  <si>
    <t>784</t>
  </si>
  <si>
    <t>Dokončovacie práce - maľby</t>
  </si>
  <si>
    <t>51</t>
  </si>
  <si>
    <t>784100010</t>
  </si>
  <si>
    <t>Maľby akrylátové - penetrácia podkladu pod maľby</t>
  </si>
  <si>
    <t>2021711283</t>
  </si>
  <si>
    <t>32,224+4,557</t>
  </si>
  <si>
    <t>52</t>
  </si>
  <si>
    <t>784100012</t>
  </si>
  <si>
    <t xml:space="preserve">Maľby akrylátové dvojnásobné biele </t>
  </si>
  <si>
    <t>482141654</t>
  </si>
  <si>
    <t>2 - Zateplenie strešného plášťa</t>
  </si>
  <si>
    <t xml:space="preserve">    712 - Izolácie striech   </t>
  </si>
  <si>
    <t xml:space="preserve">    721 - Zdravotechnika - vnútorná kanalizácia</t>
  </si>
  <si>
    <t xml:space="preserve">    731 - Ústredné kúrenie - kotolne</t>
  </si>
  <si>
    <t xml:space="preserve">    762 - Konštrukcie tesárske</t>
  </si>
  <si>
    <t xml:space="preserve">    764 - Konštrukcie klampiarske</t>
  </si>
  <si>
    <t>977467793</t>
  </si>
  <si>
    <t>625250701.S</t>
  </si>
  <si>
    <t>Kontaktný zatepľovací systém z minerálnej vlny hr. 30 mm, skrutkovacie kotvy - pri odkvape</t>
  </si>
  <si>
    <t>1256778227</t>
  </si>
  <si>
    <t>13*0,75</t>
  </si>
  <si>
    <t>-1546542866</t>
  </si>
  <si>
    <t>-1194304494</t>
  </si>
  <si>
    <t>680692537</t>
  </si>
  <si>
    <t>0,604*2 'Prepočítané koeficientom množstva</t>
  </si>
  <si>
    <t>-375426906</t>
  </si>
  <si>
    <t>1452393052</t>
  </si>
  <si>
    <t>0,604*30 'Prepočítané koeficientom množstva</t>
  </si>
  <si>
    <t>-441653805</t>
  </si>
  <si>
    <t>-1495109427</t>
  </si>
  <si>
    <t>-1135962130</t>
  </si>
  <si>
    <t>2065199792</t>
  </si>
  <si>
    <t>712</t>
  </si>
  <si>
    <t xml:space="preserve">Izolácie striech   </t>
  </si>
  <si>
    <t>712290010.S</t>
  </si>
  <si>
    <t>Zhotovenie parozábrany pre strechy ploché do 10°</t>
  </si>
  <si>
    <t>-1197524941</t>
  </si>
  <si>
    <t>-1004341624</t>
  </si>
  <si>
    <t>12,368*1,15 'Prepočítané koeficientom množstva</t>
  </si>
  <si>
    <t>712341759a</t>
  </si>
  <si>
    <t>Zhotovenie povlakovej krytiny striech plochých do 10° pásmi pritavením NAIP na celej ploche, modifikované pásy, vytiahnuť na atiku - S1</t>
  </si>
  <si>
    <t>-37156808</t>
  </si>
  <si>
    <t>"Strecha" 11,93*15+1,55*3,2</t>
  </si>
  <si>
    <t>"Vytiahnutie na atiku" (11,93*2+15)*0,34</t>
  </si>
  <si>
    <t>6283321710</t>
  </si>
  <si>
    <t>Vrchný natavovací asfaltový modifikovaný pás s posypom</t>
  </si>
  <si>
    <t>2019881985</t>
  </si>
  <si>
    <t>197,122*1,02 'Prepočítané koeficientom množstva</t>
  </si>
  <si>
    <t>7123417x9a</t>
  </si>
  <si>
    <t>Zhotovenie povlakovej krytiny striech plochých do 10° pásmi kotvením do podkladu, modifikované pásy - S1</t>
  </si>
  <si>
    <t>1327067352</t>
  </si>
  <si>
    <t>6283321706</t>
  </si>
  <si>
    <t xml:space="preserve">Podkladový samolepiací modifikovaný asfaltový pás </t>
  </si>
  <si>
    <t>-1591875069</t>
  </si>
  <si>
    <t>311970001517</t>
  </si>
  <si>
    <t>Teleskopická kotva s nerez trňom</t>
  </si>
  <si>
    <t>248036896</t>
  </si>
  <si>
    <t>197,122*3 'Prepočítané koeficientom množstva</t>
  </si>
  <si>
    <t>712400842</t>
  </si>
  <si>
    <t>Vyčistenie a vyspravenie nerovnosti, odstránenie kotvenia PVC fólie</t>
  </si>
  <si>
    <t>1144653537</t>
  </si>
  <si>
    <t>15,2*12+1,55*3,2</t>
  </si>
  <si>
    <t>712973249</t>
  </si>
  <si>
    <t>Demontáž vetracích komínkov</t>
  </si>
  <si>
    <t>-1097927739</t>
  </si>
  <si>
    <t>712991040.S</t>
  </si>
  <si>
    <t>Montáž podkladnej konštrukcie z OSB dosiek na atike šírky 411 - 620 mm pod klampiarske konštrukcie</t>
  </si>
  <si>
    <t>523206692</t>
  </si>
  <si>
    <t>40,5</t>
  </si>
  <si>
    <t>2,05*2+3,2</t>
  </si>
  <si>
    <t>311970001100</t>
  </si>
  <si>
    <t>Kotviaci prvok do betónu d 6,1 mm, oceľový</t>
  </si>
  <si>
    <t>-1252362746</t>
  </si>
  <si>
    <t>47,8*2 'Prepočítané koeficientom množstva</t>
  </si>
  <si>
    <t>607260000400.S</t>
  </si>
  <si>
    <t>Doska OSB nebrúsená hr. 22 mm</t>
  </si>
  <si>
    <t>1984014765</t>
  </si>
  <si>
    <t>998712202.S</t>
  </si>
  <si>
    <t>Presun hmôt pre izoláciu povlakovej krytiny v objektoch výšky nad 6 do 12 m</t>
  </si>
  <si>
    <t>1174726489</t>
  </si>
  <si>
    <t>713111121.S</t>
  </si>
  <si>
    <t>Montáž tepelnej izolácie stropov rovných minerálnou vlnou, spodkom s úpravou viazacím drôtom - S2</t>
  </si>
  <si>
    <t>888265086</t>
  </si>
  <si>
    <t>631440042507</t>
  </si>
  <si>
    <t>Rohož z minerálnej vlny hr. 300 mm</t>
  </si>
  <si>
    <t>-1506764098</t>
  </si>
  <si>
    <t>12,368*1,02 'Prepočítané koeficientom množstva</t>
  </si>
  <si>
    <t>Montáž paropriepustnej fólie - S2, S2a, S3</t>
  </si>
  <si>
    <t>-1229542948</t>
  </si>
  <si>
    <t>"S2"8,71*1,42</t>
  </si>
  <si>
    <t>"S2a" 1,55*3,05</t>
  </si>
  <si>
    <t>"S3"0,7*5,61</t>
  </si>
  <si>
    <t>1663279184</t>
  </si>
  <si>
    <t>21,023*1,15 'Prepočítané koeficientom množstva</t>
  </si>
  <si>
    <t>713142155.S</t>
  </si>
  <si>
    <t>Montáž tepelnej izolácie striech plochých do 10° polystyrénom, rozloženej v jednej vrstve, prikotvením</t>
  </si>
  <si>
    <t>925977541</t>
  </si>
  <si>
    <t>283720032900</t>
  </si>
  <si>
    <t>Doska EPS 200 hr. 200 mm, na zateplenie podláh a plochých striech</t>
  </si>
  <si>
    <t>-3489106</t>
  </si>
  <si>
    <t>311970001803</t>
  </si>
  <si>
    <t xml:space="preserve">Teleskopická kotva tanierová </t>
  </si>
  <si>
    <t>359344016</t>
  </si>
  <si>
    <t>197,122*2 'Prepočítané koeficientom množstva</t>
  </si>
  <si>
    <t>713142155.SA</t>
  </si>
  <si>
    <t>-1220411031</t>
  </si>
  <si>
    <t>40,5*0,3+(2,05*2+3,2)*0,3</t>
  </si>
  <si>
    <t>40,5*0,534</t>
  </si>
  <si>
    <t>283720031802</t>
  </si>
  <si>
    <t>Doska EPS 200 hr. 80 mm, na zateplenie atiky</t>
  </si>
  <si>
    <t>99327984</t>
  </si>
  <si>
    <t>35,967*1,02 'Prepočítané koeficientom množstva</t>
  </si>
  <si>
    <t>1356282887</t>
  </si>
  <si>
    <t>721</t>
  </si>
  <si>
    <t>Zdravotechnika - vnútorná kanalizácia</t>
  </si>
  <si>
    <t>721274103.S</t>
  </si>
  <si>
    <t>Ventilačná hlavica strešná plastová DN 100</t>
  </si>
  <si>
    <t>-364123557</t>
  </si>
  <si>
    <t>721274193.S</t>
  </si>
  <si>
    <t>Demontáž - Ventilačná hlavica strešná plastová DN 100</t>
  </si>
  <si>
    <t>554513010</t>
  </si>
  <si>
    <t>998721202.S</t>
  </si>
  <si>
    <t>Presun hmôt pre vnútornú kanalizáciu v objektoch výšky nad 6 do 12 m</t>
  </si>
  <si>
    <t>1366257406</t>
  </si>
  <si>
    <t>731</t>
  </si>
  <si>
    <t>Ústredné kúrenie - kotolne</t>
  </si>
  <si>
    <t>731361110</t>
  </si>
  <si>
    <t>Demontáž a spätná montáž hliníkového komínového telesa s novým kotvením do muriva</t>
  </si>
  <si>
    <t>súb.</t>
  </si>
  <si>
    <t>874879944</t>
  </si>
  <si>
    <t>762</t>
  </si>
  <si>
    <t>Konštrukcie tesárske</t>
  </si>
  <si>
    <t>762341001.S</t>
  </si>
  <si>
    <t>Montáž debnenia jednoduchých striech, na kontralaty drevotrieskovými OSB doskami na zráz - S2,S2a,S3</t>
  </si>
  <si>
    <t>278003118</t>
  </si>
  <si>
    <t>954895515</t>
  </si>
  <si>
    <t>762341251.S</t>
  </si>
  <si>
    <t>Montáž kontralát pre sklon do 22° - S2, S2a, S3</t>
  </si>
  <si>
    <t>1349195939</t>
  </si>
  <si>
    <t>"S2"9*1,42</t>
  </si>
  <si>
    <t>"S2a"1,55*4</t>
  </si>
  <si>
    <t>"S3"6*0,7</t>
  </si>
  <si>
    <t>605120002800.S</t>
  </si>
  <si>
    <t>Hranoly z mäkkého reziva - kontralaty 60x25mm</t>
  </si>
  <si>
    <t>m3</t>
  </si>
  <si>
    <t>-2070216162</t>
  </si>
  <si>
    <t>12,78*0,06*0,025</t>
  </si>
  <si>
    <t>0,7*6*0,06*0,025</t>
  </si>
  <si>
    <t>1,55*4*0,06*0,025</t>
  </si>
  <si>
    <t>998762202.S</t>
  </si>
  <si>
    <t>Presun hmôt pre konštrukcie tesárske v objektoch výšky do 12 m</t>
  </si>
  <si>
    <t>-1644469142</t>
  </si>
  <si>
    <t>763138200.S</t>
  </si>
  <si>
    <t>Podhľad SDK montovaný priamo na jednoúrovňovej oceľovej podkonštrukcií CD+UD, doska štandardná A 12.5 mm - S2</t>
  </si>
  <si>
    <t>301766840</t>
  </si>
  <si>
    <t>8,71*1,42</t>
  </si>
  <si>
    <t>998763201.S</t>
  </si>
  <si>
    <t>Presun hmôt pre drevostavby v objektoch výšky do 12 m</t>
  </si>
  <si>
    <t>1034343205</t>
  </si>
  <si>
    <t>764</t>
  </si>
  <si>
    <t>Konštrukcie klampiarske</t>
  </si>
  <si>
    <t>764313281.S</t>
  </si>
  <si>
    <t>Krytiny hladké z pozinkovaného lakoplast. PZf plechu, sklon do 30° - Strecha S2, S2a, S3</t>
  </si>
  <si>
    <t>-1489768126</t>
  </si>
  <si>
    <t>(1,42*8,71)</t>
  </si>
  <si>
    <t>1,55*3,05</t>
  </si>
  <si>
    <t>0,7*5,61</t>
  </si>
  <si>
    <t>764327230.S</t>
  </si>
  <si>
    <t>Oplechovanie z pozinkovaného lakoplast. PZf plechu, odkvapov na strechách s tvrdou krytinou r.š. 370 mm - KL9</t>
  </si>
  <si>
    <t>-1897059748</t>
  </si>
  <si>
    <t>764352427.S</t>
  </si>
  <si>
    <t>Žľaby z pozinkovaného lakoplast. PZf plechu, pododkvapové polkruhové r.š. 330 mm - K4</t>
  </si>
  <si>
    <t>-897269297</t>
  </si>
  <si>
    <t>764352810.S</t>
  </si>
  <si>
    <t>Demontáž žľabov pododkvapových polkruhových so sklonom do 30st. rš 330 mm,  -0,00330t</t>
  </si>
  <si>
    <t>-1108762383</t>
  </si>
  <si>
    <t>764359412.S</t>
  </si>
  <si>
    <t>Kotlík kónický z pozinkovaného lakoplast. PZf plechu, pre rúry s priemerom od 100 do 125 mm - K5</t>
  </si>
  <si>
    <t>122575610</t>
  </si>
  <si>
    <t>764359810.S</t>
  </si>
  <si>
    <t>Demontáž kotlíka kónického, so sklonom žľabu do 30st.,  -0,00110t</t>
  </si>
  <si>
    <t>252074775</t>
  </si>
  <si>
    <t>764364531</t>
  </si>
  <si>
    <t>Strešný poklop z pozinkovaného lakoplast. PZf plechu 1350x1070mm, zateplený XPShr.80mm, v.r. oplechovania - K3</t>
  </si>
  <si>
    <t>785064312</t>
  </si>
  <si>
    <t>53</t>
  </si>
  <si>
    <t>764421870.S</t>
  </si>
  <si>
    <t>Demontáž oplechovania ríms rš od 400 do 500 mm,  -0,00252t</t>
  </si>
  <si>
    <t>-782063613</t>
  </si>
  <si>
    <t>54</t>
  </si>
  <si>
    <t>764430420.S</t>
  </si>
  <si>
    <t>Oplechovanie muriva a atík z pozinkovaného lakoplast. PZf plechu, vrátane rohov r.š. 330 mm - K10</t>
  </si>
  <si>
    <t>-1927718063</t>
  </si>
  <si>
    <t>55</t>
  </si>
  <si>
    <t>764430430.S</t>
  </si>
  <si>
    <t>Oplechovanie muriva z pozinkovaného lakoplast. PZf plechu, vrátane rohov r.š. 390 mm - K11</t>
  </si>
  <si>
    <t>-379756094</t>
  </si>
  <si>
    <t>56</t>
  </si>
  <si>
    <t>764430450.S</t>
  </si>
  <si>
    <t>Oplechovanie muriva a atík z pozinkovaného lakoplast. PZf plechu, vrátane rohov r.š. 600 mm - K2</t>
  </si>
  <si>
    <t>366629016</t>
  </si>
  <si>
    <t>57</t>
  </si>
  <si>
    <t>764430460</t>
  </si>
  <si>
    <t>Oplechovanie muriva a atík z pozinkovaného lakoplast. -PZf plechu, vrátane rohov r.š. 800 mm - K1</t>
  </si>
  <si>
    <t>-1889849946</t>
  </si>
  <si>
    <t>58</t>
  </si>
  <si>
    <t>764430840.S</t>
  </si>
  <si>
    <t>Demontáž oplechovania múrov a nadmuroviek rš od 330 do 500 mm,  -0,00230t</t>
  </si>
  <si>
    <t>1297578603</t>
  </si>
  <si>
    <t>59</t>
  </si>
  <si>
    <t>764430840.Z</t>
  </si>
  <si>
    <t>1263462019</t>
  </si>
  <si>
    <t>60</t>
  </si>
  <si>
    <t>764430850.S</t>
  </si>
  <si>
    <t>Demontáž oplechovania múrov a nadmuroviek rš 600 mm,  -0,00337t</t>
  </si>
  <si>
    <t>1138350373</t>
  </si>
  <si>
    <t>61</t>
  </si>
  <si>
    <t>764453875.S</t>
  </si>
  <si>
    <t>Demontáž odpadového odskoku, so stranou alebo priem. 120,150 a 200 mm,  -0,00209t</t>
  </si>
  <si>
    <t>1419261290</t>
  </si>
  <si>
    <t>62</t>
  </si>
  <si>
    <t>764454454.S</t>
  </si>
  <si>
    <t>Zvodové rúry z pozinkovaného lakoplast. PZf plechu, kruhové priemer 120 mm - K6</t>
  </si>
  <si>
    <t>1023808971</t>
  </si>
  <si>
    <t>9,6*2</t>
  </si>
  <si>
    <t>63</t>
  </si>
  <si>
    <t>764454802.S</t>
  </si>
  <si>
    <t>Demontáž odpadových rúr kruhových, s priemerom 120 mm,  -0,00285t</t>
  </si>
  <si>
    <t>-358456399</t>
  </si>
  <si>
    <t>64</t>
  </si>
  <si>
    <t>764456852.S</t>
  </si>
  <si>
    <t>Demontáž odpadového kolena výtokového kruhového, s priemerom 75 a 100 mm,  -0,00069t</t>
  </si>
  <si>
    <t>1057268257</t>
  </si>
  <si>
    <t>65</t>
  </si>
  <si>
    <t>998764202.S</t>
  </si>
  <si>
    <t>Presun hmôt pre konštrukcie klampiarske v objektoch výšky nad 6 do 12 m</t>
  </si>
  <si>
    <t>708510691</t>
  </si>
  <si>
    <t>66</t>
  </si>
  <si>
    <t>766422341.S</t>
  </si>
  <si>
    <t>Montáž obloženia podhľadov rovných panelmi obkladovými z aglomerovaných dosiek, veľ. do 0,6 m2 - S2a, S3</t>
  </si>
  <si>
    <t>-1329712055</t>
  </si>
  <si>
    <t>"S3" 0,7*5,61</t>
  </si>
  <si>
    <t>67</t>
  </si>
  <si>
    <t>Cementotriesková doska hr. 10 mm, s hladkým cementovo šedým povrchom - S2a, S3</t>
  </si>
  <si>
    <t>1559048743</t>
  </si>
  <si>
    <t>8,655*1,05 'Prepočítané koeficientom množstva</t>
  </si>
  <si>
    <t>68</t>
  </si>
  <si>
    <t>-1091266870</t>
  </si>
  <si>
    <t>69</t>
  </si>
  <si>
    <t>767995100</t>
  </si>
  <si>
    <t>Montáž spätná antenného stožiara</t>
  </si>
  <si>
    <t>570523133</t>
  </si>
  <si>
    <t>70</t>
  </si>
  <si>
    <t>592460014505</t>
  </si>
  <si>
    <t>Platňa betónová, rozmer 500x500x50 mm, prírodná</t>
  </si>
  <si>
    <t>220681084</t>
  </si>
  <si>
    <t>71</t>
  </si>
  <si>
    <t>283170001998</t>
  </si>
  <si>
    <t>Pryžová podložka 600x600 mm</t>
  </si>
  <si>
    <t>214270539</t>
  </si>
  <si>
    <t>72</t>
  </si>
  <si>
    <t>767996807</t>
  </si>
  <si>
    <t>Demontáž antenného stožiara</t>
  </si>
  <si>
    <t>1626849321</t>
  </si>
  <si>
    <t>73</t>
  </si>
  <si>
    <t>-1820278045</t>
  </si>
  <si>
    <t>3 - Výmena otvorových konštrukcií</t>
  </si>
  <si>
    <t xml:space="preserve">    3 - Zvislé a kompletné konštrukcie</t>
  </si>
  <si>
    <t>Zvislé a kompletné konštrukcie</t>
  </si>
  <si>
    <t>340238241</t>
  </si>
  <si>
    <t>Zamurovanie otvorov plochy od 0,25 do 1 m2 z pórobetónových tvárnic hladkých hrúbky 400mm</t>
  </si>
  <si>
    <t>1762892876</t>
  </si>
  <si>
    <t>0,88*0,54*6</t>
  </si>
  <si>
    <t>0,2*1,15</t>
  </si>
  <si>
    <t>612401391</t>
  </si>
  <si>
    <t>Omietka jednotlivých malých plôch vnútorných stien akoukoľvek maltou nad 0, 25 do 1 m2</t>
  </si>
  <si>
    <t>849309088</t>
  </si>
  <si>
    <t>43,66*0,6</t>
  </si>
  <si>
    <t>3,081</t>
  </si>
  <si>
    <t>612409991R</t>
  </si>
  <si>
    <t>Začistenie omietok (s dodaním hmoty) okolo okien, dverí,podláh, obkladov atď.</t>
  </si>
  <si>
    <t>853079629</t>
  </si>
  <si>
    <t>25,23+18,43</t>
  </si>
  <si>
    <t>968071137.S</t>
  </si>
  <si>
    <t>Vyvesenie kovového krídla vrát do suti plochy nad 4 m2</t>
  </si>
  <si>
    <t>2076812853</t>
  </si>
  <si>
    <t>968072558.S</t>
  </si>
  <si>
    <t>Vybúranie kovových vrát plochy do 5 m2,  -0,06000t</t>
  </si>
  <si>
    <t>454586064</t>
  </si>
  <si>
    <t>2,1*2,4*2</t>
  </si>
  <si>
    <t>968081112.S</t>
  </si>
  <si>
    <t>Vyvesenie plastového okenného krídla do suti plochy do 1, 5 m2, -0,01400t</t>
  </si>
  <si>
    <t>-413878667</t>
  </si>
  <si>
    <t>968081126.S</t>
  </si>
  <si>
    <t>Vyvesenie plastového dverného krídla do suti plochy nad 2 m2, -0,03000t</t>
  </si>
  <si>
    <t>-2141011250</t>
  </si>
  <si>
    <t>968081115.S</t>
  </si>
  <si>
    <t>Demontáž okien plastových, 1 bm obvodu - 0,007t</t>
  </si>
  <si>
    <t>-2057244788</t>
  </si>
  <si>
    <t>(0,88*2+0,54*2)*6</t>
  </si>
  <si>
    <t>(2,24*2+2,18*2)*2</t>
  </si>
  <si>
    <t>(0,6*2+1,15*2)</t>
  </si>
  <si>
    <t>(0,6*2+1,425*2)</t>
  </si>
  <si>
    <t>968081116.S</t>
  </si>
  <si>
    <t>Demontáž dverí plastových vchodových, 1 bm obvodu - 0,012t</t>
  </si>
  <si>
    <t>1545043295</t>
  </si>
  <si>
    <t>(1,05*2+2,05*2)</t>
  </si>
  <si>
    <t>(0,95*2+1,9*2)</t>
  </si>
  <si>
    <t>(1,12*2+2,145*2)</t>
  </si>
  <si>
    <t>971033451.S</t>
  </si>
  <si>
    <t>Vybúranie otvoru v murive tehl. plochy do 0,25 m2 hr. do 450 mm,  -0,21900t</t>
  </si>
  <si>
    <t>1384446017</t>
  </si>
  <si>
    <t>971033561.S</t>
  </si>
  <si>
    <t>Vybúranie otvorov v murive tehl. plochy do 1 m2 hr. do 600 mm,  -1,87500t</t>
  </si>
  <si>
    <t>-1715684102</t>
  </si>
  <si>
    <t>0,17*2,3</t>
  </si>
  <si>
    <t>971033651.S</t>
  </si>
  <si>
    <t>Vybúranie otvorov v murive tehl. plochy do 4 m2 hr. do 600 mm,  -1,87500t</t>
  </si>
  <si>
    <t>392127379</t>
  </si>
  <si>
    <t>0,95*2,15*0,4</t>
  </si>
  <si>
    <t>229895162</t>
  </si>
  <si>
    <t>1695524656</t>
  </si>
  <si>
    <t>1514629928</t>
  </si>
  <si>
    <t>7,095*30 'Prepočítané koeficientom množstva</t>
  </si>
  <si>
    <t>-1996984074</t>
  </si>
  <si>
    <t>-1656326959</t>
  </si>
  <si>
    <t>7,095*2 'Prepočítané koeficientom množstva</t>
  </si>
  <si>
    <t>979089112.S</t>
  </si>
  <si>
    <t>Poplatok za skladovanie - drevo, sklo, plasty (17 02 ), ostatné</t>
  </si>
  <si>
    <t>-395099068</t>
  </si>
  <si>
    <t>1967296007</t>
  </si>
  <si>
    <t>764410361</t>
  </si>
  <si>
    <t>Oplechovanie parapetov z hliníkového Al plechu, vrátane rohov</t>
  </si>
  <si>
    <t>602965784</t>
  </si>
  <si>
    <t>"AL1" 16*0,9</t>
  </si>
  <si>
    <t>"AL2" 2*0,65</t>
  </si>
  <si>
    <t>"AL3" 3*0,6</t>
  </si>
  <si>
    <t>"AL4" 3,4</t>
  </si>
  <si>
    <t>"AL5" 11*2,1</t>
  </si>
  <si>
    <t>"AL6" 4*1,8</t>
  </si>
  <si>
    <t>"AL7" 1,5</t>
  </si>
  <si>
    <t>"AL8" 1,2</t>
  </si>
  <si>
    <t>"AL9" 1,45</t>
  </si>
  <si>
    <t>764410850.S</t>
  </si>
  <si>
    <t>Demontáž oplechovania parapetov rš od 100 do 330 mm,  -0,00135t</t>
  </si>
  <si>
    <t>951561173</t>
  </si>
  <si>
    <t>0,88*8+0,65*2+0,88*2+0,88+0,6+0,88+0,88*2</t>
  </si>
  <si>
    <t>2,1*2+0,88*4+1,78+2,1*4+1,425+3,4+1,78</t>
  </si>
  <si>
    <t>2,1*2+0,88*4+1,78+2,1*3+1,2+1,48+1,78</t>
  </si>
  <si>
    <t>1671875292</t>
  </si>
  <si>
    <t>766621400.S</t>
  </si>
  <si>
    <t>Montáž okien plastových s hydroizolačnými ISO páskami (exteriérová a interiérová)</t>
  </si>
  <si>
    <t>-528675966</t>
  </si>
  <si>
    <t>"PL4" (2,18*2+2,24*2)*2</t>
  </si>
  <si>
    <t>"PL5" (0,6*2+1,15*2)</t>
  </si>
  <si>
    <t>"PL6" (1,425*2+0,6*2)</t>
  </si>
  <si>
    <t>283290006100.S</t>
  </si>
  <si>
    <t>Tesniaca paropriepustná fólia polymér-flísová, š. 290 mm, dĺ. 30 m, pre tesnenie pripájacej škáry okenného rámu a muriva z exteriéru</t>
  </si>
  <si>
    <t>-1419452229</t>
  </si>
  <si>
    <t>283290006200.S</t>
  </si>
  <si>
    <t>Tesniaca paronepriepustná fólia polymér-flísová, š. 70 mm, dĺ. 30 m, pre tesnenie pripájacej škáry okenného rámu a muriva z interiéru</t>
  </si>
  <si>
    <t>546143880</t>
  </si>
  <si>
    <t>611410000101</t>
  </si>
  <si>
    <t>Plastové okno jednokrídlové S, vxš 2240x2180 mm, izolačné dvojsklo,spodný diel pevný s bezpečnostným sklom - PL4</t>
  </si>
  <si>
    <t>-1611936324</t>
  </si>
  <si>
    <t>611410000102</t>
  </si>
  <si>
    <t>Plastové okno jednokrídlové OS, vxš 1150x600 mm, izolačné trojsklo - PL5</t>
  </si>
  <si>
    <t>1737784324</t>
  </si>
  <si>
    <t>611410000103</t>
  </si>
  <si>
    <t>Plastové okno jednokrídlové S, vxš 600x1425 mm, izolačné dvojsklo - PL6</t>
  </si>
  <si>
    <t>272938882</t>
  </si>
  <si>
    <t>766641161.S</t>
  </si>
  <si>
    <t>Montáž dverí plastových, 1 m obvodu dverí</t>
  </si>
  <si>
    <t>797359054</t>
  </si>
  <si>
    <t>611420000201</t>
  </si>
  <si>
    <t>Dvere plastové 1/3 zasklenné izol. dvojsklo, vxš 2050x1050 mm, krídlo 900x1975mm - PL1</t>
  </si>
  <si>
    <t>-1011346819</t>
  </si>
  <si>
    <t>611420000202</t>
  </si>
  <si>
    <t>Dvere plastové plné, vxš 1900x950 mm - PL2</t>
  </si>
  <si>
    <t>894925300</t>
  </si>
  <si>
    <t>611420000203</t>
  </si>
  <si>
    <t>Dvere plastové 1/3 zasklenné izol. dvojsklo, vxš 2145x1120 mm, krídlo 970x2070mm, elektromagnet. zámok - PL3</t>
  </si>
  <si>
    <t>1684241554</t>
  </si>
  <si>
    <t>766694141.S</t>
  </si>
  <si>
    <t>Montáž parapetnej dosky plastovej šírky do 300 mm, dĺžky do 1000 mm</t>
  </si>
  <si>
    <t>1885697589</t>
  </si>
  <si>
    <t>611560000401</t>
  </si>
  <si>
    <t>Parapetná doska plastová, šírka 300 mm, biela - PL5</t>
  </si>
  <si>
    <t>1020395544</t>
  </si>
  <si>
    <t>611560000100.S</t>
  </si>
  <si>
    <t>Parapetná doska plastová, šírka 150 mm, biela - PL6</t>
  </si>
  <si>
    <t>49450513</t>
  </si>
  <si>
    <t>766694985.S</t>
  </si>
  <si>
    <t>Demontáž parapetnej dosky plastovej šírky do 300 mm, dĺžky do 1600 mm, -0,003t</t>
  </si>
  <si>
    <t>-1670084378</t>
  </si>
  <si>
    <t>1696434734</t>
  </si>
  <si>
    <t>767649195.S</t>
  </si>
  <si>
    <t>Montáž doplnkov dverí - zámok</t>
  </si>
  <si>
    <t>1007131477</t>
  </si>
  <si>
    <t>549320000408</t>
  </si>
  <si>
    <t>Výmena kompletu zámku s kľučkou, guľa z vnútra dverí - PL7</t>
  </si>
  <si>
    <t>kpl</t>
  </si>
  <si>
    <t>-287140583</t>
  </si>
  <si>
    <t>767658341.S</t>
  </si>
  <si>
    <t>Montáž sekcionálnej brány pozink farebný plochy do 6 m2</t>
  </si>
  <si>
    <t>1852166981</t>
  </si>
  <si>
    <t>553410061781</t>
  </si>
  <si>
    <t>Brána sekcionálna zateplená pozink farebný s elektrickým pohonom, automatická, vxš 2100x2400 mm - Z13</t>
  </si>
  <si>
    <t>-1853963309</t>
  </si>
  <si>
    <t>767661500</t>
  </si>
  <si>
    <t>Montáž interierovej žalúzie hliníkovej lamelovej štandardnej</t>
  </si>
  <si>
    <t>-867236257</t>
  </si>
  <si>
    <t>"VZ1" 0,9*1,2*5</t>
  </si>
  <si>
    <t>"VZ2" 0,6*1,2</t>
  </si>
  <si>
    <t>"VZ3" 2,1*1,5*11</t>
  </si>
  <si>
    <t>"VZ4" 1,8*1,5*4</t>
  </si>
  <si>
    <t>"VZ5" 0,9*0,6</t>
  </si>
  <si>
    <t>"VZ6" 1,5*1,5</t>
  </si>
  <si>
    <t>"VZ7" 1,2*1,5</t>
  </si>
  <si>
    <t>"VZ8" 0,9*2,4</t>
  </si>
  <si>
    <t>611530061301</t>
  </si>
  <si>
    <t>Žalúzie interiérové hliníkové</t>
  </si>
  <si>
    <t>3478649</t>
  </si>
  <si>
    <t>767661507</t>
  </si>
  <si>
    <t>Montáž sieťky proti hmyzu</t>
  </si>
  <si>
    <t>1204585730</t>
  </si>
  <si>
    <t>"VS1" 2,1*1,45</t>
  </si>
  <si>
    <t>"VS2" 1,78*1,45</t>
  </si>
  <si>
    <t>611530068222</t>
  </si>
  <si>
    <t>Sieťka proti hmyzu - snímateľná</t>
  </si>
  <si>
    <t>1604012076</t>
  </si>
  <si>
    <t>767661528</t>
  </si>
  <si>
    <t>D+M Vnútorné dekoračné samolepiace fólie nepriehľadné</t>
  </si>
  <si>
    <t>-597510280</t>
  </si>
  <si>
    <t>"NF" 0,7*0,4*5</t>
  </si>
  <si>
    <t>767662111</t>
  </si>
  <si>
    <t>Montáž mreží pevných na chemické kotvy</t>
  </si>
  <si>
    <t>1888092158</t>
  </si>
  <si>
    <t>"Z2" 1,14*0,84*10</t>
  </si>
  <si>
    <t>"Z2a" 0,54*1,14</t>
  </si>
  <si>
    <t>"Z3" 0,84*0,54*3</t>
  </si>
  <si>
    <t>"Z4" 0,64*0,84*2</t>
  </si>
  <si>
    <t>"Z5" 1,74*1,44</t>
  </si>
  <si>
    <t>"Z6" 2,04*1,44</t>
  </si>
  <si>
    <t>553560010001</t>
  </si>
  <si>
    <t>Mreža oceľová na okná vr. L rámu a náterov - Z2 až Z6</t>
  </si>
  <si>
    <t>1346365488</t>
  </si>
  <si>
    <t>767662210.S</t>
  </si>
  <si>
    <t>Montáž mreží oceľových otváravých - Z1</t>
  </si>
  <si>
    <t>540884047</t>
  </si>
  <si>
    <t>"Z1" 1,05*2,05</t>
  </si>
  <si>
    <t>553560010007</t>
  </si>
  <si>
    <t>Mreža oceľová na vstupné dvere vr. L zárubne a náterov - Z1</t>
  </si>
  <si>
    <t>1801667518</t>
  </si>
  <si>
    <t>-1734795813</t>
  </si>
  <si>
    <t>-599869797</t>
  </si>
  <si>
    <t>-1594961122</t>
  </si>
  <si>
    <t>784418011.S</t>
  </si>
  <si>
    <t>Zakrývanie otvorov, podláh a zariadení fóliou v miestnostiach alebo na schodisku</t>
  </si>
  <si>
    <t>1060783066</t>
  </si>
  <si>
    <t>4 - Ostatné</t>
  </si>
  <si>
    <t xml:space="preserve">    783 - Dokončovacie práce - nátery</t>
  </si>
  <si>
    <t>611421321.S</t>
  </si>
  <si>
    <t>Oprava vnútorných vápenných omietok stropov železobetónových rovných tvárnicových a klenieb, opravovaná plocha nad 10 do 30 % hladkých</t>
  </si>
  <si>
    <t>-1772350313</t>
  </si>
  <si>
    <t>611421331.S</t>
  </si>
  <si>
    <t>Oprava vnútorných vápenných omietok stropov železobetónových rovných tvárnicových a klenieb, opravovaná plocha nad 10 do 30 % štukových</t>
  </si>
  <si>
    <t>-1826286052</t>
  </si>
  <si>
    <t>611421421.S</t>
  </si>
  <si>
    <t>Oprava vnútorných vápenných omietok stropov železobetónových rovných tvárnicových a klenieb, opravovaná plocha nad 30 do 50 % hladkých</t>
  </si>
  <si>
    <t>-999206859</t>
  </si>
  <si>
    <t>611421431.S</t>
  </si>
  <si>
    <t>Oprava vnútorných vápenných omietok stropov železobetónových rovných tvárnicových a klenieb, opravovaná plocha nad 30 do 50 % štukových</t>
  </si>
  <si>
    <t>-1133989516</t>
  </si>
  <si>
    <t>612421321.S</t>
  </si>
  <si>
    <t>Oprava vnútorných vápenných omietok stien, v množstve opravenej plochy nad 10 do 30 % hladkých</t>
  </si>
  <si>
    <t>1044890606</t>
  </si>
  <si>
    <t>612421331.S</t>
  </si>
  <si>
    <t>Oprava vnútorných vápenných omietok stien, v množstve opravenej plochy nad 10 do 30 % štukových</t>
  </si>
  <si>
    <t>1743217591</t>
  </si>
  <si>
    <t>612421421.S</t>
  </si>
  <si>
    <t>Oprava vnútorných vápenných omietok stien, v množstve opravenej plochy nad 30 do 50 % hladkých</t>
  </si>
  <si>
    <t>-1436882695</t>
  </si>
  <si>
    <t>612421431.S</t>
  </si>
  <si>
    <t>Oprava vnútorných vápenných omietok stien, v množstve opravenej plochy nad 30 do 50 % štukových</t>
  </si>
  <si>
    <t>1390095409</t>
  </si>
  <si>
    <t>941955002.S</t>
  </si>
  <si>
    <t>Lešenie ľahké pracovné pomocné s výškou lešeňovej podlahy nad 1,20 do 1,90 m</t>
  </si>
  <si>
    <t>557315001</t>
  </si>
  <si>
    <t>323,36+168,62</t>
  </si>
  <si>
    <t>978011141.S</t>
  </si>
  <si>
    <t>Otlčenie omietok stropov vnútorných vápenných alebo vápennocementových v rozsahu do 15 %,  -0,01000t</t>
  </si>
  <si>
    <t>683613667</t>
  </si>
  <si>
    <t>"2.NP" 7,16+6,4+23,34+15,64+7,18+13,13+2,11+7,67+12,13+16,71+16,31+16,17+16,05</t>
  </si>
  <si>
    <t>"3.NP" 8,95+14,84+12,63+10,19+5,21+3,99+0,92+6,33+13,8+8,79+45,57+22,38+9,76</t>
  </si>
  <si>
    <t>978011161.S</t>
  </si>
  <si>
    <t>Otlčenie omietok stropov vnútorných vápenných alebo vápennocementových v rozsahu do 40 %,  -0,02000t</t>
  </si>
  <si>
    <t>-1345730509</t>
  </si>
  <si>
    <t>"1.NP" 48,22+15,3+15,9+9+10,24+12,36+3,46+20,17+1,98+3,74+14,87+3,96+4,81+4,61</t>
  </si>
  <si>
    <t>978013141.S</t>
  </si>
  <si>
    <t>Otlčenie omietok stien vnútorných vápenných alebo vápennocementových v rozsahu do 15 %,  -0,01000t</t>
  </si>
  <si>
    <t>-1612727212</t>
  </si>
  <si>
    <t>"2.NP" (4,095*2+3,82*4+1,88*2+2,4*2+1,74*2+2,61*2+1,12*2+0,88*2+0,98*2)*3,05</t>
  </si>
  <si>
    <t>(1,7*2+1,98*2+0,9*2+1,2*4+1,82*2+0,55*4+1,375*2+1,82*2+3,175*2+3,82*2)*3,05</t>
  </si>
  <si>
    <t>(1,8*2+1,55*2+12,1*2+1,55*2+1,8*2+2,9*2+0,77*2+5*8+3,15*2*3+3,175*2+0,9*2+1,55*2)*3,05</t>
  </si>
  <si>
    <t>-(2,1*1,45*2+0,88*0,54*4+0,6*0,81*2+1,78*1,45+2,1*1,45*4+1,8*4,36+3,4*2,23+1,78*1,45)</t>
  </si>
  <si>
    <t>-(0,8*1,97*7*2+1,42*2,075*2+0,6*1,97*4*2+1,25*2*2+1,4*2*2+1,6*2,49*2+0,52*1,15*2+1,4*2*2)</t>
  </si>
  <si>
    <t>"3.NP" (3,1*2+4,075*4+1,9*4+0,8*2+1,84*2+0,86*2+2,86*2+1,9*2+2,4*2+3,62*2+2,61*2+1,37*2)*3</t>
  </si>
  <si>
    <t>(1,9*2+2,1*2+0,8*2+1,35*2+1,35*2+1*2+0,9*2+2,45*2+3,45*2+4*4+2,15*2)*3</t>
  </si>
  <si>
    <t>(5,8*2+3,78*2+9*2+5*2)</t>
  </si>
  <si>
    <t>-(2,1*1,45*2+0,88*0,54*4+1,78*1,45*2+1,48*1,48+1,2*1,48+0,88*2,39+2,1*1,45*3)*3</t>
  </si>
  <si>
    <t>-(0,8*1,97*2*5+0,6*1,97*2*4+1,43*2,075*2)</t>
  </si>
  <si>
    <t>978013161.S</t>
  </si>
  <si>
    <t>Otlčenie omietok stien vnútorných vápenných alebo vápennocementových v rozsahu do 40 %,  -0,02000t</t>
  </si>
  <si>
    <t>-578495486</t>
  </si>
  <si>
    <t>"1.NP" (6,6*2+5*2+3*2+5*2+3,15*2+5,2+1,8*2+2,37*2+2,63*2)*2,4</t>
  </si>
  <si>
    <t>-(2,375*1,9*2+2,4*2,1*2+0,8*1,97*2+0,88*1,15*2+0,8*1,97*2+0,6*1,15+0,88*1,15+1,8*2,45+0,8*1,97*2)</t>
  </si>
  <si>
    <t>(4,12*4+3*2+2,5*2+1,88*2+1,8*2+1,96*2+4,05*2+2,4*2+1,68*2+1,62*2)*2,4</t>
  </si>
  <si>
    <t>(1,7*2+2,2*2+1,7*2+1,4+4,02*2+3,7*2+6*2+1,9*2)*2,4</t>
  </si>
  <si>
    <t>-(0,88*1,15*4+0,8*1,97*2+0,88*0,54*2+0,6*1,97+0,8*1,97*2+1,8*2,1*2+0,74*1,89*2)</t>
  </si>
  <si>
    <t>-(0,88*0,54*2+0,88*1,15*2+0,6*1,97*2+0,8*1,97*2+0,88*1,15*2)</t>
  </si>
  <si>
    <t>-1761334933</t>
  </si>
  <si>
    <t>505787000</t>
  </si>
  <si>
    <t>21,142*2 'Prepočítané koeficientom množstva</t>
  </si>
  <si>
    <t>508973044</t>
  </si>
  <si>
    <t>2031298565</t>
  </si>
  <si>
    <t>21,142*30 'Prepočítané koeficientom množstva</t>
  </si>
  <si>
    <t>412598884</t>
  </si>
  <si>
    <t>-889892791</t>
  </si>
  <si>
    <t>-694464323</t>
  </si>
  <si>
    <t>-1523564921</t>
  </si>
  <si>
    <t>783</t>
  </si>
  <si>
    <t>Dokončovacie práce - nátery</t>
  </si>
  <si>
    <t>783801812.S</t>
  </si>
  <si>
    <t>Odstránenie starých náterov z omietok oškrabaním s obrúsením stien</t>
  </si>
  <si>
    <t>-1910545110</t>
  </si>
  <si>
    <t>"2.NP" (1,6*2+2,9*2+0,77*2+1,6*2+1,2*2+1,8*2+1,55*2+0,9*2+1,55*2+12,1*2+1,55*2+2,4*2+1,12*2+2,61*2+1,74*2)*1,5</t>
  </si>
  <si>
    <t>-(1,42*2+0,8*8+0,6+1,25*2+1,4*2+1,6*2+1,8)*1,5</t>
  </si>
  <si>
    <t>"3.NP" (2,4*2+1,37*2+2,61*2+3,62*2+1,9*2+2,86*2)*1,5</t>
  </si>
  <si>
    <t>-(0,8+0,6+1,43)*1,5</t>
  </si>
  <si>
    <t>783824219</t>
  </si>
  <si>
    <t>Nátery syntetické omietok stien - penetrácia podkladu</t>
  </si>
  <si>
    <t>1563584811</t>
  </si>
  <si>
    <t>"1.NP" (6,6*2+5*2+3*2+5*2+2,4+1,62*2+1,68*2)*1,5</t>
  </si>
  <si>
    <t>-(0,9+2,4*2+0,9)*1,5</t>
  </si>
  <si>
    <t>783824220</t>
  </si>
  <si>
    <t>Nátery syntetické omietok stien dvojnásobné 1x s emailovaním</t>
  </si>
  <si>
    <t>1653779685</t>
  </si>
  <si>
    <t>-491884252</t>
  </si>
  <si>
    <t>323,36+168,62+794,964+329,307-178,395</t>
  </si>
  <si>
    <t>1305697954</t>
  </si>
  <si>
    <t>5 - Odkvapový chodník</t>
  </si>
  <si>
    <t xml:space="preserve">    1 - Zemné práce</t>
  </si>
  <si>
    <t xml:space="preserve">    5 - Komunikácie</t>
  </si>
  <si>
    <t xml:space="preserve">    711 - Izolácie proti vode a vlhkosti</t>
  </si>
  <si>
    <t>Zemné práce</t>
  </si>
  <si>
    <t>113107131.C</t>
  </si>
  <si>
    <t>Odstránenie krytu v ploche do 200 m2 z betónu prostého, hr. vrstvy do 150 mm,  -0,22500t</t>
  </si>
  <si>
    <t>42954484</t>
  </si>
  <si>
    <t>113107131.S</t>
  </si>
  <si>
    <t>990961880</t>
  </si>
  <si>
    <t>113107142.S</t>
  </si>
  <si>
    <t>Odstránenie krytu asfaltového v ploche do 200 m2, hr. nad 50 do 100 mm,  -0,25000t</t>
  </si>
  <si>
    <t>-1720396786</t>
  </si>
  <si>
    <t>132201101</t>
  </si>
  <si>
    <t>Výkop ryhy do šírky 600 mm v horn.3 do 100 m3</t>
  </si>
  <si>
    <t>-370205026</t>
  </si>
  <si>
    <t>(6,4+13,1)*0,55*0,35</t>
  </si>
  <si>
    <t>132201109</t>
  </si>
  <si>
    <t>Príplatok k cene za lepivosť pri hĺbení rýh šírky do 600 mm zapažených i nezapažených s urovnaním dna v hornine 3</t>
  </si>
  <si>
    <t>1089670823</t>
  </si>
  <si>
    <t>3,754/2</t>
  </si>
  <si>
    <t>162201101</t>
  </si>
  <si>
    <t>Vodorovné premiestnenie výkopku z horniny 1-4 do 20m</t>
  </si>
  <si>
    <t>1023649038</t>
  </si>
  <si>
    <t>162201102</t>
  </si>
  <si>
    <t>Vodorovné premiestnenie výkopku z horniny 1-4 nad 20-50m</t>
  </si>
  <si>
    <t>2083062170</t>
  </si>
  <si>
    <t>162501102</t>
  </si>
  <si>
    <t xml:space="preserve">Vodorovné premiestnenie výkopku po spevnenej ceste z horniny tr.1-4, do 100 m3 na vzdialenosť do 3000 m </t>
  </si>
  <si>
    <t>116428223</t>
  </si>
  <si>
    <t>162501105</t>
  </si>
  <si>
    <t>Vodorovné premiestnenie výkopku po spevnenej ceste z horniny tr.1-4, do 100 m3, príplatok k cene za každých ďalšich a začatých 1000 m</t>
  </si>
  <si>
    <t>116466410</t>
  </si>
  <si>
    <t>3,754*30 'Prepočítané koeficientom množstva</t>
  </si>
  <si>
    <t>171201201</t>
  </si>
  <si>
    <t>Uloženie sypaniny na skládky do 100 m3</t>
  </si>
  <si>
    <t>-1697630687</t>
  </si>
  <si>
    <t>171209002</t>
  </si>
  <si>
    <t>Poplatok za skladovanie - zemina a kamenivo (17 05) ostatné</t>
  </si>
  <si>
    <t>-1873535908</t>
  </si>
  <si>
    <t>Komunikácie</t>
  </si>
  <si>
    <t>564651177</t>
  </si>
  <si>
    <t>Vymývaný dekoračný štrk 16-32 mm hr. 80 mm</t>
  </si>
  <si>
    <t>-1274274496</t>
  </si>
  <si>
    <t>(6,4+13,1)*0,55</t>
  </si>
  <si>
    <t>564760111.S</t>
  </si>
  <si>
    <t>Podklad alebo kryt z kameniva hrubého drveného veľ. 8-16 mm s rozprestretím a zhutnením hr. 200 mm</t>
  </si>
  <si>
    <t>-570924887</t>
  </si>
  <si>
    <t>916561111</t>
  </si>
  <si>
    <t>Osadenie záhonového alebo parkového obrubníka betón., do lôžka z bet. pros. tr. C 16/20 s bočnou oporou</t>
  </si>
  <si>
    <t>-641343541</t>
  </si>
  <si>
    <t>(6,4+13,1+0,6)</t>
  </si>
  <si>
    <t>5921954660</t>
  </si>
  <si>
    <t>Obrubník parkový 100x20x5 cm, sivý</t>
  </si>
  <si>
    <t>-1227106699</t>
  </si>
  <si>
    <t>20,1*1,01 'Prepočítané koeficientom množstva</t>
  </si>
  <si>
    <t>918101112</t>
  </si>
  <si>
    <t>Lôžko pod obrubníky, krajníky alebo obruby z dlažobných kociek z betónu prostého tr. C 16/20</t>
  </si>
  <si>
    <t>-1223317172</t>
  </si>
  <si>
    <t>20,1*0,3*0,35</t>
  </si>
  <si>
    <t>979081111</t>
  </si>
  <si>
    <t>-1955569746</t>
  </si>
  <si>
    <t>979081121</t>
  </si>
  <si>
    <t>1653198015</t>
  </si>
  <si>
    <t>3,263*20 'Prepočítané koeficientom množstva</t>
  </si>
  <si>
    <t>979082111</t>
  </si>
  <si>
    <t>-697930626</t>
  </si>
  <si>
    <t>979082121</t>
  </si>
  <si>
    <t>1611695766</t>
  </si>
  <si>
    <t>3,263*2 'Prepočítané koeficientom množstva</t>
  </si>
  <si>
    <t>979089012</t>
  </si>
  <si>
    <t>Poplatok za skladovanie - betón, tehly, dlaždice (17 01 ), ostatné</t>
  </si>
  <si>
    <t>-1648225841</t>
  </si>
  <si>
    <t>711</t>
  </si>
  <si>
    <t>Izolácie proti vode a vlhkosti</t>
  </si>
  <si>
    <t>711132102</t>
  </si>
  <si>
    <t>Zhotovenie geotextílie alebo tkaniny</t>
  </si>
  <si>
    <t>1816286624</t>
  </si>
  <si>
    <t>20,1*0,8</t>
  </si>
  <si>
    <t>693110001200</t>
  </si>
  <si>
    <t>Geotextília polypropylénová  PP 300 g/m2</t>
  </si>
  <si>
    <t>-1462443249</t>
  </si>
  <si>
    <t>16,08*1,2 'Prepočítané koeficientom množstva</t>
  </si>
  <si>
    <t>711132107.S</t>
  </si>
  <si>
    <t>Zhotovenie izolácie proti zemnej vlhkosti nopovou fóloiu položenou voľne na ploche zvislej</t>
  </si>
  <si>
    <t>-245790144</t>
  </si>
  <si>
    <t>20,1*0,5</t>
  </si>
  <si>
    <t>283230002702</t>
  </si>
  <si>
    <t>Nopová HDPE fólia, proti zemnej vlhkosti, pre spodnú stavbu</t>
  </si>
  <si>
    <t>-1979829394</t>
  </si>
  <si>
    <t>10,05*1,15 'Prepočítané koeficientom množstva</t>
  </si>
  <si>
    <t>711142559.S</t>
  </si>
  <si>
    <t>Zhotovenie  izolácie proti zemnej vlhkosti a tlakovej vode zvislá NAIP pritavením</t>
  </si>
  <si>
    <t>575212806</t>
  </si>
  <si>
    <t>(10,63+5,17+11,9+6,5+1,5+2,9+1,5+6,4+11,9)*0,35</t>
  </si>
  <si>
    <t>628310001000</t>
  </si>
  <si>
    <t>696620520</t>
  </si>
  <si>
    <t>20,44*1,2 'Prepočítané koeficientom množstva</t>
  </si>
  <si>
    <t>998711201.S</t>
  </si>
  <si>
    <t>Presun hmôt pre izoláciu proti vode v objektoch výšky do 6 m</t>
  </si>
  <si>
    <t>-811347821</t>
  </si>
  <si>
    <t>767995021</t>
  </si>
  <si>
    <t xml:space="preserve">Montáž ostatných atypických kovových stavebných doplnkových konštrukcií </t>
  </si>
  <si>
    <t>-924732915</t>
  </si>
  <si>
    <t>553PC001</t>
  </si>
  <si>
    <t>Čistiaca rohož zapustená - kovová vanička s pororoštom 400x800 mm - Z7</t>
  </si>
  <si>
    <t>-1345999441</t>
  </si>
  <si>
    <t>-368173093</t>
  </si>
  <si>
    <t>6 - E1.4.1. Zdravotechnika - pákové batérie</t>
  </si>
  <si>
    <t>Ministerstvo vnútra SR, Pribinova 2, 812 72 Bratis</t>
  </si>
  <si>
    <t xml:space="preserve">    725 - Zdravotechnika - zariaď. predmety</t>
  </si>
  <si>
    <t>725</t>
  </si>
  <si>
    <t>Zdravotechnika - zariaď. predmety</t>
  </si>
  <si>
    <t>725820810</t>
  </si>
  <si>
    <t>Demontáž batérie drezovej, umývadlovej nástennej,  -0,0026t</t>
  </si>
  <si>
    <t>725829201</t>
  </si>
  <si>
    <t>Montáž batérie umývadlovej a drezovej nástennej pákovej, alebo klasickej</t>
  </si>
  <si>
    <t>5514671040</t>
  </si>
  <si>
    <t>5514644580</t>
  </si>
  <si>
    <t>55146445801</t>
  </si>
  <si>
    <t>55146445801211</t>
  </si>
  <si>
    <t>551464458012112</t>
  </si>
  <si>
    <t>998725202</t>
  </si>
  <si>
    <t>Presun hmôt pre zariaďovacie predmety v objektoch výšky nad 6 do 12 m</t>
  </si>
  <si>
    <t>998725292</t>
  </si>
  <si>
    <t>Zariaďovacie predmety, prípl.za presun nad vymedz. najväčšiu dopravnú vzdialenosť do 100m</t>
  </si>
  <si>
    <t>7 - E1.4.2. Plynoinštalácia</t>
  </si>
  <si>
    <t>HSV - HSV</t>
  </si>
  <si>
    <t xml:space="preserve">    723 - Zdravotechnika - plynovod</t>
  </si>
  <si>
    <t>969011121</t>
  </si>
  <si>
    <t>Vybúranie plyn. vedenia DN do 52 mm,  -0,01300t</t>
  </si>
  <si>
    <t>979011111</t>
  </si>
  <si>
    <t>Zvislá doprava sutiny a vybúraných hmôt za prvé podlažie nad alebo pod základným podlažím</t>
  </si>
  <si>
    <t>723</t>
  </si>
  <si>
    <t>Zdravotechnika - plynovod</t>
  </si>
  <si>
    <t>723120805</t>
  </si>
  <si>
    <t>Demontáž potrubia zvarovaného z oceľových rúrok závitových nad 25 do DN 50,  -0,00342t</t>
  </si>
  <si>
    <t>723120204</t>
  </si>
  <si>
    <t>Potrubie z oceľových rúrok závitových čiernych spájaných zvarovaním - akosť 11 353.0 DN 25</t>
  </si>
  <si>
    <t>723190907</t>
  </si>
  <si>
    <t>Oprava plynovodného potrubia odvzdušnenie a napustenie potrubia</t>
  </si>
  <si>
    <t>723239204</t>
  </si>
  <si>
    <t>Montáž armatúr plynových s dvoma závitmi G 5/4 ostatné typy</t>
  </si>
  <si>
    <t>5518000031</t>
  </si>
  <si>
    <t>Guľový uzáver plyn 1", FF, páčka</t>
  </si>
  <si>
    <t>723290821</t>
  </si>
  <si>
    <t>Vnútrostav. premiestnenie vybúraných hmôt vnútorný plynovod vodorovne do 100 m z budov vys. do 6 m</t>
  </si>
  <si>
    <t>783421111</t>
  </si>
  <si>
    <t>Nátery kov.potr.a armatúr v kanáloch a šachtách synteti. na vzduchu schnúce farby bielej armatúr do DN 100 mm dvojnásobné - 70µm</t>
  </si>
  <si>
    <t>783421711</t>
  </si>
  <si>
    <t>Nátery kov.potr.a armatúr v kanáloch a šachtách syntetické armatúr do DN 100 mm základný - 35µm</t>
  </si>
  <si>
    <t>000314223</t>
  </si>
  <si>
    <t>Prevadzkove skušky, revizne spravy, odovzdavaci protokol</t>
  </si>
  <si>
    <t>hod</t>
  </si>
  <si>
    <t>Úroveň 3:</t>
  </si>
  <si>
    <t>8 - E1.5. Vykurovanie</t>
  </si>
  <si>
    <t xml:space="preserve">    731 - Ústredné kúrenie, kotolne</t>
  </si>
  <si>
    <t xml:space="preserve">    732 - Ústredné kúrenie, strojovne</t>
  </si>
  <si>
    <t xml:space="preserve">    733 - Ústredné kúrenie, rozvodné potrubie</t>
  </si>
  <si>
    <t xml:space="preserve">    734 - Ústredné kúrenie, armatúry.</t>
  </si>
  <si>
    <t xml:space="preserve">    735 - Ústredné kúrenie, vykurov. telesá</t>
  </si>
  <si>
    <t>713482121</t>
  </si>
  <si>
    <t>Montáž trubíc z PE, hr.15-20 mm,vnút.priemer do 38 mm</t>
  </si>
  <si>
    <t>2837741553</t>
  </si>
  <si>
    <t>713482122</t>
  </si>
  <si>
    <t>Montáž trubíc z PE, hr.15-20 mm,vnút.priemer 39-70 mm</t>
  </si>
  <si>
    <t>2837741589</t>
  </si>
  <si>
    <t>998713203</t>
  </si>
  <si>
    <t>Presun hmôt pre izolácie tepelné v objektoch výšky nad 12 m do 24 m</t>
  </si>
  <si>
    <t>Ústredné kúrenie, kotolne</t>
  </si>
  <si>
    <t>48471617458</t>
  </si>
  <si>
    <t>731261070</t>
  </si>
  <si>
    <t>Montáž plynového kotla nástenného kondenzačného vykurovacieho bez zásobníka</t>
  </si>
  <si>
    <t>4849111460</t>
  </si>
  <si>
    <t>998731101</t>
  </si>
  <si>
    <t>Presun hmôt pre kotolne umiestnené vo výške (hĺbke) do 6 m</t>
  </si>
  <si>
    <t>732</t>
  </si>
  <si>
    <t>Ústredné kúrenie, strojovne</t>
  </si>
  <si>
    <t>732219220</t>
  </si>
  <si>
    <t>Montáž zásobníkového ohrievača vody pre ohrev pitnej vody v spojení s kotlami objem do 500 l</t>
  </si>
  <si>
    <t>4847665880</t>
  </si>
  <si>
    <t>Zásobníkový ohrievač vody  na teplú pitnú vodu 200 l s prepoj.sadou</t>
  </si>
  <si>
    <t>73233145</t>
  </si>
  <si>
    <t>Uprava vody podla aktualneho rozboru vody Qmin.= 0,9 l/s</t>
  </si>
  <si>
    <t>732331451</t>
  </si>
  <si>
    <t>Fyzikalno - chemický rozbor vody</t>
  </si>
  <si>
    <t>732331515</t>
  </si>
  <si>
    <t>Nádoba expanzná tlaková s membránou typ Expanzomat I bez poistného ventilu objemu 50 l</t>
  </si>
  <si>
    <t>732422030</t>
  </si>
  <si>
    <t>Montáž obehového čerpadla teplovodného DN 25 rozpon 130 mm výtlak do 4 m</t>
  </si>
  <si>
    <t>4268155050</t>
  </si>
  <si>
    <t>Pripojovacia sada s obeh. čerp. 49-60kW pre vykurovanicí okruh dod.a montaž</t>
  </si>
  <si>
    <t>426815505011</t>
  </si>
  <si>
    <t>Pripojovacia sada TÚV 49 - 60 kW s obehovým čerp. a snímačom zásobníka</t>
  </si>
  <si>
    <t>998732201</t>
  </si>
  <si>
    <t>Presun hmôt pre strojovne v objektoch výšky do 6 m</t>
  </si>
  <si>
    <t>733</t>
  </si>
  <si>
    <t>Ústredné kúrenie, rozvodné potrubie</t>
  </si>
  <si>
    <t>733125000</t>
  </si>
  <si>
    <t>Potrubie z uhlíkovej ocele spájané lisovaním DN 12</t>
  </si>
  <si>
    <t>733125006</t>
  </si>
  <si>
    <t>Potrubie z uhlíkovej ocele spájané lisovaním DN 18</t>
  </si>
  <si>
    <t>733125009</t>
  </si>
  <si>
    <t>Potrubie z uhlíkovej ocele spájané lisovaním DN 22</t>
  </si>
  <si>
    <t>733125012</t>
  </si>
  <si>
    <t>Potrubie z uhlíkovej ocele spájané lisovaním DN 28</t>
  </si>
  <si>
    <t>733125015</t>
  </si>
  <si>
    <t>Potrubie z uhlíkovej ocele spájané lisovaním DN 35</t>
  </si>
  <si>
    <t>733125018</t>
  </si>
  <si>
    <t>Potrubie z uhlíkovej ocele spájané lisovaním DN 42</t>
  </si>
  <si>
    <t>733190107</t>
  </si>
  <si>
    <t>Tlaková skúška potrubia z oceľových rúrok závitových</t>
  </si>
  <si>
    <t>998733203</t>
  </si>
  <si>
    <t>Presun hmôt pre rozvody potrubia v objektoch výšky nad 6 do 24 m</t>
  </si>
  <si>
    <t>734</t>
  </si>
  <si>
    <t>Ústredné kúrenie, armatúry.</t>
  </si>
  <si>
    <t>734209101</t>
  </si>
  <si>
    <t>Montáž závitovej armatúry s 1 závitom do G 1/2</t>
  </si>
  <si>
    <t>4848903410</t>
  </si>
  <si>
    <t>Termostatická hlavica kvapalinová</t>
  </si>
  <si>
    <t>734209104</t>
  </si>
  <si>
    <t>Montáž závitovej armatúry s 1 závitom G 3/4</t>
  </si>
  <si>
    <t>4225070300</t>
  </si>
  <si>
    <t>Ventil poistný D   20 mm</t>
  </si>
  <si>
    <t>734223010</t>
  </si>
  <si>
    <t>Montáž ventilu závitového regulačného G 3/4 stupačkového</t>
  </si>
  <si>
    <t>4849231000</t>
  </si>
  <si>
    <t>Regulátor tlakovej diferencie ( Rp ) DN 15</t>
  </si>
  <si>
    <t>48492310001</t>
  </si>
  <si>
    <t>734223020</t>
  </si>
  <si>
    <t>Montáž ventilu závitového regulačného G 1 stupačkového</t>
  </si>
  <si>
    <t>4849231030</t>
  </si>
  <si>
    <t>Regulátor tlakovej diferencie ( Rp ) DN 25</t>
  </si>
  <si>
    <t>48492310301</t>
  </si>
  <si>
    <t>734223110</t>
  </si>
  <si>
    <t>Montáž ventilu závitového termostatického rohového jednoregulačného G 3/8</t>
  </si>
  <si>
    <t>74</t>
  </si>
  <si>
    <t>4848903020</t>
  </si>
  <si>
    <t>76</t>
  </si>
  <si>
    <t>4848903030</t>
  </si>
  <si>
    <t>78</t>
  </si>
  <si>
    <t>734270010</t>
  </si>
  <si>
    <t>Montáž posúvača závitového G 1</t>
  </si>
  <si>
    <t>80</t>
  </si>
  <si>
    <t>5511871470</t>
  </si>
  <si>
    <t>82</t>
  </si>
  <si>
    <t>734270015</t>
  </si>
  <si>
    <t>Montáž posúvača závitového G 5/4</t>
  </si>
  <si>
    <t>84</t>
  </si>
  <si>
    <t>5511871480</t>
  </si>
  <si>
    <t>Posúvač 5/4", vnútorný - vnútorný závit, ser.armatura</t>
  </si>
  <si>
    <t>86</t>
  </si>
  <si>
    <t>734270020</t>
  </si>
  <si>
    <t>Montáž posúvača závitového G 6/4</t>
  </si>
  <si>
    <t>88</t>
  </si>
  <si>
    <t>5511871490</t>
  </si>
  <si>
    <t>Posúvač 6/4", vnútorný - vnútorný závit</t>
  </si>
  <si>
    <t>90</t>
  </si>
  <si>
    <t>5511871620</t>
  </si>
  <si>
    <t>Filter závitový, 6/4",</t>
  </si>
  <si>
    <t>92</t>
  </si>
  <si>
    <t>734291113</t>
  </si>
  <si>
    <t>Ostané armatúry, kohútik plniaci a vypúšťací normy 13 7061, PN 1,0/100st. C G 1/2</t>
  </si>
  <si>
    <t>94</t>
  </si>
  <si>
    <t>73429111311</t>
  </si>
  <si>
    <t>Ostané armatúry, odvz ventil</t>
  </si>
  <si>
    <t>96</t>
  </si>
  <si>
    <t>734412250</t>
  </si>
  <si>
    <t>Montáž teplomeru technického axiálneho priemer 100 mm dĺžka 150 mm</t>
  </si>
  <si>
    <t>98</t>
  </si>
  <si>
    <t>734421130</t>
  </si>
  <si>
    <t>Tlakomer deformačný kruhový B 0-10 MPa č.03313 priem. 160</t>
  </si>
  <si>
    <t>100</t>
  </si>
  <si>
    <t>998734203</t>
  </si>
  <si>
    <t>Presun hmôt pre armatúry v objektoch výšky nad 6 do 24 m</t>
  </si>
  <si>
    <t>102</t>
  </si>
  <si>
    <t>735</t>
  </si>
  <si>
    <t>Ústredné kúrenie, vykurov. telesá</t>
  </si>
  <si>
    <t>735158120</t>
  </si>
  <si>
    <t>Vykurovacie telesá panelové rurkove, tlaková skúška telesa vodou</t>
  </si>
  <si>
    <t>104</t>
  </si>
  <si>
    <t>735159230</t>
  </si>
  <si>
    <t>Montáž vykurovacieho telesa panelového dvojradového do 1980mm</t>
  </si>
  <si>
    <t>106</t>
  </si>
  <si>
    <t>4845366610</t>
  </si>
  <si>
    <t>108</t>
  </si>
  <si>
    <t>4845375900</t>
  </si>
  <si>
    <t>110</t>
  </si>
  <si>
    <t>4845376000</t>
  </si>
  <si>
    <t>112</t>
  </si>
  <si>
    <t>4845380350</t>
  </si>
  <si>
    <t>114</t>
  </si>
  <si>
    <t>4845380400</t>
  </si>
  <si>
    <t>116</t>
  </si>
  <si>
    <t>4845380450</t>
  </si>
  <si>
    <t>118</t>
  </si>
  <si>
    <t>4845380500</t>
  </si>
  <si>
    <t>120</t>
  </si>
  <si>
    <t>4845380550</t>
  </si>
  <si>
    <t>122</t>
  </si>
  <si>
    <t>4845380600</t>
  </si>
  <si>
    <t>124</t>
  </si>
  <si>
    <t>4845380650</t>
  </si>
  <si>
    <t>126</t>
  </si>
  <si>
    <t>4845380700</t>
  </si>
  <si>
    <t>128</t>
  </si>
  <si>
    <t>4845381600</t>
  </si>
  <si>
    <t>130</t>
  </si>
  <si>
    <t>4845381650</t>
  </si>
  <si>
    <t>132</t>
  </si>
  <si>
    <t>4845381700</t>
  </si>
  <si>
    <t>134</t>
  </si>
  <si>
    <t>4845381750</t>
  </si>
  <si>
    <t>136</t>
  </si>
  <si>
    <t>735494811</t>
  </si>
  <si>
    <t>Vykurovacia skuškam, odvz.protokol, revizie</t>
  </si>
  <si>
    <t>138</t>
  </si>
  <si>
    <t>735494811112</t>
  </si>
  <si>
    <t>140</t>
  </si>
  <si>
    <t>998735202</t>
  </si>
  <si>
    <t>Presun hmôt pre vykurovacie telesá v objektoch výšky nad 6 do 12 m</t>
  </si>
  <si>
    <t>142</t>
  </si>
  <si>
    <t>9 - E1.5. MaR a PRS</t>
  </si>
  <si>
    <t>M-1 - Riadiaci systém v RMS1</t>
  </si>
  <si>
    <t>M-2 - Prístroje MaR + PRS</t>
  </si>
  <si>
    <t>M-3 - Kabeláž</t>
  </si>
  <si>
    <t>M-4 - Pospájanie</t>
  </si>
  <si>
    <t>M-6 - Dispečing</t>
  </si>
  <si>
    <t>M-1</t>
  </si>
  <si>
    <t>Riadiaci systém v RMS1</t>
  </si>
  <si>
    <t>DRS001221</t>
  </si>
  <si>
    <t>Riadiaci systém vrátane užív. programu  osadený v plastovej rozvodnici 4x18TE napr. ako DIRAS-Ri , resp. ekvivalent</t>
  </si>
  <si>
    <t>DRS001032</t>
  </si>
  <si>
    <t>Expandér  8 x AI, 4 x AO napr. ako PAVV-4800, resp. ekvivalent</t>
  </si>
  <si>
    <t>3580760385/1</t>
  </si>
  <si>
    <t>Prúdový chránič, 30mA, 16A, Char.: C, 2 p</t>
  </si>
  <si>
    <t>DRS002006</t>
  </si>
  <si>
    <t>v/v</t>
  </si>
  <si>
    <t>MPR000006</t>
  </si>
  <si>
    <t>Montáž plastovej rozvodnice do 20 kg</t>
  </si>
  <si>
    <t>M-2</t>
  </si>
  <si>
    <t>Prístroje MaR + PRS</t>
  </si>
  <si>
    <t>3410518300</t>
  </si>
  <si>
    <t>863159-3-1/3, Flexo šnúra, 3x1, 3 m</t>
  </si>
  <si>
    <t>MEM000001</t>
  </si>
  <si>
    <t>Montáž Flexo šnúry</t>
  </si>
  <si>
    <t>3450318320</t>
  </si>
  <si>
    <t>Zásuvka nad omietku, 16A, 250V, IP44</t>
  </si>
  <si>
    <t>210111031</t>
  </si>
  <si>
    <t>Domová zásuvka v krabici pre vonkajšie prostredie 10/16 A 250 V 2P + Z</t>
  </si>
  <si>
    <t>3450927000</t>
  </si>
  <si>
    <t>Krabicová rozvodka malá (Acedur)</t>
  </si>
  <si>
    <t>210010351</t>
  </si>
  <si>
    <t>Škatuľová rozvodka z lisov. izolantu vč. ukončenia káblov a zapojenia vodičov typ 6455-11 do 4 mm2</t>
  </si>
  <si>
    <t>3480158600</t>
  </si>
  <si>
    <t>Svietidlo žiarovkové 100W, 230 V, 100 W, IP65</t>
  </si>
  <si>
    <t>210200108</t>
  </si>
  <si>
    <t>Svietidlo žiarovkové - typ 511 26 02 - 100 W, priem., stropné</t>
  </si>
  <si>
    <t>3570332400</t>
  </si>
  <si>
    <t>Jednotlačítkový ovládač s hlavicou typu J, 6A/240V, IP54, sp. aj rozp. jednotka</t>
  </si>
  <si>
    <t>MPR000004</t>
  </si>
  <si>
    <t>Montáž jednotlačítkového ovládača s hlavicou typu J</t>
  </si>
  <si>
    <t>210290741</t>
  </si>
  <si>
    <t>Montáž motorického spotrebiča,elektromotora (s prenesením do vzdialenosti 5 m) do   1 kW</t>
  </si>
  <si>
    <t>DID004030</t>
  </si>
  <si>
    <t>Protokol o poinštalačnej kontrole detektorov plynu</t>
  </si>
  <si>
    <t>sub</t>
  </si>
  <si>
    <t>DKO010020</t>
  </si>
  <si>
    <t>Modul pre hlásenie porúch o ovládanie 0-10V, 230 V AC, Príkon.: 1,5 W, IP32, napr. ako rozšírenie EA1 typ Vitotronic 100/200, resp. ekvivalent</t>
  </si>
  <si>
    <t>MPR000001</t>
  </si>
  <si>
    <t>Zapojenie ovládania kotla</t>
  </si>
  <si>
    <t>DSH001001</t>
  </si>
  <si>
    <t>Kontaktný regulátor hladiny kvapalín, 230 V AC, 2 VA, IP55, napr. ako DTH12A/K, resp. ekvivalent</t>
  </si>
  <si>
    <t>360410181P</t>
  </si>
  <si>
    <t>Montáž regulátora hladiny</t>
  </si>
  <si>
    <t>DSH001002</t>
  </si>
  <si>
    <t>Hladinová sonda, prevedenie zátka do drezu. napr. ako EP 901, resp. ekvivalent</t>
  </si>
  <si>
    <t>360410182</t>
  </si>
  <si>
    <t>Montáž ponornej elektródy, typ EP 901</t>
  </si>
  <si>
    <t>DSI001002</t>
  </si>
  <si>
    <t>Signalizačná jednotka havárie, 24 V DC, 2 W, IP43 napr. ako SIG2, resp. ekvivalent</t>
  </si>
  <si>
    <t>MSI000001</t>
  </si>
  <si>
    <t>Montáž signalizačnej jednotky SIG</t>
  </si>
  <si>
    <t>DSP004001</t>
  </si>
  <si>
    <t>Snímač tlaku. M20x1,5., 0-600 kPa, 4-20 mA, &lt;30 mA, IP68 napr. ako MBS3000, resp. ekvivalent</t>
  </si>
  <si>
    <t>361410081/1</t>
  </si>
  <si>
    <t>Montáž snímača tlaku</t>
  </si>
  <si>
    <t>DSQ001001B</t>
  </si>
  <si>
    <t>Detektor pre zemný plyn, 12 V DC, 1 W, IP55 napr. ako GI30WN, resp. ekvivalent</t>
  </si>
  <si>
    <t>DSQ001001A</t>
  </si>
  <si>
    <t>Držiak pre montáž detektora plynu</t>
  </si>
  <si>
    <t>MSQ000001</t>
  </si>
  <si>
    <t>Montáž detektora plynu vrátane preskúšania</t>
  </si>
  <si>
    <t>DSQ001002</t>
  </si>
  <si>
    <t>Detektor pre kysličník uhoľnatý, 12 V DC, 1 W, IP55 napr. ako GIC40N, resp. ekvivalent</t>
  </si>
  <si>
    <t>DST003020B</t>
  </si>
  <si>
    <t>Snímač teploty s kábl.vývodom, Ni 1000, 6180ppm, kábel 2 m, -60 až 200 C, R, IP67 napr. ako TG8J-40,  resp. ekvivalent</t>
  </si>
  <si>
    <t>360410028/1</t>
  </si>
  <si>
    <t>Montáž príložného snímača teploty</t>
  </si>
  <si>
    <t>DST003110</t>
  </si>
  <si>
    <t>Snímač teploty s konzolou, Ni1000, 6180 ppm, -30 až 80 °C, R, IP65 napr. ako P11S - Ni1000,  resp. ekvivalent</t>
  </si>
  <si>
    <t>360410027/1</t>
  </si>
  <si>
    <t>Montáž snímača teploty s konzolou</t>
  </si>
  <si>
    <t>DST003140</t>
  </si>
  <si>
    <t>Snímač príložný, Ni1000, 6180 ppm, -30 až 120 °C, R, IP65 napr. ako P14S - Ni1000, resp. ekvivalent</t>
  </si>
  <si>
    <t>DVS003001</t>
  </si>
  <si>
    <t>M20x1,5, Ventil tlakomerový skúšobný s čapom a nátrub. prípojkou, mosadz, PN 25, 200 °C</t>
  </si>
  <si>
    <t>MVS000001</t>
  </si>
  <si>
    <t>Montáž skúšobného tlakomerového ventilu</t>
  </si>
  <si>
    <t>DZD003001</t>
  </si>
  <si>
    <t>Napájací zdroj pre detektory plynu v plastovej skrinke. Výstup 12 V DC/0,6 A., AC 230 V, 50 Hz, 15 VA, IP55 napr. ako PSDP3K,  resp. ekvivalent</t>
  </si>
  <si>
    <t>MZD000003</t>
  </si>
  <si>
    <t>Montáž ústredne pre detektory plynu</t>
  </si>
  <si>
    <t>PDO001003</t>
  </si>
  <si>
    <t>Podružný materiál</t>
  </si>
  <si>
    <t>M-3</t>
  </si>
  <si>
    <t>Kabeláž</t>
  </si>
  <si>
    <t>2830406000</t>
  </si>
  <si>
    <t>8 mm, Hmoždina, dodávka vrátane podložky, skrutky 8 mm</t>
  </si>
  <si>
    <t>2830422500/2</t>
  </si>
  <si>
    <t>12x150, Hmoždina, dodávka vrátane podložky, skrutky 12x150</t>
  </si>
  <si>
    <t>3410102800</t>
  </si>
  <si>
    <t>CYKY-J 3x1,5, Celoplastový kábel</t>
  </si>
  <si>
    <t>3410102900</t>
  </si>
  <si>
    <t>CYKY-J 3x2,5, Celoplastový kábel</t>
  </si>
  <si>
    <t>3410306000</t>
  </si>
  <si>
    <t>JYTY 2x1, Tienený kábel</t>
  </si>
  <si>
    <t>3410306600</t>
  </si>
  <si>
    <t>JYTY 4x1, Tienený kábel</t>
  </si>
  <si>
    <t>3410560600</t>
  </si>
  <si>
    <t>H05VV-F 2X0,75, Šnúra medená</t>
  </si>
  <si>
    <t>3410560900</t>
  </si>
  <si>
    <t>H05VV-F 3X0,75, Šnúra medená</t>
  </si>
  <si>
    <t>3410561200</t>
  </si>
  <si>
    <t>H05VV-F 3G0,75, Šnúra medená</t>
  </si>
  <si>
    <t>3410561800</t>
  </si>
  <si>
    <t>H05VV-F 4G0,75, Šnúra medená</t>
  </si>
  <si>
    <t>3410563200</t>
  </si>
  <si>
    <t>H05VV-F 5G0,75, Šnúra medená</t>
  </si>
  <si>
    <t>3450705400</t>
  </si>
  <si>
    <t>FXP16, Tvrdená plast.trubka 750Nm, vonkajší priemer 16mm</t>
  </si>
  <si>
    <t>3450705500</t>
  </si>
  <si>
    <t>FXP20, Tvrdená plast.trubka 750Nm, vonkajší priemer 20mm</t>
  </si>
  <si>
    <t>3450927000.1</t>
  </si>
  <si>
    <t>6455-11, Krabicová rozvodka malá (Acedur)</t>
  </si>
  <si>
    <t>3451100100/1</t>
  </si>
  <si>
    <t>CL 20, Príchytka pre plast. trubku FX20</t>
  </si>
  <si>
    <t>3451100100/2</t>
  </si>
  <si>
    <t>CL 16, Príchytka pre plast. trubku FX16</t>
  </si>
  <si>
    <t>3451303800</t>
  </si>
  <si>
    <t>LV 18X13, Lišta vkládacia 18x13</t>
  </si>
  <si>
    <t>3451304300</t>
  </si>
  <si>
    <t>LH 20X20, Lišta hranatá 20x20</t>
  </si>
  <si>
    <t>3451307000</t>
  </si>
  <si>
    <t>LH 40X40, Lišta hranatá 40x40</t>
  </si>
  <si>
    <t>3451309100</t>
  </si>
  <si>
    <t>LH 80X40, Lišta hranatá 80x40</t>
  </si>
  <si>
    <t>3451310800</t>
  </si>
  <si>
    <t>LVH120X40, Lišta hranatá 120x40</t>
  </si>
  <si>
    <t>5628900000</t>
  </si>
  <si>
    <t>120J, Štítok na označenie káblového vývodu</t>
  </si>
  <si>
    <t>210010071</t>
  </si>
  <si>
    <t>Rúrka elektroinšt., pancierová z PH uložená voľne alebo pod omietkou typ 8013, 13 mm</t>
  </si>
  <si>
    <t>144</t>
  </si>
  <si>
    <t>210010072</t>
  </si>
  <si>
    <t>Rúrka elektroinšt., pancierová z PH uložená voľne alebo pod omietkou typ 8016, 16 mm</t>
  </si>
  <si>
    <t>146</t>
  </si>
  <si>
    <t>210010101</t>
  </si>
  <si>
    <t>Lišta elektroinšt. z PH vč. spojok, ohybov, rohov, bez krabíc, uložená pevne typ L 20 preťahovací</t>
  </si>
  <si>
    <t>148</t>
  </si>
  <si>
    <t>75</t>
  </si>
  <si>
    <t>210010102</t>
  </si>
  <si>
    <t>Lišta elektroinšt. z PH vč. spojok, ohybov, rohov, bez krabíc, uložená pevne typ L 40 preťahovací</t>
  </si>
  <si>
    <t>150</t>
  </si>
  <si>
    <t>210010104</t>
  </si>
  <si>
    <t>Lišta elektroinšt. z PH vč. spojok, ohybov, rohov, bez krabíc, uložená pevne typ L 70 preťahovací</t>
  </si>
  <si>
    <t>152</t>
  </si>
  <si>
    <t>77</t>
  </si>
  <si>
    <t>210010106</t>
  </si>
  <si>
    <t>Lišta elektroinšt. z PH vč. spojok, ohybov, rohov, bez krabíc, uložená pevne typ LV 80 - 2780</t>
  </si>
  <si>
    <t>154</t>
  </si>
  <si>
    <t>156</t>
  </si>
  <si>
    <t>79</t>
  </si>
  <si>
    <t>210100001</t>
  </si>
  <si>
    <t>Ukončenie vodičov v rozvádzač. vč. zapojenia a vodičovej koncovky do 2.5 mm2</t>
  </si>
  <si>
    <t>158</t>
  </si>
  <si>
    <t>210100002</t>
  </si>
  <si>
    <t>Ukončenie vodičov v rozvádzač. vč. zapojenia a vodičovej koncovky do 6 mm2</t>
  </si>
  <si>
    <t>160</t>
  </si>
  <si>
    <t>81</t>
  </si>
  <si>
    <t>210100201</t>
  </si>
  <si>
    <t>Ukončenie šnúry v gumenej hadici s prierezom do 2 x 4 mm2</t>
  </si>
  <si>
    <t>162</t>
  </si>
  <si>
    <t>210100204</t>
  </si>
  <si>
    <t>Ukončenie šnúry v gumenej hadici s prierezom do 3 x 4 mm2</t>
  </si>
  <si>
    <t>164</t>
  </si>
  <si>
    <t>83</t>
  </si>
  <si>
    <t>210100210</t>
  </si>
  <si>
    <t>Ukončenie šnúry v gumenej hadici s prierezom do 4 x 4 mm2</t>
  </si>
  <si>
    <t>166</t>
  </si>
  <si>
    <t>210100219</t>
  </si>
  <si>
    <t>Ukončenie šnúry v gumenej hadici s prierezom do 5 x 6 mm2</t>
  </si>
  <si>
    <t>168</t>
  </si>
  <si>
    <t>85</t>
  </si>
  <si>
    <t>210100251</t>
  </si>
  <si>
    <t>Ukončenie celoplastových káblov zmrašť. záklopkou alebo páskou do 4 x 10 mm2</t>
  </si>
  <si>
    <t>170</t>
  </si>
  <si>
    <t>210100301</t>
  </si>
  <si>
    <t>Príplatok za ukončenie tienenia kábla (v plášti) vrátane zapojenia</t>
  </si>
  <si>
    <t>172</t>
  </si>
  <si>
    <t>87</t>
  </si>
  <si>
    <t>210100501</t>
  </si>
  <si>
    <t>Ukončenie celoplastových káblov páskou SL alebo zmršťovacou záklopkou do 2 x 1 mm2</t>
  </si>
  <si>
    <t>174</t>
  </si>
  <si>
    <t>210100503</t>
  </si>
  <si>
    <t>Ukončenie celoplastových káblov páskou SL alebo zmršťovacou záklopkou do 4 x 1 mm2</t>
  </si>
  <si>
    <t>176</t>
  </si>
  <si>
    <t>89</t>
  </si>
  <si>
    <t>210802301</t>
  </si>
  <si>
    <t>Šnúra a banský kábel /v mm2/ voľne uložené CYSY 2x0.75</t>
  </si>
  <si>
    <t>178</t>
  </si>
  <si>
    <t>210802306</t>
  </si>
  <si>
    <t>Šnúra a banský kábel /v mm2/ voľne uložené CYSY 3x0.75</t>
  </si>
  <si>
    <t>180</t>
  </si>
  <si>
    <t>91</t>
  </si>
  <si>
    <t>210802311</t>
  </si>
  <si>
    <t>Šnúra a banský kábel /v mm2/ voľne uložené CYSY 4x0.75</t>
  </si>
  <si>
    <t>182</t>
  </si>
  <si>
    <t>210802316</t>
  </si>
  <si>
    <t>Šnúra a banský kábel /v mm2/ voľne uložené CYSY 5x0.75</t>
  </si>
  <si>
    <t>184</t>
  </si>
  <si>
    <t>93</t>
  </si>
  <si>
    <t>210810045</t>
  </si>
  <si>
    <t>Silový kábel 750 - 1000 V /mm2/ pevne uložený CYKY-CYKYm 750 V 3x1.5</t>
  </si>
  <si>
    <t>186</t>
  </si>
  <si>
    <t>210810046</t>
  </si>
  <si>
    <t>Silový kábel 750 - 1000 V /mm2/ pevne uložený CYKY-CYKYm 750 V 3x2.5</t>
  </si>
  <si>
    <t>188</t>
  </si>
  <si>
    <t>95</t>
  </si>
  <si>
    <t>210860221</t>
  </si>
  <si>
    <t>Kábel pre riadiace a automatizačné systémy elektrární pevne uložený JYTY s Al fóliou 2x1 mm</t>
  </si>
  <si>
    <t>190</t>
  </si>
  <si>
    <t>210860222</t>
  </si>
  <si>
    <t>Kábel pre riadiace a automatizačné systémy elektrární pevne uložený JYTY s Al fóliou 4x1 mm</t>
  </si>
  <si>
    <t>192</t>
  </si>
  <si>
    <t>97</t>
  </si>
  <si>
    <t>210950203</t>
  </si>
  <si>
    <t>Príplatok na zaťahovanie káblov, váha kábla do   4    kg</t>
  </si>
  <si>
    <t>194</t>
  </si>
  <si>
    <t>211010002</t>
  </si>
  <si>
    <t>Osadenie polyamidovej príchytky do tehlového muriva HM 8</t>
  </si>
  <si>
    <t>196</t>
  </si>
  <si>
    <t>211010012</t>
  </si>
  <si>
    <t>Osadenie polyamidovej príchytky do muriva z tvrdého kameňa, jednoduchého betónu a železobetónu HM 12</t>
  </si>
  <si>
    <t>198</t>
  </si>
  <si>
    <t>460680023</t>
  </si>
  <si>
    <t>Vybúranie otvoru 0,01-0,025m2, úprava omietky, v tehlovom múre s hrúbkou 45 cm</t>
  </si>
  <si>
    <t>200</t>
  </si>
  <si>
    <t>460680024</t>
  </si>
  <si>
    <t>Vybúranie otvoru 0,01-0,025m2, úprava omietky, v tehlovom múre s hrúbkou 60 cm</t>
  </si>
  <si>
    <t>202</t>
  </si>
  <si>
    <t>204</t>
  </si>
  <si>
    <t>206</t>
  </si>
  <si>
    <t>208</t>
  </si>
  <si>
    <t>M-4</t>
  </si>
  <si>
    <t>Pospájanie</t>
  </si>
  <si>
    <t>3410413800</t>
  </si>
  <si>
    <t>214</t>
  </si>
  <si>
    <t>210220451</t>
  </si>
  <si>
    <t>Ochranné pospájanie v práčovniach, kúpeľniach, voľne ulož.,alebo v omietke Cu 4-16mm2</t>
  </si>
  <si>
    <t>216</t>
  </si>
  <si>
    <t>3540201700</t>
  </si>
  <si>
    <t>218</t>
  </si>
  <si>
    <t>210220321</t>
  </si>
  <si>
    <t>Svorka na potrub."Bernard" včít. pásika(bez vodiča a prípoj. vodiča)</t>
  </si>
  <si>
    <t>220</t>
  </si>
  <si>
    <t>DBL002020</t>
  </si>
  <si>
    <t>Ekvipotenciálna svorkovnica veľká - mostík napr. ako OBO-5015650, resp. ekvivalent</t>
  </si>
  <si>
    <t>222</t>
  </si>
  <si>
    <t>MBL000002</t>
  </si>
  <si>
    <t>Ekvipotenciálna svorkovnica EPS</t>
  </si>
  <si>
    <t>224</t>
  </si>
  <si>
    <t>226</t>
  </si>
  <si>
    <t>228</t>
  </si>
  <si>
    <t>230</t>
  </si>
  <si>
    <t>232</t>
  </si>
  <si>
    <t>234</t>
  </si>
  <si>
    <t>M-5</t>
  </si>
  <si>
    <t>236</t>
  </si>
  <si>
    <t>238</t>
  </si>
  <si>
    <t>HZS-002/1</t>
  </si>
  <si>
    <t>Demontáž existujúcich inštalácií</t>
  </si>
  <si>
    <t>240</t>
  </si>
  <si>
    <t>HZS-004</t>
  </si>
  <si>
    <t>242</t>
  </si>
  <si>
    <t>MOP001001</t>
  </si>
  <si>
    <t>Východzia odborná prehliadka a skúška (revízia)</t>
  </si>
  <si>
    <t>vývod</t>
  </si>
  <si>
    <t>244</t>
  </si>
  <si>
    <t>MOZ000001</t>
  </si>
  <si>
    <t>246</t>
  </si>
  <si>
    <t>M-6</t>
  </si>
  <si>
    <t>Dispečing</t>
  </si>
  <si>
    <t>DIZ0011015</t>
  </si>
  <si>
    <t>V/V</t>
  </si>
  <si>
    <t>248</t>
  </si>
  <si>
    <t>HZS-006</t>
  </si>
  <si>
    <t>Oživenie prepojenia s procesnou úrovňou</t>
  </si>
  <si>
    <t>250</t>
  </si>
  <si>
    <t>10 - Umelé osvetlenie a vzduchotechnické zariadenia</t>
  </si>
  <si>
    <t>D1 - MATERIÁL - SVIETIDLÁ</t>
  </si>
  <si>
    <t>D2 - MONTÁŽ</t>
  </si>
  <si>
    <t>D1</t>
  </si>
  <si>
    <t>MATERIÁL - SVIETIDLÁ</t>
  </si>
  <si>
    <t>921AN</t>
  </si>
  <si>
    <t>Stenový rekuperátor vzduchu SRV, D 150 + ovládač resp. ekvivalent</t>
  </si>
  <si>
    <t>3483M.1</t>
  </si>
  <si>
    <t>Sv. LED núdzové 2W, 1 hod + autotest + piktogram</t>
  </si>
  <si>
    <t>3483M.2</t>
  </si>
  <si>
    <t>Prisadené LED svietidlo žiarovkové 10W/E27, IP44</t>
  </si>
  <si>
    <t>3483M.3</t>
  </si>
  <si>
    <t>Prisadené LED svietidlo 10W/, 1223 lm difúzor mikroprizma</t>
  </si>
  <si>
    <t>3483M.4</t>
  </si>
  <si>
    <t>Prisadené LED svietidlo 14W/, 1631 lm difúzor mikroprizma</t>
  </si>
  <si>
    <t>3483M.5</t>
  </si>
  <si>
    <t>Prisadené LED svietidlo 18W/, 2039 lm difúzor mikroprizma</t>
  </si>
  <si>
    <t>3483M.6</t>
  </si>
  <si>
    <t>Sv. LED priemyslové líniové 26W, 3500 lm</t>
  </si>
  <si>
    <t>3483M.7</t>
  </si>
  <si>
    <t>3483M.8</t>
  </si>
  <si>
    <t>3483M.9</t>
  </si>
  <si>
    <t>3483M.10</t>
  </si>
  <si>
    <t>3483M.11</t>
  </si>
  <si>
    <t>Sv. prisadené LED opálový difúzor 23W, 2349 lm, IP65</t>
  </si>
  <si>
    <t>3483M.12</t>
  </si>
  <si>
    <t>Pol1</t>
  </si>
  <si>
    <t>Stratné z metr. materiálu</t>
  </si>
  <si>
    <t>Pol2</t>
  </si>
  <si>
    <t>D2</t>
  </si>
  <si>
    <t>MONTÁŽ</t>
  </si>
  <si>
    <t>210193075S</t>
  </si>
  <si>
    <t>Montaz rekuperátora vzduchu + ovládača</t>
  </si>
  <si>
    <t>210203041S</t>
  </si>
  <si>
    <t>Sv. stropné LED 12-30W</t>
  </si>
  <si>
    <t>210201500S</t>
  </si>
  <si>
    <t>Sv. nudzove nástenné 2W núdzový režím, IP42</t>
  </si>
  <si>
    <t>210203041S.1</t>
  </si>
  <si>
    <t>Sv.  LED líniové priemyselné 26W</t>
  </si>
  <si>
    <t>213290150</t>
  </si>
  <si>
    <t>Demontáž svietidiel</t>
  </si>
  <si>
    <t>213290150.1</t>
  </si>
  <si>
    <t>Drobné nešpecifikované elektromontážne práce</t>
  </si>
  <si>
    <t>B - SO 01.2 Budova OOPZ - nezelená časť</t>
  </si>
  <si>
    <t>11 - E1.2. Statika - oceľové a betónové konštrukcie</t>
  </si>
  <si>
    <t xml:space="preserve">    2 - Zakladanie</t>
  </si>
  <si>
    <t xml:space="preserve">    4 - Vodorovné konštrukcie</t>
  </si>
  <si>
    <t>133211101.S</t>
  </si>
  <si>
    <t>Hĺbenie šachiet v  hornine tr. 3 súdržných - ručným náradím plocha výkopu do 4 m2</t>
  </si>
  <si>
    <t>1815830484</t>
  </si>
  <si>
    <t>"ZN" 0,3*0,3*1,0*6</t>
  </si>
  <si>
    <t>133211109.S</t>
  </si>
  <si>
    <t>Príplatok za lepivosť pri hĺbení šachiet ručným alebo pneumatickým náradím v horninách tr. 3</t>
  </si>
  <si>
    <t>21409849</t>
  </si>
  <si>
    <t>162201102.S</t>
  </si>
  <si>
    <t>1726906772</t>
  </si>
  <si>
    <t>162501102.S</t>
  </si>
  <si>
    <t>Vodorovné premiestnenie výkopku po spevnenej ceste z horniny tr.1-4, do 100 m3 na vzdialenosť do 3000 m</t>
  </si>
  <si>
    <t>434903968</t>
  </si>
  <si>
    <t>162501105.S</t>
  </si>
  <si>
    <t>2095456956</t>
  </si>
  <si>
    <t>0,54*30 'Prepočítané koeficientom množstva</t>
  </si>
  <si>
    <t>171201201.S</t>
  </si>
  <si>
    <t>-1449087456</t>
  </si>
  <si>
    <t>171209002.S</t>
  </si>
  <si>
    <t>2034108835</t>
  </si>
  <si>
    <t>Zakladanie</t>
  </si>
  <si>
    <t>271571111.S</t>
  </si>
  <si>
    <t>Vankúše zhutnené pod základy zo štrkopiesku</t>
  </si>
  <si>
    <t>1237233485</t>
  </si>
  <si>
    <t>"ZN" 0,3*0,3*0,2*6</t>
  </si>
  <si>
    <t>275313521.S</t>
  </si>
  <si>
    <t>Betón základových pätiek, prostý tr. C 12/15</t>
  </si>
  <si>
    <t>1697385567</t>
  </si>
  <si>
    <t>"ZN" 0,3*0,3*0,8*6</t>
  </si>
  <si>
    <t>317941121.S</t>
  </si>
  <si>
    <t>Osadenie oceľových valcovaných nosníkov (na murive) I, IE,U,UE,L do č.12 alebo výšky do 120 mm</t>
  </si>
  <si>
    <t>-399655776</t>
  </si>
  <si>
    <t>"N1" 0,049</t>
  </si>
  <si>
    <t>"N2" 0,045</t>
  </si>
  <si>
    <t>133840001000.S</t>
  </si>
  <si>
    <t>Tyč oceľová prierezu U 120 mm - nosník N1, N2</t>
  </si>
  <si>
    <t>-2096785242</t>
  </si>
  <si>
    <t>Vodorovné konštrukcie</t>
  </si>
  <si>
    <t>417321414.S</t>
  </si>
  <si>
    <t>Betón stužujúcich pásov a vencov železový tr. C 20/25</t>
  </si>
  <si>
    <t>-892133524</t>
  </si>
  <si>
    <t>"V1" 0,3*0,15*39</t>
  </si>
  <si>
    <t>"V2" 0,15*0,15*7,2</t>
  </si>
  <si>
    <t>"V3" 0,15*0,15*3,44</t>
  </si>
  <si>
    <t>417351115.S</t>
  </si>
  <si>
    <t>Debnenie bočníc stužujúcich pásov a vencov vrátane vzpier zhotovenie</t>
  </si>
  <si>
    <t>1707969367</t>
  </si>
  <si>
    <t>"V1" 39*0,15*2</t>
  </si>
  <si>
    <t>"V2" 7,2*0,15*2</t>
  </si>
  <si>
    <t>"V3" 3,44*0,15*2</t>
  </si>
  <si>
    <t>417351116.S</t>
  </si>
  <si>
    <t>Debnenie bočníc stužujúcich pásov a vencov vrátane vzpier odstránenie</t>
  </si>
  <si>
    <t>-250748415</t>
  </si>
  <si>
    <t>417361821.S</t>
  </si>
  <si>
    <t>Výstuž stužujúcich pásov a vencov z betonárskej ocele B500 (10505)</t>
  </si>
  <si>
    <t>-963434561</t>
  </si>
  <si>
    <t>2003689248</t>
  </si>
  <si>
    <t>-434520980</t>
  </si>
  <si>
    <t>-593515918</t>
  </si>
  <si>
    <t>0,599*30 'Prepočítané koeficientom množstva</t>
  </si>
  <si>
    <t>235099919</t>
  </si>
  <si>
    <t>-527785564</t>
  </si>
  <si>
    <t>0,599*2 'Prepočítané koeficientom množstva</t>
  </si>
  <si>
    <t>Poplatok za skladovanie -  (17 01) ostatné</t>
  </si>
  <si>
    <t>-214347654</t>
  </si>
  <si>
    <t>-110410579</t>
  </si>
  <si>
    <t>767995104.L</t>
  </si>
  <si>
    <t>Montáž ostatných atypických kovových stavebných doplnkových konštrukcií nad 20 do 50 kg - Markíza Loggia</t>
  </si>
  <si>
    <t>kg</t>
  </si>
  <si>
    <t>1267525038</t>
  </si>
  <si>
    <t>145540000201</t>
  </si>
  <si>
    <t>Profil oceľový 40x2 mm zváraný tenkostenný uzavretý štvorcový - Jakel</t>
  </si>
  <si>
    <t>-1526931594</t>
  </si>
  <si>
    <t>"Strešná rámová konzola" 0,053</t>
  </si>
  <si>
    <t>"Spojovací rám" 0,005</t>
  </si>
  <si>
    <t>311720000870</t>
  </si>
  <si>
    <t>Tyč závitová M 14 mm - dl. 300 mm</t>
  </si>
  <si>
    <t>746987105</t>
  </si>
  <si>
    <t>311210004380</t>
  </si>
  <si>
    <t>Podložka plochá otvor d 14 mm, pre skrutky a závitové tyče</t>
  </si>
  <si>
    <t>1870905616</t>
  </si>
  <si>
    <t>311990002317</t>
  </si>
  <si>
    <t xml:space="preserve">Chemická kotva </t>
  </si>
  <si>
    <t>626105716</t>
  </si>
  <si>
    <t>767995104.S</t>
  </si>
  <si>
    <t>Montáž ostatných atypických kovových stavebných doplnkových konštrukcií nad 20 do 50 kg - Markíza Zadný vstup</t>
  </si>
  <si>
    <t>-1350213599</t>
  </si>
  <si>
    <t>-199828786</t>
  </si>
  <si>
    <t>"Strešná rámová konštrukcia" 0,055</t>
  </si>
  <si>
    <t>145540000905</t>
  </si>
  <si>
    <t>Profil oceľový 100x3 mm zváraný tenkostenný uzavretý štvorcový</t>
  </si>
  <si>
    <t>-108707053</t>
  </si>
  <si>
    <t>"Zvislý nosný rám" 0,031+0,021</t>
  </si>
  <si>
    <t>"Vodorovný nosný rám" 0,028</t>
  </si>
  <si>
    <t>133510001211</t>
  </si>
  <si>
    <t>Oceľ pásová valcovaná za tepla šxhr 100x3 mm, - oceľová platňa</t>
  </si>
  <si>
    <t>-1135970323</t>
  </si>
  <si>
    <t>"oceľová platňa" 0,003</t>
  </si>
  <si>
    <t>-769997403</t>
  </si>
  <si>
    <t>-1669051240</t>
  </si>
  <si>
    <t>787063999</t>
  </si>
  <si>
    <t>767995105.S</t>
  </si>
  <si>
    <t>Montáž ostatných atypických kovových stavebných doplnkových konštrukcií nad 50 do 100 kg - Zádverie markíza Hlavný vstup</t>
  </si>
  <si>
    <t>528479907</t>
  </si>
  <si>
    <t>145540000200.S</t>
  </si>
  <si>
    <t>1454085920</t>
  </si>
  <si>
    <t>"Strešná rámová konštrukcia" 0,076</t>
  </si>
  <si>
    <t>"Strešná rámová konzola" 0,059</t>
  </si>
  <si>
    <t>"Spojovací rám" 0,012</t>
  </si>
  <si>
    <t>145820000500.S</t>
  </si>
  <si>
    <t>Profil oceľový 80x40x2 mm 3x ťahaný tenkostenný uzavretý obdĺžnikový</t>
  </si>
  <si>
    <t>845302364</t>
  </si>
  <si>
    <t>"Spojovací rám" 0,017</t>
  </si>
  <si>
    <t>334415112</t>
  </si>
  <si>
    <t>"Zvislý nosný rám" 0,146</t>
  </si>
  <si>
    <t>"Vodorovný nosný rám" 0,065</t>
  </si>
  <si>
    <t>-816575430</t>
  </si>
  <si>
    <t>"oceľová platňa" 0,007</t>
  </si>
  <si>
    <t>922456284</t>
  </si>
  <si>
    <t>306843332</t>
  </si>
  <si>
    <t>-930264236</t>
  </si>
  <si>
    <t>767995380.S</t>
  </si>
  <si>
    <t>Výroba doplnku stavebného atypického o hmotnosti od 20,01 do 300 kg stupňa zložitosti 1</t>
  </si>
  <si>
    <t>-1061800918</t>
  </si>
  <si>
    <t>"Markíza Hlavný vstup" 395,76</t>
  </si>
  <si>
    <t>"Markíza Zadný vstup" 140,8</t>
  </si>
  <si>
    <t>767996801.H</t>
  </si>
  <si>
    <t>Demontáž ostatných doplnkov stavieb s hmotnosťou jednotlivých dielov konštrukcií do 50 kg,  -0,00100t</t>
  </si>
  <si>
    <t>1095175879</t>
  </si>
  <si>
    <t>"Markíza, Hlavný vstup" 395,76</t>
  </si>
  <si>
    <t>"Markíza, Zadný vstup" 140,8</t>
  </si>
  <si>
    <t>"Markíza nad Loggiou" 62,44</t>
  </si>
  <si>
    <t>-1965962310</t>
  </si>
  <si>
    <t>12 - E1.4.1 Zdravotechnika - ostatné</t>
  </si>
  <si>
    <t xml:space="preserve">    1 - Zemné práce </t>
  </si>
  <si>
    <t xml:space="preserve">    4 - Vodorovné konštrukcie </t>
  </si>
  <si>
    <t xml:space="preserve">    99 - Presun hmôt HSV </t>
  </si>
  <si>
    <t xml:space="preserve">    721 - Zdravotech. vnútorná kanalizácia</t>
  </si>
  <si>
    <t xml:space="preserve">    722 - Zdravotechnika - vnútorný vodovod</t>
  </si>
  <si>
    <t xml:space="preserve">Zemné práce </t>
  </si>
  <si>
    <t>174101003</t>
  </si>
  <si>
    <t>Zásyp sypaninou so zhutnením jám, šachiet, rýh, zárezov alebo okolo objektov nad 1000 do 10000 m3</t>
  </si>
  <si>
    <t>5833312/1</t>
  </si>
  <si>
    <t>Kamenivo ťažené hrubé 4-8 Z-ozn.1</t>
  </si>
  <si>
    <t>175101101</t>
  </si>
  <si>
    <t>Obsyp potrubia sypaninou z vhodných hornín 1 až 4 bez prehodenia sypaniny</t>
  </si>
  <si>
    <t>5833312/3</t>
  </si>
  <si>
    <t>Kamenivo ťažené  4-8 Z-ozn.3,4</t>
  </si>
  <si>
    <t xml:space="preserve">Vodorovné konštrukcie </t>
  </si>
  <si>
    <t>451572111</t>
  </si>
  <si>
    <t>Lôžko pod potrubie, stoky a drobné objekty, v otvorenom výkope z kameniva drobného ťaženého 0-4 mm</t>
  </si>
  <si>
    <t xml:space="preserve">Presun hmôt HSV </t>
  </si>
  <si>
    <t>998276101</t>
  </si>
  <si>
    <t>Presun hmôt pre rúrové vedenie hĺbené z rúr z plast. hmôt alebo sklolamin. v otvorenom výkope</t>
  </si>
  <si>
    <t>2837741542</t>
  </si>
  <si>
    <t>2837741568</t>
  </si>
  <si>
    <t>998713202</t>
  </si>
  <si>
    <t>Zdravotech. vnútorná kanalizácia</t>
  </si>
  <si>
    <t>721171109</t>
  </si>
  <si>
    <t>Potrubie z PVC - U odpadové ležaté hrdlové D 110x2, 2</t>
  </si>
  <si>
    <t>721171111</t>
  </si>
  <si>
    <t>Potrubie z PVC - U odpadové ležaté hrdlové D 140x2, 8</t>
  </si>
  <si>
    <t>721171112</t>
  </si>
  <si>
    <t>Potrubie z PVC - U odpadové ležaté hrdlové D 160x3, 9</t>
  </si>
  <si>
    <t>721171713</t>
  </si>
  <si>
    <t>Potrubie z rúr odpadné zvislé, odhlučnene DN 110</t>
  </si>
  <si>
    <t>721173204</t>
  </si>
  <si>
    <t>Potrubie z PVC - U odpadné pripájacie D 40x1, 8</t>
  </si>
  <si>
    <t>721173205</t>
  </si>
  <si>
    <t>Potrubie z PVC - U odpadné pripájacie D 50x1, 8</t>
  </si>
  <si>
    <t>721173206</t>
  </si>
  <si>
    <t>Potrubie z PVC - U odpadné pripájacie D 63x1, 8</t>
  </si>
  <si>
    <t>721194104</t>
  </si>
  <si>
    <t>Zriadenie prípojky na potrubí vyvedenie a upevnenie odpadových výpustiek D 40x1, 8</t>
  </si>
  <si>
    <t>721194105</t>
  </si>
  <si>
    <t>Zriadenie prípojky na potrubí vyvedenie a upevnenie odpadových výpustiek D 50x1, 8</t>
  </si>
  <si>
    <t>721194106</t>
  </si>
  <si>
    <t>Zriadenie prípojky na potrubí vyvedenie a upevnenie odpadových výpustiek D 63x1, 8</t>
  </si>
  <si>
    <t>721194109</t>
  </si>
  <si>
    <t>Zriadenie prípojky na potrubí vyvedenie a upevnenie odpadových výpustiek D 110x2, 3</t>
  </si>
  <si>
    <t>721273146</t>
  </si>
  <si>
    <t>Ventilačná hlavica novodurová TP 05-002.10.-68 D 140/600</t>
  </si>
  <si>
    <t>721290112</t>
  </si>
  <si>
    <t>Ostatné - skúška tesnosti kanalizácie v objektoch vodou DN 150 alebo DN 200</t>
  </si>
  <si>
    <t>721290123</t>
  </si>
  <si>
    <t>Ostatné - skúška tesnosti kanalizácie v objektoch dymom do DN 300</t>
  </si>
  <si>
    <t>998721202</t>
  </si>
  <si>
    <t>722</t>
  </si>
  <si>
    <t>Zdravotechnika - vnútorný vodovod</t>
  </si>
  <si>
    <t>722172622</t>
  </si>
  <si>
    <t>Potrubie z rúr napr.REHAU, rúrka univerzálna RAUTITAN flex DN 20,0x2,8 v kotúčoch resp.ekvivalent</t>
  </si>
  <si>
    <t>722172623</t>
  </si>
  <si>
    <t>Potrubie z rúr napr.REHAU, rúrka univerzálna RAUTITAN flex DN 25,0x3,5 v kotúčoch resp.ekvivalent</t>
  </si>
  <si>
    <t>722172624</t>
  </si>
  <si>
    <t>Potrubie z rúr napr.REHAU, rúrka univerzálna RAUTITAN flex DN 32,0x4,4 v kotúčoch resp.ekvivalent</t>
  </si>
  <si>
    <t>722190401</t>
  </si>
  <si>
    <t>Vyvedenie a upevnenie výpustky DN 15</t>
  </si>
  <si>
    <t>722190901</t>
  </si>
  <si>
    <t>Uzatvorenie alebo otvorenie vodovodného potrubia</t>
  </si>
  <si>
    <t>722221010</t>
  </si>
  <si>
    <t>Montáž guľového kohúta závitového priameho pre vodu G 1/2</t>
  </si>
  <si>
    <t>5511870000</t>
  </si>
  <si>
    <t>Guľový uzáver pre vodu pod umyvadlo drez DN10</t>
  </si>
  <si>
    <t>722221020</t>
  </si>
  <si>
    <t>Montáž guľového kohúta závitového priameho pre vodu G 1</t>
  </si>
  <si>
    <t>5511870020</t>
  </si>
  <si>
    <t>Guľový uzáver pre vodu 1"</t>
  </si>
  <si>
    <t>722221170</t>
  </si>
  <si>
    <t>Montáž poistného ventilu závitového pre vodu G 1/2</t>
  </si>
  <si>
    <t>5511130200</t>
  </si>
  <si>
    <t>Poistný ventil, 1/2”x2,5 bar</t>
  </si>
  <si>
    <t>722221265</t>
  </si>
  <si>
    <t>Montáž spätného ventilu závitového G 1/2</t>
  </si>
  <si>
    <t>55118722701</t>
  </si>
  <si>
    <t>SPATNA KLAPKA DN15</t>
  </si>
  <si>
    <t>722221275</t>
  </si>
  <si>
    <t>Montáž armatury závit. G 1</t>
  </si>
  <si>
    <t>5511872290</t>
  </si>
  <si>
    <t>Kontrolovateľný spätný ventil, 1", PN 16, mosadz "CR", disk plast</t>
  </si>
  <si>
    <t>55118722901</t>
  </si>
  <si>
    <t>Zahradný ventil verzia nemrznuca DN25</t>
  </si>
  <si>
    <t>722221370</t>
  </si>
  <si>
    <t>Montáž filtra závitového G 1</t>
  </si>
  <si>
    <t>5511871590</t>
  </si>
  <si>
    <t>FILTER DN25</t>
  </si>
  <si>
    <t>722290215</t>
  </si>
  <si>
    <t>Tlaková skúška vodovodného potrubia hrdlového alebo prírubového do DN 100</t>
  </si>
  <si>
    <t>722290234</t>
  </si>
  <si>
    <t>Prepláchnutie a dezinfekcia vodovodného potrubia do DN 80</t>
  </si>
  <si>
    <t>998722202</t>
  </si>
  <si>
    <t>Presun hmôt pre vnútorný vodovod v objektoch výšky nad 6 do 12 m</t>
  </si>
  <si>
    <t>998722292</t>
  </si>
  <si>
    <t>Vodovod, prípl.za presun nad vymedz. najväčšiu dopravnú vzdialenosť do 100m</t>
  </si>
  <si>
    <t>725119410</t>
  </si>
  <si>
    <t>Montáž záchodovej misy zavesenej s rovným odpadom</t>
  </si>
  <si>
    <t>6423046600</t>
  </si>
  <si>
    <t>Misa záchodová farebná vonkajší vodorovný  odpad V</t>
  </si>
  <si>
    <t>6425211400</t>
  </si>
  <si>
    <t>Záchod - imobilný</t>
  </si>
  <si>
    <t>725129210</t>
  </si>
  <si>
    <t>Montáž pisoárového záchodku z bieleho diturvitu s automatickým splachovaním</t>
  </si>
  <si>
    <t>642521140011</t>
  </si>
  <si>
    <t>725219201</t>
  </si>
  <si>
    <t>Montáž umývadla na konzoly, bez výtokovej armatúry</t>
  </si>
  <si>
    <t>6421370600</t>
  </si>
  <si>
    <t>5542303700</t>
  </si>
  <si>
    <t>Umyvadlo pre imobilných</t>
  </si>
  <si>
    <t>725333350</t>
  </si>
  <si>
    <t>Montáž výlevky smaltovanej závesnej bez výtokovej armatúry</t>
  </si>
  <si>
    <t>5523400000</t>
  </si>
  <si>
    <t>Výlevka smaltovaná</t>
  </si>
  <si>
    <t>732491000</t>
  </si>
  <si>
    <t>Montáž cirkulačného čerpadla DN 15 rozpon 80 mm výtlak do 1,4 m</t>
  </si>
  <si>
    <t>4268157170</t>
  </si>
  <si>
    <t>42681571701</t>
  </si>
  <si>
    <t>Cirkulačné čerpadlo  - časovač</t>
  </si>
  <si>
    <t>426815717011</t>
  </si>
  <si>
    <t>426815717012</t>
  </si>
  <si>
    <t>426815717013</t>
  </si>
  <si>
    <t>426815717013.1</t>
  </si>
  <si>
    <t>Sací koš so spatnou klapkov DN25 dodavka a montaž</t>
  </si>
  <si>
    <t>13 - Silnoprúdové rozvody</t>
  </si>
  <si>
    <t>D1 - MATERIÁL</t>
  </si>
  <si>
    <t>D3 - ZEMNÉ PRÁCE</t>
  </si>
  <si>
    <t>MATERIÁL</t>
  </si>
  <si>
    <t>35441</t>
  </si>
  <si>
    <t>Bernard svorka ZSA16</t>
  </si>
  <si>
    <t>35490</t>
  </si>
  <si>
    <t>Pasik Cu</t>
  </si>
  <si>
    <t>Svorka ZS4 na potrubie TÚV</t>
  </si>
  <si>
    <t>34561</t>
  </si>
  <si>
    <t>Svorkovnica ekvipotencionálna z PP šedá EPS 104x40x60 mm</t>
  </si>
  <si>
    <t>34561.1</t>
  </si>
  <si>
    <t>Svorkovnica ekvipotencionálna z PP biela EPS  126x50x60 mm</t>
  </si>
  <si>
    <t>34541</t>
  </si>
  <si>
    <t>Krabica KO100E pre EPS3</t>
  </si>
  <si>
    <t>34541.1</t>
  </si>
  <si>
    <t>Krabica KO125E pre EPS2</t>
  </si>
  <si>
    <t>34111</t>
  </si>
  <si>
    <t>Kabel CYKY-O 2x1,5</t>
  </si>
  <si>
    <t>34111.1</t>
  </si>
  <si>
    <t>Kabel CYKY-O 3x1,5</t>
  </si>
  <si>
    <t>34111.2</t>
  </si>
  <si>
    <t>Kabel CYKY-J 3x1,5</t>
  </si>
  <si>
    <t>34111.3</t>
  </si>
  <si>
    <t>Kabel CYKY-J 3x2,5</t>
  </si>
  <si>
    <t>34111.4</t>
  </si>
  <si>
    <t>Kabel CYKY-J 3x4</t>
  </si>
  <si>
    <t>34111.5</t>
  </si>
  <si>
    <t>Kabel CYKY-J 5x1,5</t>
  </si>
  <si>
    <t>34111.6</t>
  </si>
  <si>
    <t>Kabel CYKY-J 5x2,5</t>
  </si>
  <si>
    <t>34111.7</t>
  </si>
  <si>
    <t>Kabel CYKY-J 5x6</t>
  </si>
  <si>
    <t>34111.8</t>
  </si>
  <si>
    <t>Kabel CYKY-J 4x16</t>
  </si>
  <si>
    <t>34111.9</t>
  </si>
  <si>
    <t>Vodic CY 4  z/ž</t>
  </si>
  <si>
    <t>34111.10</t>
  </si>
  <si>
    <t>Vodic CY 6  z/ž</t>
  </si>
  <si>
    <t>34111.11</t>
  </si>
  <si>
    <t>Vodic CY 16 z/ž</t>
  </si>
  <si>
    <t>921AN.1</t>
  </si>
  <si>
    <t>Fólia výstražná červená PE 22cm</t>
  </si>
  <si>
    <t>34532</t>
  </si>
  <si>
    <t>Spínač rad.1 jednopolovy IP20</t>
  </si>
  <si>
    <t>34532.1</t>
  </si>
  <si>
    <t>Prepínač rad.5 sériový, IP20</t>
  </si>
  <si>
    <t>34532.2</t>
  </si>
  <si>
    <t>Ovládač tlačidlový s orientačnou tlmivkou</t>
  </si>
  <si>
    <t>34532.3</t>
  </si>
  <si>
    <t>Spínač rad.1 jednopolovy IP44 p.o.</t>
  </si>
  <si>
    <t>34532.4</t>
  </si>
  <si>
    <t>Spínač rad.1 jednopolovy IP44 p.u.</t>
  </si>
  <si>
    <t>34532.5</t>
  </si>
  <si>
    <t>Prepínač striedavý, IP44 p.u.</t>
  </si>
  <si>
    <t>921AN.2</t>
  </si>
  <si>
    <t>Snímač pohybu 360° PIR</t>
  </si>
  <si>
    <t>921AN.3</t>
  </si>
  <si>
    <t>Časové relé SMR 16A do krabice KO</t>
  </si>
  <si>
    <t>34554</t>
  </si>
  <si>
    <t>Zásuvka 400V/16A nástenná 3P+N+PE : IZN 1653, IP44</t>
  </si>
  <si>
    <t>34551</t>
  </si>
  <si>
    <t>Zásuvka 2-nás., IP20 s natočenou dutinkou</t>
  </si>
  <si>
    <t>34551.1</t>
  </si>
  <si>
    <t>Zásuvka 1-nás., IP44 p.u.</t>
  </si>
  <si>
    <t>34571</t>
  </si>
  <si>
    <t>Chránička HDPE/LDPE kábelová ohybná 40/32</t>
  </si>
  <si>
    <t>34575</t>
  </si>
  <si>
    <t>Lišta el-inšt PVC vkladacia LHD do 40x20mm, biela + príslušenstvo</t>
  </si>
  <si>
    <t>34575.1</t>
  </si>
  <si>
    <t>Lišta el-inšt PVC vkladacia EKE 100x60mm, biela + príslušenstvo</t>
  </si>
  <si>
    <t>34575.2</t>
  </si>
  <si>
    <t>Kryt koncový pre EKE 100x60</t>
  </si>
  <si>
    <t>34575.3</t>
  </si>
  <si>
    <t>Kryt spojovací pre EKE 100x60</t>
  </si>
  <si>
    <t>34575.4</t>
  </si>
  <si>
    <t>Kryt odbočný pre EKE 100x60</t>
  </si>
  <si>
    <t>34575.5</t>
  </si>
  <si>
    <t>Roh vnútorný pre EKE 100x60</t>
  </si>
  <si>
    <t>34575.6</t>
  </si>
  <si>
    <t>Roh vonkajší pre EKE 100x60</t>
  </si>
  <si>
    <t>34575.7</t>
  </si>
  <si>
    <t>Tieniaca prepážka pre EKE 100x60</t>
  </si>
  <si>
    <t>34575.8</t>
  </si>
  <si>
    <t>Lanko CY 6 pre tieniacu prepážku</t>
  </si>
  <si>
    <t>34541.2</t>
  </si>
  <si>
    <t>Škatuľa KP prístrojová lištová 2-nás : LK 80x28 2R (161x80x28) zvislá</t>
  </si>
  <si>
    <t>34541.3</t>
  </si>
  <si>
    <t>Škatuľa KR rozvodná lištová : LK 80/3 (82x82x24,5) kompletná, hranatá</t>
  </si>
  <si>
    <t>3456</t>
  </si>
  <si>
    <t>Krabica elektroinštalačná KEZ do zateplenia - krabice</t>
  </si>
  <si>
    <t>3456.1</t>
  </si>
  <si>
    <t>Montážna doska MDZ do zateplenia - svietidlá</t>
  </si>
  <si>
    <t>34529</t>
  </si>
  <si>
    <t>35711</t>
  </si>
  <si>
    <t>3570</t>
  </si>
  <si>
    <t>Rozvodnica HRE včítane výzbroje - viď v.č.6</t>
  </si>
  <si>
    <t>3570.1</t>
  </si>
  <si>
    <t>Rozvodnica R1 včítane výzbroje - viď v.č.7</t>
  </si>
  <si>
    <t>3570.2</t>
  </si>
  <si>
    <t>Rozvodnica R2 včítane výzbroje - viď v.č.8</t>
  </si>
  <si>
    <t>921AN.4</t>
  </si>
  <si>
    <t>Ventilator plastový s dobehom do soc. priestorov 230V, IP24</t>
  </si>
  <si>
    <t>921AN.5</t>
  </si>
  <si>
    <t>Klimatizácia Multisplit vnút. jedn. 3x 2,6kW + vonk. jedn. 5,3kW</t>
  </si>
  <si>
    <t>921AN.6</t>
  </si>
  <si>
    <t>Delená klim. jednotka chl. výkon 5,1kW, miestnosť do 52m3</t>
  </si>
  <si>
    <t>210010109S</t>
  </si>
  <si>
    <t>Lista PVC 40x20 p.u. bez príslušenstva</t>
  </si>
  <si>
    <t>210010140S</t>
  </si>
  <si>
    <t>Lista PVC 100x60 p.u. s príslušenstvom</t>
  </si>
  <si>
    <t>210010080S</t>
  </si>
  <si>
    <t>Trubka ochranna z HDPE 40mm v.u.</t>
  </si>
  <si>
    <t>210010331S</t>
  </si>
  <si>
    <t>Krabica pre listovy rozvod 2789 bez zap.</t>
  </si>
  <si>
    <t>210010332S</t>
  </si>
  <si>
    <t>Krabica pre listovy rozvod 2789 vr.zap.</t>
  </si>
  <si>
    <t>210010370S</t>
  </si>
  <si>
    <t>Krabica do zateplenia KEZ</t>
  </si>
  <si>
    <t>210010374S</t>
  </si>
  <si>
    <t>Montážna doska do zateplenia MDZ</t>
  </si>
  <si>
    <t>210100001S</t>
  </si>
  <si>
    <t>Ukonč. vodičov v rozv. vč. zapoj. a vodič. koncovky do 2,5</t>
  </si>
  <si>
    <t>210100002S</t>
  </si>
  <si>
    <t>Ukonč. vodičov v rozv. vč. zapoj. a vodič. koncovky do 6</t>
  </si>
  <si>
    <t>210100003S</t>
  </si>
  <si>
    <t>Ukonč. vodičov v rozv. vč. zapoj. a vodič. koncovky do 16</t>
  </si>
  <si>
    <t>210110001S</t>
  </si>
  <si>
    <t>Spinac nastenny 1 polovy IP44</t>
  </si>
  <si>
    <t>210110004S</t>
  </si>
  <si>
    <t>Spinac nastenny striedavy IP44</t>
  </si>
  <si>
    <t>210110041S</t>
  </si>
  <si>
    <t>Spinac pod omietku 1 polovy</t>
  </si>
  <si>
    <t>210110043S</t>
  </si>
  <si>
    <t>Spinac pod omietku sériový</t>
  </si>
  <si>
    <t>210110048S</t>
  </si>
  <si>
    <t>Spinac pod omiet. 1 polovy s orient. tlmiv.</t>
  </si>
  <si>
    <t>210110095S</t>
  </si>
  <si>
    <t>Snímač pohybu PIR do stropu</t>
  </si>
  <si>
    <t>210150022S</t>
  </si>
  <si>
    <t>Relé časové SMR do inštalačnej krabice</t>
  </si>
  <si>
    <t>210111012S</t>
  </si>
  <si>
    <t>Zasuvka polozap. 10/16A, 250V</t>
  </si>
  <si>
    <t>210111031S</t>
  </si>
  <si>
    <t>Zasuvka 10/16A, 250V, IP44 p.u.</t>
  </si>
  <si>
    <t>210111103S</t>
  </si>
  <si>
    <t>210220030S</t>
  </si>
  <si>
    <t>Svorka ekvipotencialna EPS3 (KO100)</t>
  </si>
  <si>
    <t>210220040S</t>
  </si>
  <si>
    <t>Svorka na potrubie - Barnard s pasikom</t>
  </si>
  <si>
    <t>210120106S</t>
  </si>
  <si>
    <t>Nozova patrona PH000 - 160A</t>
  </si>
  <si>
    <t>210193073S</t>
  </si>
  <si>
    <t>Montaz zapustenej rozvodnice do 48 modulov</t>
  </si>
  <si>
    <t>210193074S</t>
  </si>
  <si>
    <t>Montaz zapustenej rozvodnice do 74 modulov - HRE</t>
  </si>
  <si>
    <t>210193047</t>
  </si>
  <si>
    <t>Montaz  SPP7 zapustená</t>
  </si>
  <si>
    <t>210193204S</t>
  </si>
  <si>
    <t>Montaz ventilátora</t>
  </si>
  <si>
    <t>210193204S.1</t>
  </si>
  <si>
    <t>Montaz klim. jednotky - serverovňa</t>
  </si>
  <si>
    <t>210193204S.2</t>
  </si>
  <si>
    <t>Montaz klim. jednotky Multisplit</t>
  </si>
  <si>
    <t>210220031S</t>
  </si>
  <si>
    <t>Svorka ekvipotencialna EPS2 (KO125)</t>
  </si>
  <si>
    <t>210220040S.1</t>
  </si>
  <si>
    <t>Svorka na potrubie - Barnard s pasikom, svorka ZS4</t>
  </si>
  <si>
    <t>210220300S</t>
  </si>
  <si>
    <t>Ochranné pospájanie v práčovniach, kúpeľniach CY 4-16 p.o.</t>
  </si>
  <si>
    <t>210800101S</t>
  </si>
  <si>
    <t>Kabel CYKY 2x1,5 v.u.</t>
  </si>
  <si>
    <t>210800107S</t>
  </si>
  <si>
    <t>Kabel CYKY 3x1,5 v.u.</t>
  </si>
  <si>
    <t>210800108S</t>
  </si>
  <si>
    <t>Kabel CYKY 3x2,5 v.u.</t>
  </si>
  <si>
    <t>210800109S</t>
  </si>
  <si>
    <t>Kabel CYKY 3x4 v.u.</t>
  </si>
  <si>
    <t>210800119S</t>
  </si>
  <si>
    <t>Kabel CYKY 5x1,5 v.u.</t>
  </si>
  <si>
    <t>210800120S</t>
  </si>
  <si>
    <t>Kabel CYKY 5x2,5 v.u.</t>
  </si>
  <si>
    <t>210800122S</t>
  </si>
  <si>
    <t>Kabel CYKY 5x6 v.u.</t>
  </si>
  <si>
    <t>210800124S</t>
  </si>
  <si>
    <t>Kabel CYKY 5x16 v.u.</t>
  </si>
  <si>
    <t>220260028</t>
  </si>
  <si>
    <t>Úprava niky pre rozvodnice</t>
  </si>
  <si>
    <t>971035131</t>
  </si>
  <si>
    <t>Vyburanie otvoru do 6cm v tehlovom mure 15cm + začistenie</t>
  </si>
  <si>
    <t>971035141</t>
  </si>
  <si>
    <t>Vyburanie otvoru do 6cm v tehlovom mure 30cm + začistenie</t>
  </si>
  <si>
    <t>971052231</t>
  </si>
  <si>
    <t>Vyburanie otvoru do 0,0225m2 v zelezobetón. strope 15cm</t>
  </si>
  <si>
    <t>Úprava rozvodnice RE</t>
  </si>
  <si>
    <t>210950201</t>
  </si>
  <si>
    <t>Zatahovanie kabla do 0,75kg do chranicky</t>
  </si>
  <si>
    <t>973031334</t>
  </si>
  <si>
    <t>Vysek. kapsy z tehál plochy do 0,25 m2, hl.do 150 mm + začistenie</t>
  </si>
  <si>
    <t>974032121</t>
  </si>
  <si>
    <t>Vysek. rýh v priečkach z tehál a tvárnic do hĺbky 30/30 mm + začist.</t>
  </si>
  <si>
    <t>Demontáž jestvujúcej inštalácie</t>
  </si>
  <si>
    <t>213290150.2</t>
  </si>
  <si>
    <t>213291000</t>
  </si>
  <si>
    <t>Spracovanie východiskovej revízie</t>
  </si>
  <si>
    <t>D3</t>
  </si>
  <si>
    <t>ZEMNÉ PRÁCE</t>
  </si>
  <si>
    <t>460200164S</t>
  </si>
  <si>
    <t>Ručný vykop ryhy 35/80cm (s/h) - zemina tr.4</t>
  </si>
  <si>
    <t>460300006S</t>
  </si>
  <si>
    <t>Zhutnenie zeminy - vrstva 20cm</t>
  </si>
  <si>
    <t>460490011S</t>
  </si>
  <si>
    <t>Vystrazna folia PVC 22cm</t>
  </si>
  <si>
    <t>460560164S</t>
  </si>
  <si>
    <t>Ručný zásyp ryhy 35/80cm (s/h) - zemina tr.4</t>
  </si>
  <si>
    <t>460600001S</t>
  </si>
  <si>
    <t>Odvoz zeminy do 1km (tam aj späť)</t>
  </si>
  <si>
    <t>460620014S</t>
  </si>
  <si>
    <t>Provizorna uprava terenu v zemine tr.4</t>
  </si>
  <si>
    <t>113107130</t>
  </si>
  <si>
    <t>Odstránenie krytu z betónu prostého hr. 10cm</t>
  </si>
  <si>
    <t>113107141</t>
  </si>
  <si>
    <t>Odstránenie krytu asfaltového, hr. vrstvy do 5cm</t>
  </si>
  <si>
    <t>566902262</t>
  </si>
  <si>
    <t>Vysprav. podkladu po prekopoch IS podklad. betónom hr. 15 cm</t>
  </si>
  <si>
    <t>572943111</t>
  </si>
  <si>
    <t>Vysprav. krytu vozovky po prekopoch IS asfaltom MA hr. 20-40 mm</t>
  </si>
  <si>
    <t>919735112</t>
  </si>
  <si>
    <t>Rezanie existujúceho asfaltu hr. 50mm</t>
  </si>
  <si>
    <t>919735123</t>
  </si>
  <si>
    <t>Rezanie existujúceho betónového krytu alebo podkladu hlbky 100-150mm</t>
  </si>
  <si>
    <t>274315223</t>
  </si>
  <si>
    <t>Betón prostý bez debnenia C12/15</t>
  </si>
  <si>
    <t>14 - Slaboprúdové rozvody</t>
  </si>
  <si>
    <t xml:space="preserve">D1 - Dodávka a montáž rozvodov a zariadení  ŠK </t>
  </si>
  <si>
    <t>D2 - Dodávka a montáž rozvodov  EZS</t>
  </si>
  <si>
    <t>D3 - Dodávka a montáž rozvodov CCTV</t>
  </si>
  <si>
    <t>D4 - Dodávka a montáž rozvodov  IKS</t>
  </si>
  <si>
    <t>D5 - Dodávka a montáž rozvodov  TV</t>
  </si>
  <si>
    <t xml:space="preserve">Dodávka a montáž rozvodov a zariadení  ŠK </t>
  </si>
  <si>
    <t>RMA-42-A68RMA-42-A6</t>
  </si>
  <si>
    <t>Rozvádzač stojan. 42U/600x800, šedý, dvere sklo</t>
  </si>
  <si>
    <t>RAA-CH-X03-X3</t>
  </si>
  <si>
    <t>Ventilačná jednotka univerzálna, GR, 2 ventilátory,(do stropu resp. podlahy)</t>
  </si>
  <si>
    <t>ACAR F5</t>
  </si>
  <si>
    <t>Panel napájací 19" 5x230V 2U s prep. ochranou</t>
  </si>
  <si>
    <t>RAB-UP-550-A1</t>
  </si>
  <si>
    <t>Polica 550mm 1U-4b, nosnosť 45kg</t>
  </si>
  <si>
    <t>RAX-VP-X21-A1</t>
  </si>
  <si>
    <t>19" vyväzovací panel 1U, 6x vyväzovací háčik 70x40 mm</t>
  </si>
  <si>
    <t>Pol4</t>
  </si>
  <si>
    <t>Montáž dátového rozvádzača</t>
  </si>
  <si>
    <t>I24200124</t>
  </si>
  <si>
    <t>962MGY-1020</t>
  </si>
  <si>
    <t>I23100094</t>
  </si>
  <si>
    <t>Pol6</t>
  </si>
  <si>
    <t>Montáž zásuvky</t>
  </si>
  <si>
    <t>I23100090</t>
  </si>
  <si>
    <t>Krabica pod zásuvky rady SX9, biela</t>
  </si>
  <si>
    <t>Pol7</t>
  </si>
  <si>
    <t>Osadenie krabice na omietku</t>
  </si>
  <si>
    <t>Pol8</t>
  </si>
  <si>
    <t>Certifikované meranie prípojného bodu, vystavenie protokolu</t>
  </si>
  <si>
    <t>Pol9</t>
  </si>
  <si>
    <t>Prvá odborná priehliadka a skúška systému</t>
  </si>
  <si>
    <t>Pol10</t>
  </si>
  <si>
    <t>Vypracovanie PD a zakreslenie skutkového stavu</t>
  </si>
  <si>
    <t>C6 FTP 23 AWG</t>
  </si>
  <si>
    <t>Kabel F/UTP drát CAT6 LSZH</t>
  </si>
  <si>
    <t>Pol11</t>
  </si>
  <si>
    <t>Uloženie kábla</t>
  </si>
  <si>
    <t>HDPE 50</t>
  </si>
  <si>
    <t>Trúbky inštalačné, zemná HDPE 50</t>
  </si>
  <si>
    <t>Pol12</t>
  </si>
  <si>
    <t>Uloženie trubky do pripraveného výkopu</t>
  </si>
  <si>
    <t>I27655194</t>
  </si>
  <si>
    <t>Kabel FTP CAT6 vonkajší PE</t>
  </si>
  <si>
    <t>Pol13</t>
  </si>
  <si>
    <t>Uloženie kábla do trubky vo výkope</t>
  </si>
  <si>
    <t>EKE 100X60</t>
  </si>
  <si>
    <t>Žľab káblový 100X60 PVC biely</t>
  </si>
  <si>
    <t>Pol14</t>
  </si>
  <si>
    <t>Montáž káblového žľabu</t>
  </si>
  <si>
    <t>LHD 40X20</t>
  </si>
  <si>
    <t>Žľab káblový 40X20 PVC biely</t>
  </si>
  <si>
    <t>Pol15</t>
  </si>
  <si>
    <t>Pol16</t>
  </si>
  <si>
    <t>Drobný inštalačný materiál ( sádra, príchytky, viaz.páska .. )</t>
  </si>
  <si>
    <t>Pol17</t>
  </si>
  <si>
    <t>Pomocné a drobné inštalačné práce</t>
  </si>
  <si>
    <t>Dodávka a montáž rozvodov  EZS</t>
  </si>
  <si>
    <t>ALFA-8 DGP</t>
  </si>
  <si>
    <t>Kabel ALFA-8 DGP</t>
  </si>
  <si>
    <t>Pol19</t>
  </si>
  <si>
    <t>Pol20</t>
  </si>
  <si>
    <t>Dodávka a montáž rozvodov CCTV</t>
  </si>
  <si>
    <t>Keyston Cat 6</t>
  </si>
  <si>
    <t>Konektor RJ 45 CAT6</t>
  </si>
  <si>
    <t>Pol22</t>
  </si>
  <si>
    <t>Montáž keystone konektora</t>
  </si>
  <si>
    <t>Pol23</t>
  </si>
  <si>
    <t>Montáž vyväzovacieho panela</t>
  </si>
  <si>
    <t>MDZ 300 KB</t>
  </si>
  <si>
    <t>Doska montážna 119x119mm do zateplenia</t>
  </si>
  <si>
    <t>Pol24</t>
  </si>
  <si>
    <t>Montáž montážnej dosky do zateplenia</t>
  </si>
  <si>
    <t>D4</t>
  </si>
  <si>
    <t>Dodávka a montáž rozvodov  IKS</t>
  </si>
  <si>
    <t>C6 FTP 23 AWG.1</t>
  </si>
  <si>
    <t>Kabel F/UTP drát CAT6</t>
  </si>
  <si>
    <t>Pol25</t>
  </si>
  <si>
    <t>Zásuvka pod omietku1xRJ45 STP CAT6, SX9-6-STP-WH biela</t>
  </si>
  <si>
    <t>Pol26</t>
  </si>
  <si>
    <t>Pol27</t>
  </si>
  <si>
    <t>Pol28</t>
  </si>
  <si>
    <t>D5</t>
  </si>
  <si>
    <t>Dodávka a montáž rozvodov  TV</t>
  </si>
  <si>
    <t>COAX 75 Ohm</t>
  </si>
  <si>
    <t>Kábel koaxiálny - vonkajší</t>
  </si>
  <si>
    <t>Pol30</t>
  </si>
  <si>
    <t>Univerzálna účastnícka zásuvka: Signal R-TV-SAT</t>
  </si>
  <si>
    <t>Pol31</t>
  </si>
  <si>
    <t>15 - E1.9. Bleskozvod</t>
  </si>
  <si>
    <t>Vodic AlMgSi ø 8mm (1m=0,14kg) podľa STN EN 62561</t>
  </si>
  <si>
    <t>35441.1</t>
  </si>
  <si>
    <t>Paska zemniaca FeZn 30/4mm (1m=0,95kg) podľa STN EN 62561</t>
  </si>
  <si>
    <t>35441.2</t>
  </si>
  <si>
    <t>Antikorozna páska 356 50</t>
  </si>
  <si>
    <t>35441.3</t>
  </si>
  <si>
    <t>Štítok označovací StSt na zvody</t>
  </si>
  <si>
    <t>35441.4</t>
  </si>
  <si>
    <t>Tab. "POZOR. Pri búrke je zakázané zdržiavať sa pri zvode do vzdial. 3m"</t>
  </si>
  <si>
    <t>35441.5</t>
  </si>
  <si>
    <t>Podpera vedenia PV 21</t>
  </si>
  <si>
    <t>35441.6</t>
  </si>
  <si>
    <t>Podložka plastová s lepiacim pásikom pod podperu vedenia PV 21</t>
  </si>
  <si>
    <t>35441.7</t>
  </si>
  <si>
    <t>Podpera vedenia PV 17-2/100 do zateplenia</t>
  </si>
  <si>
    <t>35441.8</t>
  </si>
  <si>
    <t>Svorka SJ 01 k zachytavacej tyci</t>
  </si>
  <si>
    <t>35441.9</t>
  </si>
  <si>
    <t>Svorka krizova SK</t>
  </si>
  <si>
    <t>35441.10</t>
  </si>
  <si>
    <t>Svorka spojovacia SS</t>
  </si>
  <si>
    <t>35441.11</t>
  </si>
  <si>
    <t>Svorka okapova SO</t>
  </si>
  <si>
    <t>35441.12</t>
  </si>
  <si>
    <t>Svorka zemniaca SR 03 (30/4-8)</t>
  </si>
  <si>
    <t>35441.13</t>
  </si>
  <si>
    <t>Svorka na odkvapové potrubie ST 11</t>
  </si>
  <si>
    <t>480018</t>
  </si>
  <si>
    <t>Zavádzacia tyč ZT Rd16/10 1500 FeZn čiastočne izolovaná</t>
  </si>
  <si>
    <t>450000</t>
  </si>
  <si>
    <t>Svorka skúšobná pre zavádzaciu tyč T-O (A) Rd7-10/16 ZDC</t>
  </si>
  <si>
    <t>101000</t>
  </si>
  <si>
    <t>Zachytávacia tyč Al 1000mm/ø 10mm</t>
  </si>
  <si>
    <t>104200</t>
  </si>
  <si>
    <t>Zachytávacia tyč AlMgSi 2000mm/ø 16mm</t>
  </si>
  <si>
    <t>102075</t>
  </si>
  <si>
    <t>Betónový podstavec 8,5kg</t>
  </si>
  <si>
    <t>102060</t>
  </si>
  <si>
    <t>Podložka pod betónový podstavec 8,5kg</t>
  </si>
  <si>
    <t>102010</t>
  </si>
  <si>
    <t>Betónový podstavec 17kg</t>
  </si>
  <si>
    <t>102050</t>
  </si>
  <si>
    <t>Podložka pod betónový podstavec 17kg</t>
  </si>
  <si>
    <t>210220010S</t>
  </si>
  <si>
    <t>Protikorózny nater zemniaceho pasiku do 120mm2</t>
  </si>
  <si>
    <t>210220020S</t>
  </si>
  <si>
    <t>Vodic FeZn 30/4 v zemi</t>
  </si>
  <si>
    <t>210220800S</t>
  </si>
  <si>
    <t>Vodič AlMgSi 8 na povrchu</t>
  </si>
  <si>
    <t>210220050S</t>
  </si>
  <si>
    <t>Oznacovaci a výstražný stitok zvodu</t>
  </si>
  <si>
    <t>210220101S</t>
  </si>
  <si>
    <t>Podpera vedenia PV21</t>
  </si>
  <si>
    <t>210220107S</t>
  </si>
  <si>
    <t>Podpera vedenia PV17 na zateplené fasády</t>
  </si>
  <si>
    <t>210220201S</t>
  </si>
  <si>
    <t>Zachytávacia tyč 1-2m</t>
  </si>
  <si>
    <t>210220210S</t>
  </si>
  <si>
    <t>Podstavec betónový k zachytávacej tyči</t>
  </si>
  <si>
    <t>210220240S</t>
  </si>
  <si>
    <t>Svorka k uzemňovacej, zachytávacej tyči SJ</t>
  </si>
  <si>
    <t>210220241S</t>
  </si>
  <si>
    <t>Svorka križová SK</t>
  </si>
  <si>
    <t>210220243S</t>
  </si>
  <si>
    <t>210220246S</t>
  </si>
  <si>
    <t>Svorka okapová SO</t>
  </si>
  <si>
    <t>210220247S</t>
  </si>
  <si>
    <t>Svorka skúšobná SZ</t>
  </si>
  <si>
    <t>210220249S</t>
  </si>
  <si>
    <t>Svorka na odkvapové potrubie ST10-11</t>
  </si>
  <si>
    <t>210220253S</t>
  </si>
  <si>
    <t>Svorka uzemňovacia SR 03</t>
  </si>
  <si>
    <t>210220260S</t>
  </si>
  <si>
    <t>Zavádzacia tyč</t>
  </si>
  <si>
    <t>Demontáž jestvujúceho bleskozvodu</t>
  </si>
  <si>
    <t>460200154S</t>
  </si>
  <si>
    <t>Ručný vykop ryhy 35/70cm (s/h) - zemina tr.4</t>
  </si>
  <si>
    <t>460560154S</t>
  </si>
  <si>
    <t>Ručný zásyp ryhy 35/70cm (s/h) - zemina tr.4</t>
  </si>
  <si>
    <t xml:space="preserve">    725 - Zdravotechnika - zariaďovacie predmety</t>
  </si>
  <si>
    <t xml:space="preserve">    771 - Podlahy z dlaždíc</t>
  </si>
  <si>
    <t xml:space="preserve">    775 - Podlahy vlysové a parketové</t>
  </si>
  <si>
    <t xml:space="preserve">    776 - Podlahy povlakové</t>
  </si>
  <si>
    <t xml:space="preserve">    781 - Obklady</t>
  </si>
  <si>
    <t>132211101.S</t>
  </si>
  <si>
    <t>Hĺbenie rýh šírky do 600 mm v  hornine tr.3 súdržných - ručným náradím</t>
  </si>
  <si>
    <t>1845547959</t>
  </si>
  <si>
    <t>5*0,5*0,15</t>
  </si>
  <si>
    <t>5*0,9*0,15</t>
  </si>
  <si>
    <t>4,32*0,5*0,15</t>
  </si>
  <si>
    <t>132211119.S</t>
  </si>
  <si>
    <t>Príplatok za lepivosť pri hĺbení rýh š do 600 mm ručným náradím v hornine tr. 3</t>
  </si>
  <si>
    <t>-460204622</t>
  </si>
  <si>
    <t>161101601.S</t>
  </si>
  <si>
    <t>Vytiahnutie výkopku z priestoru pod základmi z horn. 1-4 z hĺbky nad 1 do 2 m</t>
  </si>
  <si>
    <t>-1280299295</t>
  </si>
  <si>
    <t>-1021959316</t>
  </si>
  <si>
    <t>-797351631</t>
  </si>
  <si>
    <t>34124761</t>
  </si>
  <si>
    <t>1,374*30 'Prepočítané koeficientom množstva</t>
  </si>
  <si>
    <t>-1535927431</t>
  </si>
  <si>
    <t>-1747916424</t>
  </si>
  <si>
    <t>279311113.S</t>
  </si>
  <si>
    <t>Postupné podbet. základného muriva bez výkopu, zapaž. a debnenia prostým betónom tr. C 12/15</t>
  </si>
  <si>
    <t>-326941949</t>
  </si>
  <si>
    <t>4,32*0,5*0,35</t>
  </si>
  <si>
    <t>5*0,9*0,35</t>
  </si>
  <si>
    <t>5*0,5*0,35</t>
  </si>
  <si>
    <t>340238263.S</t>
  </si>
  <si>
    <t>Zamurovanie otvorov plochy od 0,25 do 1 m2 z pórobetónových tvárnic hladkých hrúbky 100 mm - podmurovanie priečok</t>
  </si>
  <si>
    <t>1319102221</t>
  </si>
  <si>
    <t>"1.NP" 4,3*0,5+5*0,05+5*0,3</t>
  </si>
  <si>
    <t>342272031.S</t>
  </si>
  <si>
    <t>Priečky z pórobetónových tvárnic hladkých s objemovou hmotnosťou do 600 kg/m3 hrúbky 100 mm</t>
  </si>
  <si>
    <t>1900865209</t>
  </si>
  <si>
    <t>"1.NP" (2,34+3,7)*2,4-(0,8*1,97*2)+1,725*2,4+(0,1+0,15*2)*1,97</t>
  </si>
  <si>
    <t>611460121.S</t>
  </si>
  <si>
    <t>Príprava vnútorného podkladu stropov penetráciou základnou</t>
  </si>
  <si>
    <t>879416652</t>
  </si>
  <si>
    <t>"m.č.115" 3,51</t>
  </si>
  <si>
    <t>611460383.S</t>
  </si>
  <si>
    <t>Vnútorná omietka stropov vápennocementová štuková (jemná), hr. 3 mm</t>
  </si>
  <si>
    <t>-944870993</t>
  </si>
  <si>
    <t>-2022115744</t>
  </si>
  <si>
    <t>3,9*2</t>
  </si>
  <si>
    <t>16,272*2</t>
  </si>
  <si>
    <t>612460383.S</t>
  </si>
  <si>
    <t>Vnútorná omietka stien vápennocementová štuková (jemná), hr. 3 mm</t>
  </si>
  <si>
    <t>-1458003998</t>
  </si>
  <si>
    <t>1857019052</t>
  </si>
  <si>
    <t>632452219.S</t>
  </si>
  <si>
    <t>Cementový poter,  hr. 50 mm</t>
  </si>
  <si>
    <t>-1919534894</t>
  </si>
  <si>
    <t>642942111.S</t>
  </si>
  <si>
    <t>Osadenie oceľovej dverovej zárubne alebo rámu, plochy otvoru do 2,5 m2</t>
  </si>
  <si>
    <t>-1418502701</t>
  </si>
  <si>
    <t>553310007801</t>
  </si>
  <si>
    <t xml:space="preserve">Zárubňa oceľová CgU šxvxhr 900x1970x110 mm </t>
  </si>
  <si>
    <t>-147502229</t>
  </si>
  <si>
    <t>553310007502</t>
  </si>
  <si>
    <t xml:space="preserve">Zárubňa oceľová CgU šxvxhr 800x1970x110 mm </t>
  </si>
  <si>
    <t>695906045</t>
  </si>
  <si>
    <t>553310007203</t>
  </si>
  <si>
    <t xml:space="preserve">Zárubňa oceľová CgU šxvxhr 600x1970x110 mm </t>
  </si>
  <si>
    <t>1061859649</t>
  </si>
  <si>
    <t>962031132.B</t>
  </si>
  <si>
    <t>Vysekanie časti priečok po trhlinu (postupne po 1m) z tehál pálených, plných alebo dutých hr. do 150 mm,  -0,19600t</t>
  </si>
  <si>
    <t>1298786231</t>
  </si>
  <si>
    <t>962031132.S</t>
  </si>
  <si>
    <t>Búranie priečok alebo vybúranie otvorov plochy nad 4 m2 z tehál pálených, plných alebo dutých hr. do 150 mm,  -0,19600t</t>
  </si>
  <si>
    <t>2092690614</t>
  </si>
  <si>
    <t>"1.NP" 1*2,1+1,4*2,4</t>
  </si>
  <si>
    <t>"2.NP" 1*2,1+0,8*1,15</t>
  </si>
  <si>
    <t>965042131.S</t>
  </si>
  <si>
    <t>Búranie podkladov z mazanín,betón alebo liaty asfalt hr.do 100 mm, plochy do 4 m2 -2,20000t</t>
  </si>
  <si>
    <t>832431233</t>
  </si>
  <si>
    <t>"m.č.113" 4,81*0,1</t>
  </si>
  <si>
    <t>"M.č.107" 3,46*0,1</t>
  </si>
  <si>
    <t>"m.č.111" 2,13*1,4*0,1+4,02*0,5*0,1</t>
  </si>
  <si>
    <t>"m.č.104" 9*0,1</t>
  </si>
  <si>
    <t>"m.č.102" 15,3*0,1</t>
  </si>
  <si>
    <t>"m.č. 101" 48,22*0,1</t>
  </si>
  <si>
    <t>"m.č.205" 7,18*0,03</t>
  </si>
  <si>
    <t>"m.č.313" 9,76*0,08</t>
  </si>
  <si>
    <t>965042231.S</t>
  </si>
  <si>
    <t>Búranie podkladov pod dlažby, liatych dlažieb a mazanín,betón,liaty asfalt hr.nad 100 mm, plochy do 4 m2 -2,20000t</t>
  </si>
  <si>
    <t>-102938309</t>
  </si>
  <si>
    <t>"m.č.111" 4,32*0,2*0,2</t>
  </si>
  <si>
    <t>"m.č. 101" 4,32*0,2*0,15+5*0,6*0,2</t>
  </si>
  <si>
    <t>"m.č.102" 5*0,3*0,2*2</t>
  </si>
  <si>
    <t>"m.č.103" 5*0,3*0,2</t>
  </si>
  <si>
    <t>965081712.S</t>
  </si>
  <si>
    <t>Búranie dlažieb, bez podklad. lôžka z xylolit., alebo keramických dlaždíc hr. do 10 mm,  -0,02000t</t>
  </si>
  <si>
    <t>423650349</t>
  </si>
  <si>
    <t>968061125.S</t>
  </si>
  <si>
    <t>Vyvesenie dreveného dverného krídla do suti plochy do 2 m2, -0,02400t</t>
  </si>
  <si>
    <t>-1451674763</t>
  </si>
  <si>
    <t>"1.NP" 3</t>
  </si>
  <si>
    <t>"2.NP" 1</t>
  </si>
  <si>
    <t>"3.NP" 1</t>
  </si>
  <si>
    <t>968072455.S</t>
  </si>
  <si>
    <t>Vybúranie kovových dverových zárubní plochy do 2 m2,  -0,07600t</t>
  </si>
  <si>
    <t>336995019</t>
  </si>
  <si>
    <t>"1.NP" 0,6*1,97+0,8*1,97*2</t>
  </si>
  <si>
    <t>"2.NP" 0,8*1,97</t>
  </si>
  <si>
    <t>"3NP" 0,6*1,97</t>
  </si>
  <si>
    <t>978059511.S</t>
  </si>
  <si>
    <t>Odsekanie a odobratie obkladov stien z obkladačiek vnútorných vrátane podkladovej omietky do 2 m2,  -0,06800t</t>
  </si>
  <si>
    <t>1574164150</t>
  </si>
  <si>
    <t>"m.č.110" 2,2*2,05</t>
  </si>
  <si>
    <t>"m.č.204" 0,9*1,5</t>
  </si>
  <si>
    <t>"m.č.210" (0,9+0,4)*1,5</t>
  </si>
  <si>
    <t>"m.č.211" (0,8+0,6)*1,5</t>
  </si>
  <si>
    <t>"m.č.212" 0,9*1,5</t>
  </si>
  <si>
    <t>"m.č.213" 0,9*1,5</t>
  </si>
  <si>
    <t>"m.č.305" (0,9+0,8+0,83+0,82)*2,05</t>
  </si>
  <si>
    <t>"m.č.306" (2,1+1,3)*2,05</t>
  </si>
  <si>
    <t>"m.č. 307" (0,8+0,6+0,2)*2,05</t>
  </si>
  <si>
    <t>Zvislá doprava sutiny po schodoch ručne do 3,5 m</t>
  </si>
  <si>
    <t>-639761505</t>
  </si>
  <si>
    <t>Zvislá doprava sutiny po schodoch ručne, príplatok za každých ďalších 3,5 m</t>
  </si>
  <si>
    <t>1976476195</t>
  </si>
  <si>
    <t>933551139</t>
  </si>
  <si>
    <t>-77168090</t>
  </si>
  <si>
    <t>30,436*30 'Prepočítané koeficientom množstva</t>
  </si>
  <si>
    <t>-231446540</t>
  </si>
  <si>
    <t>-1177483228</t>
  </si>
  <si>
    <t>-148491819</t>
  </si>
  <si>
    <t>711111001.S</t>
  </si>
  <si>
    <t>Zhotovenie izolácie proti zemnej vlhkosti vodorovná náterom penetračným za studena</t>
  </si>
  <si>
    <t>-1043678549</t>
  </si>
  <si>
    <t>4,32*0,5</t>
  </si>
  <si>
    <t>5*0,9</t>
  </si>
  <si>
    <t>5*0,5</t>
  </si>
  <si>
    <t>246170000900.S</t>
  </si>
  <si>
    <t>Lak asfaltový penetračný</t>
  </si>
  <si>
    <t>1768062656</t>
  </si>
  <si>
    <t>9,16*0,0003 'Prepočítané koeficientom množstva</t>
  </si>
  <si>
    <t>711141559.S</t>
  </si>
  <si>
    <t>Zhotovenie  izolácie proti zemnej vlhkosti a tlakovej vode vodorovná NAIP pritavením</t>
  </si>
  <si>
    <t>875547577</t>
  </si>
  <si>
    <t>-190847650</t>
  </si>
  <si>
    <t>9,16*1,15 'Prepočítané koeficientom množstva</t>
  </si>
  <si>
    <t>998711202.S</t>
  </si>
  <si>
    <t>Presun hmôt pre izoláciu proti vode v objektoch výšky nad 6 do 12 m</t>
  </si>
  <si>
    <t>1651402135</t>
  </si>
  <si>
    <t>713122111.S</t>
  </si>
  <si>
    <t>Montáž tepelnej izolácie podláh polystyrénom, kladeným voľne v jednej vrstve</t>
  </si>
  <si>
    <t>1751923268</t>
  </si>
  <si>
    <t>4,32*0,4</t>
  </si>
  <si>
    <t>5*0,8</t>
  </si>
  <si>
    <t>5*0,4</t>
  </si>
  <si>
    <t>283750001800.S</t>
  </si>
  <si>
    <t>Doska XPS 300 hr. 50 mm</t>
  </si>
  <si>
    <t>-584436075</t>
  </si>
  <si>
    <t>7,728*1,02 'Prepočítané koeficientom množstva</t>
  </si>
  <si>
    <t>-712879297</t>
  </si>
  <si>
    <t>Zdravotechnika - zariaďovacie predmety</t>
  </si>
  <si>
    <t>725291114.S</t>
  </si>
  <si>
    <t>Montáž doplnkov zariadení kúpeľní a záchodov, madlá</t>
  </si>
  <si>
    <t>-950910949</t>
  </si>
  <si>
    <t>552380012605</t>
  </si>
  <si>
    <t>Madlo nerezové univerzálne pevné, dĺžka 600 mm - ZP2</t>
  </si>
  <si>
    <t>260997930</t>
  </si>
  <si>
    <t>552380012609</t>
  </si>
  <si>
    <t>Madlo nerezové univerzálne sklopné, dĺžka 600 mm - ZP1</t>
  </si>
  <si>
    <t>-1094305201</t>
  </si>
  <si>
    <t>998725202.S</t>
  </si>
  <si>
    <t>1376601275</t>
  </si>
  <si>
    <t>Podhľad SDK montovaný priamo na jednoúrovňovej oceľovej podkonštrukcií CD+UD, doska štandardná A 12.5 mm</t>
  </si>
  <si>
    <t>-1556002273</t>
  </si>
  <si>
    <t>"m.č.114" 5,8</t>
  </si>
  <si>
    <t>2006462283</t>
  </si>
  <si>
    <t>764421561</t>
  </si>
  <si>
    <t>Oplechovanie ríms, balkónov, terás z poplastovaného plechu, r.š. 450 mm - K12</t>
  </si>
  <si>
    <t>1400012232</t>
  </si>
  <si>
    <t>2052273192</t>
  </si>
  <si>
    <t>766621081.S</t>
  </si>
  <si>
    <t>Montáž okna plastového na PUR penu</t>
  </si>
  <si>
    <t>-1269910626</t>
  </si>
  <si>
    <t>0,8*2+0,9*2</t>
  </si>
  <si>
    <t>611410000107</t>
  </si>
  <si>
    <t>Plastové okno dvojkrídlové vysuvné, vxš 900x800 mm, izolačné dvojsklo - PL8</t>
  </si>
  <si>
    <t>850706156</t>
  </si>
  <si>
    <t>766662112.S</t>
  </si>
  <si>
    <t>Montáž dverového krídla otočného jednokrídlového poldrážkového, do existujúcej zárubne, vrátane kovania</t>
  </si>
  <si>
    <t>928179394</t>
  </si>
  <si>
    <t>549150000600.S</t>
  </si>
  <si>
    <t>Kľučka dverová a štíok 2x,</t>
  </si>
  <si>
    <t>-1019847347</t>
  </si>
  <si>
    <t>549150000607</t>
  </si>
  <si>
    <t>Kľučka dverová a štíok 2x, madlo pre imobilných 2x</t>
  </si>
  <si>
    <t>1143898305</t>
  </si>
  <si>
    <t>611610003600.S</t>
  </si>
  <si>
    <t>Dvere vnútorné jednokrídlové, šírka 600-900 mm, výplň DTD doska, povrch dýha, plné</t>
  </si>
  <si>
    <t>-1490968764</t>
  </si>
  <si>
    <t>406739559</t>
  </si>
  <si>
    <t>771</t>
  </si>
  <si>
    <t>Podlahy z dlaždíc</t>
  </si>
  <si>
    <t>771574901</t>
  </si>
  <si>
    <t>Príprava podkladu pod dlažby - vyčistenie a vyspravenie podkladu</t>
  </si>
  <si>
    <t>992723206</t>
  </si>
  <si>
    <t>771574902</t>
  </si>
  <si>
    <t>Príprava podkladu pod dlažby - penetračný náter</t>
  </si>
  <si>
    <t>431678241</t>
  </si>
  <si>
    <t>771575598</t>
  </si>
  <si>
    <t xml:space="preserve">Montáž podláh z dlaždíc keramických do tmelu </t>
  </si>
  <si>
    <t>-652325045</t>
  </si>
  <si>
    <t>"m.č.101" 48,22</t>
  </si>
  <si>
    <t>"m.č.105" 0,9</t>
  </si>
  <si>
    <t>"m.č.107" 3,46</t>
  </si>
  <si>
    <t>"m.č.108" 6,06+5,34+6,04</t>
  </si>
  <si>
    <t>"m.č.113" 4,81</t>
  </si>
  <si>
    <t>"m.č.116" 5,15</t>
  </si>
  <si>
    <t>"m.č.313" 9,76</t>
  </si>
  <si>
    <t>597740001914</t>
  </si>
  <si>
    <t>550690749</t>
  </si>
  <si>
    <t>3,46*1,04 'Prepočítané koeficientom množstva</t>
  </si>
  <si>
    <t>597740002925</t>
  </si>
  <si>
    <t>994513907</t>
  </si>
  <si>
    <t>95,59*1,04 'Prepočítané koeficientom množstva</t>
  </si>
  <si>
    <t>585820001800</t>
  </si>
  <si>
    <t>Flexibilné cementové lepidlo na obklady a dlažby</t>
  </si>
  <si>
    <t>1904834339</t>
  </si>
  <si>
    <t>100,88</t>
  </si>
  <si>
    <t>100,88*3,3 'Prepočítané koeficientom množstva</t>
  </si>
  <si>
    <t>585860000500</t>
  </si>
  <si>
    <t xml:space="preserve">Flexibilná škárovacia hmota </t>
  </si>
  <si>
    <t>-600367931</t>
  </si>
  <si>
    <t>100,88*0,35 'Prepočítané koeficientom množstva</t>
  </si>
  <si>
    <t>771541114x</t>
  </si>
  <si>
    <t>Príplatok za škárovanie škárovacou hmotou</t>
  </si>
  <si>
    <t>1221529930</t>
  </si>
  <si>
    <t>998771202.S</t>
  </si>
  <si>
    <t>Presun hmôt pre podlahy z dlaždíc v objektoch výšky nad 6 do 12 m</t>
  </si>
  <si>
    <t>-1231816213</t>
  </si>
  <si>
    <t>775</t>
  </si>
  <si>
    <t>Podlahy vlysové a parketové</t>
  </si>
  <si>
    <t>775411820.S</t>
  </si>
  <si>
    <t>Demontáž soklíkov alebo líšt pripevnených skrutkami,  -0,00100t</t>
  </si>
  <si>
    <t>-1964768733</t>
  </si>
  <si>
    <t>"m.č.102" 5*2+3*2-0,8</t>
  </si>
  <si>
    <t>775413120.S</t>
  </si>
  <si>
    <t>Montáž podlahových soklíkov alebo líšt obvodových skrutkovaním</t>
  </si>
  <si>
    <t>-1166304533</t>
  </si>
  <si>
    <t>611990004202</t>
  </si>
  <si>
    <t>Lišta soklová pre plávajúce podlahy</t>
  </si>
  <si>
    <t>-2107541967</t>
  </si>
  <si>
    <t>15,2*1,01 'Prepočítané koeficientom množstva</t>
  </si>
  <si>
    <t>775521810.S</t>
  </si>
  <si>
    <t>Demontáž podláh drevených, laminátových, parketových položených voľne alebo spoj click, vrátane líšt -0,0150t</t>
  </si>
  <si>
    <t>1176036243</t>
  </si>
  <si>
    <t>"m.č.102" 15,3</t>
  </si>
  <si>
    <t>775574900</t>
  </si>
  <si>
    <t>Príprava podkladu - vyčistenie a vyspravenie podkladu</t>
  </si>
  <si>
    <t>-319690801</t>
  </si>
  <si>
    <t>775550110.S</t>
  </si>
  <si>
    <t>Montáž podlahy z laminátových a drevených parkiet, click spoj, položená voľne</t>
  </si>
  <si>
    <t>-697598670</t>
  </si>
  <si>
    <t>"m.č.102" 15,51</t>
  </si>
  <si>
    <t>611980003035.S</t>
  </si>
  <si>
    <t>Podlaha laminátová, hrúbka 8 mm</t>
  </si>
  <si>
    <t>-100580110</t>
  </si>
  <si>
    <t>15,51*1,02 'Prepočítané koeficientom množstva</t>
  </si>
  <si>
    <t>775592110.S</t>
  </si>
  <si>
    <t>Montáž podložky vyrovnávacej a tlmiacej penovej hr. 2 mm pod plávajúce podlahy</t>
  </si>
  <si>
    <t>-1343460445</t>
  </si>
  <si>
    <t>283230008500.S</t>
  </si>
  <si>
    <t>Podložka z penového PE pod plávajúce podlahy, hr. 2 mm</t>
  </si>
  <si>
    <t>-1012118423</t>
  </si>
  <si>
    <t>15,51*1,03 'Prepočítané koeficientom množstva</t>
  </si>
  <si>
    <t>998775202.S</t>
  </si>
  <si>
    <t>Presun hmôt pre podlahy vlysové a parketové v objektoch výšky nad 6 do 12 m</t>
  </si>
  <si>
    <t>-1212794475</t>
  </si>
  <si>
    <t>776</t>
  </si>
  <si>
    <t>Podlahy povlakové</t>
  </si>
  <si>
    <t>776401800.S</t>
  </si>
  <si>
    <t>Demontáž soklíkov alebo líšt</t>
  </si>
  <si>
    <t>-249159884</t>
  </si>
  <si>
    <t>"M.č.107" 1,88*2+1,84*2-0,6</t>
  </si>
  <si>
    <t>"m.č.111" 1,4+2,13*2-1,2-0,6</t>
  </si>
  <si>
    <t>"m.č.205" 1,88*2+3,82*2-0,8</t>
  </si>
  <si>
    <t>776420010.S</t>
  </si>
  <si>
    <t>Lepenie podlahových soklov z PVC</t>
  </si>
  <si>
    <t>871521729</t>
  </si>
  <si>
    <t>"m.č.103" 5+0,3*2</t>
  </si>
  <si>
    <t>"m.č.111" 1,58*2+3,7*2-0,8</t>
  </si>
  <si>
    <t>284110002104</t>
  </si>
  <si>
    <t xml:space="preserve">Soklový profil PVC </t>
  </si>
  <si>
    <t>1186856799</t>
  </si>
  <si>
    <t>15,36*1,02 'Prepočítané koeficientom množstva</t>
  </si>
  <si>
    <t>776511810.S</t>
  </si>
  <si>
    <t>Odstránenie povlakových podláh z nášľapnej plochy lepených bez podložky,  -0,00100t</t>
  </si>
  <si>
    <t>-2060308991</t>
  </si>
  <si>
    <t>"m.č.103" 5*0,4</t>
  </si>
  <si>
    <t>"M.č.107" 3,46</t>
  </si>
  <si>
    <t>"m.č.111" 2,13*1,4+4,02*0,5</t>
  </si>
  <si>
    <t>"m.č.205" 7,18</t>
  </si>
  <si>
    <t>776521100.S</t>
  </si>
  <si>
    <t>Lepenie povlakových podláh z PVC pásov</t>
  </si>
  <si>
    <t>2145089802</t>
  </si>
  <si>
    <t>284110002308</t>
  </si>
  <si>
    <t>Podlaha PVC , hrúbka 4 mm</t>
  </si>
  <si>
    <t>1949066498</t>
  </si>
  <si>
    <t>17,632*1,03 'Prepočítané koeficientom množstva</t>
  </si>
  <si>
    <t>776541100.S</t>
  </si>
  <si>
    <t>Lepenie povlakových podláh PVC heterogénnych v pásoch</t>
  </si>
  <si>
    <t>570463904</t>
  </si>
  <si>
    <t>284110002402</t>
  </si>
  <si>
    <t>Podlaha PVC homogénna elektrostaticky vodivá (antistatická), Vinyl</t>
  </si>
  <si>
    <t>461317675</t>
  </si>
  <si>
    <t>7,18*1,03 'Prepočítané koeficientom množstva</t>
  </si>
  <si>
    <t>776990100.S</t>
  </si>
  <si>
    <t>Zametanie podkladu pred kladením povlakovýck podláh</t>
  </si>
  <si>
    <t>-61408068</t>
  </si>
  <si>
    <t>776990110.S</t>
  </si>
  <si>
    <t>Penetrovanie podkladu pred kladením povlakových podláh</t>
  </si>
  <si>
    <t>-556495174</t>
  </si>
  <si>
    <t>776992122.S</t>
  </si>
  <si>
    <t>Tmelenie podkladu, stierkovanie vyrovnávacím tmelom hr. 3 mm lokálne</t>
  </si>
  <si>
    <t>-525050709</t>
  </si>
  <si>
    <t>998776202.S</t>
  </si>
  <si>
    <t>Presun hmôt pre podlahy povlakové v objektoch výšky nad 6 do 12 m</t>
  </si>
  <si>
    <t>-407727918</t>
  </si>
  <si>
    <t>781</t>
  </si>
  <si>
    <t>Obklady</t>
  </si>
  <si>
    <t>781445067.S</t>
  </si>
  <si>
    <t xml:space="preserve">Montáž obkladov vnútor. stien z obkladačiek kladených do tmelu v obmedzenom priestore </t>
  </si>
  <si>
    <t>1241020473</t>
  </si>
  <si>
    <t>"m.č.107" (1,88*2+1,84*2)*2,05-(0,9*1,97+0,88*0,54)</t>
  </si>
  <si>
    <t>"m.č.109" (0,5+1,7)*1,8</t>
  </si>
  <si>
    <t>"m.č.208" (0,88+0,3)*2,8</t>
  </si>
  <si>
    <t>"m.č.211" (0,6+0,8)*1,5</t>
  </si>
  <si>
    <t>"m.č.210" (0,4+0,9)*1,5</t>
  </si>
  <si>
    <t>"m.č.303" 0,9*1,5</t>
  </si>
  <si>
    <t>"m.č.305" (1+0,8+0,83+0,82)*2,05</t>
  </si>
  <si>
    <t>"m.č.306" (1+2,1+1,3)*2,05</t>
  </si>
  <si>
    <t>597640000701</t>
  </si>
  <si>
    <t>Obkladačky keramické glazované jednofarebné hladké lxv 300x200</t>
  </si>
  <si>
    <t>-1293855424</t>
  </si>
  <si>
    <t>45,811*1,04 'Prepočítané koeficientom množstva</t>
  </si>
  <si>
    <t>1352224989</t>
  </si>
  <si>
    <t>45,811</t>
  </si>
  <si>
    <t>45,811*3,3 'Prepočítané koeficientom množstva</t>
  </si>
  <si>
    <t>-488177809</t>
  </si>
  <si>
    <t>45,811*0,35 'Prepočítané koeficientom množstva</t>
  </si>
  <si>
    <t>781445069</t>
  </si>
  <si>
    <t>Príplatok a škárovanie škárovacou hmotou</t>
  </si>
  <si>
    <t>1161801698</t>
  </si>
  <si>
    <t>998781202.S</t>
  </si>
  <si>
    <t>Presun hmôt pre obklady keramické v objektoch výšky nad 6 do 12 m</t>
  </si>
  <si>
    <t>-23470748</t>
  </si>
  <si>
    <t>-857849983</t>
  </si>
  <si>
    <t>"stropy" 3,51+5,8</t>
  </si>
  <si>
    <t>"steny" 40,344</t>
  </si>
  <si>
    <t>Maľby akrylátové dvojnásobné biele so stropom</t>
  </si>
  <si>
    <t>-1667521759</t>
  </si>
  <si>
    <t>22 - SO 02.2 Rekonštrukcia spevnených plôch</t>
  </si>
  <si>
    <t>121101111.S</t>
  </si>
  <si>
    <t>Odstránenie ornice s vodor. premiestn. na hromady, so zložením na vzdialenosť do 100 m a do 100m3</t>
  </si>
  <si>
    <t>1433700089</t>
  </si>
  <si>
    <t>390*0,2</t>
  </si>
  <si>
    <t>131201101.S</t>
  </si>
  <si>
    <t>Výkop nezapaženej jamy v hornine 3, do 100 m3</t>
  </si>
  <si>
    <t>926676805</t>
  </si>
  <si>
    <t>390*0,23</t>
  </si>
  <si>
    <t>162201101.S</t>
  </si>
  <si>
    <t>706232549</t>
  </si>
  <si>
    <t>-60512936</t>
  </si>
  <si>
    <t>1651169614</t>
  </si>
  <si>
    <t>89,7*20 'Prepočítané koeficientom množstva</t>
  </si>
  <si>
    <t>1028174069</t>
  </si>
  <si>
    <t>215901103</t>
  </si>
  <si>
    <t xml:space="preserve">Zhutnenie podložia z rastlej horniny 1 až 4 </t>
  </si>
  <si>
    <t>-959078104</t>
  </si>
  <si>
    <t>564710109</t>
  </si>
  <si>
    <t>Podklad alebo kryt z kameniva hrubého drveného veľ. 4-8 mm s rozprestretím a zhutnením hr. 30 mm</t>
  </si>
  <si>
    <t>-1276370618</t>
  </si>
  <si>
    <t>564710110</t>
  </si>
  <si>
    <t>Podklad alebo kryt z kameniva hrubého drveného veľ. 4-8 mm s rozprestretím a zhutnením hr. 50 mm</t>
  </si>
  <si>
    <t>-1124157342</t>
  </si>
  <si>
    <t>564730111.S</t>
  </si>
  <si>
    <t>Podklad alebo kryt z kameniva hrubého drveného veľ. 8-16 mm s rozprestretím a zhutnením hr. 100 mm</t>
  </si>
  <si>
    <t>-918190273</t>
  </si>
  <si>
    <t>1590086046</t>
  </si>
  <si>
    <t>564760213</t>
  </si>
  <si>
    <t>Podklad alebo kryt z kameniva hrubého drveného veľ. 16-32 mm s rozprestretím a zhutnením hr. 250 mm</t>
  </si>
  <si>
    <t>356303856</t>
  </si>
  <si>
    <t>596911223.S</t>
  </si>
  <si>
    <t xml:space="preserve">Kladenie betónovej zámkovej dlažby pozemných komunikácií hr. 80 mm </t>
  </si>
  <si>
    <t>1317651234</t>
  </si>
  <si>
    <t>592460011704</t>
  </si>
  <si>
    <t>Dlažba betónová zámková, drenážna hr. 80 mm</t>
  </si>
  <si>
    <t>-2025151724</t>
  </si>
  <si>
    <t>299*1,02 'Prepočítané koeficientom množstva</t>
  </si>
  <si>
    <t>596912312.S</t>
  </si>
  <si>
    <t>Kladenie betónovej dlažby z vegetačných tvárnic hr. 100 mm, do lôžka z kameniva ťaženého, veľkosti do 0,25 m2, plochy nad 50 do 100 m2</t>
  </si>
  <si>
    <t>-1409353597</t>
  </si>
  <si>
    <t>592460020202</t>
  </si>
  <si>
    <t>Betónová zatrávňovacia tvárnica, hr. 100 mm, prírodná</t>
  </si>
  <si>
    <t>-1386816560</t>
  </si>
  <si>
    <t>91*1,01 'Prepočítané koeficientom množstva</t>
  </si>
  <si>
    <t>998223011.S</t>
  </si>
  <si>
    <t>Presun hmôt pre pozemné komunikácie s krytom dláždeným (822 2.3, 822 5.3) akejkoľvek dĺžky objektu</t>
  </si>
  <si>
    <t>-313106778</t>
  </si>
  <si>
    <t>23 - SO 02.3 Rekonštrukcia oplotenia</t>
  </si>
  <si>
    <t xml:space="preserve">    783 - Nátery</t>
  </si>
  <si>
    <t>131211101.S</t>
  </si>
  <si>
    <t>Hĺbenie jám v  hornine tr.3 súdržných - ručným náradím - OPL3</t>
  </si>
  <si>
    <t>-651681715</t>
  </si>
  <si>
    <t>0,4*0,4*0,8*13</t>
  </si>
  <si>
    <t>132201101.S</t>
  </si>
  <si>
    <t>Výkop ryhy do šírky 600 mm v horn.3 do 100 m3 - OPL2</t>
  </si>
  <si>
    <t>497406331</t>
  </si>
  <si>
    <t>37,4*0,8*0,8</t>
  </si>
  <si>
    <t>132201109.S</t>
  </si>
  <si>
    <t>1054568792</t>
  </si>
  <si>
    <t>23,936/2</t>
  </si>
  <si>
    <t>1279424051</t>
  </si>
  <si>
    <t>1,664+23,936</t>
  </si>
  <si>
    <t>-1136174655</t>
  </si>
  <si>
    <t>791064868</t>
  </si>
  <si>
    <t>25,6*30 'Prepočítané koeficientom množstva</t>
  </si>
  <si>
    <t>1276646724</t>
  </si>
  <si>
    <t>1766026352</t>
  </si>
  <si>
    <t>-448738125</t>
  </si>
  <si>
    <t>37,4*0,8*0,2</t>
  </si>
  <si>
    <t>274321311.S</t>
  </si>
  <si>
    <t>Betón základových pásov, železový (bez výstuže), tr. C 16/20 - OPL2</t>
  </si>
  <si>
    <t>825216163</t>
  </si>
  <si>
    <t>37,4*0,8*0,75</t>
  </si>
  <si>
    <t>275313611.S</t>
  </si>
  <si>
    <t>Betón základových pätiek, prostý tr. C 16/20 - OPL3</t>
  </si>
  <si>
    <t>1405140511</t>
  </si>
  <si>
    <t>279321311.S</t>
  </si>
  <si>
    <t>Betón základových múrov, železový (bez výstuže), tr. C 16/20 - OPL2</t>
  </si>
  <si>
    <t>-2116077411</t>
  </si>
  <si>
    <t>37,4*0,3*0,64</t>
  </si>
  <si>
    <t>279351105.S</t>
  </si>
  <si>
    <t>Debnenie základových múrov obojstranné zhotovenie-dielce - OPL2</t>
  </si>
  <si>
    <t>-880302463</t>
  </si>
  <si>
    <t>37,4*0,64*2</t>
  </si>
  <si>
    <t>279351106.S</t>
  </si>
  <si>
    <t>Debnenie základových múrov obojstranné odstránenie-dielce - OPL2</t>
  </si>
  <si>
    <t>1467045106</t>
  </si>
  <si>
    <t>279361821.S</t>
  </si>
  <si>
    <t>Výstuž základov z ocele B500 (10505) - OPL2</t>
  </si>
  <si>
    <t>1098777397</t>
  </si>
  <si>
    <t>318271051.2</t>
  </si>
  <si>
    <t>Krycie platne priebežné pre oplotenie 400x400x40 - OPL2</t>
  </si>
  <si>
    <t>-1912235751</t>
  </si>
  <si>
    <t>592330008703</t>
  </si>
  <si>
    <t>Plotová krycia platňa 400x400x40mm</t>
  </si>
  <si>
    <t>822190158</t>
  </si>
  <si>
    <t>37,4*2,55 'Prepočítané koeficientom množstva</t>
  </si>
  <si>
    <t>338171211.2</t>
  </si>
  <si>
    <t>Osadzovanie stĺpika pre pletivové panelové ploty s výškou do 2 m zaliatim cementovou maltou do vynechaných otvorov - OPL2</t>
  </si>
  <si>
    <t>1131474988</t>
  </si>
  <si>
    <t>338171211.1</t>
  </si>
  <si>
    <t>Osadzovanie stĺpika pre pletivové panelové ploty s výškou do 2 m zaliatim cementovou maltou do vynechaných otvorov - OPL3</t>
  </si>
  <si>
    <t>1017369193</t>
  </si>
  <si>
    <t>553510030203</t>
  </si>
  <si>
    <t>Stĺpik s čiapočkou, výška 2,7 m, poplastovaný na pozinkovanej oceli, pre panelový plotový systém</t>
  </si>
  <si>
    <t>1902441186</t>
  </si>
  <si>
    <t>622454511.1</t>
  </si>
  <si>
    <t>Oprava vonk.omietok cementových v množstve opravovanej plochy do 50% hladkých hladených - OPL1</t>
  </si>
  <si>
    <t>904702085</t>
  </si>
  <si>
    <t>Očistenie podkladu tlakovou vodou - OPL1</t>
  </si>
  <si>
    <t>-1767777736</t>
  </si>
  <si>
    <t>34,1*1,4</t>
  </si>
  <si>
    <t>34,1*0,4</t>
  </si>
  <si>
    <t>961043111.2</t>
  </si>
  <si>
    <t>Búranie základov alebo vybúranie otvorov plochy nad 4 m2 z betónu prostého alebo preloženého kameňom,  -2,20000t - OPL2</t>
  </si>
  <si>
    <t>418352502</t>
  </si>
  <si>
    <t>37,4*0,4*0,8</t>
  </si>
  <si>
    <t>961043111.S</t>
  </si>
  <si>
    <t>Búranie základov alebo vybúranie otvorov plochy nad 4 m2 z betónu prostého alebo preloženého kameňom,  -2,20000t - OPL3</t>
  </si>
  <si>
    <t>437773176</t>
  </si>
  <si>
    <t>13*0,4*0,4</t>
  </si>
  <si>
    <t>965042121</t>
  </si>
  <si>
    <t>Odstánenie nesúdržných častí betónu - OPL1</t>
  </si>
  <si>
    <t>832457662</t>
  </si>
  <si>
    <t>34,1*1,4*0,5</t>
  </si>
  <si>
    <t>34,1*0,4*0,5</t>
  </si>
  <si>
    <t>-1380381383</t>
  </si>
  <si>
    <t>2101142684</t>
  </si>
  <si>
    <t>31,066*30 'Prepočítané koeficientom množstva</t>
  </si>
  <si>
    <t>290550352</t>
  </si>
  <si>
    <t>1791542360</t>
  </si>
  <si>
    <t>31,066*2 'Prepočítané koeficientom množstva</t>
  </si>
  <si>
    <t>-1125783234</t>
  </si>
  <si>
    <t>998151111.S</t>
  </si>
  <si>
    <t>Presun hmôt pre oplotenie</t>
  </si>
  <si>
    <t>841125404</t>
  </si>
  <si>
    <t>767914130.2</t>
  </si>
  <si>
    <t>Montáž oplotenia rámového, na oceľové stĺpiky, vo výške nad 1,5 do 2,0 m - OPL2</t>
  </si>
  <si>
    <t>980994634</t>
  </si>
  <si>
    <t>767914130.S</t>
  </si>
  <si>
    <t>Montáž oplotenia rámového, na oceľové stĺpiky, vo výške nad 1,5 do 2,0 m - OPL3</t>
  </si>
  <si>
    <t>960818574</t>
  </si>
  <si>
    <t>313290006104</t>
  </si>
  <si>
    <t>Pletivo poplastované zvárané štvorhranné, v= 2 m</t>
  </si>
  <si>
    <t>-424218853</t>
  </si>
  <si>
    <t>27,5+37,4</t>
  </si>
  <si>
    <t>767915129</t>
  </si>
  <si>
    <t>Demontáž oplotenia priebežného z profilovej ocele - OPL3</t>
  </si>
  <si>
    <t>1296291506</t>
  </si>
  <si>
    <t>27,500/2</t>
  </si>
  <si>
    <t>767915129.2</t>
  </si>
  <si>
    <t>Demontáž oplotenia priebežného z profilovej ocele - OPL2</t>
  </si>
  <si>
    <t>1654856264</t>
  </si>
  <si>
    <t>37,4/2</t>
  </si>
  <si>
    <t>767916229</t>
  </si>
  <si>
    <t>Demontáž oplotenia z plechu vlnitého - OPL3</t>
  </si>
  <si>
    <t>589494539</t>
  </si>
  <si>
    <t>27,5/2</t>
  </si>
  <si>
    <t>767916229.2</t>
  </si>
  <si>
    <t>Demontáž oplotenia z plechu vlnitého - OPL2</t>
  </si>
  <si>
    <t>-799918488</t>
  </si>
  <si>
    <t>998767201.S</t>
  </si>
  <si>
    <t>Presun hmôt pre kovové stavebné doplnkové konštrukcie v objektoch výšky do 6 m</t>
  </si>
  <si>
    <t>-2059232654</t>
  </si>
  <si>
    <t>Nátery</t>
  </si>
  <si>
    <t>783201812.S</t>
  </si>
  <si>
    <t>Odstránenie starých náterov z kovových stavebných doplnkových konštrukcií oceľovou kefou - OPL1</t>
  </si>
  <si>
    <t>1565673007</t>
  </si>
  <si>
    <t>34,1*1,1*2</t>
  </si>
  <si>
    <t>783222100.S</t>
  </si>
  <si>
    <t>Nátery kov.stav.doplnk.konštr. syntetické na vzduchu schnúce dvojnásobné - OPL1</t>
  </si>
  <si>
    <t>1119499551</t>
  </si>
  <si>
    <t>783226100.S</t>
  </si>
  <si>
    <t>Nátery kov.stav.doplnk.konštr. syntetické na vzduchu schnúce základný - OPL1</t>
  </si>
  <si>
    <t>380256161</t>
  </si>
  <si>
    <t>783824220.S</t>
  </si>
  <si>
    <t>Nátery syntetické betónových povrchov stien dvojnásobné - OPL1</t>
  </si>
  <si>
    <t>1713463724</t>
  </si>
  <si>
    <t>24 - SO 02.4 Asanácia koterca</t>
  </si>
  <si>
    <t>Búranie základov alebo vybúranie otvorov plochy nad 4 m2 z betónu prostého alebo preloženého kameňom,  -2,20000t</t>
  </si>
  <si>
    <t>804569922</t>
  </si>
  <si>
    <t>(4,35*3+5,55*2)*0,4*1,2</t>
  </si>
  <si>
    <t>0,3*0,3*0,9*2</t>
  </si>
  <si>
    <t>Búranie podkladov pod dlažby, liatych dlažieb a mazanín,betón alebo liaty asfalt hr.do 100 mm, plochy do 4 m2 -2,20000t</t>
  </si>
  <si>
    <t>-1155227210</t>
  </si>
  <si>
    <t>5,55*4,53*0,095</t>
  </si>
  <si>
    <t>373406822</t>
  </si>
  <si>
    <t>4,53*5,55*0,1</t>
  </si>
  <si>
    <t>979083114.S</t>
  </si>
  <si>
    <t>Vodorovné premiestnenie sutiny na skládku s naložením a zložením nad 2000 do 3000 m</t>
  </si>
  <si>
    <t>-106936226</t>
  </si>
  <si>
    <t>979083191.S</t>
  </si>
  <si>
    <t>Príplatok za každých ďalších i začatých 1000 m po spevnenej ceste pre vodorovné premiestnenie sutiny</t>
  </si>
  <si>
    <t>1493961219</t>
  </si>
  <si>
    <t>95,265*30 'Prepočítané koeficientom množstva</t>
  </si>
  <si>
    <t>979093111.S</t>
  </si>
  <si>
    <t>Uloženie sutiny na skládku s hrubým urovnaním bez zhutnenia</t>
  </si>
  <si>
    <t>-257254519</t>
  </si>
  <si>
    <t>981011316.S</t>
  </si>
  <si>
    <t>Demolácia budov postupným rozoberaním, z tehál, kameňa a pod. s podielom konštrukcií do 35%,  -0,65000t</t>
  </si>
  <si>
    <t>519301672</t>
  </si>
  <si>
    <t>762331811.S</t>
  </si>
  <si>
    <t>Demontáž viazaných konštrukcií krovov so sklonom do 60°, prierezovej plochy do 120 cm2, -0,00800 t</t>
  </si>
  <si>
    <t>-880482113</t>
  </si>
  <si>
    <t>4,531*5</t>
  </si>
  <si>
    <t>762331812.S</t>
  </si>
  <si>
    <t>Demontáž viazaných konštrukcií krovov so sklonom do 60°, prierezovej plochy 120 - 224 cm2, -0,01400 t</t>
  </si>
  <si>
    <t>-213002172</t>
  </si>
  <si>
    <t>762331813.S</t>
  </si>
  <si>
    <t>Demontáž viazaných konštrukcií krovov so sklonom do 60°, prierezovej plochy 224 - 288 cm2, -0,02400 t</t>
  </si>
  <si>
    <t>-935176093</t>
  </si>
  <si>
    <t>762341810</t>
  </si>
  <si>
    <t>Demontáž debnenia striech rovných,  -0,01600 t</t>
  </si>
  <si>
    <t>-648176696</t>
  </si>
  <si>
    <t>762822820.S</t>
  </si>
  <si>
    <t>Demontáž stropníc z reziva prierezovej plochy 144 - 288 cm2, -0,01700 t</t>
  </si>
  <si>
    <t>-306382452</t>
  </si>
  <si>
    <t>4,53*5</t>
  </si>
  <si>
    <t>762841812.S</t>
  </si>
  <si>
    <t>Demontáž podbíjania obkladov stropov a striech sklonu do 60° z dosiek hr. do 35 mm s omietkou, -0,04000 t</t>
  </si>
  <si>
    <t>1873447602</t>
  </si>
  <si>
    <t>3,32+2,82+12,38</t>
  </si>
  <si>
    <t>764311822.S</t>
  </si>
  <si>
    <t>Demontáž krytiny hladkej strešnej z tabúľ 2000 x 1000 mm, so sklonom do 30st.,  -0,00732t</t>
  </si>
  <si>
    <t>-1848501325</t>
  </si>
  <si>
    <t>4,53*5,55</t>
  </si>
  <si>
    <t>767392802</t>
  </si>
  <si>
    <t>Demontáž krytín striech z plechov skrutkovaných, vlnitých -0,00700t</t>
  </si>
  <si>
    <t>2078951988</t>
  </si>
  <si>
    <t>2,8*2</t>
  </si>
  <si>
    <t>KRYCÍ LIST STAVBY</t>
  </si>
  <si>
    <t xml:space="preserve"> E1.7. Umelé osvetlenie, vnútorné silnoprúd. rozvody, slaboprúd. rozvody</t>
  </si>
  <si>
    <t xml:space="preserve">A - SO 01.1 OOPZ Lipany - zelená časť   </t>
  </si>
  <si>
    <t>E1.7. Umelé osvetlenie, vnútorné silnoprúd. rozvody, slaboprúd. rozvody</t>
  </si>
  <si>
    <t>E 1.4. Zdravotechnické inštalácie</t>
  </si>
  <si>
    <t>E 1.1. ASR - oprávnené</t>
  </si>
  <si>
    <t>SO 02 OOPZ Lipany - neoprávnené práce</t>
  </si>
  <si>
    <t>SO 01.1 Budova OOPZ - zelená časť</t>
  </si>
  <si>
    <t>21 - SO 02.1 Budova OOPZ - neoprávnené práce                                           E1.1.  ASR - neoprávnené</t>
  </si>
  <si>
    <t xml:space="preserve">    Umelé osvetlenie a vzduchotechnické zariadenia</t>
  </si>
  <si>
    <t xml:space="preserve">       Silnoprúdové rozvody</t>
  </si>
  <si>
    <t xml:space="preserve">       Slaboprúdové rozvody</t>
  </si>
  <si>
    <t xml:space="preserve">    Zateplenie obvodového plášťa</t>
  </si>
  <si>
    <t xml:space="preserve">    Zateplenie strešného plášťa</t>
  </si>
  <si>
    <t xml:space="preserve">    Výmena otvorových konštrukcií</t>
  </si>
  <si>
    <t xml:space="preserve">    Ostatné</t>
  </si>
  <si>
    <t xml:space="preserve">    Odkvapový chodník</t>
  </si>
  <si>
    <t xml:space="preserve">    E1.4.1. Zdravotechnika - pákové batérie</t>
  </si>
  <si>
    <t xml:space="preserve">    E1.4.2. Plynoinštalácia</t>
  </si>
  <si>
    <t xml:space="preserve">     E1.4.1 Zdravotechnika - ostatné</t>
  </si>
  <si>
    <t>SO 02.1 Budova OOPZ - neoprávnené práce                                                      E1.1. ASR - neoprávnené</t>
  </si>
  <si>
    <t xml:space="preserve">E1.7. Umelé osvetlenie,vnútorné silnoprúd. rozvody, slaboprúd. rozvody                                                     </t>
  </si>
  <si>
    <t xml:space="preserve">Nátery kov.stav.doplnk.konštr. syntetické na vzduchu schnúce základný </t>
  </si>
  <si>
    <t xml:space="preserve">Nátery kov.stav.doplnk.konštr. syntetické na vzduchu schnúce dvojnásobné </t>
  </si>
  <si>
    <t>-440232705</t>
  </si>
  <si>
    <t>-373360213</t>
  </si>
  <si>
    <t>11 - E1.1. ASR - oprávnené</t>
  </si>
  <si>
    <t>Pás asfaltový  - hydroizolačný systém ako napr. HYDROBIT V 60 S 35 alebo ekvivalent</t>
  </si>
  <si>
    <r>
      <rPr>
        <b/>
        <i/>
        <sz val="9"/>
        <color rgb="FF0000FF"/>
        <rFont val="Arial CE"/>
        <charset val="238"/>
      </rPr>
      <t xml:space="preserve">Drezová páková batéria nástenná </t>
    </r>
    <r>
      <rPr>
        <i/>
        <sz val="9"/>
        <color rgb="FF0000FF"/>
        <rFont val="Arial CE"/>
      </rPr>
      <t>zaradená do dvoch najlepších tried spotreby vody podľa platného vodného štítku, ktorý bude doložený technickými listami výrobku, existujúcim štítkom výrobku alebo certifikátom budov. Rozteč batérie 100 resp. 150 mm podľa jestvujúcich inštalačných vývodov.</t>
    </r>
  </si>
  <si>
    <r>
      <rPr>
        <b/>
        <i/>
        <sz val="9"/>
        <color rgb="FF0000FF"/>
        <rFont val="Arial CE"/>
        <charset val="238"/>
      </rPr>
      <t xml:space="preserve">Umývadlová termostatická batéria páková nástenná </t>
    </r>
    <r>
      <rPr>
        <i/>
        <sz val="9"/>
        <color rgb="FF0000FF"/>
        <rFont val="Arial CE"/>
      </rPr>
      <t>zaradená do dvoch najlepších tried spotreby vody podľa platného vodného štítku, ktorý bude doložený technickými listami výrobku, existujúcim štítkom výrobku alebo certifikátom budov. Rozteč batérie 100 resp. 150 mm podľa jestvujúcich inštalačných vývodov.</t>
    </r>
  </si>
  <si>
    <r>
      <rPr>
        <b/>
        <i/>
        <sz val="9"/>
        <color rgb="FF0000FF"/>
        <rFont val="Arial CE"/>
        <charset val="238"/>
      </rPr>
      <t xml:space="preserve">Umývadlová termostatická batéria - invalid stojánková </t>
    </r>
    <r>
      <rPr>
        <i/>
        <sz val="9"/>
        <color rgb="FF0000FF"/>
        <rFont val="Arial CE"/>
      </rPr>
      <t xml:space="preserve">zaradená do dvoch najlepších tried spotreby vody podľa platného vodného štítku, ktorý bude doložený technickými listami výrobku, existujúcim štítkom výrobku alebo certifikátom budov. </t>
    </r>
  </si>
  <si>
    <r>
      <rPr>
        <b/>
        <i/>
        <sz val="9"/>
        <color rgb="FF0000FF"/>
        <rFont val="Arial CE"/>
        <charset val="238"/>
      </rPr>
      <t xml:space="preserve">Batéria  sprchová páková nástenná </t>
    </r>
    <r>
      <rPr>
        <i/>
        <sz val="9"/>
        <color rgb="FF0000FF"/>
        <rFont val="Arial CE"/>
      </rPr>
      <t>zaradená do dvoch najlepších tried spotreby vody podľa platného vodného štítku, ktorý bude doložený technickými listami výrobku, existujúcim štítkom výrobku alebo certifikátom budov. Rozteč batérie 100 resp. 150 mm podľa jestvujúcich inštalačných vývodov.</t>
    </r>
  </si>
  <si>
    <r>
      <rPr>
        <b/>
        <i/>
        <sz val="9"/>
        <color rgb="FF0000FF"/>
        <rFont val="Arial CE"/>
        <charset val="238"/>
      </rPr>
      <t>Batéria  pre výlevku páková nástenná</t>
    </r>
    <r>
      <rPr>
        <i/>
        <sz val="9"/>
        <color rgb="FF0000FF"/>
        <rFont val="Arial CE"/>
      </rPr>
      <t xml:space="preserve"> zaradená do dvoch najlepších tried spotreby vody podľa platného vodného štítku, ktorý bude doložený technickými listami výrobku, existujúcim štítkom výrobku alebo certifikátom budov. Rozteč batérie 150 mm.</t>
    </r>
  </si>
  <si>
    <t xml:space="preserve">Kondenzačný plynový kotol tep.výkon 12-49KW s príslušenstvom ako napr.Viessmann alebo.ekvivalent  </t>
  </si>
  <si>
    <t>Komin a dymovod 12m vymena - plastová vložka, nasávanie dodávka a montáž ako napr. Viessmann  alebo ekvivalent</t>
  </si>
  <si>
    <t>Meracie zariadenie DN 15 ako napr. STRÖMAX-GM 2013  alebo ekvivalent</t>
  </si>
  <si>
    <t>Meracie zariadenie DN 25 ako napr. STRÖMAX-GM 2013  alebo ekvivalent</t>
  </si>
  <si>
    <t>Šrubenie  ako napr. HERZ 3/8” RL5 alebo ekivalent</t>
  </si>
  <si>
    <t>Termostatický ventil ako napr. HERZ 3/8” TS90 alebo ekvivalent</t>
  </si>
  <si>
    <t>Posúvač 1", vnútorný - vnútorný závit, mosadz OT 58,  08016100 ako napr. IVAR alebo ekvivalent</t>
  </si>
  <si>
    <t>Vykur. teleso doskové - oceľ. radiátor 600x500 s bočným pripoj.,s jedným panelom a jedným konvekt ako napr. KORADO 11 K alebo ekvivalent</t>
  </si>
  <si>
    <t>Vykur. teleso doskové - oceľ. radiátor 900x500 s bočným pripoj.,s dvoma panelmi a jedným konvek ako napr. KORADO 21K alebo ekvivalent</t>
  </si>
  <si>
    <t>Vykur. teleso doskové - oceľ. radiátor KORADO 21K 900x600 s bočným pripoj.,s dvoma panelmi a jedným konvek ako napr. KORADO 21K alebo ekvivalent</t>
  </si>
  <si>
    <t>Vykur. teleso doskové - oceľ. radiátor  600x600 s bočným pripoj.,s dvoma panelmi a dvoma konvekt ako napr. KORADO 22K alebo ekvivalent</t>
  </si>
  <si>
    <t>Vykurovacie teleso doskové oceľové  s dvoma panelmi a dvoma konvektormi  600x0700 AAA ako napr. KORADO 22K alebo ekvivalent</t>
  </si>
  <si>
    <t>Vykur. teleso doskové - oceľ. radiátor 600x800 s bočným pripoj.,s dvoma panelmi a dvoma konvek ako napr. KORADO 22K alebo ekvivalent</t>
  </si>
  <si>
    <t>Vykurovacie teleso doskové oceľové  s dvoma panelmi a dvoma konvektormi  600x0900 AAA ako napr. KORADO 22K alebo ekvivalent</t>
  </si>
  <si>
    <t>Vykur. teleso doskové - oceľ. radiátor  600x1000 s bočným pripoj.,s dvoma panelmi a dvoma konvekt.10 ako napr. KORADO 22K alebo ekvivalent</t>
  </si>
  <si>
    <t>Vykurovacie teleso doskové oceľové  s dvoma panelmi a dvoma konvektormi  600x1100 ako napr. KORADO 22K alebo ekvivalent</t>
  </si>
  <si>
    <t>Vykur. teleso doskové - oceľ. radiátor  600x1200 s bočným pripoj.,s dvoma panelmi a dvoma konvekt  ako napr. KORADO 22K alebo ekvivalent</t>
  </si>
  <si>
    <t>Vykurovacie teleso doskové oceľové  s dvoma panelmi a dvoma konvektormi  600x1300 ako napr. KORADO 22K alebo ekvivalent</t>
  </si>
  <si>
    <t>Vykur. teleso doskové - oceľ. radiátor  900x800 s bočným pripoj.,s dvoma panelmi a dvoma konvek ako napr. KORADO 22K alebo ekvivalent</t>
  </si>
  <si>
    <t>Vykur. teleso doskové - oceľ. radiátor  900x900 s bočným pripoj.,s dvoma panelmi a dvoma konvek ako napr. KORADO 22K alebo ekvivalent</t>
  </si>
  <si>
    <t>Vykur. teleso doskové - oceľ. radiátor  900x1000 s bočným pripoj.,s dvoma panelmi a dvoma konvekt ako napr. KORADO 22K alebo ekvivalent</t>
  </si>
  <si>
    <t>Vykur. teleso doskové - oceľ. radiátor  900x1100 s bočným pripoj.,s dvoma panelmi a dvoma konvekt ako napr. KORADO 22K alebo ekvivalent</t>
  </si>
  <si>
    <t>Nastavenie dispeč.systému</t>
  </si>
  <si>
    <t>Skúšky, oživenie, školenie</t>
  </si>
  <si>
    <t>Spustenie sysému MaR</t>
  </si>
  <si>
    <t>Impl. SW, oživenie, kompl. a prevádzkové skúšky, Ing.</t>
  </si>
  <si>
    <t>UZS 01, HR-svorka napr. ako BERNARD resp. ekvivalent</t>
  </si>
  <si>
    <t>M-5 - Skúšky, oživenie, školenie</t>
  </si>
  <si>
    <t>Drobné inštalačné práce (sádrovanie, montáž príchytiek a viazacích pások)</t>
  </si>
  <si>
    <t>Drobné  elektromontážne práce (sádrovanie, montáž príchytiek a viazacích pások)</t>
  </si>
  <si>
    <t>210200000</t>
  </si>
  <si>
    <t>Recyklačný poplatok demontovaného svietidla</t>
  </si>
  <si>
    <t>Pás asfaltový pre spodné vrstvy hydroizol. systémov ako napr. HYDROBIT V 60 S 35 alebo ekvivalent</t>
  </si>
  <si>
    <t>Pisoar - prítok horný, odtok spodný</t>
  </si>
  <si>
    <t>Umývadlo 600x490 (s otvorom alebo bez otvoru na batériu - podľa skutočného umiestnenia batérie)</t>
  </si>
  <si>
    <t>Izolačná trubica napr. ako Tubolit DG 22 x 15 AZ FLEX Armacell alebo ekvivalent</t>
  </si>
  <si>
    <t>Izolačná trubica napr. ako Tubolit DG 28 x 15 AZ FLEX Armacell alebo ekvivalent</t>
  </si>
  <si>
    <t>Izolačná trubica napr. ako Tubolit DG 35 x 20 AZ FLEX Armacell alebo ekvivalent</t>
  </si>
  <si>
    <t>Cirkulačné čerpadlo napr. ako GRUNDFOS COMFORT UP 15-14 B 80 1x230V 50Hz alebo ekvivalent</t>
  </si>
  <si>
    <t>Dodávka domacej vodarne H=30m, Qmax=2l/s  napr. ako Grundfos alebo ekvivalent</t>
  </si>
  <si>
    <t>Zásuvka pod omietku 2xRJ45 STP CAT6, SX9-6-STP-WH biela</t>
  </si>
  <si>
    <t>Drobné elektromontážne práce (pomocné príchytky, pásky)</t>
  </si>
  <si>
    <t>Kábel napr. ako CAT6 FTP 2M LACSON alebo ekvivalent</t>
  </si>
  <si>
    <t>POZNÁMKA: Patch panel osad. 24 portov STP 1U CAT6 - dodávku a montáž zabezpečuje investor na vlastné náklady</t>
  </si>
  <si>
    <t>POZNÁMKA: Patch panel osad. 24 portov STP 1U CAT6  - dodávku a montáž zabezpečuje investor na vlastné náklady</t>
  </si>
  <si>
    <t>916362112.S</t>
  </si>
  <si>
    <t>Osadenie cestného obrubníka betónového stojatého do lôžka z betónu prostého tr. C 16/20 s bočnou oporou</t>
  </si>
  <si>
    <t>49138919</t>
  </si>
  <si>
    <t>592170003802</t>
  </si>
  <si>
    <t>Obrubník cestný so skosením, lxšxv 1000x150x220 mm</t>
  </si>
  <si>
    <t>2093506117</t>
  </si>
  <si>
    <t>916561112.S</t>
  </si>
  <si>
    <t>-1002158456</t>
  </si>
  <si>
    <t>592170001800.S</t>
  </si>
  <si>
    <t>Obrubník parkový, lxšxv 1000x50x200 mm, prírodný</t>
  </si>
  <si>
    <t>108091003</t>
  </si>
  <si>
    <t>918101112.S</t>
  </si>
  <si>
    <t>-1541597452</t>
  </si>
  <si>
    <t>96*0,3*0,35</t>
  </si>
  <si>
    <t>Drevocementová doska s minerálnou vlnou, hr. 75 mm (drevocementová vrstva hr. 10 mm) typu ako napr. KRUPIZOL KZ-75K, resp. TEKTALAN A2-037/2 AK01 od spol. KNAUF alebo ekvivalent - S6</t>
  </si>
  <si>
    <t>Izolačná trubica o rozmere DG 32x16 napr. ako Tubolit AZ FLEX Armacell  alebo ekvivalent</t>
  </si>
  <si>
    <t>Izolačná trubica o rozmere DG 48x20 napr. ako Tubolit AZ FLEX Armacell alebo ekvivalent</t>
  </si>
  <si>
    <t>Vypúšťanie  vody z vykurovacích sústav a pl. vykurovacích telies, po rekonštrukcii vykurovacieho systému spätné napúšťanie vody</t>
  </si>
  <si>
    <t>Demontáž a likvidácia starej domacej vodarne</t>
  </si>
  <si>
    <t>Montáž novej domacej vodarne</t>
  </si>
  <si>
    <t>Dlaždice keramické min. 300x300, protišmykové min. hr. 8 m, stupeň protišmykovosti min. R 10, koeficient trenia za mokra min. 0,6, oteruvzdornosť PEI 5</t>
  </si>
  <si>
    <t>Dlaždice gresové matné min. 300x300, min. hr. 8mm, stupeň protišmykovosti min. R 9A, koeficient trenia za mokra min. 0,6, oteruvzdornosť PEI 5</t>
  </si>
  <si>
    <t>Sv. LED 13W, 1867 lm ako napríklad SOLAR [621.100-13-MP1.C0-1870/120-840/3] alebo ekvivalent</t>
  </si>
  <si>
    <t>Sv. LED 17W, 2516 lm ako napríklad SOLAR [621.100-17-MP1.C0-2510/120-840/3] alebo ekvivalent</t>
  </si>
  <si>
    <t>Sv. LED 25W, 3490 lm ako napríklad SOLAR [621.100-25-MP1.C0-3490/120-840/3] alebo ekvivalent</t>
  </si>
  <si>
    <t>Sv. LED 31W, 4302 lm ako napríklad SOLAR [621.100-31-MP1.C0-4300/120-840/3] alebo ekvivalent</t>
  </si>
  <si>
    <t>Sv. 400 V 18W,  1920 lm, IP44 ako napríklad SF CIRC alebo ekvivalent</t>
  </si>
  <si>
    <t>Poistka nožová štandardného typu PHN000 : 06890 - 50A gG</t>
  </si>
  <si>
    <t>Skriňa poistková prípojková štandardného typu SPP 7-Z (3x160A) IP44/00</t>
  </si>
  <si>
    <t>Zasuvka priemyselná štandardného typu CZ 1643,6345,H,S,Z,3P+Z</t>
  </si>
  <si>
    <t>Silový vodič ako napríklad H07V-K 6 alebo ekvivalent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</si>
</sst>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dd\.mm\.yyyy"/>
    <numFmt numFmtId="166" formatCode="#,##0.00000"/>
    <numFmt numFmtId="167" formatCode="#,##0.000"/>
  </numFmts>
  <fonts count="50" x14ac:knownFonts="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FFFFFF"/>
      <name val="Arial CE"/>
    </font>
    <font>
      <sz val="8"/>
      <color rgb="FF3366FF"/>
      <name val="Arial CE"/>
    </font>
    <font>
      <b/>
      <sz val="14"/>
      <name val="Arial CE"/>
    </font>
    <font>
      <b/>
      <sz val="10"/>
      <name val="Arial CE"/>
    </font>
    <font>
      <sz val="10"/>
      <color rgb="FFFFFFFF"/>
      <name val="Arial CE"/>
    </font>
    <font>
      <b/>
      <sz val="10"/>
      <color rgb="FFFFFFFF"/>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b/>
      <sz val="10"/>
      <color rgb="FF003366"/>
      <name val="Arial CE"/>
    </font>
    <font>
      <sz val="18"/>
      <color theme="10"/>
      <name val="Wingdings 2"/>
      <family val="1"/>
      <charset val="2"/>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u/>
      <sz val="11"/>
      <color theme="10"/>
      <name val="Calibri"/>
      <family val="2"/>
      <charset val="238"/>
      <scheme val="minor"/>
    </font>
    <font>
      <sz val="11"/>
      <color rgb="FF969696"/>
      <name val="Arial CE"/>
      <charset val="238"/>
    </font>
    <font>
      <sz val="8"/>
      <name val="Arial CE"/>
      <charset val="238"/>
    </font>
    <font>
      <sz val="11"/>
      <name val="Arial CE"/>
      <charset val="238"/>
    </font>
    <font>
      <b/>
      <sz val="12"/>
      <color rgb="FF003366"/>
      <name val="Arial CE"/>
    </font>
    <font>
      <b/>
      <sz val="11"/>
      <color rgb="FF003366"/>
      <name val="Arial CE"/>
      <charset val="238"/>
    </font>
    <font>
      <b/>
      <sz val="10"/>
      <color rgb="FF003366"/>
      <name val="Arial CE"/>
      <charset val="238"/>
    </font>
    <font>
      <b/>
      <u/>
      <sz val="11"/>
      <color rgb="FF003366"/>
      <name val="Arial CE"/>
    </font>
    <font>
      <b/>
      <u/>
      <sz val="10"/>
      <color rgb="FF003366"/>
      <name val="Arial CE"/>
      <charset val="238"/>
    </font>
    <font>
      <b/>
      <i/>
      <sz val="9"/>
      <color rgb="FF0000FF"/>
      <name val="Arial CE"/>
      <charset val="238"/>
    </font>
    <font>
      <i/>
      <sz val="9"/>
      <color rgb="FF0000FF"/>
      <name val="Arial CE"/>
      <charset val="238"/>
    </font>
    <font>
      <b/>
      <sz val="9"/>
      <color rgb="FFFF0000"/>
      <name val="Arial CE"/>
      <charset val="238"/>
    </font>
    <font>
      <sz val="9"/>
      <color theme="0"/>
      <name val="Arial CE"/>
    </font>
  </fonts>
  <fills count="7">
    <fill>
      <patternFill patternType="none"/>
    </fill>
    <fill>
      <patternFill patternType="gray125"/>
    </fill>
    <fill>
      <patternFill patternType="solid">
        <fgColor rgb="FFC0C0C0"/>
      </patternFill>
    </fill>
    <fill>
      <patternFill patternType="solid">
        <fgColor rgb="FFBEBEBE"/>
      </patternFill>
    </fill>
    <fill>
      <patternFill patternType="solid">
        <fgColor rgb="FFD2D2D2"/>
      </patternFill>
    </fill>
    <fill>
      <patternFill patternType="solid">
        <fgColor theme="0"/>
        <bgColor indexed="64"/>
      </patternFill>
    </fill>
    <fill>
      <patternFill patternType="solid">
        <fgColor theme="0" tint="-0.14999847407452621"/>
        <bgColor indexed="64"/>
      </patternFill>
    </fill>
  </fills>
  <borders count="27">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37" fillId="0" borderId="0" applyNumberFormat="0" applyFill="0" applyBorder="0" applyAlignment="0" applyProtection="0"/>
  </cellStyleXfs>
  <cellXfs count="369">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3"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0" borderId="0" xfId="0" applyFont="1" applyAlignment="1">
      <alignment horizontal="left" vertical="center" wrapText="1"/>
    </xf>
    <xf numFmtId="0" fontId="0" fillId="0" borderId="4" xfId="0" applyBorder="1"/>
    <xf numFmtId="0" fontId="0" fillId="0" borderId="0" xfId="0" applyFont="1" applyAlignment="1">
      <alignment vertical="center"/>
    </xf>
    <xf numFmtId="0" fontId="0" fillId="0" borderId="3" xfId="0" applyFont="1" applyBorder="1" applyAlignment="1">
      <alignment vertical="center"/>
    </xf>
    <xf numFmtId="0" fontId="14" fillId="0" borderId="5" xfId="0" applyFont="1" applyBorder="1" applyAlignment="1">
      <alignment horizontal="left" vertical="center"/>
    </xf>
    <xf numFmtId="0" fontId="0" fillId="0" borderId="5" xfId="0"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15" fillId="0" borderId="3" xfId="0" applyFont="1" applyBorder="1" applyAlignment="1">
      <alignment vertical="center"/>
    </xf>
    <xf numFmtId="0" fontId="0" fillId="3" borderId="0" xfId="0" applyFont="1" applyFill="1" applyAlignment="1">
      <alignment vertical="center"/>
    </xf>
    <xf numFmtId="0" fontId="4" fillId="3" borderId="6" xfId="0" applyFont="1" applyFill="1" applyBorder="1" applyAlignment="1">
      <alignment horizontal="left" vertical="center"/>
    </xf>
    <xf numFmtId="0" fontId="4" fillId="3" borderId="7" xfId="0" applyFont="1" applyFill="1" applyBorder="1" applyAlignment="1">
      <alignment horizontal="center" vertical="center"/>
    </xf>
    <xf numFmtId="0" fontId="0" fillId="0" borderId="3" xfId="0" applyBorder="1" applyAlignment="1">
      <alignment vertical="center"/>
    </xf>
    <xf numFmtId="0" fontId="18"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4"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4" borderId="7" xfId="0" applyFont="1" applyFill="1" applyBorder="1" applyAlignment="1">
      <alignment vertical="center"/>
    </xf>
    <xf numFmtId="0" fontId="21" fillId="4" borderId="0" xfId="0" applyFont="1" applyFill="1" applyAlignment="1">
      <alignment horizontal="center" vertical="center"/>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4" fillId="0" borderId="3" xfId="0" applyFont="1" applyBorder="1" applyAlignment="1">
      <alignment vertical="center"/>
    </xf>
    <xf numFmtId="0" fontId="23" fillId="0" borderId="0" xfId="0" applyFont="1" applyAlignment="1">
      <alignment horizontal="left" vertical="center"/>
    </xf>
    <xf numFmtId="0" fontId="23" fillId="0" borderId="0" xfId="0" applyFont="1" applyAlignment="1">
      <alignment vertical="center"/>
    </xf>
    <xf numFmtId="4" fontId="23" fillId="0" borderId="0" xfId="0" applyNumberFormat="1" applyFont="1" applyAlignment="1">
      <alignment vertical="center"/>
    </xf>
    <xf numFmtId="0" fontId="4" fillId="0" borderId="0" xfId="0" applyFont="1" applyAlignment="1">
      <alignment horizontal="center" vertical="center"/>
    </xf>
    <xf numFmtId="4" fontId="19" fillId="0" borderId="14" xfId="0" applyNumberFormat="1" applyFont="1" applyBorder="1" applyAlignment="1">
      <alignment vertical="center"/>
    </xf>
    <xf numFmtId="4" fontId="19" fillId="0" borderId="0" xfId="0" applyNumberFormat="1" applyFont="1" applyBorder="1" applyAlignment="1">
      <alignment vertical="center"/>
    </xf>
    <xf numFmtId="166" fontId="19" fillId="0" borderId="0" xfId="0" applyNumberFormat="1" applyFont="1" applyBorder="1" applyAlignment="1">
      <alignment vertical="center"/>
    </xf>
    <xf numFmtId="4" fontId="19" fillId="0" borderId="15" xfId="0" applyNumberFormat="1" applyFont="1" applyBorder="1" applyAlignment="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5" fillId="0" borderId="3" xfId="0" applyFont="1" applyBorder="1" applyAlignment="1">
      <alignment vertical="center"/>
    </xf>
    <xf numFmtId="0" fontId="25" fillId="0" borderId="0" xfId="0" applyFont="1" applyAlignment="1">
      <alignment vertical="center"/>
    </xf>
    <xf numFmtId="0" fontId="3" fillId="0" borderId="0" xfId="0" applyFont="1" applyAlignment="1">
      <alignment horizontal="center" vertical="center"/>
    </xf>
    <xf numFmtId="4" fontId="27" fillId="0" borderId="14" xfId="0" applyNumberFormat="1" applyFont="1" applyBorder="1" applyAlignment="1">
      <alignment vertical="center"/>
    </xf>
    <xf numFmtId="4" fontId="27" fillId="0" borderId="0" xfId="0" applyNumberFormat="1" applyFont="1" applyBorder="1" applyAlignment="1">
      <alignment vertical="center"/>
    </xf>
    <xf numFmtId="166" fontId="27" fillId="0" borderId="0" xfId="0" applyNumberFormat="1" applyFont="1" applyBorder="1" applyAlignment="1">
      <alignment vertical="center"/>
    </xf>
    <xf numFmtId="4" fontId="27" fillId="0" borderId="15" xfId="0" applyNumberFormat="1" applyFont="1" applyBorder="1" applyAlignment="1">
      <alignment vertical="center"/>
    </xf>
    <xf numFmtId="0" fontId="5" fillId="0" borderId="0" xfId="0" applyFont="1" applyAlignment="1">
      <alignment horizontal="left" vertical="center"/>
    </xf>
    <xf numFmtId="0" fontId="2" fillId="0" borderId="0" xfId="0" applyFont="1" applyAlignment="1">
      <alignment horizontal="center" vertical="center"/>
    </xf>
    <xf numFmtId="4" fontId="1" fillId="0" borderId="14" xfId="0" applyNumberFormat="1" applyFont="1" applyBorder="1" applyAlignment="1">
      <alignment vertical="center"/>
    </xf>
    <xf numFmtId="4" fontId="1" fillId="0" borderId="0" xfId="0" applyNumberFormat="1" applyFont="1" applyBorder="1" applyAlignment="1">
      <alignment vertical="center"/>
    </xf>
    <xf numFmtId="166" fontId="1" fillId="0" borderId="0" xfId="0" applyNumberFormat="1" applyFont="1" applyBorder="1" applyAlignment="1">
      <alignment vertical="center"/>
    </xf>
    <xf numFmtId="4" fontId="1" fillId="0" borderId="15" xfId="0" applyNumberFormat="1" applyFont="1" applyBorder="1" applyAlignment="1">
      <alignment vertical="center"/>
    </xf>
    <xf numFmtId="0" fontId="29" fillId="0" borderId="0" xfId="1" applyFont="1" applyAlignment="1">
      <alignment horizontal="center" vertical="center"/>
    </xf>
    <xf numFmtId="4" fontId="1" fillId="0" borderId="19" xfId="0" applyNumberFormat="1" applyFont="1" applyBorder="1" applyAlignment="1">
      <alignment vertical="center"/>
    </xf>
    <xf numFmtId="4" fontId="1" fillId="0" borderId="20" xfId="0" applyNumberFormat="1" applyFont="1" applyBorder="1" applyAlignment="1">
      <alignment vertical="center"/>
    </xf>
    <xf numFmtId="166" fontId="1" fillId="0" borderId="20" xfId="0" applyNumberFormat="1" applyFont="1" applyBorder="1" applyAlignment="1">
      <alignment vertical="center"/>
    </xf>
    <xf numFmtId="4" fontId="1" fillId="0" borderId="21" xfId="0" applyNumberFormat="1" applyFont="1" applyBorder="1" applyAlignment="1">
      <alignment vertical="center"/>
    </xf>
    <xf numFmtId="0" fontId="0" fillId="0" borderId="0" xfId="0" applyProtection="1"/>
    <xf numFmtId="0" fontId="30" fillId="0" borderId="0" xfId="0" applyFont="1" applyAlignment="1">
      <alignment horizontal="left" vertical="center"/>
    </xf>
    <xf numFmtId="0" fontId="20" fillId="0" borderId="0" xfId="0"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14" fillId="0" borderId="0" xfId="0" applyFont="1" applyAlignment="1">
      <alignment horizontal="left" vertical="center"/>
    </xf>
    <xf numFmtId="4" fontId="15" fillId="0" borderId="0" xfId="0" applyNumberFormat="1" applyFont="1" applyAlignment="1">
      <alignment vertical="center"/>
    </xf>
    <xf numFmtId="0" fontId="11" fillId="0" borderId="0" xfId="0" applyFont="1" applyAlignment="1">
      <alignment vertical="center"/>
    </xf>
    <xf numFmtId="164" fontId="15" fillId="0" borderId="0" xfId="0" applyNumberFormat="1" applyFont="1" applyAlignment="1">
      <alignment horizontal="righ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1" fillId="4" borderId="0" xfId="0" applyFont="1" applyFill="1" applyAlignment="1">
      <alignment horizontal="left" vertical="center"/>
    </xf>
    <xf numFmtId="0" fontId="21" fillId="4" borderId="0" xfId="0" applyFont="1" applyFill="1" applyAlignment="1">
      <alignment horizontal="right" vertical="center"/>
    </xf>
    <xf numFmtId="0" fontId="31"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21" fillId="4" borderId="16"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0" xfId="0" applyFont="1" applyFill="1" applyAlignment="1">
      <alignment horizontal="center" vertical="center" wrapText="1"/>
    </xf>
    <xf numFmtId="0" fontId="0" fillId="0" borderId="3" xfId="0" applyBorder="1" applyAlignment="1">
      <alignment horizontal="center" vertical="center" wrapText="1"/>
    </xf>
    <xf numFmtId="4" fontId="23" fillId="0" borderId="0" xfId="0" applyNumberFormat="1" applyFont="1" applyAlignment="1"/>
    <xf numFmtId="166" fontId="32" fillId="0" borderId="12" xfId="0" applyNumberFormat="1" applyFont="1" applyBorder="1" applyAlignment="1"/>
    <xf numFmtId="166" fontId="32" fillId="0" borderId="13" xfId="0" applyNumberFormat="1" applyFont="1" applyBorder="1" applyAlignment="1"/>
    <xf numFmtId="4" fontId="33"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4"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applyAlignment="1"/>
    <xf numFmtId="0" fontId="0" fillId="0" borderId="3" xfId="0" applyFont="1" applyBorder="1" applyAlignment="1" applyProtection="1">
      <alignment vertical="center"/>
      <protection locked="0"/>
    </xf>
    <xf numFmtId="0" fontId="21" fillId="0" borderId="22" xfId="0" applyFont="1" applyBorder="1" applyAlignment="1" applyProtection="1">
      <alignment horizontal="center" vertical="center"/>
      <protection locked="0"/>
    </xf>
    <xf numFmtId="49" fontId="21" fillId="0" borderId="22" xfId="0" applyNumberFormat="1" applyFont="1" applyBorder="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21" fillId="0" borderId="22" xfId="0" applyFont="1" applyBorder="1" applyAlignment="1" applyProtection="1">
      <alignment horizontal="center" vertical="center" wrapText="1"/>
      <protection locked="0"/>
    </xf>
    <xf numFmtId="167" fontId="21" fillId="0" borderId="22" xfId="0" applyNumberFormat="1" applyFont="1" applyBorder="1" applyAlignment="1" applyProtection="1">
      <alignment vertical="center"/>
      <protection locked="0"/>
    </xf>
    <xf numFmtId="4" fontId="21" fillId="0" borderId="22" xfId="0" applyNumberFormat="1" applyFont="1" applyBorder="1" applyAlignment="1" applyProtection="1">
      <alignment vertical="center"/>
      <protection locked="0"/>
    </xf>
    <xf numFmtId="0" fontId="0" fillId="0" borderId="22" xfId="0" applyFont="1" applyBorder="1" applyAlignment="1" applyProtection="1">
      <alignment vertical="center"/>
      <protection locked="0"/>
    </xf>
    <xf numFmtId="0" fontId="22" fillId="0" borderId="14" xfId="0" applyFont="1" applyBorder="1" applyAlignment="1">
      <alignment horizontal="left" vertical="center"/>
    </xf>
    <xf numFmtId="0" fontId="22" fillId="0" borderId="0" xfId="0" applyFont="1" applyBorder="1" applyAlignment="1">
      <alignment horizontal="center" vertical="center"/>
    </xf>
    <xf numFmtId="166" fontId="22" fillId="0" borderId="0" xfId="0" applyNumberFormat="1" applyFont="1" applyBorder="1" applyAlignment="1">
      <alignment vertical="center"/>
    </xf>
    <xf numFmtId="166" fontId="22" fillId="0" borderId="15" xfId="0" applyNumberFormat="1" applyFont="1" applyBorder="1" applyAlignment="1">
      <alignment vertical="center"/>
    </xf>
    <xf numFmtId="0" fontId="21"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lignment vertical="center"/>
    </xf>
    <xf numFmtId="0" fontId="34"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14" xfId="0" applyFont="1" applyBorder="1" applyAlignment="1">
      <alignment vertical="center"/>
    </xf>
    <xf numFmtId="0" fontId="9" fillId="0" borderId="0"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14" xfId="0" applyFont="1" applyBorder="1" applyAlignment="1">
      <alignment vertical="center"/>
    </xf>
    <xf numFmtId="0" fontId="10" fillId="0" borderId="0" xfId="0" applyFont="1" applyBorder="1" applyAlignment="1">
      <alignment vertical="center"/>
    </xf>
    <xf numFmtId="0" fontId="10" fillId="0" borderId="15" xfId="0" applyFont="1" applyBorder="1" applyAlignment="1">
      <alignment vertical="center"/>
    </xf>
    <xf numFmtId="0" fontId="35" fillId="0" borderId="22" xfId="0" applyFont="1" applyBorder="1" applyAlignment="1" applyProtection="1">
      <alignment horizontal="center" vertical="center"/>
      <protection locked="0"/>
    </xf>
    <xf numFmtId="49" fontId="35" fillId="0" borderId="22" xfId="0" applyNumberFormat="1" applyFont="1" applyBorder="1" applyAlignment="1" applyProtection="1">
      <alignment horizontal="left" vertical="center" wrapText="1"/>
      <protection locked="0"/>
    </xf>
    <xf numFmtId="0" fontId="35" fillId="0" borderId="22" xfId="0" applyFont="1" applyBorder="1" applyAlignment="1" applyProtection="1">
      <alignment horizontal="left" vertical="center" wrapText="1"/>
      <protection locked="0"/>
    </xf>
    <xf numFmtId="0" fontId="35" fillId="0" borderId="22" xfId="0" applyFont="1" applyBorder="1" applyAlignment="1" applyProtection="1">
      <alignment horizontal="center" vertical="center" wrapText="1"/>
      <protection locked="0"/>
    </xf>
    <xf numFmtId="167" fontId="35" fillId="0" borderId="22" xfId="0" applyNumberFormat="1" applyFont="1" applyBorder="1" applyAlignment="1" applyProtection="1">
      <alignment vertical="center"/>
      <protection locked="0"/>
    </xf>
    <xf numFmtId="4" fontId="35" fillId="0" borderId="22" xfId="0" applyNumberFormat="1" applyFont="1" applyBorder="1" applyAlignment="1" applyProtection="1">
      <alignment vertical="center"/>
      <protection locked="0"/>
    </xf>
    <xf numFmtId="0" fontId="36" fillId="0" borderId="22" xfId="0" applyFont="1" applyBorder="1" applyAlignment="1" applyProtection="1">
      <alignment vertical="center"/>
      <protection locked="0"/>
    </xf>
    <xf numFmtId="0" fontId="36" fillId="0" borderId="3" xfId="0" applyFont="1" applyBorder="1" applyAlignment="1">
      <alignment vertical="center"/>
    </xf>
    <xf numFmtId="0" fontId="35" fillId="0" borderId="14" xfId="0" applyFont="1" applyBorder="1" applyAlignment="1">
      <alignment horizontal="left" vertical="center"/>
    </xf>
    <xf numFmtId="0" fontId="35" fillId="0" borderId="0" xfId="0" applyFont="1" applyBorder="1" applyAlignment="1">
      <alignment horizontal="center" vertical="center"/>
    </xf>
    <xf numFmtId="0" fontId="22" fillId="0" borderId="19" xfId="0" applyFont="1" applyBorder="1" applyAlignment="1">
      <alignment horizontal="left" vertical="center"/>
    </xf>
    <xf numFmtId="0" fontId="22" fillId="0" borderId="20" xfId="0" applyFont="1" applyBorder="1" applyAlignment="1">
      <alignment horizontal="center" vertical="center"/>
    </xf>
    <xf numFmtId="166" fontId="22" fillId="0" borderId="20" xfId="0" applyNumberFormat="1" applyFont="1" applyBorder="1" applyAlignment="1">
      <alignment vertical="center"/>
    </xf>
    <xf numFmtId="166" fontId="22" fillId="0" borderId="21" xfId="0" applyNumberFormat="1"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0" fontId="9" fillId="0" borderId="19"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2" fillId="0" borderId="0" xfId="0" applyFont="1" applyAlignment="1">
      <alignment horizontal="left" vertical="center"/>
    </xf>
    <xf numFmtId="0" fontId="0" fillId="0" borderId="0" xfId="0" applyFont="1" applyAlignment="1">
      <alignment vertical="center"/>
    </xf>
    <xf numFmtId="0" fontId="0" fillId="0" borderId="0" xfId="0"/>
    <xf numFmtId="0" fontId="0" fillId="0" borderId="0" xfId="0" applyFont="1" applyAlignment="1">
      <alignment vertical="center"/>
    </xf>
    <xf numFmtId="0" fontId="5" fillId="0" borderId="0" xfId="0" applyFont="1"/>
    <xf numFmtId="0" fontId="39" fillId="0" borderId="0" xfId="0" applyFont="1"/>
    <xf numFmtId="0" fontId="0" fillId="0" borderId="0" xfId="0"/>
    <xf numFmtId="0" fontId="1" fillId="0" borderId="0" xfId="0" applyFont="1" applyAlignment="1">
      <alignment vertical="center"/>
    </xf>
    <xf numFmtId="0" fontId="2" fillId="0" borderId="0" xfId="0" applyFont="1" applyAlignment="1">
      <alignment horizontal="left" vertical="center"/>
    </xf>
    <xf numFmtId="0" fontId="0" fillId="0" borderId="5" xfId="0" applyFont="1" applyBorder="1" applyAlignment="1">
      <alignment vertical="center"/>
    </xf>
    <xf numFmtId="0" fontId="15" fillId="0" borderId="0" xfId="0" applyFont="1" applyAlignment="1">
      <alignment vertical="center"/>
    </xf>
    <xf numFmtId="0" fontId="7" fillId="0" borderId="0" xfId="0" applyFont="1" applyAlignment="1">
      <alignment vertical="center"/>
    </xf>
    <xf numFmtId="0" fontId="2" fillId="0" borderId="0" xfId="0" applyFont="1" applyAlignment="1">
      <alignment vertical="center"/>
    </xf>
    <xf numFmtId="0" fontId="0" fillId="3" borderId="7" xfId="0" applyFont="1" applyFill="1" applyBorder="1" applyAlignment="1">
      <alignment vertical="center"/>
    </xf>
    <xf numFmtId="0" fontId="26" fillId="0" borderId="0" xfId="0" applyFont="1" applyAlignment="1">
      <alignment vertical="center"/>
    </xf>
    <xf numFmtId="0" fontId="3" fillId="0" borderId="0" xfId="0" applyFont="1" applyAlignment="1">
      <alignment vertical="center"/>
    </xf>
    <xf numFmtId="0" fontId="0" fillId="0" borderId="0" xfId="0" applyFont="1" applyAlignment="1">
      <alignment vertical="center"/>
    </xf>
    <xf numFmtId="0" fontId="5" fillId="0" borderId="0" xfId="0" applyFont="1" applyAlignment="1"/>
    <xf numFmtId="0" fontId="5" fillId="0" borderId="3" xfId="0" applyFont="1" applyBorder="1" applyAlignment="1"/>
    <xf numFmtId="0" fontId="25" fillId="0" borderId="0" xfId="0" applyFont="1" applyAlignment="1"/>
    <xf numFmtId="0" fontId="26" fillId="0" borderId="0" xfId="0" applyFont="1" applyAlignment="1"/>
    <xf numFmtId="0" fontId="3" fillId="0" borderId="0" xfId="0" applyFont="1" applyAlignment="1">
      <alignment horizontal="center"/>
    </xf>
    <xf numFmtId="4" fontId="27" fillId="0" borderId="14" xfId="0" applyNumberFormat="1" applyFont="1" applyBorder="1" applyAlignment="1"/>
    <xf numFmtId="4" fontId="27" fillId="0" borderId="0" xfId="0" applyNumberFormat="1" applyFont="1" applyBorder="1" applyAlignment="1"/>
    <xf numFmtId="166" fontId="27" fillId="0" borderId="0" xfId="0" applyNumberFormat="1" applyFont="1" applyBorder="1" applyAlignment="1"/>
    <xf numFmtId="4" fontId="27" fillId="0" borderId="15" xfId="0" applyNumberFormat="1" applyFont="1" applyBorder="1" applyAlignment="1"/>
    <xf numFmtId="0" fontId="5" fillId="0" borderId="0" xfId="0" applyFont="1" applyAlignment="1">
      <alignment horizontal="left"/>
    </xf>
    <xf numFmtId="0" fontId="29" fillId="0" borderId="0" xfId="1" applyFont="1" applyAlignment="1">
      <alignment horizontal="center"/>
    </xf>
    <xf numFmtId="0" fontId="2" fillId="0" borderId="3" xfId="0" applyFont="1" applyBorder="1" applyAlignment="1"/>
    <xf numFmtId="0" fontId="7" fillId="0" borderId="0" xfId="0" applyFont="1" applyAlignment="1"/>
    <xf numFmtId="0" fontId="28" fillId="0" borderId="0" xfId="0" applyFont="1" applyAlignment="1">
      <alignment horizontal="left" wrapText="1"/>
    </xf>
    <xf numFmtId="4" fontId="7" fillId="0" borderId="0" xfId="0" applyNumberFormat="1" applyFont="1" applyAlignment="1">
      <alignment horizontal="center"/>
    </xf>
    <xf numFmtId="0" fontId="2" fillId="0" borderId="0" xfId="0" applyFont="1" applyAlignment="1">
      <alignment horizontal="center"/>
    </xf>
    <xf numFmtId="4" fontId="1" fillId="0" borderId="14" xfId="0" applyNumberFormat="1" applyFont="1" applyBorder="1" applyAlignment="1"/>
    <xf numFmtId="4" fontId="1" fillId="0" borderId="0" xfId="0" applyNumberFormat="1" applyFont="1" applyBorder="1" applyAlignment="1"/>
    <xf numFmtId="166" fontId="1" fillId="0" borderId="0" xfId="0" applyNumberFormat="1" applyFont="1" applyBorder="1" applyAlignment="1"/>
    <xf numFmtId="4" fontId="1" fillId="0" borderId="15" xfId="0" applyNumberFormat="1" applyFont="1" applyBorder="1" applyAlignment="1"/>
    <xf numFmtId="0" fontId="2" fillId="0" borderId="0" xfId="0" applyFont="1" applyAlignment="1"/>
    <xf numFmtId="0" fontId="2" fillId="0" borderId="0" xfId="0" applyFont="1" applyAlignment="1">
      <alignment horizontal="left"/>
    </xf>
    <xf numFmtId="0" fontId="29" fillId="0" borderId="0" xfId="1" applyFont="1" applyAlignment="1">
      <alignment horizontal="center" vertical="top"/>
    </xf>
    <xf numFmtId="0" fontId="2" fillId="0" borderId="3" xfId="0" applyFont="1" applyBorder="1" applyAlignment="1">
      <alignment vertical="top"/>
    </xf>
    <xf numFmtId="0" fontId="7" fillId="0" borderId="0" xfId="0" applyFont="1" applyAlignment="1">
      <alignment vertical="top"/>
    </xf>
    <xf numFmtId="0" fontId="2" fillId="0" borderId="0" xfId="0" applyFont="1" applyAlignment="1">
      <alignment horizontal="center" vertical="top"/>
    </xf>
    <xf numFmtId="4" fontId="1" fillId="0" borderId="14" xfId="0" applyNumberFormat="1" applyFont="1" applyBorder="1" applyAlignment="1">
      <alignment vertical="top"/>
    </xf>
    <xf numFmtId="4" fontId="1" fillId="0" borderId="0" xfId="0" applyNumberFormat="1" applyFont="1" applyBorder="1" applyAlignment="1">
      <alignment vertical="top"/>
    </xf>
    <xf numFmtId="166" fontId="1" fillId="0" borderId="0" xfId="0" applyNumberFormat="1" applyFont="1" applyBorder="1" applyAlignment="1">
      <alignment vertical="top"/>
    </xf>
    <xf numFmtId="4" fontId="1" fillId="0" borderId="15" xfId="0" applyNumberFormat="1" applyFont="1" applyBorder="1" applyAlignment="1">
      <alignment vertical="top"/>
    </xf>
    <xf numFmtId="0" fontId="2" fillId="0" borderId="0" xfId="0" applyFont="1" applyAlignment="1">
      <alignment vertical="top"/>
    </xf>
    <xf numFmtId="0" fontId="2" fillId="0" borderId="0" xfId="0" applyFont="1" applyAlignment="1">
      <alignment horizontal="left" vertical="top"/>
    </xf>
    <xf numFmtId="4" fontId="23" fillId="0" borderId="0" xfId="0" applyNumberFormat="1" applyFont="1" applyAlignment="1">
      <alignment vertical="center"/>
    </xf>
    <xf numFmtId="165" fontId="2" fillId="0" borderId="0" xfId="0" applyNumberFormat="1" applyFont="1" applyAlignment="1">
      <alignment horizontal="left" vertical="center"/>
    </xf>
    <xf numFmtId="0" fontId="0" fillId="0" borderId="0" xfId="0"/>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lignment horizontal="right" vertical="center"/>
    </xf>
    <xf numFmtId="0" fontId="0" fillId="0" borderId="10" xfId="0" applyBorder="1" applyAlignment="1">
      <alignment vertical="center"/>
    </xf>
    <xf numFmtId="0" fontId="0" fillId="0" borderId="9" xfId="0" applyBorder="1" applyAlignment="1">
      <alignment vertical="center"/>
    </xf>
    <xf numFmtId="0" fontId="0" fillId="0" borderId="0" xfId="0" applyAlignment="1">
      <alignment horizontal="left" vertical="center"/>
    </xf>
    <xf numFmtId="4" fontId="0" fillId="0" borderId="0" xfId="0" applyNumberFormat="1" applyAlignment="1">
      <alignment vertical="center"/>
    </xf>
    <xf numFmtId="0" fontId="0" fillId="0" borderId="22" xfId="0" applyBorder="1" applyAlignment="1" applyProtection="1">
      <alignment vertical="center"/>
      <protection locked="0"/>
    </xf>
    <xf numFmtId="0" fontId="0" fillId="0" borderId="3" xfId="0" applyBorder="1" applyAlignment="1" applyProtection="1">
      <alignment vertical="center"/>
      <protection locked="0"/>
    </xf>
    <xf numFmtId="166" fontId="22" fillId="0" borderId="0" xfId="0" applyNumberFormat="1" applyFont="1" applyAlignment="1">
      <alignment vertical="center"/>
    </xf>
    <xf numFmtId="0" fontId="22" fillId="0" borderId="0" xfId="0" applyFont="1" applyAlignment="1">
      <alignment horizontal="center" vertical="center"/>
    </xf>
    <xf numFmtId="0" fontId="8" fillId="0" borderId="0" xfId="0" applyFont="1"/>
    <xf numFmtId="166" fontId="8" fillId="0" borderId="15" xfId="0" applyNumberFormat="1" applyFont="1" applyBorder="1"/>
    <xf numFmtId="166" fontId="8" fillId="0" borderId="0" xfId="0" applyNumberFormat="1" applyFont="1"/>
    <xf numFmtId="0" fontId="8" fillId="0" borderId="14" xfId="0" applyFont="1" applyBorder="1"/>
    <xf numFmtId="0" fontId="8" fillId="0" borderId="3" xfId="0" applyFont="1" applyBorder="1"/>
    <xf numFmtId="4" fontId="7" fillId="0" borderId="0" xfId="0" applyNumberFormat="1" applyFont="1"/>
    <xf numFmtId="0" fontId="35" fillId="0" borderId="0" xfId="0" applyFont="1" applyAlignment="1">
      <alignment horizontal="center" vertical="center"/>
    </xf>
    <xf numFmtId="4" fontId="6" fillId="0" borderId="0" xfId="0" applyNumberFormat="1" applyFont="1"/>
    <xf numFmtId="166" fontId="32" fillId="0" borderId="13" xfId="0" applyNumberFormat="1" applyFont="1" applyBorder="1"/>
    <xf numFmtId="166" fontId="32" fillId="0" borderId="12" xfId="0" applyNumberFormat="1" applyFont="1" applyBorder="1"/>
    <xf numFmtId="0" fontId="0" fillId="0" borderId="11" xfId="0" applyBorder="1" applyAlignment="1">
      <alignment vertical="center"/>
    </xf>
    <xf numFmtId="4" fontId="23" fillId="0" borderId="0" xfId="0" applyNumberFormat="1" applyFont="1"/>
    <xf numFmtId="0" fontId="0" fillId="0" borderId="2" xfId="0" applyBorder="1" applyAlignment="1">
      <alignment vertical="center"/>
    </xf>
    <xf numFmtId="0" fontId="0" fillId="0" borderId="1" xfId="0" applyBorder="1" applyAlignment="1">
      <alignment vertical="center"/>
    </xf>
    <xf numFmtId="0" fontId="0" fillId="4" borderId="0" xfId="0" applyFill="1" applyAlignment="1">
      <alignment vertical="center"/>
    </xf>
    <xf numFmtId="0" fontId="0" fillId="0" borderId="5" xfId="0" applyBorder="1" applyAlignment="1">
      <alignment vertical="center"/>
    </xf>
    <xf numFmtId="0" fontId="0" fillId="4" borderId="8" xfId="0" applyFill="1" applyBorder="1" applyAlignment="1">
      <alignment vertical="center"/>
    </xf>
    <xf numFmtId="0" fontId="0" fillId="4" borderId="7" xfId="0" applyFill="1" applyBorder="1" applyAlignment="1">
      <alignment vertical="center"/>
    </xf>
    <xf numFmtId="4" fontId="2" fillId="0" borderId="0" xfId="0" applyNumberFormat="1" applyFont="1" applyAlignment="1">
      <alignment vertical="center"/>
    </xf>
    <xf numFmtId="0" fontId="0" fillId="0" borderId="0" xfId="0" applyFont="1" applyAlignment="1">
      <alignment vertical="center"/>
    </xf>
    <xf numFmtId="0" fontId="0" fillId="0" borderId="0" xfId="0" applyAlignment="1">
      <alignment vertical="center"/>
    </xf>
    <xf numFmtId="0" fontId="47" fillId="0" borderId="22" xfId="0" applyFont="1" applyBorder="1" applyAlignment="1" applyProtection="1">
      <alignment horizontal="left" vertical="center" wrapText="1"/>
      <protection locked="0"/>
    </xf>
    <xf numFmtId="0" fontId="0" fillId="0" borderId="0" xfId="0"/>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lignment horizontal="right" vertical="center"/>
    </xf>
    <xf numFmtId="4" fontId="23" fillId="0" borderId="0" xfId="0" applyNumberFormat="1" applyFont="1" applyAlignment="1">
      <alignment vertical="center"/>
    </xf>
    <xf numFmtId="165" fontId="2" fillId="0" borderId="0" xfId="0" applyNumberFormat="1" applyFont="1" applyAlignment="1">
      <alignment horizontal="left" vertical="center"/>
    </xf>
    <xf numFmtId="4" fontId="7" fillId="0" borderId="0" xfId="0" applyNumberFormat="1" applyFont="1" applyAlignment="1"/>
    <xf numFmtId="0" fontId="0" fillId="0" borderId="0" xfId="0" applyFont="1" applyAlignment="1">
      <alignment vertical="center"/>
    </xf>
    <xf numFmtId="0" fontId="0" fillId="0" borderId="0" xfId="0" applyAlignment="1">
      <alignment vertical="center"/>
    </xf>
    <xf numFmtId="0" fontId="48" fillId="0" borderId="22" xfId="0" applyFont="1" applyBorder="1" applyAlignment="1" applyProtection="1">
      <alignment horizontal="left" vertical="center" wrapText="1"/>
      <protection locked="0"/>
    </xf>
    <xf numFmtId="0" fontId="21" fillId="5" borderId="22" xfId="0" applyFont="1" applyFill="1" applyBorder="1" applyAlignment="1" applyProtection="1">
      <alignment horizontal="left" vertical="center" wrapText="1"/>
      <protection locked="0"/>
    </xf>
    <xf numFmtId="0" fontId="35" fillId="5" borderId="22" xfId="0" applyFont="1" applyFill="1" applyBorder="1" applyAlignment="1" applyProtection="1">
      <alignment horizontal="center" vertical="center"/>
      <protection locked="0"/>
    </xf>
    <xf numFmtId="0" fontId="21" fillId="5" borderId="22" xfId="0" applyFont="1" applyFill="1" applyBorder="1" applyAlignment="1" applyProtection="1">
      <alignment horizontal="center" vertical="center"/>
      <protection locked="0"/>
    </xf>
    <xf numFmtId="0" fontId="35" fillId="6" borderId="22" xfId="0" applyFont="1" applyFill="1" applyBorder="1" applyAlignment="1" applyProtection="1">
      <alignment horizontal="center" vertical="center"/>
      <protection locked="0"/>
    </xf>
    <xf numFmtId="0" fontId="21" fillId="6" borderId="22" xfId="0" applyFont="1" applyFill="1" applyBorder="1" applyAlignment="1" applyProtection="1">
      <alignment horizontal="center" vertical="center"/>
      <protection locked="0"/>
    </xf>
    <xf numFmtId="0" fontId="12" fillId="2" borderId="0" xfId="0" applyFont="1" applyFill="1" applyAlignment="1">
      <alignment horizontal="center" vertical="center"/>
    </xf>
    <xf numFmtId="0" fontId="0" fillId="0" borderId="0" xfId="0"/>
    <xf numFmtId="4" fontId="17" fillId="0" borderId="0" xfId="0" applyNumberFormat="1" applyFont="1" applyAlignment="1">
      <alignment vertical="center"/>
    </xf>
    <xf numFmtId="164" fontId="1" fillId="0" borderId="0" xfId="0" applyNumberFormat="1"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0" fontId="2" fillId="0" borderId="0" xfId="0" applyFont="1" applyAlignment="1">
      <alignment horizontal="left" vertical="center" wrapText="1"/>
    </xf>
    <xf numFmtId="4" fontId="14" fillId="0" borderId="5" xfId="0" applyNumberFormat="1" applyFont="1" applyBorder="1" applyAlignment="1">
      <alignment vertical="center"/>
    </xf>
    <xf numFmtId="0" fontId="1" fillId="0" borderId="0" xfId="0" applyFont="1" applyAlignment="1">
      <alignment horizontal="right" vertical="center"/>
    </xf>
    <xf numFmtId="4" fontId="16" fillId="0" borderId="0" xfId="0" applyNumberFormat="1" applyFont="1" applyAlignment="1">
      <alignment vertical="center"/>
    </xf>
    <xf numFmtId="164" fontId="15" fillId="0" borderId="0" xfId="0" applyNumberFormat="1" applyFont="1" applyAlignment="1">
      <alignment horizontal="left" vertical="center"/>
    </xf>
    <xf numFmtId="4" fontId="7" fillId="0" borderId="0" xfId="0" applyNumberFormat="1" applyFont="1" applyAlignment="1">
      <alignment vertical="center"/>
    </xf>
    <xf numFmtId="4" fontId="23" fillId="0" borderId="0" xfId="0" applyNumberFormat="1" applyFont="1" applyAlignment="1">
      <alignment horizontal="right" vertical="center"/>
    </xf>
    <xf numFmtId="4" fontId="23" fillId="0" borderId="0" xfId="0" applyNumberFormat="1"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4" fontId="42" fillId="0" borderId="23" xfId="0" applyNumberFormat="1" applyFont="1" applyBorder="1" applyAlignment="1">
      <alignment vertical="center"/>
    </xf>
    <xf numFmtId="4" fontId="42" fillId="0" borderId="24" xfId="0" applyNumberFormat="1" applyFont="1" applyBorder="1" applyAlignment="1">
      <alignment vertical="center"/>
    </xf>
    <xf numFmtId="4" fontId="42" fillId="0" borderId="25" xfId="0" applyNumberFormat="1" applyFont="1" applyBorder="1" applyAlignment="1">
      <alignment vertical="center"/>
    </xf>
    <xf numFmtId="4" fontId="42" fillId="0" borderId="23" xfId="0" applyNumberFormat="1" applyFont="1" applyBorder="1" applyAlignment="1">
      <alignment horizontal="right" vertical="center"/>
    </xf>
    <xf numFmtId="4" fontId="42" fillId="0" borderId="24" xfId="0" applyNumberFormat="1" applyFont="1" applyBorder="1" applyAlignment="1">
      <alignment horizontal="right" vertical="center"/>
    </xf>
    <xf numFmtId="4" fontId="42" fillId="0" borderId="25" xfId="0" applyNumberFormat="1" applyFont="1" applyBorder="1" applyAlignment="1">
      <alignment horizontal="right" vertical="center"/>
    </xf>
    <xf numFmtId="4" fontId="45" fillId="0" borderId="0" xfId="0" applyNumberFormat="1" applyFont="1" applyAlignment="1">
      <alignment horizontal="right" vertical="center"/>
    </xf>
    <xf numFmtId="4" fontId="45" fillId="0" borderId="0" xfId="0" applyNumberFormat="1" applyFont="1" applyAlignment="1">
      <alignment vertical="center"/>
    </xf>
    <xf numFmtId="4" fontId="7" fillId="0" borderId="0" xfId="0" applyNumberFormat="1" applyFont="1" applyAlignment="1">
      <alignment horizontal="right" vertical="center"/>
    </xf>
    <xf numFmtId="4" fontId="4" fillId="3" borderId="7" xfId="0" applyNumberFormat="1" applyFont="1" applyFill="1" applyBorder="1" applyAlignment="1">
      <alignment vertical="center"/>
    </xf>
    <xf numFmtId="4" fontId="4" fillId="3" borderId="8" xfId="0" applyNumberFormat="1" applyFont="1" applyFill="1" applyBorder="1" applyAlignment="1">
      <alignment vertical="center"/>
    </xf>
    <xf numFmtId="0" fontId="4" fillId="3" borderId="7" xfId="0" applyFont="1" applyFill="1" applyBorder="1" applyAlignment="1">
      <alignment horizontal="left" vertical="center"/>
    </xf>
    <xf numFmtId="0" fontId="19" fillId="0" borderId="11" xfId="0" applyFont="1" applyBorder="1" applyAlignment="1">
      <alignment horizontal="center" vertical="center"/>
    </xf>
    <xf numFmtId="0" fontId="19" fillId="0" borderId="12" xfId="0" applyFont="1" applyBorder="1" applyAlignment="1">
      <alignment horizontal="left" vertical="center"/>
    </xf>
    <xf numFmtId="0" fontId="20" fillId="0" borderId="14" xfId="0" applyFont="1" applyBorder="1" applyAlignment="1">
      <alignment horizontal="left" vertical="center"/>
    </xf>
    <xf numFmtId="0" fontId="20" fillId="0" borderId="0" xfId="0" applyFont="1" applyBorder="1" applyAlignment="1">
      <alignment horizontal="left" vertical="center"/>
    </xf>
    <xf numFmtId="0" fontId="21" fillId="4" borderId="7" xfId="0" applyFont="1" applyFill="1" applyBorder="1" applyAlignment="1">
      <alignment horizontal="center" vertical="center"/>
    </xf>
    <xf numFmtId="0" fontId="21" fillId="4" borderId="8" xfId="0" applyFont="1" applyFill="1" applyBorder="1" applyAlignment="1">
      <alignment horizontal="center" vertical="center"/>
    </xf>
    <xf numFmtId="0" fontId="21" fillId="4" borderId="7" xfId="0" applyFont="1" applyFill="1" applyBorder="1" applyAlignment="1">
      <alignment horizontal="right" vertical="center"/>
    </xf>
    <xf numFmtId="0" fontId="3" fillId="0" borderId="0" xfId="0" applyFont="1" applyAlignment="1">
      <alignment horizontal="left" vertical="center" wrapText="1"/>
    </xf>
    <xf numFmtId="4" fontId="7" fillId="0" borderId="0" xfId="0" applyNumberFormat="1" applyFont="1" applyAlignment="1">
      <alignment vertical="top"/>
    </xf>
    <xf numFmtId="4" fontId="7" fillId="0" borderId="0" xfId="0" applyNumberFormat="1" applyFont="1" applyAlignment="1"/>
    <xf numFmtId="4" fontId="43" fillId="0" borderId="0" xfId="0" applyNumberFormat="1" applyFont="1" applyAlignment="1">
      <alignment vertical="center"/>
    </xf>
    <xf numFmtId="4" fontId="43" fillId="0" borderId="0" xfId="0" applyNumberFormat="1" applyFont="1" applyAlignment="1"/>
    <xf numFmtId="4" fontId="7" fillId="0" borderId="0" xfId="0" applyNumberFormat="1" applyFont="1" applyAlignment="1">
      <alignment horizontal="right"/>
    </xf>
    <xf numFmtId="0" fontId="21" fillId="4" borderId="6" xfId="0" applyFont="1" applyFill="1" applyBorder="1" applyAlignment="1">
      <alignment horizontal="center" vertical="center"/>
    </xf>
    <xf numFmtId="0" fontId="41" fillId="0" borderId="23" xfId="0" applyFont="1" applyBorder="1" applyAlignment="1">
      <alignment horizontal="left" vertical="center" wrapText="1"/>
    </xf>
    <xf numFmtId="0" fontId="41" fillId="0" borderId="24" xfId="0" applyFont="1" applyBorder="1" applyAlignment="1">
      <alignment horizontal="left" vertical="center" wrapText="1"/>
    </xf>
    <xf numFmtId="0" fontId="41" fillId="0" borderId="25" xfId="0" applyFont="1" applyBorder="1" applyAlignment="1">
      <alignment horizontal="left" vertical="center" wrapText="1"/>
    </xf>
    <xf numFmtId="0" fontId="25" fillId="0" borderId="0" xfId="0" applyFont="1" applyAlignment="1">
      <alignment horizontal="left" vertical="center" wrapText="1"/>
    </xf>
    <xf numFmtId="0" fontId="44" fillId="0" borderId="0" xfId="0" applyFont="1" applyAlignment="1">
      <alignment horizontal="left" vertical="center" wrapText="1"/>
    </xf>
    <xf numFmtId="0" fontId="28" fillId="0" borderId="0" xfId="0" applyFont="1" applyAlignment="1">
      <alignment horizontal="left" vertical="center" wrapText="1"/>
    </xf>
    <xf numFmtId="0" fontId="28" fillId="0" borderId="0" xfId="0" applyFont="1" applyAlignment="1">
      <alignment horizontal="left" wrapText="1"/>
    </xf>
    <xf numFmtId="4" fontId="45" fillId="0" borderId="0" xfId="0" applyNumberFormat="1" applyFont="1" applyAlignment="1">
      <alignment horizontal="right"/>
    </xf>
    <xf numFmtId="4" fontId="45" fillId="0" borderId="0" xfId="0" applyNumberFormat="1" applyFont="1" applyAlignment="1"/>
    <xf numFmtId="0" fontId="25" fillId="0" borderId="0" xfId="0" applyFont="1" applyAlignment="1">
      <alignment horizontal="left" wrapText="1"/>
    </xf>
    <xf numFmtId="0" fontId="28" fillId="0" borderId="0" xfId="0" applyFont="1" applyAlignment="1">
      <alignment horizontal="left" vertical="top" wrapText="1"/>
    </xf>
    <xf numFmtId="0" fontId="28" fillId="0" borderId="26" xfId="0" applyFont="1" applyBorder="1" applyAlignment="1">
      <alignment horizontal="left" vertical="top" wrapText="1"/>
    </xf>
    <xf numFmtId="0" fontId="44" fillId="0" borderId="0" xfId="0" applyFont="1" applyAlignment="1">
      <alignment horizontal="left" wrapText="1"/>
    </xf>
    <xf numFmtId="0" fontId="27" fillId="0" borderId="0" xfId="0" applyFont="1" applyAlignment="1">
      <alignment horizontal="left" vertical="center" wrapText="1"/>
    </xf>
    <xf numFmtId="0" fontId="27" fillId="0" borderId="0" xfId="0" applyFont="1" applyAlignment="1">
      <alignment horizontal="left" vertical="center"/>
    </xf>
    <xf numFmtId="0" fontId="5" fillId="0" borderId="0" xfId="0" applyFont="1" applyAlignment="1">
      <alignment vertical="center"/>
    </xf>
    <xf numFmtId="0" fontId="5" fillId="0" borderId="0" xfId="0" applyFont="1"/>
    <xf numFmtId="0" fontId="0" fillId="0" borderId="0" xfId="0" applyFont="1" applyAlignment="1">
      <alignment vertical="center"/>
    </xf>
    <xf numFmtId="0" fontId="0" fillId="0" borderId="0" xfId="0" applyAlignment="1">
      <alignment vertical="center"/>
    </xf>
    <xf numFmtId="0" fontId="38" fillId="0" borderId="0" xfId="0" applyFont="1" applyAlignment="1">
      <alignment horizontal="left" vertical="center" wrapText="1"/>
    </xf>
    <xf numFmtId="0" fontId="38" fillId="0" borderId="0" xfId="0" applyFont="1" applyAlignment="1">
      <alignment horizontal="left" vertical="center"/>
    </xf>
    <xf numFmtId="0" fontId="40" fillId="0" borderId="0" xfId="0" applyFont="1" applyAlignment="1">
      <alignment vertical="center"/>
    </xf>
    <xf numFmtId="0" fontId="40" fillId="0" borderId="0" xfId="0" applyFont="1"/>
    <xf numFmtId="0" fontId="39" fillId="0" borderId="0" xfId="0" applyFont="1" applyAlignment="1">
      <alignment vertical="center"/>
    </xf>
    <xf numFmtId="0" fontId="49" fillId="0" borderId="22" xfId="0" applyFont="1" applyBorder="1" applyAlignment="1" applyProtection="1">
      <alignment horizontal="center" vertical="center"/>
      <protection locked="0"/>
    </xf>
    <xf numFmtId="49" fontId="49" fillId="0" borderId="22" xfId="0" applyNumberFormat="1" applyFont="1" applyBorder="1" applyAlignment="1" applyProtection="1">
      <alignment horizontal="left" vertical="center" wrapText="1"/>
      <protection locked="0"/>
    </xf>
    <xf numFmtId="0" fontId="49" fillId="0" borderId="22" xfId="0" applyFont="1" applyBorder="1" applyAlignment="1" applyProtection="1">
      <alignment horizontal="left" vertical="center" wrapText="1"/>
      <protection locked="0"/>
    </xf>
    <xf numFmtId="0" fontId="49" fillId="0" borderId="22" xfId="0" applyFont="1" applyBorder="1" applyAlignment="1" applyProtection="1">
      <alignment horizontal="center" vertical="center" wrapText="1"/>
      <protection locked="0"/>
    </xf>
    <xf numFmtId="167" fontId="49" fillId="0" borderId="22" xfId="0" applyNumberFormat="1" applyFont="1" applyBorder="1" applyAlignment="1" applyProtection="1">
      <alignment vertical="center"/>
      <protection locked="0"/>
    </xf>
  </cellXfs>
  <cellStyles count="2">
    <cellStyle name="Hypertextové prepojenie" xfId="1" builtinId="8"/>
    <cellStyle name="Normálna"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enkrosData/Export/LTK22005F%20-%20Lipany%20OOPZ,%20Rekon&#353;trukcia%20objekt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ovasova2851530/AppData/Local/Microsoft/Windows/INetCache/Content.Outlook/1KHYKP6C/Rozpo&#269;et_-_Lipany_OOPZ,_Rekon&#353;trukcia_objekt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ácia stavby"/>
      <sheetName val="11 - E1.2. Statika - oceľ..."/>
    </sheetNames>
    <sheetDataSet>
      <sheetData sheetId="0" refreshError="1">
        <row r="6">
          <cell r="K6" t="str">
            <v>Lipany OOPZ, Rekonštrukcia objektu</v>
          </cell>
        </row>
        <row r="8">
          <cell r="AN8" t="str">
            <v>16. 12. 2022</v>
          </cell>
        </row>
        <row r="10">
          <cell r="AN10" t="str">
            <v/>
          </cell>
        </row>
        <row r="11">
          <cell r="E11" t="str">
            <v xml:space="preserve"> </v>
          </cell>
          <cell r="AN11" t="str">
            <v/>
          </cell>
        </row>
        <row r="13">
          <cell r="AN13" t="str">
            <v/>
          </cell>
        </row>
        <row r="14">
          <cell r="E14" t="str">
            <v xml:space="preserve"> </v>
          </cell>
          <cell r="AN14" t="str">
            <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ácia stavby"/>
      <sheetName val="1 - Zateplenie obvodového..."/>
      <sheetName val="2 - Zateplenie strešného ..."/>
      <sheetName val="3 - Výmena otvorových kon..."/>
      <sheetName val="4 - Ostatné"/>
      <sheetName val="5 - Odkvapový chodník"/>
      <sheetName val="6 - E1.4.1. Zdravotechnik..."/>
      <sheetName val="7 - E1.4.2. Plynoinštalácia"/>
      <sheetName val="8 - E1.5. Vykurovanie"/>
      <sheetName val="9 - E1.5. MaR a PRS"/>
      <sheetName val="10 - Umelé osvetlenie a v..."/>
      <sheetName val="11 - E1.2. Statika - oceľ..."/>
      <sheetName val="12 - E1.4.1 Zdravotechnik..."/>
      <sheetName val="13 - Silnoprúdové rozvody"/>
      <sheetName val="14 - Slaboprúdové rozvody"/>
      <sheetName val="15 - E1.9. Bleskozvod"/>
      <sheetName val="21 - SO 02.1 Budova OOPZ ..."/>
      <sheetName val="22 - SO 02.2 Rekonštrukci..."/>
      <sheetName val="23 - SO 02.3 Rekonštrukci..."/>
      <sheetName val="24 - SO 02.4 Asanácia kot..."/>
    </sheetNames>
    <sheetDataSet>
      <sheetData sheetId="0">
        <row r="6">
          <cell r="K6" t="str">
            <v>Lipany OOPZ, Rekonštrukcia objektu</v>
          </cell>
        </row>
        <row r="8">
          <cell r="AN8" t="str">
            <v>16. 12. 2022</v>
          </cell>
        </row>
        <row r="10">
          <cell r="AN10" t="str">
            <v/>
          </cell>
        </row>
        <row r="11">
          <cell r="E11" t="str">
            <v xml:space="preserve"> </v>
          </cell>
          <cell r="AN11" t="str">
            <v/>
          </cell>
        </row>
        <row r="13">
          <cell r="AN13" t="str">
            <v/>
          </cell>
        </row>
        <row r="14">
          <cell r="E14" t="str">
            <v xml:space="preserve"> </v>
          </cell>
          <cell r="AN14"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125"/>
  <sheetViews>
    <sheetView showGridLines="0" topLeftCell="A25" workbookViewId="0">
      <selection activeCell="W30" sqref="W30:AE30"/>
    </sheetView>
  </sheetViews>
  <sheetFormatPr defaultRowHeight="11.25" x14ac:dyDescent="0.2"/>
  <cols>
    <col min="1" max="1" width="8.33203125" style="1" customWidth="1"/>
    <col min="2" max="2" width="1.6640625" style="1" customWidth="1"/>
    <col min="3" max="3" width="4.1640625" style="204" customWidth="1"/>
    <col min="4" max="31" width="2.6640625" style="204" customWidth="1"/>
    <col min="32" max="32" width="30.6640625" style="204" customWidth="1"/>
    <col min="33" max="34" width="1.33203125" style="204" customWidth="1"/>
    <col min="35" max="35" width="3.1640625" style="204" customWidth="1"/>
    <col min="36" max="36" width="2.5" style="204" customWidth="1"/>
    <col min="37" max="37" width="2" style="204" customWidth="1"/>
    <col min="38" max="38" width="12" style="204" customWidth="1"/>
    <col min="39" max="39" width="3.1640625" style="204" customWidth="1"/>
    <col min="40" max="40" width="8.5" style="204" customWidth="1"/>
    <col min="41" max="41" width="6.6640625" style="204" customWidth="1"/>
    <col min="42" max="42" width="11.6640625" style="204" customWidth="1"/>
    <col min="43" max="43" width="15.6640625" style="1" hidden="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x14ac:dyDescent="0.2">
      <c r="A1" s="15" t="s">
        <v>0</v>
      </c>
      <c r="AZ1" s="15" t="s">
        <v>1</v>
      </c>
      <c r="BA1" s="15" t="s">
        <v>2</v>
      </c>
      <c r="BB1" s="15" t="s">
        <v>1</v>
      </c>
      <c r="BT1" s="15" t="s">
        <v>3</v>
      </c>
      <c r="BU1" s="15" t="s">
        <v>3</v>
      </c>
      <c r="BV1" s="15" t="s">
        <v>4</v>
      </c>
    </row>
    <row r="2" spans="1:74" s="1" customFormat="1" ht="36.950000000000003" customHeight="1" x14ac:dyDescent="0.2">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R2" s="298" t="s">
        <v>5</v>
      </c>
      <c r="AS2" s="299"/>
      <c r="AT2" s="299"/>
      <c r="AU2" s="299"/>
      <c r="AV2" s="299"/>
      <c r="AW2" s="299"/>
      <c r="AX2" s="299"/>
      <c r="AY2" s="299"/>
      <c r="AZ2" s="299"/>
      <c r="BA2" s="299"/>
      <c r="BB2" s="299"/>
      <c r="BC2" s="299"/>
      <c r="BD2" s="299"/>
      <c r="BE2" s="299"/>
      <c r="BS2" s="16" t="s">
        <v>6</v>
      </c>
      <c r="BT2" s="16" t="s">
        <v>7</v>
      </c>
    </row>
    <row r="3" spans="1:74" s="1" customFormat="1" ht="6.95" customHeight="1" x14ac:dyDescent="0.2">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7</v>
      </c>
    </row>
    <row r="4" spans="1:74" s="1" customFormat="1" ht="24.95" customHeight="1" x14ac:dyDescent="0.2">
      <c r="B4" s="19"/>
      <c r="C4" s="204"/>
      <c r="D4" s="20" t="s">
        <v>2878</v>
      </c>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R4" s="19"/>
      <c r="AS4" s="21" t="s">
        <v>8</v>
      </c>
      <c r="BS4" s="16" t="s">
        <v>9</v>
      </c>
    </row>
    <row r="5" spans="1:74" s="1" customFormat="1" ht="12" customHeight="1" x14ac:dyDescent="0.2">
      <c r="B5" s="19"/>
      <c r="C5" s="204"/>
      <c r="D5" s="22" t="s">
        <v>10</v>
      </c>
      <c r="E5" s="204"/>
      <c r="F5" s="204"/>
      <c r="G5" s="204"/>
      <c r="H5" s="204"/>
      <c r="I5" s="204"/>
      <c r="J5" s="204"/>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c r="AM5" s="302"/>
      <c r="AN5" s="302"/>
      <c r="AO5" s="302"/>
      <c r="AP5" s="204"/>
      <c r="AR5" s="19"/>
      <c r="BS5" s="16" t="s">
        <v>6</v>
      </c>
    </row>
    <row r="6" spans="1:74" s="1" customFormat="1" ht="36.950000000000003" customHeight="1" x14ac:dyDescent="0.2">
      <c r="B6" s="19"/>
      <c r="C6" s="204"/>
      <c r="D6" s="24" t="s">
        <v>11</v>
      </c>
      <c r="E6" s="204"/>
      <c r="F6" s="204"/>
      <c r="G6" s="204"/>
      <c r="H6" s="204"/>
      <c r="I6" s="204"/>
      <c r="J6" s="204"/>
      <c r="K6" s="303" t="s">
        <v>12</v>
      </c>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303"/>
      <c r="AM6" s="303"/>
      <c r="AN6" s="303"/>
      <c r="AO6" s="303"/>
      <c r="AP6" s="204"/>
      <c r="AR6" s="19"/>
      <c r="BS6" s="16" t="s">
        <v>6</v>
      </c>
    </row>
    <row r="7" spans="1:74" s="1" customFormat="1" ht="12" customHeight="1" x14ac:dyDescent="0.2">
      <c r="B7" s="19"/>
      <c r="C7" s="204"/>
      <c r="D7" s="25" t="s">
        <v>13</v>
      </c>
      <c r="E7" s="204"/>
      <c r="F7" s="204"/>
      <c r="G7" s="204"/>
      <c r="H7" s="204"/>
      <c r="I7" s="204"/>
      <c r="J7" s="204"/>
      <c r="K7" s="206" t="s">
        <v>1</v>
      </c>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5" t="s">
        <v>14</v>
      </c>
      <c r="AL7" s="204"/>
      <c r="AM7" s="204"/>
      <c r="AN7" s="206" t="s">
        <v>1</v>
      </c>
      <c r="AO7" s="204"/>
      <c r="AP7" s="204"/>
      <c r="AR7" s="19"/>
      <c r="BS7" s="16" t="s">
        <v>6</v>
      </c>
    </row>
    <row r="8" spans="1:74" s="1" customFormat="1" ht="12" customHeight="1" x14ac:dyDescent="0.2">
      <c r="B8" s="19"/>
      <c r="C8" s="204"/>
      <c r="D8" s="25" t="s">
        <v>15</v>
      </c>
      <c r="E8" s="204"/>
      <c r="F8" s="204"/>
      <c r="G8" s="204"/>
      <c r="H8" s="204"/>
      <c r="I8" s="204"/>
      <c r="J8" s="204"/>
      <c r="K8" s="206" t="s">
        <v>16</v>
      </c>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5" t="s">
        <v>17</v>
      </c>
      <c r="AL8" s="204"/>
      <c r="AM8" s="204"/>
      <c r="AN8" s="206" t="s">
        <v>18</v>
      </c>
      <c r="AO8" s="204"/>
      <c r="AP8" s="204"/>
      <c r="AR8" s="19"/>
      <c r="BS8" s="16" t="s">
        <v>6</v>
      </c>
    </row>
    <row r="9" spans="1:74" s="1" customFormat="1" ht="14.45" customHeight="1" x14ac:dyDescent="0.2">
      <c r="B9" s="19"/>
      <c r="C9" s="204"/>
      <c r="D9" s="204"/>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R9" s="19"/>
      <c r="BS9" s="16" t="s">
        <v>6</v>
      </c>
    </row>
    <row r="10" spans="1:74" s="1" customFormat="1" ht="12" customHeight="1" x14ac:dyDescent="0.2">
      <c r="B10" s="19"/>
      <c r="C10" s="204"/>
      <c r="D10" s="25" t="s">
        <v>19</v>
      </c>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5" t="s">
        <v>20</v>
      </c>
      <c r="AL10" s="204"/>
      <c r="AM10" s="204"/>
      <c r="AN10" s="206" t="s">
        <v>1</v>
      </c>
      <c r="AO10" s="204"/>
      <c r="AP10" s="204"/>
      <c r="AR10" s="19"/>
      <c r="BS10" s="16" t="s">
        <v>6</v>
      </c>
    </row>
    <row r="11" spans="1:74" s="1" customFormat="1" ht="18.399999999999999" customHeight="1" x14ac:dyDescent="0.2">
      <c r="B11" s="19"/>
      <c r="C11" s="204"/>
      <c r="D11" s="204"/>
      <c r="E11" s="206" t="s">
        <v>16</v>
      </c>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5" t="s">
        <v>21</v>
      </c>
      <c r="AL11" s="204"/>
      <c r="AM11" s="204"/>
      <c r="AN11" s="206" t="s">
        <v>1</v>
      </c>
      <c r="AO11" s="204"/>
      <c r="AP11" s="204"/>
      <c r="AR11" s="19"/>
      <c r="BS11" s="16" t="s">
        <v>6</v>
      </c>
    </row>
    <row r="12" spans="1:74" s="1" customFormat="1" ht="6.95" customHeight="1" x14ac:dyDescent="0.2">
      <c r="B12" s="19"/>
      <c r="C12" s="204"/>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R12" s="19"/>
      <c r="BS12" s="16" t="s">
        <v>6</v>
      </c>
    </row>
    <row r="13" spans="1:74" s="1" customFormat="1" ht="12" customHeight="1" x14ac:dyDescent="0.2">
      <c r="B13" s="19"/>
      <c r="C13" s="204"/>
      <c r="D13" s="25" t="s">
        <v>22</v>
      </c>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5" t="s">
        <v>20</v>
      </c>
      <c r="AL13" s="204"/>
      <c r="AM13" s="204"/>
      <c r="AN13" s="206" t="s">
        <v>1</v>
      </c>
      <c r="AO13" s="204"/>
      <c r="AP13" s="204"/>
      <c r="AR13" s="19"/>
      <c r="BS13" s="16" t="s">
        <v>6</v>
      </c>
    </row>
    <row r="14" spans="1:74" ht="12.75" x14ac:dyDescent="0.2">
      <c r="B14" s="19"/>
      <c r="E14" s="206" t="s">
        <v>16</v>
      </c>
      <c r="AK14" s="25" t="s">
        <v>21</v>
      </c>
      <c r="AN14" s="206" t="s">
        <v>1</v>
      </c>
      <c r="AR14" s="19"/>
      <c r="BS14" s="16" t="s">
        <v>6</v>
      </c>
    </row>
    <row r="15" spans="1:74" s="1" customFormat="1" ht="6.95" customHeight="1" x14ac:dyDescent="0.2">
      <c r="B15" s="19"/>
      <c r="C15" s="204"/>
      <c r="D15" s="204"/>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R15" s="19"/>
      <c r="BS15" s="16" t="s">
        <v>3</v>
      </c>
    </row>
    <row r="16" spans="1:74" s="1" customFormat="1" ht="12" customHeight="1" x14ac:dyDescent="0.2">
      <c r="B16" s="19"/>
      <c r="C16" s="204"/>
      <c r="D16" s="25" t="s">
        <v>23</v>
      </c>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5" t="s">
        <v>20</v>
      </c>
      <c r="AL16" s="204"/>
      <c r="AM16" s="204"/>
      <c r="AN16" s="206" t="s">
        <v>1</v>
      </c>
      <c r="AO16" s="204"/>
      <c r="AP16" s="204"/>
      <c r="AR16" s="19"/>
      <c r="BS16" s="16" t="s">
        <v>3</v>
      </c>
    </row>
    <row r="17" spans="1:71" s="1" customFormat="1" ht="18.399999999999999" customHeight="1" x14ac:dyDescent="0.2">
      <c r="B17" s="19"/>
      <c r="C17" s="204"/>
      <c r="D17" s="204"/>
      <c r="E17" s="206" t="s">
        <v>24</v>
      </c>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5" t="s">
        <v>21</v>
      </c>
      <c r="AL17" s="204"/>
      <c r="AM17" s="204"/>
      <c r="AN17" s="206" t="s">
        <v>1</v>
      </c>
      <c r="AO17" s="204"/>
      <c r="AP17" s="204"/>
      <c r="AR17" s="19"/>
      <c r="BS17" s="16" t="s">
        <v>25</v>
      </c>
    </row>
    <row r="18" spans="1:71" s="1" customFormat="1" ht="6.95" customHeight="1" x14ac:dyDescent="0.2">
      <c r="B18" s="19"/>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R18" s="19"/>
      <c r="BS18" s="16" t="s">
        <v>6</v>
      </c>
    </row>
    <row r="19" spans="1:71" s="1" customFormat="1" ht="12" customHeight="1" x14ac:dyDescent="0.2">
      <c r="B19" s="19"/>
      <c r="C19" s="204"/>
      <c r="D19" s="25" t="s">
        <v>26</v>
      </c>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5" t="s">
        <v>20</v>
      </c>
      <c r="AL19" s="204"/>
      <c r="AM19" s="204"/>
      <c r="AN19" s="206" t="s">
        <v>1</v>
      </c>
      <c r="AO19" s="204"/>
      <c r="AP19" s="204"/>
      <c r="AR19" s="19"/>
      <c r="BS19" s="16" t="s">
        <v>6</v>
      </c>
    </row>
    <row r="20" spans="1:71" s="1" customFormat="1" ht="18.399999999999999" customHeight="1" x14ac:dyDescent="0.2">
      <c r="B20" s="19"/>
      <c r="C20" s="204"/>
      <c r="D20" s="204"/>
      <c r="E20" s="206" t="s">
        <v>27</v>
      </c>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5" t="s">
        <v>21</v>
      </c>
      <c r="AL20" s="204"/>
      <c r="AM20" s="204"/>
      <c r="AN20" s="206" t="s">
        <v>1</v>
      </c>
      <c r="AO20" s="204"/>
      <c r="AP20" s="204"/>
      <c r="AR20" s="19"/>
      <c r="BS20" s="16" t="s">
        <v>25</v>
      </c>
    </row>
    <row r="21" spans="1:71" s="1" customFormat="1" ht="6.95" customHeight="1" x14ac:dyDescent="0.2">
      <c r="B21" s="19"/>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R21" s="19"/>
    </row>
    <row r="22" spans="1:71" s="1" customFormat="1" ht="12" customHeight="1" x14ac:dyDescent="0.2">
      <c r="B22" s="19"/>
      <c r="C22" s="204"/>
      <c r="D22" s="25" t="s">
        <v>28</v>
      </c>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R22" s="19"/>
    </row>
    <row r="23" spans="1:71" s="1" customFormat="1" ht="16.5" customHeight="1" x14ac:dyDescent="0.2">
      <c r="B23" s="19"/>
      <c r="C23" s="204"/>
      <c r="D23" s="204"/>
      <c r="E23" s="304" t="s">
        <v>1</v>
      </c>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4"/>
      <c r="AM23" s="304"/>
      <c r="AN23" s="304"/>
      <c r="AO23" s="204"/>
      <c r="AP23" s="204"/>
      <c r="AR23" s="19"/>
    </row>
    <row r="24" spans="1:71" s="1" customFormat="1" ht="6.95" customHeight="1" x14ac:dyDescent="0.2">
      <c r="B24" s="19"/>
      <c r="C24" s="204"/>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R24" s="19"/>
    </row>
    <row r="25" spans="1:71" s="1" customFormat="1" ht="6.95" customHeight="1" x14ac:dyDescent="0.2">
      <c r="B25" s="19"/>
      <c r="C25" s="204"/>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04"/>
      <c r="AR25" s="19"/>
    </row>
    <row r="26" spans="1:71" s="2" customFormat="1" ht="25.9" customHeight="1" x14ac:dyDescent="0.2">
      <c r="A26" s="28"/>
      <c r="B26" s="29"/>
      <c r="C26" s="214"/>
      <c r="D26" s="30" t="s">
        <v>29</v>
      </c>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305"/>
      <c r="AL26" s="305"/>
      <c r="AM26" s="305"/>
      <c r="AN26" s="305"/>
      <c r="AO26" s="305"/>
      <c r="AP26" s="214"/>
      <c r="AQ26" s="28"/>
      <c r="AR26" s="29"/>
      <c r="BE26" s="28"/>
    </row>
    <row r="27" spans="1:71" s="2" customFormat="1" ht="6.95" customHeight="1" x14ac:dyDescent="0.2">
      <c r="A27" s="28"/>
      <c r="B27" s="29"/>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214"/>
      <c r="AO27" s="214"/>
      <c r="AP27" s="214"/>
      <c r="AQ27" s="28"/>
      <c r="AR27" s="29"/>
      <c r="BE27" s="28"/>
    </row>
    <row r="28" spans="1:71" s="2" customFormat="1" ht="12.75" x14ac:dyDescent="0.2">
      <c r="A28" s="28"/>
      <c r="B28" s="29"/>
      <c r="C28" s="214"/>
      <c r="D28" s="214"/>
      <c r="E28" s="214"/>
      <c r="F28" s="214"/>
      <c r="G28" s="214"/>
      <c r="H28" s="214"/>
      <c r="I28" s="214"/>
      <c r="J28" s="214"/>
      <c r="K28" s="214"/>
      <c r="L28" s="306" t="s">
        <v>30</v>
      </c>
      <c r="M28" s="306"/>
      <c r="N28" s="306"/>
      <c r="O28" s="306"/>
      <c r="P28" s="306"/>
      <c r="Q28" s="214"/>
      <c r="R28" s="214"/>
      <c r="S28" s="214"/>
      <c r="T28" s="214"/>
      <c r="U28" s="214"/>
      <c r="V28" s="214"/>
      <c r="W28" s="306" t="s">
        <v>31</v>
      </c>
      <c r="X28" s="306"/>
      <c r="Y28" s="306"/>
      <c r="Z28" s="306"/>
      <c r="AA28" s="306"/>
      <c r="AB28" s="306"/>
      <c r="AC28" s="306"/>
      <c r="AD28" s="306"/>
      <c r="AE28" s="306"/>
      <c r="AF28" s="214"/>
      <c r="AG28" s="214"/>
      <c r="AH28" s="214"/>
      <c r="AI28" s="214"/>
      <c r="AJ28" s="214"/>
      <c r="AK28" s="306"/>
      <c r="AL28" s="306"/>
      <c r="AM28" s="306"/>
      <c r="AN28" s="306"/>
      <c r="AO28" s="306"/>
      <c r="AP28" s="214"/>
      <c r="AQ28" s="28"/>
      <c r="AR28" s="29"/>
      <c r="BE28" s="28"/>
    </row>
    <row r="29" spans="1:71" s="3" customFormat="1" ht="16.5" customHeight="1" x14ac:dyDescent="0.2">
      <c r="B29" s="33"/>
      <c r="C29" s="205"/>
      <c r="D29" s="25" t="s">
        <v>33</v>
      </c>
      <c r="E29" s="205"/>
      <c r="F29" s="34" t="s">
        <v>34</v>
      </c>
      <c r="G29" s="205"/>
      <c r="H29" s="205"/>
      <c r="I29" s="205"/>
      <c r="J29" s="205"/>
      <c r="K29" s="205"/>
      <c r="L29" s="308">
        <v>0.2</v>
      </c>
      <c r="M29" s="308"/>
      <c r="N29" s="308"/>
      <c r="O29" s="308"/>
      <c r="P29" s="308"/>
      <c r="Q29" s="208"/>
      <c r="R29" s="208"/>
      <c r="S29" s="208"/>
      <c r="T29" s="208"/>
      <c r="U29" s="208"/>
      <c r="V29" s="208"/>
      <c r="W29" s="307"/>
      <c r="X29" s="307"/>
      <c r="Y29" s="307"/>
      <c r="Z29" s="307"/>
      <c r="AA29" s="307"/>
      <c r="AB29" s="307"/>
      <c r="AC29" s="307"/>
      <c r="AD29" s="307"/>
      <c r="AE29" s="307"/>
      <c r="AF29" s="208"/>
      <c r="AG29" s="208"/>
      <c r="AH29" s="208"/>
      <c r="AI29" s="208"/>
      <c r="AJ29" s="208"/>
      <c r="AK29" s="307"/>
      <c r="AL29" s="307"/>
      <c r="AM29" s="307"/>
      <c r="AN29" s="307"/>
      <c r="AO29" s="307"/>
      <c r="AP29" s="208"/>
      <c r="AQ29" s="35"/>
      <c r="AR29" s="36"/>
      <c r="AS29" s="35"/>
      <c r="AT29" s="35"/>
      <c r="AU29" s="35"/>
      <c r="AV29" s="35"/>
      <c r="AW29" s="35"/>
      <c r="AX29" s="35"/>
      <c r="AY29" s="35"/>
      <c r="AZ29" s="35"/>
    </row>
    <row r="30" spans="1:71" s="3" customFormat="1" ht="14.45" customHeight="1" x14ac:dyDescent="0.2">
      <c r="B30" s="33"/>
      <c r="C30" s="205"/>
      <c r="D30" s="205"/>
      <c r="E30" s="205"/>
      <c r="F30" s="34" t="s">
        <v>35</v>
      </c>
      <c r="G30" s="205"/>
      <c r="H30" s="205"/>
      <c r="I30" s="205"/>
      <c r="J30" s="205"/>
      <c r="K30" s="205"/>
      <c r="L30" s="301">
        <v>0.2</v>
      </c>
      <c r="M30" s="301"/>
      <c r="N30" s="301"/>
      <c r="O30" s="301"/>
      <c r="P30" s="301"/>
      <c r="Q30" s="205"/>
      <c r="R30" s="205"/>
      <c r="S30" s="205"/>
      <c r="T30" s="205"/>
      <c r="U30" s="205"/>
      <c r="V30" s="205"/>
      <c r="W30" s="300"/>
      <c r="X30" s="300"/>
      <c r="Y30" s="300"/>
      <c r="Z30" s="300"/>
      <c r="AA30" s="300"/>
      <c r="AB30" s="300"/>
      <c r="AC30" s="300"/>
      <c r="AD30" s="300"/>
      <c r="AE30" s="300"/>
      <c r="AF30" s="205"/>
      <c r="AG30" s="205"/>
      <c r="AH30" s="205"/>
      <c r="AI30" s="205"/>
      <c r="AJ30" s="205"/>
      <c r="AK30" s="300"/>
      <c r="AL30" s="300"/>
      <c r="AM30" s="300"/>
      <c r="AN30" s="300"/>
      <c r="AO30" s="300"/>
      <c r="AP30" s="205"/>
      <c r="AR30" s="33"/>
    </row>
    <row r="31" spans="1:71" s="3" customFormat="1" ht="14.45" hidden="1" customHeight="1" x14ac:dyDescent="0.2">
      <c r="B31" s="33"/>
      <c r="C31" s="205"/>
      <c r="D31" s="205"/>
      <c r="E31" s="205"/>
      <c r="F31" s="25" t="s">
        <v>36</v>
      </c>
      <c r="G31" s="205"/>
      <c r="H31" s="205"/>
      <c r="I31" s="205"/>
      <c r="J31" s="205"/>
      <c r="K31" s="205"/>
      <c r="L31" s="301">
        <v>0.2</v>
      </c>
      <c r="M31" s="301"/>
      <c r="N31" s="301"/>
      <c r="O31" s="301"/>
      <c r="P31" s="301"/>
      <c r="Q31" s="205"/>
      <c r="R31" s="205"/>
      <c r="S31" s="205"/>
      <c r="T31" s="205"/>
      <c r="U31" s="205"/>
      <c r="V31" s="205"/>
      <c r="W31" s="300" t="e">
        <f>ROUND(BB94, 2)</f>
        <v>#REF!</v>
      </c>
      <c r="X31" s="300"/>
      <c r="Y31" s="300"/>
      <c r="Z31" s="300"/>
      <c r="AA31" s="300"/>
      <c r="AB31" s="300"/>
      <c r="AC31" s="300"/>
      <c r="AD31" s="300"/>
      <c r="AE31" s="300"/>
      <c r="AF31" s="205"/>
      <c r="AG31" s="205"/>
      <c r="AH31" s="205"/>
      <c r="AI31" s="205"/>
      <c r="AJ31" s="205"/>
      <c r="AK31" s="300"/>
      <c r="AL31" s="300"/>
      <c r="AM31" s="300"/>
      <c r="AN31" s="300"/>
      <c r="AO31" s="300"/>
      <c r="AP31" s="205"/>
      <c r="AR31" s="33"/>
    </row>
    <row r="32" spans="1:71" s="3" customFormat="1" ht="14.45" hidden="1" customHeight="1" x14ac:dyDescent="0.2">
      <c r="B32" s="33"/>
      <c r="C32" s="205"/>
      <c r="D32" s="205"/>
      <c r="E32" s="205"/>
      <c r="F32" s="25" t="s">
        <v>37</v>
      </c>
      <c r="G32" s="205"/>
      <c r="H32" s="205"/>
      <c r="I32" s="205"/>
      <c r="J32" s="205"/>
      <c r="K32" s="205"/>
      <c r="L32" s="301">
        <v>0.2</v>
      </c>
      <c r="M32" s="301"/>
      <c r="N32" s="301"/>
      <c r="O32" s="301"/>
      <c r="P32" s="301"/>
      <c r="Q32" s="205"/>
      <c r="R32" s="205"/>
      <c r="S32" s="205"/>
      <c r="T32" s="205"/>
      <c r="U32" s="205"/>
      <c r="V32" s="205"/>
      <c r="W32" s="300" t="e">
        <f>ROUND(BC94, 2)</f>
        <v>#REF!</v>
      </c>
      <c r="X32" s="300"/>
      <c r="Y32" s="300"/>
      <c r="Z32" s="300"/>
      <c r="AA32" s="300"/>
      <c r="AB32" s="300"/>
      <c r="AC32" s="300"/>
      <c r="AD32" s="300"/>
      <c r="AE32" s="300"/>
      <c r="AF32" s="205"/>
      <c r="AG32" s="205"/>
      <c r="AH32" s="205"/>
      <c r="AI32" s="205"/>
      <c r="AJ32" s="205"/>
      <c r="AK32" s="300"/>
      <c r="AL32" s="300"/>
      <c r="AM32" s="300"/>
      <c r="AN32" s="300"/>
      <c r="AO32" s="300"/>
      <c r="AP32" s="205"/>
      <c r="AR32" s="33"/>
    </row>
    <row r="33" spans="1:57" s="3" customFormat="1" ht="14.45" hidden="1" customHeight="1" x14ac:dyDescent="0.2">
      <c r="B33" s="33"/>
      <c r="C33" s="205"/>
      <c r="D33" s="205"/>
      <c r="E33" s="205"/>
      <c r="F33" s="34" t="s">
        <v>38</v>
      </c>
      <c r="G33" s="205"/>
      <c r="H33" s="205"/>
      <c r="I33" s="205"/>
      <c r="J33" s="205"/>
      <c r="K33" s="205"/>
      <c r="L33" s="308">
        <v>0</v>
      </c>
      <c r="M33" s="308"/>
      <c r="N33" s="308"/>
      <c r="O33" s="308"/>
      <c r="P33" s="308"/>
      <c r="Q33" s="208"/>
      <c r="R33" s="208"/>
      <c r="S33" s="208"/>
      <c r="T33" s="208"/>
      <c r="U33" s="208"/>
      <c r="V33" s="208"/>
      <c r="W33" s="307" t="e">
        <f>ROUND(BD94, 2)</f>
        <v>#REF!</v>
      </c>
      <c r="X33" s="307"/>
      <c r="Y33" s="307"/>
      <c r="Z33" s="307"/>
      <c r="AA33" s="307"/>
      <c r="AB33" s="307"/>
      <c r="AC33" s="307"/>
      <c r="AD33" s="307"/>
      <c r="AE33" s="307"/>
      <c r="AF33" s="208"/>
      <c r="AG33" s="208"/>
      <c r="AH33" s="208"/>
      <c r="AI33" s="208"/>
      <c r="AJ33" s="208"/>
      <c r="AK33" s="307"/>
      <c r="AL33" s="307"/>
      <c r="AM33" s="307"/>
      <c r="AN33" s="307"/>
      <c r="AO33" s="307"/>
      <c r="AP33" s="208"/>
      <c r="AQ33" s="35"/>
      <c r="AR33" s="36"/>
      <c r="AS33" s="35"/>
      <c r="AT33" s="35"/>
      <c r="AU33" s="35"/>
      <c r="AV33" s="35"/>
      <c r="AW33" s="35"/>
      <c r="AX33" s="35"/>
      <c r="AY33" s="35"/>
      <c r="AZ33" s="35"/>
    </row>
    <row r="34" spans="1:57" s="2" customFormat="1" ht="6.95" customHeight="1" x14ac:dyDescent="0.2">
      <c r="A34" s="28"/>
      <c r="B34" s="29"/>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8"/>
      <c r="AR34" s="29"/>
      <c r="BE34" s="28"/>
    </row>
    <row r="35" spans="1:57" s="2" customFormat="1" ht="25.9" customHeight="1" x14ac:dyDescent="0.2">
      <c r="A35" s="28"/>
      <c r="B35" s="29"/>
      <c r="C35" s="37"/>
      <c r="D35" s="38" t="s">
        <v>39</v>
      </c>
      <c r="E35" s="211"/>
      <c r="F35" s="211"/>
      <c r="G35" s="211"/>
      <c r="H35" s="211"/>
      <c r="I35" s="211"/>
      <c r="J35" s="211"/>
      <c r="K35" s="211"/>
      <c r="L35" s="211"/>
      <c r="M35" s="211"/>
      <c r="N35" s="211"/>
      <c r="O35" s="211"/>
      <c r="P35" s="211"/>
      <c r="Q35" s="211"/>
      <c r="R35" s="211"/>
      <c r="S35" s="211"/>
      <c r="T35" s="39" t="s">
        <v>40</v>
      </c>
      <c r="U35" s="211"/>
      <c r="V35" s="211"/>
      <c r="W35" s="211"/>
      <c r="X35" s="325" t="s">
        <v>41</v>
      </c>
      <c r="Y35" s="325"/>
      <c r="Z35" s="325"/>
      <c r="AA35" s="325"/>
      <c r="AB35" s="325"/>
      <c r="AC35" s="211"/>
      <c r="AD35" s="211"/>
      <c r="AE35" s="211"/>
      <c r="AF35" s="211"/>
      <c r="AG35" s="211"/>
      <c r="AH35" s="211"/>
      <c r="AI35" s="211"/>
      <c r="AJ35" s="211"/>
      <c r="AK35" s="323"/>
      <c r="AL35" s="323"/>
      <c r="AM35" s="323"/>
      <c r="AN35" s="323"/>
      <c r="AO35" s="324"/>
      <c r="AP35" s="37"/>
      <c r="AQ35" s="37"/>
      <c r="AR35" s="29"/>
      <c r="BE35" s="28"/>
    </row>
    <row r="36" spans="1:57" s="2" customFormat="1" ht="6.95" customHeight="1" x14ac:dyDescent="0.2">
      <c r="A36" s="28"/>
      <c r="B36" s="29"/>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8"/>
      <c r="AR36" s="29"/>
      <c r="BE36" s="28"/>
    </row>
    <row r="37" spans="1:57" s="2" customFormat="1" ht="14.45" customHeight="1" x14ac:dyDescent="0.2">
      <c r="A37" s="28"/>
      <c r="B37" s="29"/>
      <c r="C37" s="214"/>
      <c r="D37" s="214"/>
      <c r="E37" s="214"/>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14"/>
      <c r="AD37" s="214"/>
      <c r="AE37" s="214"/>
      <c r="AF37" s="214"/>
      <c r="AG37" s="214"/>
      <c r="AH37" s="214"/>
      <c r="AI37" s="214"/>
      <c r="AJ37" s="214"/>
      <c r="AK37" s="214"/>
      <c r="AL37" s="214"/>
      <c r="AM37" s="214"/>
      <c r="AN37" s="214"/>
      <c r="AO37" s="214"/>
      <c r="AP37" s="214"/>
      <c r="AQ37" s="28"/>
      <c r="AR37" s="29"/>
      <c r="BE37" s="28"/>
    </row>
    <row r="38" spans="1:57" s="1" customFormat="1" ht="14.45" customHeight="1" x14ac:dyDescent="0.2">
      <c r="B38" s="19"/>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R38" s="19"/>
    </row>
    <row r="39" spans="1:57" s="1" customFormat="1" ht="14.45" customHeight="1" x14ac:dyDescent="0.2">
      <c r="B39" s="19"/>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R39" s="19"/>
    </row>
    <row r="40" spans="1:57" s="1" customFormat="1" ht="14.45" customHeight="1" x14ac:dyDescent="0.2">
      <c r="B40" s="19"/>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R40" s="19"/>
    </row>
    <row r="41" spans="1:57" s="1" customFormat="1" ht="14.45" customHeight="1" x14ac:dyDescent="0.2">
      <c r="B41" s="19"/>
      <c r="C41" s="204"/>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R41" s="19"/>
    </row>
    <row r="42" spans="1:57" s="1" customFormat="1" ht="14.45" customHeight="1" x14ac:dyDescent="0.2">
      <c r="B42" s="19"/>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R42" s="19"/>
    </row>
    <row r="43" spans="1:57" s="1" customFormat="1" ht="14.45" customHeight="1" x14ac:dyDescent="0.2">
      <c r="B43" s="19"/>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R43" s="19"/>
    </row>
    <row r="44" spans="1:57" s="1" customFormat="1" ht="14.45" customHeight="1" x14ac:dyDescent="0.2">
      <c r="B44" s="19"/>
      <c r="C44" s="204"/>
      <c r="D44" s="204"/>
      <c r="E44" s="204"/>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R44" s="19"/>
    </row>
    <row r="45" spans="1:57" s="1" customFormat="1" ht="14.45" customHeight="1" x14ac:dyDescent="0.2">
      <c r="B45" s="19"/>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R45" s="19"/>
    </row>
    <row r="46" spans="1:57" s="1" customFormat="1" ht="14.45" customHeight="1" x14ac:dyDescent="0.2">
      <c r="B46" s="19"/>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R46" s="19"/>
    </row>
    <row r="47" spans="1:57" s="1" customFormat="1" ht="14.45" customHeight="1" x14ac:dyDescent="0.2">
      <c r="B47" s="19"/>
      <c r="C47" s="204"/>
      <c r="D47" s="204"/>
      <c r="E47" s="204"/>
      <c r="F47" s="204"/>
      <c r="G47" s="204"/>
      <c r="H47" s="204"/>
      <c r="I47" s="204"/>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204"/>
      <c r="AP47" s="204"/>
      <c r="AR47" s="19"/>
    </row>
    <row r="48" spans="1:57" s="1" customFormat="1" ht="14.45" customHeight="1" x14ac:dyDescent="0.2">
      <c r="B48" s="19"/>
      <c r="C48" s="204"/>
      <c r="D48" s="204"/>
      <c r="E48" s="204"/>
      <c r="F48" s="204"/>
      <c r="G48" s="204"/>
      <c r="H48" s="204"/>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R48" s="19"/>
    </row>
    <row r="49" spans="1:57" s="2" customFormat="1" ht="14.45" customHeight="1" x14ac:dyDescent="0.2">
      <c r="B49" s="40"/>
      <c r="D49" s="41" t="s">
        <v>42</v>
      </c>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1" t="s">
        <v>43</v>
      </c>
      <c r="AI49" s="42"/>
      <c r="AJ49" s="42"/>
      <c r="AK49" s="42"/>
      <c r="AL49" s="42"/>
      <c r="AM49" s="42"/>
      <c r="AN49" s="42"/>
      <c r="AO49" s="42"/>
      <c r="AR49" s="40"/>
    </row>
    <row r="50" spans="1:57" x14ac:dyDescent="0.2">
      <c r="B50" s="19"/>
      <c r="AR50" s="19"/>
    </row>
    <row r="51" spans="1:57" x14ac:dyDescent="0.2">
      <c r="B51" s="19"/>
      <c r="AR51" s="19"/>
    </row>
    <row r="52" spans="1:57" x14ac:dyDescent="0.2">
      <c r="B52" s="19"/>
      <c r="AR52" s="19"/>
    </row>
    <row r="53" spans="1:57" x14ac:dyDescent="0.2">
      <c r="B53" s="19"/>
      <c r="AR53" s="19"/>
    </row>
    <row r="54" spans="1:57" x14ac:dyDescent="0.2">
      <c r="B54" s="19"/>
      <c r="AR54" s="19"/>
    </row>
    <row r="55" spans="1:57" x14ac:dyDescent="0.2">
      <c r="B55" s="19"/>
      <c r="AR55" s="19"/>
    </row>
    <row r="56" spans="1:57" x14ac:dyDescent="0.2">
      <c r="B56" s="19"/>
      <c r="AR56" s="19"/>
    </row>
    <row r="57" spans="1:57" x14ac:dyDescent="0.2">
      <c r="B57" s="19"/>
      <c r="AR57" s="19"/>
    </row>
    <row r="58" spans="1:57" x14ac:dyDescent="0.2">
      <c r="B58" s="19"/>
      <c r="AR58" s="19"/>
    </row>
    <row r="59" spans="1:57" x14ac:dyDescent="0.2">
      <c r="B59" s="19"/>
      <c r="AR59" s="19"/>
    </row>
    <row r="60" spans="1:57" s="2" customFormat="1" ht="12.75" x14ac:dyDescent="0.2">
      <c r="A60" s="28"/>
      <c r="B60" s="29"/>
      <c r="C60" s="214"/>
      <c r="D60" s="43" t="s">
        <v>44</v>
      </c>
      <c r="E60" s="207"/>
      <c r="F60" s="207"/>
      <c r="G60" s="207"/>
      <c r="H60" s="207"/>
      <c r="I60" s="207"/>
      <c r="J60" s="207"/>
      <c r="K60" s="207"/>
      <c r="L60" s="207"/>
      <c r="M60" s="207"/>
      <c r="N60" s="207"/>
      <c r="O60" s="207"/>
      <c r="P60" s="207"/>
      <c r="Q60" s="207"/>
      <c r="R60" s="207"/>
      <c r="S60" s="207"/>
      <c r="T60" s="207"/>
      <c r="U60" s="207"/>
      <c r="V60" s="43" t="s">
        <v>45</v>
      </c>
      <c r="W60" s="207"/>
      <c r="X60" s="207"/>
      <c r="Y60" s="207"/>
      <c r="Z60" s="207"/>
      <c r="AA60" s="207"/>
      <c r="AB60" s="207"/>
      <c r="AC60" s="207"/>
      <c r="AD60" s="207"/>
      <c r="AE60" s="207"/>
      <c r="AF60" s="207"/>
      <c r="AG60" s="207"/>
      <c r="AH60" s="43" t="s">
        <v>44</v>
      </c>
      <c r="AI60" s="207"/>
      <c r="AJ60" s="207"/>
      <c r="AK60" s="207"/>
      <c r="AL60" s="207"/>
      <c r="AM60" s="43" t="s">
        <v>45</v>
      </c>
      <c r="AN60" s="207"/>
      <c r="AO60" s="207"/>
      <c r="AP60" s="214"/>
      <c r="AQ60" s="28"/>
      <c r="AR60" s="29"/>
      <c r="BE60" s="28"/>
    </row>
    <row r="61" spans="1:57" x14ac:dyDescent="0.2">
      <c r="B61" s="19"/>
      <c r="AR61" s="19"/>
    </row>
    <row r="62" spans="1:57" x14ac:dyDescent="0.2">
      <c r="B62" s="19"/>
      <c r="AR62" s="19"/>
    </row>
    <row r="63" spans="1:57" x14ac:dyDescent="0.2">
      <c r="B63" s="19"/>
      <c r="AR63" s="19"/>
    </row>
    <row r="64" spans="1:57" s="2" customFormat="1" ht="12.75" x14ac:dyDescent="0.2">
      <c r="A64" s="28"/>
      <c r="B64" s="29"/>
      <c r="C64" s="214"/>
      <c r="D64" s="41" t="s">
        <v>46</v>
      </c>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1" t="s">
        <v>47</v>
      </c>
      <c r="AI64" s="44"/>
      <c r="AJ64" s="44"/>
      <c r="AK64" s="44"/>
      <c r="AL64" s="44"/>
      <c r="AM64" s="44"/>
      <c r="AN64" s="44"/>
      <c r="AO64" s="44"/>
      <c r="AP64" s="214"/>
      <c r="AQ64" s="28"/>
      <c r="AR64" s="29"/>
      <c r="BE64" s="28"/>
    </row>
    <row r="65" spans="1:57" x14ac:dyDescent="0.2">
      <c r="B65" s="19"/>
      <c r="AR65" s="19"/>
    </row>
    <row r="66" spans="1:57" x14ac:dyDescent="0.2">
      <c r="B66" s="19"/>
      <c r="AR66" s="19"/>
    </row>
    <row r="67" spans="1:57" x14ac:dyDescent="0.2">
      <c r="B67" s="19"/>
      <c r="AR67" s="19"/>
    </row>
    <row r="68" spans="1:57" x14ac:dyDescent="0.2">
      <c r="B68" s="19"/>
      <c r="AR68" s="19"/>
    </row>
    <row r="69" spans="1:57" x14ac:dyDescent="0.2">
      <c r="B69" s="19"/>
      <c r="AR69" s="19"/>
    </row>
    <row r="70" spans="1:57" x14ac:dyDescent="0.2">
      <c r="B70" s="19"/>
      <c r="AR70" s="19"/>
    </row>
    <row r="71" spans="1:57" x14ac:dyDescent="0.2">
      <c r="B71" s="19"/>
      <c r="AR71" s="19"/>
    </row>
    <row r="72" spans="1:57" x14ac:dyDescent="0.2">
      <c r="B72" s="19"/>
      <c r="AR72" s="19"/>
    </row>
    <row r="73" spans="1:57" x14ac:dyDescent="0.2">
      <c r="B73" s="19"/>
      <c r="AR73" s="19"/>
    </row>
    <row r="74" spans="1:57" x14ac:dyDescent="0.2">
      <c r="B74" s="19"/>
      <c r="AR74" s="19"/>
    </row>
    <row r="75" spans="1:57" s="2" customFormat="1" ht="12.75" x14ac:dyDescent="0.2">
      <c r="A75" s="28"/>
      <c r="B75" s="29"/>
      <c r="C75" s="214"/>
      <c r="D75" s="43" t="s">
        <v>44</v>
      </c>
      <c r="E75" s="207"/>
      <c r="F75" s="207"/>
      <c r="G75" s="207"/>
      <c r="H75" s="207"/>
      <c r="I75" s="207"/>
      <c r="J75" s="207"/>
      <c r="K75" s="207"/>
      <c r="L75" s="207"/>
      <c r="M75" s="207"/>
      <c r="N75" s="207"/>
      <c r="O75" s="207"/>
      <c r="P75" s="207"/>
      <c r="Q75" s="207"/>
      <c r="R75" s="207"/>
      <c r="S75" s="207"/>
      <c r="T75" s="207"/>
      <c r="U75" s="207"/>
      <c r="V75" s="43" t="s">
        <v>45</v>
      </c>
      <c r="W75" s="207"/>
      <c r="X75" s="207"/>
      <c r="Y75" s="207"/>
      <c r="Z75" s="207"/>
      <c r="AA75" s="207"/>
      <c r="AB75" s="207"/>
      <c r="AC75" s="207"/>
      <c r="AD75" s="207"/>
      <c r="AE75" s="207"/>
      <c r="AF75" s="207"/>
      <c r="AG75" s="207"/>
      <c r="AH75" s="43" t="s">
        <v>44</v>
      </c>
      <c r="AI75" s="207"/>
      <c r="AJ75" s="207"/>
      <c r="AK75" s="207"/>
      <c r="AL75" s="207"/>
      <c r="AM75" s="43" t="s">
        <v>45</v>
      </c>
      <c r="AN75" s="207"/>
      <c r="AO75" s="207"/>
      <c r="AP75" s="214"/>
      <c r="AQ75" s="28"/>
      <c r="AR75" s="29"/>
      <c r="BE75" s="28"/>
    </row>
    <row r="76" spans="1:57" s="2" customFormat="1" x14ac:dyDescent="0.2">
      <c r="A76" s="28"/>
      <c r="B76" s="29"/>
      <c r="C76" s="214"/>
      <c r="D76" s="214"/>
      <c r="E76" s="214"/>
      <c r="F76" s="214"/>
      <c r="G76" s="214"/>
      <c r="H76" s="214"/>
      <c r="I76" s="214"/>
      <c r="J76" s="214"/>
      <c r="K76" s="214"/>
      <c r="L76" s="214"/>
      <c r="M76" s="214"/>
      <c r="N76" s="214"/>
      <c r="O76" s="214"/>
      <c r="P76" s="214"/>
      <c r="Q76" s="214"/>
      <c r="R76" s="214"/>
      <c r="S76" s="214"/>
      <c r="T76" s="214"/>
      <c r="U76" s="214"/>
      <c r="V76" s="214"/>
      <c r="W76" s="214"/>
      <c r="X76" s="214"/>
      <c r="Y76" s="214"/>
      <c r="Z76" s="214"/>
      <c r="AA76" s="214"/>
      <c r="AB76" s="214"/>
      <c r="AC76" s="214"/>
      <c r="AD76" s="214"/>
      <c r="AE76" s="214"/>
      <c r="AF76" s="214"/>
      <c r="AG76" s="214"/>
      <c r="AH76" s="214"/>
      <c r="AI76" s="214"/>
      <c r="AJ76" s="214"/>
      <c r="AK76" s="214"/>
      <c r="AL76" s="214"/>
      <c r="AM76" s="214"/>
      <c r="AN76" s="214"/>
      <c r="AO76" s="214"/>
      <c r="AP76" s="214"/>
      <c r="AQ76" s="28"/>
      <c r="AR76" s="29"/>
      <c r="BE76" s="28"/>
    </row>
    <row r="77" spans="1:57" s="2" customFormat="1" ht="6.95" customHeight="1" x14ac:dyDescent="0.2">
      <c r="A77" s="28"/>
      <c r="B77" s="45"/>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29"/>
      <c r="BE77" s="28"/>
    </row>
    <row r="81" spans="1:91" s="2" customFormat="1" ht="6.95" customHeight="1" x14ac:dyDescent="0.2">
      <c r="A81" s="28"/>
      <c r="B81" s="47"/>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29"/>
      <c r="BE81" s="28"/>
    </row>
    <row r="82" spans="1:91" s="2" customFormat="1" ht="24.95" customHeight="1" x14ac:dyDescent="0.2">
      <c r="A82" s="28"/>
      <c r="B82" s="29"/>
      <c r="C82" s="20" t="s">
        <v>48</v>
      </c>
      <c r="D82" s="214"/>
      <c r="E82" s="214"/>
      <c r="F82" s="214"/>
      <c r="G82" s="214"/>
      <c r="H82" s="214"/>
      <c r="I82" s="214"/>
      <c r="J82" s="214"/>
      <c r="K82" s="214"/>
      <c r="L82" s="214"/>
      <c r="M82" s="214"/>
      <c r="N82" s="214"/>
      <c r="O82" s="214"/>
      <c r="P82" s="214"/>
      <c r="Q82" s="214"/>
      <c r="R82" s="214"/>
      <c r="S82" s="214"/>
      <c r="T82" s="214"/>
      <c r="U82" s="214"/>
      <c r="V82" s="214"/>
      <c r="W82" s="214"/>
      <c r="X82" s="214"/>
      <c r="Y82" s="214"/>
      <c r="Z82" s="214"/>
      <c r="AA82" s="214"/>
      <c r="AB82" s="214"/>
      <c r="AC82" s="214"/>
      <c r="AD82" s="214"/>
      <c r="AE82" s="214"/>
      <c r="AF82" s="214"/>
      <c r="AG82" s="214"/>
      <c r="AH82" s="214"/>
      <c r="AI82" s="214"/>
      <c r="AJ82" s="214"/>
      <c r="AK82" s="214"/>
      <c r="AL82" s="214"/>
      <c r="AM82" s="214"/>
      <c r="AN82" s="214"/>
      <c r="AO82" s="214"/>
      <c r="AP82" s="214"/>
      <c r="AQ82" s="28"/>
      <c r="AR82" s="29"/>
      <c r="BE82" s="28"/>
    </row>
    <row r="83" spans="1:91" s="2" customFormat="1" ht="6.95" customHeight="1" x14ac:dyDescent="0.2">
      <c r="A83" s="28"/>
      <c r="B83" s="29"/>
      <c r="C83" s="214"/>
      <c r="D83" s="214"/>
      <c r="E83" s="214"/>
      <c r="F83" s="214"/>
      <c r="G83" s="214"/>
      <c r="H83" s="214"/>
      <c r="I83" s="214"/>
      <c r="J83" s="214"/>
      <c r="K83" s="214"/>
      <c r="L83" s="214"/>
      <c r="M83" s="214"/>
      <c r="N83" s="214"/>
      <c r="O83" s="214"/>
      <c r="P83" s="214"/>
      <c r="Q83" s="214"/>
      <c r="R83" s="214"/>
      <c r="S83" s="214"/>
      <c r="T83" s="214"/>
      <c r="U83" s="214"/>
      <c r="V83" s="214"/>
      <c r="W83" s="214"/>
      <c r="X83" s="214"/>
      <c r="Y83" s="214"/>
      <c r="Z83" s="214"/>
      <c r="AA83" s="214"/>
      <c r="AB83" s="214"/>
      <c r="AC83" s="214"/>
      <c r="AD83" s="214"/>
      <c r="AE83" s="214"/>
      <c r="AF83" s="214"/>
      <c r="AG83" s="214"/>
      <c r="AH83" s="214"/>
      <c r="AI83" s="214"/>
      <c r="AJ83" s="214"/>
      <c r="AK83" s="214"/>
      <c r="AL83" s="214"/>
      <c r="AM83" s="214"/>
      <c r="AN83" s="214"/>
      <c r="AO83" s="214"/>
      <c r="AP83" s="214"/>
      <c r="AQ83" s="28"/>
      <c r="AR83" s="29"/>
      <c r="BE83" s="28"/>
    </row>
    <row r="84" spans="1:91" s="4" customFormat="1" ht="12" customHeight="1" x14ac:dyDescent="0.2">
      <c r="B84" s="49"/>
      <c r="C84" s="25" t="s">
        <v>10</v>
      </c>
      <c r="D84" s="210"/>
      <c r="E84" s="210"/>
      <c r="F84" s="210"/>
      <c r="G84" s="210"/>
      <c r="H84" s="210"/>
      <c r="I84" s="210"/>
      <c r="J84" s="210"/>
      <c r="K84" s="210"/>
      <c r="L84" s="210"/>
      <c r="M84" s="210"/>
      <c r="N84" s="210"/>
      <c r="O84" s="210"/>
      <c r="P84" s="210"/>
      <c r="Q84" s="210"/>
      <c r="R84" s="210"/>
      <c r="S84" s="210"/>
      <c r="T84" s="210"/>
      <c r="U84" s="210"/>
      <c r="V84" s="210"/>
      <c r="W84" s="210"/>
      <c r="X84" s="210"/>
      <c r="Y84" s="210"/>
      <c r="Z84" s="210"/>
      <c r="AA84" s="210"/>
      <c r="AB84" s="210"/>
      <c r="AC84" s="210"/>
      <c r="AD84" s="210"/>
      <c r="AE84" s="210"/>
      <c r="AF84" s="210"/>
      <c r="AG84" s="210"/>
      <c r="AH84" s="210"/>
      <c r="AI84" s="210"/>
      <c r="AJ84" s="210"/>
      <c r="AK84" s="210"/>
      <c r="AL84" s="210"/>
      <c r="AM84" s="210"/>
      <c r="AN84" s="210"/>
      <c r="AO84" s="210"/>
      <c r="AP84" s="210"/>
      <c r="AR84" s="49"/>
    </row>
    <row r="85" spans="1:91" s="5" customFormat="1" ht="36.950000000000003" customHeight="1" x14ac:dyDescent="0.2">
      <c r="B85" s="50"/>
      <c r="C85" s="51" t="s">
        <v>11</v>
      </c>
      <c r="D85" s="213"/>
      <c r="E85" s="213"/>
      <c r="F85" s="213"/>
      <c r="G85" s="213"/>
      <c r="H85" s="213"/>
      <c r="I85" s="213"/>
      <c r="J85" s="213"/>
      <c r="K85" s="213"/>
      <c r="L85" s="333" t="str">
        <f>K6</f>
        <v>Lipany OOPZ, Rekonštrukcia objektu</v>
      </c>
      <c r="M85" s="333"/>
      <c r="N85" s="333"/>
      <c r="O85" s="333"/>
      <c r="P85" s="333"/>
      <c r="Q85" s="333"/>
      <c r="R85" s="333"/>
      <c r="S85" s="333"/>
      <c r="T85" s="333"/>
      <c r="U85" s="333"/>
      <c r="V85" s="333"/>
      <c r="W85" s="333"/>
      <c r="X85" s="333"/>
      <c r="Y85" s="333"/>
      <c r="Z85" s="333"/>
      <c r="AA85" s="333"/>
      <c r="AB85" s="333"/>
      <c r="AC85" s="333"/>
      <c r="AD85" s="333"/>
      <c r="AE85" s="333"/>
      <c r="AF85" s="333"/>
      <c r="AG85" s="333"/>
      <c r="AH85" s="333"/>
      <c r="AI85" s="333"/>
      <c r="AJ85" s="333"/>
      <c r="AK85" s="333"/>
      <c r="AL85" s="333"/>
      <c r="AM85" s="333"/>
      <c r="AN85" s="333"/>
      <c r="AO85" s="333"/>
      <c r="AP85" s="213"/>
      <c r="AR85" s="50"/>
    </row>
    <row r="86" spans="1:91" s="2" customFormat="1" ht="6.95" customHeight="1" x14ac:dyDescent="0.2">
      <c r="A86" s="28"/>
      <c r="B86" s="29"/>
      <c r="C86" s="214"/>
      <c r="D86" s="214"/>
      <c r="E86" s="214"/>
      <c r="F86" s="214"/>
      <c r="G86" s="214"/>
      <c r="H86" s="214"/>
      <c r="I86" s="214"/>
      <c r="J86" s="214"/>
      <c r="K86" s="214"/>
      <c r="L86" s="214"/>
      <c r="M86" s="214"/>
      <c r="N86" s="214"/>
      <c r="O86" s="214"/>
      <c r="P86" s="214"/>
      <c r="Q86" s="214"/>
      <c r="R86" s="214"/>
      <c r="S86" s="214"/>
      <c r="T86" s="214"/>
      <c r="U86" s="214"/>
      <c r="V86" s="214"/>
      <c r="W86" s="214"/>
      <c r="X86" s="214"/>
      <c r="Y86" s="214"/>
      <c r="Z86" s="214"/>
      <c r="AA86" s="214"/>
      <c r="AB86" s="214"/>
      <c r="AC86" s="214"/>
      <c r="AD86" s="214"/>
      <c r="AE86" s="214"/>
      <c r="AF86" s="214"/>
      <c r="AG86" s="214"/>
      <c r="AH86" s="214"/>
      <c r="AI86" s="214"/>
      <c r="AJ86" s="214"/>
      <c r="AK86" s="214"/>
      <c r="AL86" s="214"/>
      <c r="AM86" s="214"/>
      <c r="AN86" s="214"/>
      <c r="AO86" s="214"/>
      <c r="AP86" s="214"/>
      <c r="AQ86" s="28"/>
      <c r="AR86" s="29"/>
      <c r="BE86" s="28"/>
    </row>
    <row r="87" spans="1:91" s="2" customFormat="1" ht="12" customHeight="1" x14ac:dyDescent="0.2">
      <c r="A87" s="28"/>
      <c r="B87" s="29"/>
      <c r="C87" s="25" t="s">
        <v>15</v>
      </c>
      <c r="D87" s="214"/>
      <c r="E87" s="214"/>
      <c r="F87" s="214"/>
      <c r="G87" s="214"/>
      <c r="H87" s="214"/>
      <c r="I87" s="214"/>
      <c r="J87" s="214"/>
      <c r="K87" s="214"/>
      <c r="L87" s="52" t="str">
        <f>IF(K8="","",K8)</f>
        <v xml:space="preserve"> </v>
      </c>
      <c r="M87" s="214"/>
      <c r="N87" s="214"/>
      <c r="O87" s="214"/>
      <c r="P87" s="214"/>
      <c r="Q87" s="214"/>
      <c r="R87" s="214"/>
      <c r="S87" s="214"/>
      <c r="T87" s="214"/>
      <c r="U87" s="214"/>
      <c r="V87" s="214"/>
      <c r="W87" s="214"/>
      <c r="X87" s="214"/>
      <c r="Y87" s="214"/>
      <c r="Z87" s="214"/>
      <c r="AA87" s="214"/>
      <c r="AB87" s="214"/>
      <c r="AC87" s="214"/>
      <c r="AD87" s="214"/>
      <c r="AE87" s="214"/>
      <c r="AF87" s="214"/>
      <c r="AG87" s="214"/>
      <c r="AH87" s="214"/>
      <c r="AI87" s="25" t="s">
        <v>17</v>
      </c>
      <c r="AJ87" s="214"/>
      <c r="AK87" s="214"/>
      <c r="AL87" s="214"/>
      <c r="AM87" s="312" t="str">
        <f>IF(AN8= "","",AN8)</f>
        <v>16.12.2022</v>
      </c>
      <c r="AN87" s="312"/>
      <c r="AO87" s="214"/>
      <c r="AP87" s="214"/>
      <c r="AQ87" s="28"/>
      <c r="AR87" s="29"/>
      <c r="BE87" s="28"/>
    </row>
    <row r="88" spans="1:91" s="2" customFormat="1" ht="6.95" customHeight="1" x14ac:dyDescent="0.2">
      <c r="A88" s="28"/>
      <c r="B88" s="29"/>
      <c r="C88" s="214"/>
      <c r="D88" s="214"/>
      <c r="E88" s="214"/>
      <c r="F88" s="214"/>
      <c r="G88" s="214"/>
      <c r="H88" s="214"/>
      <c r="I88" s="214"/>
      <c r="J88" s="214"/>
      <c r="K88" s="214"/>
      <c r="L88" s="214"/>
      <c r="M88" s="214"/>
      <c r="N88" s="214"/>
      <c r="O88" s="214"/>
      <c r="P88" s="214"/>
      <c r="Q88" s="214"/>
      <c r="R88" s="214"/>
      <c r="S88" s="214"/>
      <c r="T88" s="214"/>
      <c r="U88" s="214"/>
      <c r="V88" s="214"/>
      <c r="W88" s="214"/>
      <c r="X88" s="214"/>
      <c r="Y88" s="214"/>
      <c r="Z88" s="214"/>
      <c r="AA88" s="214"/>
      <c r="AB88" s="214"/>
      <c r="AC88" s="214"/>
      <c r="AD88" s="214"/>
      <c r="AE88" s="214"/>
      <c r="AF88" s="214"/>
      <c r="AG88" s="214"/>
      <c r="AH88" s="214"/>
      <c r="AI88" s="214"/>
      <c r="AJ88" s="214"/>
      <c r="AK88" s="214"/>
      <c r="AL88" s="214"/>
      <c r="AM88" s="214"/>
      <c r="AN88" s="214"/>
      <c r="AO88" s="214"/>
      <c r="AP88" s="214"/>
      <c r="AQ88" s="28"/>
      <c r="AR88" s="29"/>
      <c r="BE88" s="28"/>
    </row>
    <row r="89" spans="1:91" s="2" customFormat="1" ht="40.15" customHeight="1" x14ac:dyDescent="0.2">
      <c r="A89" s="28"/>
      <c r="B89" s="29"/>
      <c r="C89" s="25" t="s">
        <v>19</v>
      </c>
      <c r="D89" s="214"/>
      <c r="E89" s="214"/>
      <c r="F89" s="214"/>
      <c r="G89" s="214"/>
      <c r="H89" s="214"/>
      <c r="I89" s="214"/>
      <c r="J89" s="214"/>
      <c r="K89" s="214"/>
      <c r="L89" s="210" t="str">
        <f>IF(E11= "","",E11)</f>
        <v xml:space="preserve"> </v>
      </c>
      <c r="M89" s="214"/>
      <c r="N89" s="214"/>
      <c r="O89" s="214"/>
      <c r="P89" s="214"/>
      <c r="Q89" s="214"/>
      <c r="R89" s="214"/>
      <c r="S89" s="214"/>
      <c r="T89" s="214"/>
      <c r="U89" s="214"/>
      <c r="V89" s="214"/>
      <c r="W89" s="214"/>
      <c r="X89" s="214"/>
      <c r="Y89" s="214"/>
      <c r="Z89" s="214"/>
      <c r="AA89" s="214"/>
      <c r="AB89" s="214"/>
      <c r="AC89" s="214"/>
      <c r="AD89" s="214"/>
      <c r="AE89" s="214"/>
      <c r="AF89" s="214"/>
      <c r="AG89" s="214"/>
      <c r="AH89" s="214"/>
      <c r="AI89" s="25" t="s">
        <v>23</v>
      </c>
      <c r="AJ89" s="214"/>
      <c r="AK89" s="214"/>
      <c r="AL89" s="214"/>
      <c r="AM89" s="313" t="str">
        <f>IF(E17="","",E17)</f>
        <v>LTK projekt, s.r.o., Jánošíkova 5, 0890 01 Prešov</v>
      </c>
      <c r="AN89" s="313"/>
      <c r="AO89" s="313"/>
      <c r="AP89" s="313"/>
      <c r="AQ89" s="28"/>
      <c r="AR89" s="29"/>
      <c r="AS89" s="326" t="s">
        <v>49</v>
      </c>
      <c r="AT89" s="327"/>
      <c r="AU89" s="54"/>
      <c r="AV89" s="54"/>
      <c r="AW89" s="54"/>
      <c r="AX89" s="54"/>
      <c r="AY89" s="54"/>
      <c r="AZ89" s="54"/>
      <c r="BA89" s="54"/>
      <c r="BB89" s="54"/>
      <c r="BC89" s="54"/>
      <c r="BD89" s="55"/>
      <c r="BE89" s="28"/>
    </row>
    <row r="90" spans="1:91" s="2" customFormat="1" ht="15.2" customHeight="1" x14ac:dyDescent="0.2">
      <c r="A90" s="28"/>
      <c r="B90" s="29"/>
      <c r="C90" s="25" t="s">
        <v>22</v>
      </c>
      <c r="D90" s="214"/>
      <c r="E90" s="214"/>
      <c r="F90" s="214"/>
      <c r="G90" s="214"/>
      <c r="H90" s="214"/>
      <c r="I90" s="214"/>
      <c r="J90" s="214"/>
      <c r="K90" s="214"/>
      <c r="L90" s="210" t="str">
        <f>IF(E14="","",E14)</f>
        <v xml:space="preserve"> </v>
      </c>
      <c r="M90" s="214"/>
      <c r="N90" s="214"/>
      <c r="O90" s="214"/>
      <c r="P90" s="214"/>
      <c r="Q90" s="214"/>
      <c r="R90" s="214"/>
      <c r="S90" s="214"/>
      <c r="T90" s="214"/>
      <c r="U90" s="214"/>
      <c r="V90" s="214"/>
      <c r="W90" s="214"/>
      <c r="X90" s="214"/>
      <c r="Y90" s="214"/>
      <c r="Z90" s="214"/>
      <c r="AA90" s="214"/>
      <c r="AB90" s="214"/>
      <c r="AC90" s="214"/>
      <c r="AD90" s="214"/>
      <c r="AE90" s="214"/>
      <c r="AF90" s="214"/>
      <c r="AG90" s="214"/>
      <c r="AH90" s="214"/>
      <c r="AI90" s="25" t="s">
        <v>26</v>
      </c>
      <c r="AJ90" s="214"/>
      <c r="AK90" s="214"/>
      <c r="AL90" s="214"/>
      <c r="AM90" s="313" t="str">
        <f>IF(E20="","",E20)</f>
        <v>Ing. Ľubomnír Tkáč</v>
      </c>
      <c r="AN90" s="313"/>
      <c r="AO90" s="313"/>
      <c r="AP90" s="313"/>
      <c r="AQ90" s="28"/>
      <c r="AR90" s="29"/>
      <c r="AS90" s="328"/>
      <c r="AT90" s="329"/>
      <c r="AU90" s="56"/>
      <c r="AV90" s="56"/>
      <c r="AW90" s="56"/>
      <c r="AX90" s="56"/>
      <c r="AY90" s="56"/>
      <c r="AZ90" s="56"/>
      <c r="BA90" s="56"/>
      <c r="BB90" s="56"/>
      <c r="BC90" s="56"/>
      <c r="BD90" s="57"/>
      <c r="BE90" s="28"/>
    </row>
    <row r="91" spans="1:91" s="2" customFormat="1" ht="10.9" customHeight="1" x14ac:dyDescent="0.2">
      <c r="A91" s="28"/>
      <c r="B91" s="29"/>
      <c r="C91" s="214"/>
      <c r="D91" s="214"/>
      <c r="E91" s="214"/>
      <c r="F91" s="214"/>
      <c r="G91" s="214"/>
      <c r="H91" s="214"/>
      <c r="I91" s="214"/>
      <c r="J91" s="214"/>
      <c r="K91" s="214"/>
      <c r="L91" s="214"/>
      <c r="M91" s="214"/>
      <c r="N91" s="214"/>
      <c r="O91" s="214"/>
      <c r="P91" s="214"/>
      <c r="Q91" s="214"/>
      <c r="R91" s="214"/>
      <c r="S91" s="214"/>
      <c r="T91" s="214"/>
      <c r="U91" s="214"/>
      <c r="V91" s="214"/>
      <c r="W91" s="214"/>
      <c r="X91" s="214"/>
      <c r="Y91" s="214"/>
      <c r="Z91" s="214"/>
      <c r="AA91" s="214"/>
      <c r="AB91" s="214"/>
      <c r="AC91" s="214"/>
      <c r="AD91" s="214"/>
      <c r="AE91" s="214"/>
      <c r="AF91" s="214"/>
      <c r="AG91" s="214"/>
      <c r="AH91" s="214"/>
      <c r="AI91" s="214"/>
      <c r="AJ91" s="214"/>
      <c r="AK91" s="214"/>
      <c r="AL91" s="214"/>
      <c r="AM91" s="214"/>
      <c r="AN91" s="214"/>
      <c r="AO91" s="214"/>
      <c r="AP91" s="214"/>
      <c r="AQ91" s="28"/>
      <c r="AR91" s="29"/>
      <c r="AS91" s="328"/>
      <c r="AT91" s="329"/>
      <c r="AU91" s="56"/>
      <c r="AV91" s="56"/>
      <c r="AW91" s="56"/>
      <c r="AX91" s="56"/>
      <c r="AY91" s="56"/>
      <c r="AZ91" s="56"/>
      <c r="BA91" s="56"/>
      <c r="BB91" s="56"/>
      <c r="BC91" s="56"/>
      <c r="BD91" s="57"/>
      <c r="BE91" s="28"/>
    </row>
    <row r="92" spans="1:91" s="2" customFormat="1" ht="29.25" customHeight="1" x14ac:dyDescent="0.2">
      <c r="A92" s="28"/>
      <c r="B92" s="29"/>
      <c r="C92" s="339" t="s">
        <v>50</v>
      </c>
      <c r="D92" s="330"/>
      <c r="E92" s="330"/>
      <c r="F92" s="330"/>
      <c r="G92" s="330"/>
      <c r="H92" s="58"/>
      <c r="I92" s="330" t="s">
        <v>51</v>
      </c>
      <c r="J92" s="330"/>
      <c r="K92" s="330"/>
      <c r="L92" s="330"/>
      <c r="M92" s="330"/>
      <c r="N92" s="330"/>
      <c r="O92" s="330"/>
      <c r="P92" s="330"/>
      <c r="Q92" s="330"/>
      <c r="R92" s="330"/>
      <c r="S92" s="330"/>
      <c r="T92" s="330"/>
      <c r="U92" s="330"/>
      <c r="V92" s="330"/>
      <c r="W92" s="330"/>
      <c r="X92" s="330"/>
      <c r="Y92" s="330"/>
      <c r="Z92" s="330"/>
      <c r="AA92" s="330"/>
      <c r="AB92" s="330"/>
      <c r="AC92" s="330"/>
      <c r="AD92" s="330"/>
      <c r="AE92" s="330"/>
      <c r="AF92" s="330"/>
      <c r="AG92" s="332" t="s">
        <v>52</v>
      </c>
      <c r="AH92" s="332"/>
      <c r="AI92" s="332"/>
      <c r="AJ92" s="332"/>
      <c r="AK92" s="332"/>
      <c r="AL92" s="332"/>
      <c r="AM92" s="332"/>
      <c r="AN92" s="330" t="s">
        <v>53</v>
      </c>
      <c r="AO92" s="330"/>
      <c r="AP92" s="331"/>
      <c r="AQ92" s="59" t="s">
        <v>54</v>
      </c>
      <c r="AR92" s="29"/>
      <c r="AS92" s="60" t="s">
        <v>55</v>
      </c>
      <c r="AT92" s="61" t="s">
        <v>56</v>
      </c>
      <c r="AU92" s="61" t="s">
        <v>57</v>
      </c>
      <c r="AV92" s="61" t="s">
        <v>58</v>
      </c>
      <c r="AW92" s="61" t="s">
        <v>59</v>
      </c>
      <c r="AX92" s="61" t="s">
        <v>60</v>
      </c>
      <c r="AY92" s="61" t="s">
        <v>61</v>
      </c>
      <c r="AZ92" s="61" t="s">
        <v>62</v>
      </c>
      <c r="BA92" s="61" t="s">
        <v>63</v>
      </c>
      <c r="BB92" s="61" t="s">
        <v>64</v>
      </c>
      <c r="BC92" s="61" t="s">
        <v>65</v>
      </c>
      <c r="BD92" s="62" t="s">
        <v>66</v>
      </c>
      <c r="BE92" s="28"/>
    </row>
    <row r="93" spans="1:91" s="2" customFormat="1" ht="10.9" customHeight="1" x14ac:dyDescent="0.2">
      <c r="A93" s="28"/>
      <c r="B93" s="29"/>
      <c r="C93" s="214"/>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214"/>
      <c r="AL93" s="214"/>
      <c r="AM93" s="214"/>
      <c r="AN93" s="214"/>
      <c r="AO93" s="214"/>
      <c r="AP93" s="214"/>
      <c r="AQ93" s="28"/>
      <c r="AR93" s="29"/>
      <c r="AS93" s="63"/>
      <c r="AT93" s="64"/>
      <c r="AU93" s="64"/>
      <c r="AV93" s="64"/>
      <c r="AW93" s="64"/>
      <c r="AX93" s="64"/>
      <c r="AY93" s="64"/>
      <c r="AZ93" s="64"/>
      <c r="BA93" s="64"/>
      <c r="BB93" s="64"/>
      <c r="BC93" s="64"/>
      <c r="BD93" s="65"/>
      <c r="BE93" s="28"/>
    </row>
    <row r="94" spans="1:91" s="6" customFormat="1" ht="32.450000000000003" customHeight="1" x14ac:dyDescent="0.2">
      <c r="B94" s="66"/>
      <c r="C94" s="67" t="s">
        <v>67</v>
      </c>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310"/>
      <c r="AH94" s="310"/>
      <c r="AI94" s="310"/>
      <c r="AJ94" s="310"/>
      <c r="AK94" s="310"/>
      <c r="AL94" s="310"/>
      <c r="AM94" s="310"/>
      <c r="AN94" s="311"/>
      <c r="AO94" s="311"/>
      <c r="AP94" s="311"/>
      <c r="AQ94" s="70" t="s">
        <v>1</v>
      </c>
      <c r="AR94" s="66"/>
      <c r="AS94" s="71">
        <f>ROUND(AS95+AS119,2)</f>
        <v>0</v>
      </c>
      <c r="AT94" s="72" t="e">
        <f t="shared" ref="AT94:AT123" si="0">ROUND(SUM(AV94:AW94),2)</f>
        <v>#REF!</v>
      </c>
      <c r="AU94" s="73" t="e">
        <f>ROUND(AU95+AU119,5)</f>
        <v>#REF!</v>
      </c>
      <c r="AV94" s="72" t="e">
        <f>ROUND(AZ94*L29,2)</f>
        <v>#REF!</v>
      </c>
      <c r="AW94" s="72" t="e">
        <f>ROUND(BA94*L30,2)</f>
        <v>#REF!</v>
      </c>
      <c r="AX94" s="72" t="e">
        <f>ROUND(BB94*L29,2)</f>
        <v>#REF!</v>
      </c>
      <c r="AY94" s="72" t="e">
        <f>ROUND(BC94*L30,2)</f>
        <v>#REF!</v>
      </c>
      <c r="AZ94" s="72" t="e">
        <f>ROUND(AZ95+AZ119,2)</f>
        <v>#REF!</v>
      </c>
      <c r="BA94" s="72" t="e">
        <f>ROUND(BA95+BA119,2)</f>
        <v>#REF!</v>
      </c>
      <c r="BB94" s="72" t="e">
        <f>ROUND(BB95+BB119,2)</f>
        <v>#REF!</v>
      </c>
      <c r="BC94" s="72" t="e">
        <f>ROUND(BC95+BC119,2)</f>
        <v>#REF!</v>
      </c>
      <c r="BD94" s="74" t="e">
        <f>ROUND(BD95+BD119,2)</f>
        <v>#REF!</v>
      </c>
      <c r="BS94" s="75" t="s">
        <v>68</v>
      </c>
      <c r="BT94" s="75" t="s">
        <v>69</v>
      </c>
      <c r="BU94" s="76" t="s">
        <v>70</v>
      </c>
      <c r="BV94" s="75" t="s">
        <v>71</v>
      </c>
      <c r="BW94" s="75" t="s">
        <v>4</v>
      </c>
      <c r="BX94" s="75" t="s">
        <v>72</v>
      </c>
      <c r="CL94" s="75" t="s">
        <v>1</v>
      </c>
    </row>
    <row r="95" spans="1:91" s="7" customFormat="1" ht="24.75" customHeight="1" x14ac:dyDescent="0.2">
      <c r="B95" s="77"/>
      <c r="C95" s="78"/>
      <c r="D95" s="343" t="s">
        <v>73</v>
      </c>
      <c r="E95" s="343"/>
      <c r="F95" s="343"/>
      <c r="G95" s="343"/>
      <c r="H95" s="343"/>
      <c r="I95" s="212"/>
      <c r="J95" s="340" t="s">
        <v>74</v>
      </c>
      <c r="K95" s="341"/>
      <c r="L95" s="341"/>
      <c r="M95" s="341"/>
      <c r="N95" s="341"/>
      <c r="O95" s="341"/>
      <c r="P95" s="341"/>
      <c r="Q95" s="341"/>
      <c r="R95" s="341"/>
      <c r="S95" s="341"/>
      <c r="T95" s="341"/>
      <c r="U95" s="341"/>
      <c r="V95" s="341"/>
      <c r="W95" s="341"/>
      <c r="X95" s="341"/>
      <c r="Y95" s="341"/>
      <c r="Z95" s="341"/>
      <c r="AA95" s="341"/>
      <c r="AB95" s="341"/>
      <c r="AC95" s="341"/>
      <c r="AD95" s="341"/>
      <c r="AE95" s="341"/>
      <c r="AF95" s="342"/>
      <c r="AG95" s="317"/>
      <c r="AH95" s="318"/>
      <c r="AI95" s="318"/>
      <c r="AJ95" s="318"/>
      <c r="AK95" s="318"/>
      <c r="AL95" s="318"/>
      <c r="AM95" s="319"/>
      <c r="AN95" s="314"/>
      <c r="AO95" s="315"/>
      <c r="AP95" s="316"/>
      <c r="AQ95" s="79" t="s">
        <v>75</v>
      </c>
      <c r="AR95" s="77"/>
      <c r="AS95" s="80">
        <f>ROUND(AS96+AS110,2)</f>
        <v>0</v>
      </c>
      <c r="AT95" s="81" t="e">
        <f t="shared" si="0"/>
        <v>#REF!</v>
      </c>
      <c r="AU95" s="82" t="e">
        <f>ROUND(AU96+AU110,5)</f>
        <v>#REF!</v>
      </c>
      <c r="AV95" s="81" t="e">
        <f>ROUND(AZ95*L29,2)</f>
        <v>#REF!</v>
      </c>
      <c r="AW95" s="81" t="e">
        <f>ROUND(BA95*L30,2)</f>
        <v>#REF!</v>
      </c>
      <c r="AX95" s="81" t="e">
        <f>ROUND(BB95*L29,2)</f>
        <v>#REF!</v>
      </c>
      <c r="AY95" s="81" t="e">
        <f>ROUND(BC95*L30,2)</f>
        <v>#REF!</v>
      </c>
      <c r="AZ95" s="81" t="e">
        <f>ROUND(AZ96+AZ110,2)</f>
        <v>#REF!</v>
      </c>
      <c r="BA95" s="81" t="e">
        <f>ROUND(BA96+BA110,2)</f>
        <v>#REF!</v>
      </c>
      <c r="BB95" s="81" t="e">
        <f>ROUND(BB96+BB110,2)</f>
        <v>#REF!</v>
      </c>
      <c r="BC95" s="81" t="e">
        <f>ROUND(BC96+BC110,2)</f>
        <v>#REF!</v>
      </c>
      <c r="BD95" s="83" t="e">
        <f>ROUND(BD96+BD110,2)</f>
        <v>#REF!</v>
      </c>
      <c r="BS95" s="84" t="s">
        <v>68</v>
      </c>
      <c r="BT95" s="84" t="s">
        <v>76</v>
      </c>
      <c r="BU95" s="84" t="s">
        <v>70</v>
      </c>
      <c r="BV95" s="84" t="s">
        <v>71</v>
      </c>
      <c r="BW95" s="84" t="s">
        <v>77</v>
      </c>
      <c r="BX95" s="84" t="s">
        <v>4</v>
      </c>
      <c r="CL95" s="84" t="s">
        <v>1</v>
      </c>
      <c r="CM95" s="84" t="s">
        <v>69</v>
      </c>
    </row>
    <row r="96" spans="1:91" s="4" customFormat="1" ht="30" customHeight="1" x14ac:dyDescent="0.2">
      <c r="B96" s="49"/>
      <c r="C96" s="209"/>
      <c r="D96" s="209"/>
      <c r="E96" s="345" t="s">
        <v>78</v>
      </c>
      <c r="F96" s="345"/>
      <c r="G96" s="345"/>
      <c r="H96" s="345"/>
      <c r="I96" s="345"/>
      <c r="J96" s="209"/>
      <c r="K96" s="344" t="s">
        <v>2885</v>
      </c>
      <c r="L96" s="344"/>
      <c r="M96" s="344"/>
      <c r="N96" s="344"/>
      <c r="O96" s="344"/>
      <c r="P96" s="344"/>
      <c r="Q96" s="344"/>
      <c r="R96" s="344"/>
      <c r="S96" s="344"/>
      <c r="T96" s="344"/>
      <c r="U96" s="344"/>
      <c r="V96" s="344"/>
      <c r="W96" s="344"/>
      <c r="X96" s="344"/>
      <c r="Y96" s="344"/>
      <c r="Z96" s="344"/>
      <c r="AA96" s="344"/>
      <c r="AB96" s="344"/>
      <c r="AC96" s="344"/>
      <c r="AD96" s="344"/>
      <c r="AE96" s="344"/>
      <c r="AF96" s="344"/>
      <c r="AG96" s="320"/>
      <c r="AH96" s="320"/>
      <c r="AI96" s="320"/>
      <c r="AJ96" s="320"/>
      <c r="AK96" s="320"/>
      <c r="AL96" s="320"/>
      <c r="AM96" s="320"/>
      <c r="AN96" s="321"/>
      <c r="AO96" s="321"/>
      <c r="AP96" s="321"/>
      <c r="AQ96" s="85" t="s">
        <v>79</v>
      </c>
      <c r="AR96" s="49"/>
      <c r="AS96" s="86">
        <f>ROUND(AS97+AS103+SUM(AS106:AS108),2)</f>
        <v>0</v>
      </c>
      <c r="AT96" s="87">
        <f t="shared" si="0"/>
        <v>0</v>
      </c>
      <c r="AU96" s="88">
        <f>ROUND(AU97+AU103+SUM(AU106:AU108),5)</f>
        <v>4817.2751099999996</v>
      </c>
      <c r="AV96" s="87">
        <f>ROUND(AZ96*L29,2)</f>
        <v>0</v>
      </c>
      <c r="AW96" s="87">
        <f>ROUND(BA96*L30,2)</f>
        <v>0</v>
      </c>
      <c r="AX96" s="87">
        <f>ROUND(BB96*L29,2)</f>
        <v>0</v>
      </c>
      <c r="AY96" s="87">
        <f>ROUND(BC96*L30,2)</f>
        <v>0</v>
      </c>
      <c r="AZ96" s="87">
        <f>ROUND(AZ97+AZ103+SUM(AZ106:AZ108),2)</f>
        <v>0</v>
      </c>
      <c r="BA96" s="87">
        <f>ROUND(BA97+BA103+SUM(BA106:BA108),2)</f>
        <v>0</v>
      </c>
      <c r="BB96" s="87">
        <f>ROUND(BB97+BB103+SUM(BB106:BB108),2)</f>
        <v>0</v>
      </c>
      <c r="BC96" s="87">
        <f>ROUND(BC97+BC103+SUM(BC106:BC108),2)</f>
        <v>0</v>
      </c>
      <c r="BD96" s="89">
        <f>ROUND(BD97+BD103+SUM(BD106:BD108),2)</f>
        <v>0</v>
      </c>
      <c r="BS96" s="23" t="s">
        <v>68</v>
      </c>
      <c r="BT96" s="23" t="s">
        <v>80</v>
      </c>
      <c r="BU96" s="23" t="s">
        <v>70</v>
      </c>
      <c r="BV96" s="23" t="s">
        <v>71</v>
      </c>
      <c r="BW96" s="23" t="s">
        <v>81</v>
      </c>
      <c r="BX96" s="23" t="s">
        <v>77</v>
      </c>
      <c r="CL96" s="23" t="s">
        <v>1</v>
      </c>
    </row>
    <row r="97" spans="1:90" s="4" customFormat="1" ht="20.25" customHeight="1" x14ac:dyDescent="0.2">
      <c r="B97" s="49"/>
      <c r="C97" s="209"/>
      <c r="D97" s="209"/>
      <c r="E97" s="209"/>
      <c r="F97" s="345" t="s">
        <v>76</v>
      </c>
      <c r="G97" s="345"/>
      <c r="H97" s="345"/>
      <c r="I97" s="345"/>
      <c r="J97" s="345"/>
      <c r="K97" s="209"/>
      <c r="L97" s="345" t="s">
        <v>82</v>
      </c>
      <c r="M97" s="345"/>
      <c r="N97" s="345"/>
      <c r="O97" s="345"/>
      <c r="P97" s="345"/>
      <c r="Q97" s="345"/>
      <c r="R97" s="345"/>
      <c r="S97" s="345"/>
      <c r="T97" s="345"/>
      <c r="U97" s="345"/>
      <c r="V97" s="345"/>
      <c r="W97" s="345"/>
      <c r="X97" s="345"/>
      <c r="Y97" s="345"/>
      <c r="Z97" s="345"/>
      <c r="AA97" s="345"/>
      <c r="AB97" s="345"/>
      <c r="AC97" s="345"/>
      <c r="AD97" s="345"/>
      <c r="AE97" s="345"/>
      <c r="AF97" s="345"/>
      <c r="AG97" s="322"/>
      <c r="AH97" s="322"/>
      <c r="AI97" s="322"/>
      <c r="AJ97" s="322"/>
      <c r="AK97" s="322"/>
      <c r="AL97" s="322"/>
      <c r="AM97" s="322"/>
      <c r="AN97" s="309"/>
      <c r="AO97" s="309"/>
      <c r="AP97" s="309"/>
      <c r="AQ97" s="85" t="s">
        <v>79</v>
      </c>
      <c r="AR97" s="49"/>
      <c r="AS97" s="86">
        <f>ROUND(SUM(AS98:AS102),2)</f>
        <v>0</v>
      </c>
      <c r="AT97" s="87">
        <f t="shared" si="0"/>
        <v>0</v>
      </c>
      <c r="AU97" s="88">
        <f>ROUND(SUM(AU98:AU102),5)</f>
        <v>4817.2751099999996</v>
      </c>
      <c r="AV97" s="87">
        <f>ROUND(AZ97*L29,2)</f>
        <v>0</v>
      </c>
      <c r="AW97" s="87">
        <f>ROUND(BA97*L30,2)</f>
        <v>0</v>
      </c>
      <c r="AX97" s="87">
        <f>ROUND(BB97*L29,2)</f>
        <v>0</v>
      </c>
      <c r="AY97" s="87">
        <f>ROUND(BC97*L30,2)</f>
        <v>0</v>
      </c>
      <c r="AZ97" s="87">
        <f>ROUND(SUM(AZ98:AZ102),2)</f>
        <v>0</v>
      </c>
      <c r="BA97" s="87">
        <f>ROUND(SUM(BA98:BA102),2)</f>
        <v>0</v>
      </c>
      <c r="BB97" s="87">
        <f>ROUND(SUM(BB98:BB102),2)</f>
        <v>0</v>
      </c>
      <c r="BC97" s="87">
        <f>ROUND(SUM(BC98:BC102),2)</f>
        <v>0</v>
      </c>
      <c r="BD97" s="89">
        <f>ROUND(SUM(BD98:BD102),2)</f>
        <v>0</v>
      </c>
      <c r="BS97" s="23" t="s">
        <v>68</v>
      </c>
      <c r="BT97" s="23" t="s">
        <v>83</v>
      </c>
      <c r="BU97" s="23" t="s">
        <v>70</v>
      </c>
      <c r="BV97" s="23" t="s">
        <v>71</v>
      </c>
      <c r="BW97" s="23" t="s">
        <v>84</v>
      </c>
      <c r="BX97" s="23" t="s">
        <v>81</v>
      </c>
      <c r="CL97" s="23" t="s">
        <v>1</v>
      </c>
    </row>
    <row r="98" spans="1:90" s="4" customFormat="1" ht="20.25" customHeight="1" x14ac:dyDescent="0.2">
      <c r="A98" s="90" t="s">
        <v>85</v>
      </c>
      <c r="B98" s="49"/>
      <c r="C98" s="209"/>
      <c r="D98" s="209"/>
      <c r="E98" s="209"/>
      <c r="F98" s="209"/>
      <c r="G98" s="345" t="s">
        <v>76</v>
      </c>
      <c r="H98" s="345"/>
      <c r="I98" s="345"/>
      <c r="J98" s="345"/>
      <c r="K98" s="345"/>
      <c r="L98" s="209"/>
      <c r="M98" s="345" t="s">
        <v>2890</v>
      </c>
      <c r="N98" s="345"/>
      <c r="O98" s="345"/>
      <c r="P98" s="345"/>
      <c r="Q98" s="345"/>
      <c r="R98" s="345"/>
      <c r="S98" s="345"/>
      <c r="T98" s="345"/>
      <c r="U98" s="345"/>
      <c r="V98" s="345"/>
      <c r="W98" s="345"/>
      <c r="X98" s="345"/>
      <c r="Y98" s="345"/>
      <c r="Z98" s="345"/>
      <c r="AA98" s="345"/>
      <c r="AB98" s="345"/>
      <c r="AC98" s="345"/>
      <c r="AD98" s="345"/>
      <c r="AE98" s="345"/>
      <c r="AF98" s="345"/>
      <c r="AG98" s="309"/>
      <c r="AH98" s="309"/>
      <c r="AI98" s="309"/>
      <c r="AJ98" s="309"/>
      <c r="AK98" s="309"/>
      <c r="AL98" s="309"/>
      <c r="AM98" s="309"/>
      <c r="AN98" s="309"/>
      <c r="AO98" s="309"/>
      <c r="AP98" s="309"/>
      <c r="AQ98" s="85" t="s">
        <v>79</v>
      </c>
      <c r="AR98" s="49"/>
      <c r="AS98" s="86">
        <v>0</v>
      </c>
      <c r="AT98" s="87">
        <f t="shared" si="0"/>
        <v>0</v>
      </c>
      <c r="AU98" s="88">
        <f>'1 - Zateplenie obvodového...'!P132</f>
        <v>2308.4172881600002</v>
      </c>
      <c r="AV98" s="87">
        <f>'1 - Zateplenie obvodového...'!J37</f>
        <v>0</v>
      </c>
      <c r="AW98" s="87">
        <f>'1 - Zateplenie obvodového...'!J38</f>
        <v>0</v>
      </c>
      <c r="AX98" s="87">
        <f>'1 - Zateplenie obvodového...'!J39</f>
        <v>0</v>
      </c>
      <c r="AY98" s="87">
        <f>'1 - Zateplenie obvodového...'!J40</f>
        <v>0</v>
      </c>
      <c r="AZ98" s="87">
        <f>'1 - Zateplenie obvodového...'!F37</f>
        <v>0</v>
      </c>
      <c r="BA98" s="87">
        <f>'1 - Zateplenie obvodového...'!F38</f>
        <v>0</v>
      </c>
      <c r="BB98" s="87">
        <f>'1 - Zateplenie obvodového...'!F39</f>
        <v>0</v>
      </c>
      <c r="BC98" s="87">
        <f>'1 - Zateplenie obvodového...'!F40</f>
        <v>0</v>
      </c>
      <c r="BD98" s="89">
        <f>'1 - Zateplenie obvodového...'!F41</f>
        <v>0</v>
      </c>
      <c r="BT98" s="23" t="s">
        <v>86</v>
      </c>
      <c r="BV98" s="23" t="s">
        <v>71</v>
      </c>
      <c r="BW98" s="23" t="s">
        <v>87</v>
      </c>
      <c r="BX98" s="23" t="s">
        <v>84</v>
      </c>
      <c r="CL98" s="23" t="s">
        <v>1</v>
      </c>
    </row>
    <row r="99" spans="1:90" s="4" customFormat="1" ht="21.75" customHeight="1" x14ac:dyDescent="0.2">
      <c r="A99" s="90" t="s">
        <v>85</v>
      </c>
      <c r="B99" s="49"/>
      <c r="C99" s="209"/>
      <c r="D99" s="209"/>
      <c r="E99" s="209"/>
      <c r="F99" s="209"/>
      <c r="G99" s="345" t="s">
        <v>80</v>
      </c>
      <c r="H99" s="345"/>
      <c r="I99" s="345"/>
      <c r="J99" s="345"/>
      <c r="K99" s="345"/>
      <c r="L99" s="209"/>
      <c r="M99" s="345" t="s">
        <v>2891</v>
      </c>
      <c r="N99" s="345"/>
      <c r="O99" s="345"/>
      <c r="P99" s="345"/>
      <c r="Q99" s="345"/>
      <c r="R99" s="345"/>
      <c r="S99" s="345"/>
      <c r="T99" s="345"/>
      <c r="U99" s="345"/>
      <c r="V99" s="345"/>
      <c r="W99" s="345"/>
      <c r="X99" s="345"/>
      <c r="Y99" s="345"/>
      <c r="Z99" s="345"/>
      <c r="AA99" s="345"/>
      <c r="AB99" s="345"/>
      <c r="AC99" s="345"/>
      <c r="AD99" s="345"/>
      <c r="AE99" s="345"/>
      <c r="AF99" s="345"/>
      <c r="AG99" s="309"/>
      <c r="AH99" s="309"/>
      <c r="AI99" s="309"/>
      <c r="AJ99" s="309"/>
      <c r="AK99" s="309"/>
      <c r="AL99" s="309"/>
      <c r="AM99" s="309"/>
      <c r="AN99" s="309"/>
      <c r="AO99" s="309"/>
      <c r="AP99" s="309"/>
      <c r="AQ99" s="85" t="s">
        <v>79</v>
      </c>
      <c r="AR99" s="49"/>
      <c r="AS99" s="86">
        <v>0</v>
      </c>
      <c r="AT99" s="87">
        <f t="shared" si="0"/>
        <v>0</v>
      </c>
      <c r="AU99" s="88">
        <f>'2 - Zateplenie strešného ...'!P138</f>
        <v>282.34643437999995</v>
      </c>
      <c r="AV99" s="87">
        <f>'2 - Zateplenie strešného ...'!J37</f>
        <v>0</v>
      </c>
      <c r="AW99" s="87">
        <f>'2 - Zateplenie strešného ...'!J38</f>
        <v>0</v>
      </c>
      <c r="AX99" s="87">
        <f>'2 - Zateplenie strešného ...'!J39</f>
        <v>0</v>
      </c>
      <c r="AY99" s="87">
        <f>'2 - Zateplenie strešného ...'!J40</f>
        <v>0</v>
      </c>
      <c r="AZ99" s="87">
        <f>'2 - Zateplenie strešného ...'!F37</f>
        <v>0</v>
      </c>
      <c r="BA99" s="87">
        <f>'2 - Zateplenie strešného ...'!F38</f>
        <v>0</v>
      </c>
      <c r="BB99" s="87">
        <f>'2 - Zateplenie strešného ...'!F39</f>
        <v>0</v>
      </c>
      <c r="BC99" s="87">
        <f>'2 - Zateplenie strešného ...'!F40</f>
        <v>0</v>
      </c>
      <c r="BD99" s="89">
        <f>'2 - Zateplenie strešného ...'!F41</f>
        <v>0</v>
      </c>
      <c r="BT99" s="23" t="s">
        <v>86</v>
      </c>
      <c r="BV99" s="23" t="s">
        <v>71</v>
      </c>
      <c r="BW99" s="23" t="s">
        <v>88</v>
      </c>
      <c r="BX99" s="23" t="s">
        <v>84</v>
      </c>
      <c r="CL99" s="23" t="s">
        <v>1</v>
      </c>
    </row>
    <row r="100" spans="1:90" s="4" customFormat="1" ht="20.25" customHeight="1" x14ac:dyDescent="0.2">
      <c r="A100" s="90" t="s">
        <v>85</v>
      </c>
      <c r="B100" s="49"/>
      <c r="C100" s="209"/>
      <c r="D100" s="209"/>
      <c r="E100" s="209"/>
      <c r="F100" s="209"/>
      <c r="G100" s="345" t="s">
        <v>83</v>
      </c>
      <c r="H100" s="345"/>
      <c r="I100" s="345"/>
      <c r="J100" s="345"/>
      <c r="K100" s="345"/>
      <c r="L100" s="209"/>
      <c r="M100" s="345" t="s">
        <v>2892</v>
      </c>
      <c r="N100" s="345"/>
      <c r="O100" s="345"/>
      <c r="P100" s="345"/>
      <c r="Q100" s="345"/>
      <c r="R100" s="345"/>
      <c r="S100" s="345"/>
      <c r="T100" s="345"/>
      <c r="U100" s="345"/>
      <c r="V100" s="345"/>
      <c r="W100" s="345"/>
      <c r="X100" s="345"/>
      <c r="Y100" s="345"/>
      <c r="Z100" s="345"/>
      <c r="AA100" s="345"/>
      <c r="AB100" s="345"/>
      <c r="AC100" s="345"/>
      <c r="AD100" s="345"/>
      <c r="AE100" s="345"/>
      <c r="AF100" s="345"/>
      <c r="AG100" s="309"/>
      <c r="AH100" s="309"/>
      <c r="AI100" s="309"/>
      <c r="AJ100" s="309"/>
      <c r="AK100" s="309"/>
      <c r="AL100" s="309"/>
      <c r="AM100" s="309"/>
      <c r="AN100" s="309"/>
      <c r="AO100" s="309"/>
      <c r="AP100" s="309"/>
      <c r="AQ100" s="85" t="s">
        <v>79</v>
      </c>
      <c r="AR100" s="49"/>
      <c r="AS100" s="86">
        <v>0</v>
      </c>
      <c r="AT100" s="87">
        <f t="shared" si="0"/>
        <v>0</v>
      </c>
      <c r="AU100" s="88">
        <f>'3 - Výmena otvorových kon...'!P134</f>
        <v>495.32296145999999</v>
      </c>
      <c r="AV100" s="87">
        <f>'3 - Výmena otvorových kon...'!J37</f>
        <v>0</v>
      </c>
      <c r="AW100" s="87">
        <f>'3 - Výmena otvorových kon...'!J38</f>
        <v>0</v>
      </c>
      <c r="AX100" s="87">
        <f>'3 - Výmena otvorových kon...'!J39</f>
        <v>0</v>
      </c>
      <c r="AY100" s="87">
        <f>'3 - Výmena otvorových kon...'!J40</f>
        <v>0</v>
      </c>
      <c r="AZ100" s="87">
        <f>'3 - Výmena otvorových kon...'!F37</f>
        <v>0</v>
      </c>
      <c r="BA100" s="87">
        <f>'3 - Výmena otvorových kon...'!F38</f>
        <v>0</v>
      </c>
      <c r="BB100" s="87">
        <f>'3 - Výmena otvorových kon...'!F39</f>
        <v>0</v>
      </c>
      <c r="BC100" s="87">
        <f>'3 - Výmena otvorových kon...'!F40</f>
        <v>0</v>
      </c>
      <c r="BD100" s="89">
        <f>'3 - Výmena otvorových kon...'!F41</f>
        <v>0</v>
      </c>
      <c r="BT100" s="23" t="s">
        <v>86</v>
      </c>
      <c r="BV100" s="23" t="s">
        <v>71</v>
      </c>
      <c r="BW100" s="23" t="s">
        <v>89</v>
      </c>
      <c r="BX100" s="23" t="s">
        <v>84</v>
      </c>
      <c r="CL100" s="23" t="s">
        <v>1</v>
      </c>
    </row>
    <row r="101" spans="1:90" s="4" customFormat="1" ht="21.75" customHeight="1" x14ac:dyDescent="0.2">
      <c r="A101" s="90" t="s">
        <v>85</v>
      </c>
      <c r="B101" s="49"/>
      <c r="C101" s="209"/>
      <c r="D101" s="209"/>
      <c r="E101" s="209"/>
      <c r="F101" s="209"/>
      <c r="G101" s="345" t="s">
        <v>86</v>
      </c>
      <c r="H101" s="345"/>
      <c r="I101" s="345"/>
      <c r="J101" s="345"/>
      <c r="K101" s="345"/>
      <c r="L101" s="209"/>
      <c r="M101" s="345" t="s">
        <v>2893</v>
      </c>
      <c r="N101" s="345"/>
      <c r="O101" s="345"/>
      <c r="P101" s="345"/>
      <c r="Q101" s="345"/>
      <c r="R101" s="345"/>
      <c r="S101" s="345"/>
      <c r="T101" s="345"/>
      <c r="U101" s="345"/>
      <c r="V101" s="345"/>
      <c r="W101" s="345"/>
      <c r="X101" s="345"/>
      <c r="Y101" s="345"/>
      <c r="Z101" s="345"/>
      <c r="AA101" s="345"/>
      <c r="AB101" s="345"/>
      <c r="AC101" s="345"/>
      <c r="AD101" s="345"/>
      <c r="AE101" s="345"/>
      <c r="AF101" s="345"/>
      <c r="AG101" s="309"/>
      <c r="AH101" s="309"/>
      <c r="AI101" s="309"/>
      <c r="AJ101" s="309"/>
      <c r="AK101" s="309"/>
      <c r="AL101" s="309"/>
      <c r="AM101" s="309"/>
      <c r="AN101" s="309"/>
      <c r="AO101" s="309"/>
      <c r="AP101" s="309"/>
      <c r="AQ101" s="85" t="s">
        <v>79</v>
      </c>
      <c r="AR101" s="49"/>
      <c r="AS101" s="86">
        <v>0</v>
      </c>
      <c r="AT101" s="87">
        <f t="shared" si="0"/>
        <v>0</v>
      </c>
      <c r="AU101" s="88">
        <f>'4 - Ostatné'!P131</f>
        <v>1690.3690678100002</v>
      </c>
      <c r="AV101" s="87">
        <f>'4 - Ostatné'!J37</f>
        <v>0</v>
      </c>
      <c r="AW101" s="87">
        <f>'4 - Ostatné'!J38</f>
        <v>0</v>
      </c>
      <c r="AX101" s="87">
        <f>'4 - Ostatné'!J39</f>
        <v>0</v>
      </c>
      <c r="AY101" s="87">
        <f>'4 - Ostatné'!J40</f>
        <v>0</v>
      </c>
      <c r="AZ101" s="87">
        <f>'4 - Ostatné'!F37</f>
        <v>0</v>
      </c>
      <c r="BA101" s="87">
        <f>'4 - Ostatné'!F38</f>
        <v>0</v>
      </c>
      <c r="BB101" s="87">
        <f>'4 - Ostatné'!F39</f>
        <v>0</v>
      </c>
      <c r="BC101" s="87">
        <f>'4 - Ostatné'!F40</f>
        <v>0</v>
      </c>
      <c r="BD101" s="89">
        <f>'4 - Ostatné'!F41</f>
        <v>0</v>
      </c>
      <c r="BT101" s="23" t="s">
        <v>86</v>
      </c>
      <c r="BV101" s="23" t="s">
        <v>71</v>
      </c>
      <c r="BW101" s="23" t="s">
        <v>90</v>
      </c>
      <c r="BX101" s="23" t="s">
        <v>84</v>
      </c>
      <c r="CL101" s="23" t="s">
        <v>1</v>
      </c>
    </row>
    <row r="102" spans="1:90" s="4" customFormat="1" ht="16.5" customHeight="1" x14ac:dyDescent="0.2">
      <c r="A102" s="90" t="s">
        <v>85</v>
      </c>
      <c r="B102" s="49"/>
      <c r="C102" s="209"/>
      <c r="D102" s="209"/>
      <c r="E102" s="209"/>
      <c r="F102" s="209"/>
      <c r="G102" s="345" t="s">
        <v>91</v>
      </c>
      <c r="H102" s="345"/>
      <c r="I102" s="345"/>
      <c r="J102" s="345"/>
      <c r="K102" s="345"/>
      <c r="L102" s="209"/>
      <c r="M102" s="345" t="s">
        <v>2894</v>
      </c>
      <c r="N102" s="345"/>
      <c r="O102" s="345"/>
      <c r="P102" s="345"/>
      <c r="Q102" s="345"/>
      <c r="R102" s="345"/>
      <c r="S102" s="345"/>
      <c r="T102" s="345"/>
      <c r="U102" s="345"/>
      <c r="V102" s="345"/>
      <c r="W102" s="345"/>
      <c r="X102" s="345"/>
      <c r="Y102" s="345"/>
      <c r="Z102" s="345"/>
      <c r="AA102" s="345"/>
      <c r="AB102" s="345"/>
      <c r="AC102" s="345"/>
      <c r="AD102" s="345"/>
      <c r="AE102" s="345"/>
      <c r="AF102" s="345"/>
      <c r="AG102" s="309"/>
      <c r="AH102" s="309"/>
      <c r="AI102" s="309"/>
      <c r="AJ102" s="309"/>
      <c r="AK102" s="309"/>
      <c r="AL102" s="309"/>
      <c r="AM102" s="309"/>
      <c r="AN102" s="309"/>
      <c r="AO102" s="309"/>
      <c r="AP102" s="309"/>
      <c r="AQ102" s="85" t="s">
        <v>79</v>
      </c>
      <c r="AR102" s="49"/>
      <c r="AS102" s="86">
        <v>0</v>
      </c>
      <c r="AT102" s="87">
        <f t="shared" si="0"/>
        <v>0</v>
      </c>
      <c r="AU102" s="88">
        <f>'5 - Odkvapový chodník'!P130</f>
        <v>40.819362000000005</v>
      </c>
      <c r="AV102" s="87">
        <f>'5 - Odkvapový chodník'!J37</f>
        <v>0</v>
      </c>
      <c r="AW102" s="87">
        <f>'5 - Odkvapový chodník'!J38</f>
        <v>0</v>
      </c>
      <c r="AX102" s="87">
        <f>'5 - Odkvapový chodník'!J39</f>
        <v>0</v>
      </c>
      <c r="AY102" s="87">
        <f>'5 - Odkvapový chodník'!J40</f>
        <v>0</v>
      </c>
      <c r="AZ102" s="87">
        <f>'5 - Odkvapový chodník'!F37</f>
        <v>0</v>
      </c>
      <c r="BA102" s="87">
        <f>'5 - Odkvapový chodník'!F38</f>
        <v>0</v>
      </c>
      <c r="BB102" s="87">
        <f>'5 - Odkvapový chodník'!F39</f>
        <v>0</v>
      </c>
      <c r="BC102" s="87">
        <f>'5 - Odkvapový chodník'!F40</f>
        <v>0</v>
      </c>
      <c r="BD102" s="89">
        <f>'5 - Odkvapový chodník'!F41</f>
        <v>0</v>
      </c>
      <c r="BT102" s="23" t="s">
        <v>86</v>
      </c>
      <c r="BV102" s="23" t="s">
        <v>71</v>
      </c>
      <c r="BW102" s="23" t="s">
        <v>92</v>
      </c>
      <c r="BX102" s="23" t="s">
        <v>84</v>
      </c>
      <c r="CL102" s="23" t="s">
        <v>1</v>
      </c>
    </row>
    <row r="103" spans="1:90" s="235" customFormat="1" ht="23.25" customHeight="1" x14ac:dyDescent="0.2">
      <c r="B103" s="226"/>
      <c r="C103" s="227"/>
      <c r="D103" s="227"/>
      <c r="E103" s="227"/>
      <c r="F103" s="346" t="s">
        <v>93</v>
      </c>
      <c r="G103" s="346"/>
      <c r="H103" s="346"/>
      <c r="I103" s="346"/>
      <c r="J103" s="346"/>
      <c r="K103" s="227"/>
      <c r="L103" s="346" t="s">
        <v>94</v>
      </c>
      <c r="M103" s="346"/>
      <c r="N103" s="346"/>
      <c r="O103" s="346"/>
      <c r="P103" s="346"/>
      <c r="Q103" s="346"/>
      <c r="R103" s="346"/>
      <c r="S103" s="346"/>
      <c r="T103" s="346"/>
      <c r="U103" s="346"/>
      <c r="V103" s="346"/>
      <c r="W103" s="346"/>
      <c r="X103" s="346"/>
      <c r="Y103" s="346"/>
      <c r="Z103" s="346"/>
      <c r="AA103" s="346"/>
      <c r="AB103" s="346"/>
      <c r="AC103" s="346"/>
      <c r="AD103" s="346"/>
      <c r="AE103" s="346"/>
      <c r="AF103" s="346"/>
      <c r="AG103" s="338"/>
      <c r="AH103" s="338"/>
      <c r="AI103" s="338"/>
      <c r="AJ103" s="338"/>
      <c r="AK103" s="338"/>
      <c r="AL103" s="338"/>
      <c r="AM103" s="338"/>
      <c r="AN103" s="335"/>
      <c r="AO103" s="335"/>
      <c r="AP103" s="335"/>
      <c r="AQ103" s="230" t="s">
        <v>79</v>
      </c>
      <c r="AR103" s="226"/>
      <c r="AS103" s="231">
        <f>ROUND(SUM(AS104:AS105),2)</f>
        <v>0</v>
      </c>
      <c r="AT103" s="232">
        <f t="shared" si="0"/>
        <v>0</v>
      </c>
      <c r="AU103" s="233">
        <f>ROUND(SUM(AU104:AU105),5)</f>
        <v>0</v>
      </c>
      <c r="AV103" s="232">
        <f>ROUND(AZ103*L29,2)</f>
        <v>0</v>
      </c>
      <c r="AW103" s="232">
        <f>ROUND(BA103*L30,2)</f>
        <v>0</v>
      </c>
      <c r="AX103" s="232">
        <f>ROUND(BB103*L29,2)</f>
        <v>0</v>
      </c>
      <c r="AY103" s="232">
        <f>ROUND(BC103*L30,2)</f>
        <v>0</v>
      </c>
      <c r="AZ103" s="232">
        <f>ROUND(SUM(AZ104:AZ105),2)</f>
        <v>0</v>
      </c>
      <c r="BA103" s="232">
        <f>ROUND(SUM(BA104:BA105),2)</f>
        <v>0</v>
      </c>
      <c r="BB103" s="232">
        <f>ROUND(SUM(BB104:BB105),2)</f>
        <v>0</v>
      </c>
      <c r="BC103" s="232">
        <f>ROUND(SUM(BC104:BC105),2)</f>
        <v>0</v>
      </c>
      <c r="BD103" s="234">
        <f>ROUND(SUM(BD104:BD105),2)</f>
        <v>0</v>
      </c>
      <c r="BS103" s="236" t="s">
        <v>68</v>
      </c>
      <c r="BT103" s="236" t="s">
        <v>83</v>
      </c>
      <c r="BU103" s="236" t="s">
        <v>70</v>
      </c>
      <c r="BV103" s="236" t="s">
        <v>71</v>
      </c>
      <c r="BW103" s="236" t="s">
        <v>95</v>
      </c>
      <c r="BX103" s="236" t="s">
        <v>81</v>
      </c>
      <c r="CL103" s="236" t="s">
        <v>16</v>
      </c>
    </row>
    <row r="104" spans="1:90" s="4" customFormat="1" ht="24" customHeight="1" x14ac:dyDescent="0.2">
      <c r="A104" s="90" t="s">
        <v>85</v>
      </c>
      <c r="B104" s="49"/>
      <c r="C104" s="209"/>
      <c r="D104" s="209"/>
      <c r="E104" s="209"/>
      <c r="F104" s="209"/>
      <c r="G104" s="345" t="s">
        <v>93</v>
      </c>
      <c r="H104" s="345"/>
      <c r="I104" s="345"/>
      <c r="J104" s="345"/>
      <c r="K104" s="345"/>
      <c r="L104" s="209"/>
      <c r="M104" s="345" t="s">
        <v>2895</v>
      </c>
      <c r="N104" s="345"/>
      <c r="O104" s="345"/>
      <c r="P104" s="345"/>
      <c r="Q104" s="345"/>
      <c r="R104" s="345"/>
      <c r="S104" s="345"/>
      <c r="T104" s="345"/>
      <c r="U104" s="345"/>
      <c r="V104" s="345"/>
      <c r="W104" s="345"/>
      <c r="X104" s="345"/>
      <c r="Y104" s="345"/>
      <c r="Z104" s="345"/>
      <c r="AA104" s="345"/>
      <c r="AB104" s="345"/>
      <c r="AC104" s="345"/>
      <c r="AD104" s="345"/>
      <c r="AE104" s="345"/>
      <c r="AF104" s="345"/>
      <c r="AG104" s="309"/>
      <c r="AH104" s="309"/>
      <c r="AI104" s="309"/>
      <c r="AJ104" s="309"/>
      <c r="AK104" s="309"/>
      <c r="AL104" s="309"/>
      <c r="AM104" s="309"/>
      <c r="AN104" s="309"/>
      <c r="AO104" s="309"/>
      <c r="AP104" s="309"/>
      <c r="AQ104" s="85" t="s">
        <v>79</v>
      </c>
      <c r="AR104" s="49"/>
      <c r="AS104" s="86">
        <v>0</v>
      </c>
      <c r="AT104" s="87">
        <f t="shared" si="0"/>
        <v>0</v>
      </c>
      <c r="AU104" s="88">
        <f>'6 - E1.4.1. Zdravotechnik...'!P126</f>
        <v>0</v>
      </c>
      <c r="AV104" s="87">
        <f>'6 - E1.4.1. Zdravotechnik...'!J37</f>
        <v>0</v>
      </c>
      <c r="AW104" s="87">
        <f>'6 - E1.4.1. Zdravotechnik...'!J38</f>
        <v>0</v>
      </c>
      <c r="AX104" s="87">
        <f>'6 - E1.4.1. Zdravotechnik...'!J39</f>
        <v>0</v>
      </c>
      <c r="AY104" s="87">
        <f>'6 - E1.4.1. Zdravotechnik...'!J40</f>
        <v>0</v>
      </c>
      <c r="AZ104" s="87">
        <f>'6 - E1.4.1. Zdravotechnik...'!F37</f>
        <v>0</v>
      </c>
      <c r="BA104" s="87">
        <f>'6 - E1.4.1. Zdravotechnik...'!F38</f>
        <v>0</v>
      </c>
      <c r="BB104" s="87">
        <f>'6 - E1.4.1. Zdravotechnik...'!F39</f>
        <v>0</v>
      </c>
      <c r="BC104" s="87">
        <f>'6 - E1.4.1. Zdravotechnik...'!F40</f>
        <v>0</v>
      </c>
      <c r="BD104" s="89">
        <f>'6 - E1.4.1. Zdravotechnik...'!F41</f>
        <v>0</v>
      </c>
      <c r="BT104" s="23" t="s">
        <v>86</v>
      </c>
      <c r="BV104" s="23" t="s">
        <v>71</v>
      </c>
      <c r="BW104" s="23" t="s">
        <v>96</v>
      </c>
      <c r="BX104" s="23" t="s">
        <v>95</v>
      </c>
      <c r="CL104" s="23" t="s">
        <v>16</v>
      </c>
    </row>
    <row r="105" spans="1:90" s="4" customFormat="1" ht="13.5" customHeight="1" x14ac:dyDescent="0.2">
      <c r="A105" s="90" t="s">
        <v>85</v>
      </c>
      <c r="B105" s="49"/>
      <c r="C105" s="209"/>
      <c r="D105" s="209"/>
      <c r="E105" s="209"/>
      <c r="F105" s="209"/>
      <c r="G105" s="345" t="s">
        <v>97</v>
      </c>
      <c r="H105" s="345"/>
      <c r="I105" s="345"/>
      <c r="J105" s="345"/>
      <c r="K105" s="345"/>
      <c r="L105" s="209"/>
      <c r="M105" s="345" t="s">
        <v>2896</v>
      </c>
      <c r="N105" s="345"/>
      <c r="O105" s="345"/>
      <c r="P105" s="345"/>
      <c r="Q105" s="345"/>
      <c r="R105" s="345"/>
      <c r="S105" s="345"/>
      <c r="T105" s="345"/>
      <c r="U105" s="345"/>
      <c r="V105" s="345"/>
      <c r="W105" s="345"/>
      <c r="X105" s="345"/>
      <c r="Y105" s="345"/>
      <c r="Z105" s="345"/>
      <c r="AA105" s="345"/>
      <c r="AB105" s="345"/>
      <c r="AC105" s="345"/>
      <c r="AD105" s="345"/>
      <c r="AE105" s="345"/>
      <c r="AF105" s="345"/>
      <c r="AG105" s="309"/>
      <c r="AH105" s="309"/>
      <c r="AI105" s="309"/>
      <c r="AJ105" s="309"/>
      <c r="AK105" s="309"/>
      <c r="AL105" s="309"/>
      <c r="AM105" s="309"/>
      <c r="AN105" s="309"/>
      <c r="AO105" s="309"/>
      <c r="AP105" s="309"/>
      <c r="AQ105" s="85" t="s">
        <v>79</v>
      </c>
      <c r="AR105" s="49"/>
      <c r="AS105" s="86">
        <v>0</v>
      </c>
      <c r="AT105" s="87">
        <f t="shared" si="0"/>
        <v>0</v>
      </c>
      <c r="AU105" s="88">
        <f>'7 - E1.4.2. Plynoinštalácia'!P129</f>
        <v>0</v>
      </c>
      <c r="AV105" s="87">
        <f>'7 - E1.4.2. Plynoinštalácia'!J37</f>
        <v>0</v>
      </c>
      <c r="AW105" s="87">
        <f>'7 - E1.4.2. Plynoinštalácia'!J38</f>
        <v>0</v>
      </c>
      <c r="AX105" s="87">
        <f>'7 - E1.4.2. Plynoinštalácia'!J39</f>
        <v>0</v>
      </c>
      <c r="AY105" s="87">
        <f>'7 - E1.4.2. Plynoinštalácia'!J40</f>
        <v>0</v>
      </c>
      <c r="AZ105" s="87">
        <f>'7 - E1.4.2. Plynoinštalácia'!F37</f>
        <v>0</v>
      </c>
      <c r="BA105" s="87">
        <f>'7 - E1.4.2. Plynoinštalácia'!F38</f>
        <v>0</v>
      </c>
      <c r="BB105" s="87">
        <f>'7 - E1.4.2. Plynoinštalácia'!F39</f>
        <v>0</v>
      </c>
      <c r="BC105" s="87">
        <f>'7 - E1.4.2. Plynoinštalácia'!F40</f>
        <v>0</v>
      </c>
      <c r="BD105" s="89">
        <f>'7 - E1.4.2. Plynoinštalácia'!F41</f>
        <v>0</v>
      </c>
      <c r="BT105" s="23" t="s">
        <v>86</v>
      </c>
      <c r="BV105" s="23" t="s">
        <v>71</v>
      </c>
      <c r="BW105" s="23" t="s">
        <v>98</v>
      </c>
      <c r="BX105" s="23" t="s">
        <v>95</v>
      </c>
      <c r="CL105" s="23" t="s">
        <v>16</v>
      </c>
    </row>
    <row r="106" spans="1:90" s="235" customFormat="1" ht="23.25" customHeight="1" x14ac:dyDescent="0.3">
      <c r="A106" s="225" t="s">
        <v>85</v>
      </c>
      <c r="B106" s="226"/>
      <c r="C106" s="227"/>
      <c r="D106" s="227"/>
      <c r="E106" s="227"/>
      <c r="F106" s="346" t="s">
        <v>99</v>
      </c>
      <c r="G106" s="346"/>
      <c r="H106" s="346"/>
      <c r="I106" s="346"/>
      <c r="J106" s="346"/>
      <c r="K106" s="227"/>
      <c r="L106" s="346" t="s">
        <v>100</v>
      </c>
      <c r="M106" s="346"/>
      <c r="N106" s="346"/>
      <c r="O106" s="346"/>
      <c r="P106" s="346"/>
      <c r="Q106" s="346"/>
      <c r="R106" s="346"/>
      <c r="S106" s="346"/>
      <c r="T106" s="346"/>
      <c r="U106" s="346"/>
      <c r="V106" s="346"/>
      <c r="W106" s="346"/>
      <c r="X106" s="346"/>
      <c r="Y106" s="346"/>
      <c r="Z106" s="346"/>
      <c r="AA106" s="346"/>
      <c r="AB106" s="346"/>
      <c r="AC106" s="346"/>
      <c r="AD106" s="346"/>
      <c r="AE106" s="346"/>
      <c r="AF106" s="346"/>
      <c r="AG106" s="335"/>
      <c r="AH106" s="335"/>
      <c r="AI106" s="335"/>
      <c r="AJ106" s="335"/>
      <c r="AK106" s="335"/>
      <c r="AL106" s="335"/>
      <c r="AM106" s="335"/>
      <c r="AN106" s="335"/>
      <c r="AO106" s="335"/>
      <c r="AP106" s="335"/>
      <c r="AQ106" s="230" t="s">
        <v>79</v>
      </c>
      <c r="AR106" s="226"/>
      <c r="AS106" s="231">
        <v>0</v>
      </c>
      <c r="AT106" s="232">
        <f t="shared" si="0"/>
        <v>0</v>
      </c>
      <c r="AU106" s="233">
        <f>'8 - E1.5. Vykurovanie'!P132</f>
        <v>0</v>
      </c>
      <c r="AV106" s="232">
        <f>'8 - E1.5. Vykurovanie'!J37</f>
        <v>0</v>
      </c>
      <c r="AW106" s="232">
        <f>'8 - E1.5. Vykurovanie'!J38</f>
        <v>0</v>
      </c>
      <c r="AX106" s="232">
        <f>'8 - E1.5. Vykurovanie'!J39</f>
        <v>0</v>
      </c>
      <c r="AY106" s="232">
        <f>'8 - E1.5. Vykurovanie'!J40</f>
        <v>0</v>
      </c>
      <c r="AZ106" s="232">
        <f>'8 - E1.5. Vykurovanie'!F37</f>
        <v>0</v>
      </c>
      <c r="BA106" s="232">
        <f>'8 - E1.5. Vykurovanie'!F38</f>
        <v>0</v>
      </c>
      <c r="BB106" s="232">
        <f>'8 - E1.5. Vykurovanie'!F39</f>
        <v>0</v>
      </c>
      <c r="BC106" s="232">
        <f>'8 - E1.5. Vykurovanie'!F40</f>
        <v>0</v>
      </c>
      <c r="BD106" s="234">
        <f>'8 - E1.5. Vykurovanie'!F41</f>
        <v>0</v>
      </c>
      <c r="BT106" s="236" t="s">
        <v>83</v>
      </c>
      <c r="BV106" s="236" t="s">
        <v>71</v>
      </c>
      <c r="BW106" s="236" t="s">
        <v>101</v>
      </c>
      <c r="BX106" s="236" t="s">
        <v>81</v>
      </c>
      <c r="CL106" s="236" t="s">
        <v>16</v>
      </c>
    </row>
    <row r="107" spans="1:90" s="4" customFormat="1" ht="24.75" customHeight="1" x14ac:dyDescent="0.2">
      <c r="A107" s="90" t="s">
        <v>85</v>
      </c>
      <c r="B107" s="49"/>
      <c r="C107" s="209"/>
      <c r="D107" s="209"/>
      <c r="E107" s="209"/>
      <c r="F107" s="345" t="s">
        <v>102</v>
      </c>
      <c r="G107" s="345"/>
      <c r="H107" s="345"/>
      <c r="I107" s="345"/>
      <c r="J107" s="345"/>
      <c r="K107" s="209"/>
      <c r="L107" s="345" t="s">
        <v>103</v>
      </c>
      <c r="M107" s="345"/>
      <c r="N107" s="345"/>
      <c r="O107" s="345"/>
      <c r="P107" s="345"/>
      <c r="Q107" s="345"/>
      <c r="R107" s="345"/>
      <c r="S107" s="345"/>
      <c r="T107" s="345"/>
      <c r="U107" s="345"/>
      <c r="V107" s="345"/>
      <c r="W107" s="345"/>
      <c r="X107" s="345"/>
      <c r="Y107" s="345"/>
      <c r="Z107" s="345"/>
      <c r="AA107" s="345"/>
      <c r="AB107" s="345"/>
      <c r="AC107" s="345"/>
      <c r="AD107" s="345"/>
      <c r="AE107" s="345"/>
      <c r="AF107" s="345"/>
      <c r="AG107" s="309"/>
      <c r="AH107" s="309"/>
      <c r="AI107" s="309"/>
      <c r="AJ107" s="309"/>
      <c r="AK107" s="309"/>
      <c r="AL107" s="309"/>
      <c r="AM107" s="309"/>
      <c r="AN107" s="309"/>
      <c r="AO107" s="309"/>
      <c r="AP107" s="309"/>
      <c r="AQ107" s="85" t="s">
        <v>79</v>
      </c>
      <c r="AR107" s="49"/>
      <c r="AS107" s="86">
        <v>0</v>
      </c>
      <c r="AT107" s="87">
        <f t="shared" si="0"/>
        <v>0</v>
      </c>
      <c r="AU107" s="88">
        <f>'9 - E1.5. MaR a PRS'!P130</f>
        <v>0</v>
      </c>
      <c r="AV107" s="87">
        <f>'9 - E1.5. MaR a PRS'!J37</f>
        <v>0</v>
      </c>
      <c r="AW107" s="87">
        <f>'9 - E1.5. MaR a PRS'!J38</f>
        <v>0</v>
      </c>
      <c r="AX107" s="87">
        <f>'9 - E1.5. MaR a PRS'!J39</f>
        <v>0</v>
      </c>
      <c r="AY107" s="87">
        <f>'9 - E1.5. MaR a PRS'!J40</f>
        <v>0</v>
      </c>
      <c r="AZ107" s="87">
        <f>'9 - E1.5. MaR a PRS'!F37</f>
        <v>0</v>
      </c>
      <c r="BA107" s="87">
        <f>'9 - E1.5. MaR a PRS'!F38</f>
        <v>0</v>
      </c>
      <c r="BB107" s="87">
        <f>'9 - E1.5. MaR a PRS'!F39</f>
        <v>0</v>
      </c>
      <c r="BC107" s="87">
        <f>'9 - E1.5. MaR a PRS'!F40</f>
        <v>0</v>
      </c>
      <c r="BD107" s="89">
        <f>'9 - E1.5. MaR a PRS'!F41</f>
        <v>0</v>
      </c>
      <c r="BT107" s="23" t="s">
        <v>83</v>
      </c>
      <c r="BV107" s="23" t="s">
        <v>71</v>
      </c>
      <c r="BW107" s="23" t="s">
        <v>104</v>
      </c>
      <c r="BX107" s="23" t="s">
        <v>81</v>
      </c>
      <c r="CL107" s="23" t="s">
        <v>1</v>
      </c>
    </row>
    <row r="108" spans="1:90" s="4" customFormat="1" ht="17.25" customHeight="1" x14ac:dyDescent="0.2">
      <c r="B108" s="49"/>
      <c r="C108" s="209"/>
      <c r="D108" s="209"/>
      <c r="E108" s="209"/>
      <c r="F108" s="345" t="s">
        <v>105</v>
      </c>
      <c r="G108" s="345"/>
      <c r="H108" s="345"/>
      <c r="I108" s="345"/>
      <c r="J108" s="345"/>
      <c r="K108" s="209"/>
      <c r="L108" s="345" t="s">
        <v>2881</v>
      </c>
      <c r="M108" s="345"/>
      <c r="N108" s="345"/>
      <c r="O108" s="345"/>
      <c r="P108" s="345"/>
      <c r="Q108" s="345"/>
      <c r="R108" s="345"/>
      <c r="S108" s="345"/>
      <c r="T108" s="345"/>
      <c r="U108" s="345"/>
      <c r="V108" s="345"/>
      <c r="W108" s="345"/>
      <c r="X108" s="345"/>
      <c r="Y108" s="345"/>
      <c r="Z108" s="345"/>
      <c r="AA108" s="345"/>
      <c r="AB108" s="345"/>
      <c r="AC108" s="345"/>
      <c r="AD108" s="345"/>
      <c r="AE108" s="345"/>
      <c r="AF108" s="345"/>
      <c r="AG108" s="322"/>
      <c r="AH108" s="322"/>
      <c r="AI108" s="322"/>
      <c r="AJ108" s="322"/>
      <c r="AK108" s="322"/>
      <c r="AL108" s="322"/>
      <c r="AM108" s="322"/>
      <c r="AN108" s="309"/>
      <c r="AO108" s="309"/>
      <c r="AP108" s="309"/>
      <c r="AQ108" s="85" t="s">
        <v>79</v>
      </c>
      <c r="AR108" s="49"/>
      <c r="AS108" s="86">
        <f>ROUND(AS109,2)</f>
        <v>0</v>
      </c>
      <c r="AT108" s="87">
        <f t="shared" si="0"/>
        <v>0</v>
      </c>
      <c r="AU108" s="88">
        <f>ROUND(AU109,5)</f>
        <v>0</v>
      </c>
      <c r="AV108" s="87">
        <f>ROUND(AZ108*L29,2)</f>
        <v>0</v>
      </c>
      <c r="AW108" s="87">
        <f>ROUND(BA108*L30,2)</f>
        <v>0</v>
      </c>
      <c r="AX108" s="87">
        <f>ROUND(BB108*L29,2)</f>
        <v>0</v>
      </c>
      <c r="AY108" s="87">
        <f>ROUND(BC108*L30,2)</f>
        <v>0</v>
      </c>
      <c r="AZ108" s="87">
        <f>ROUND(AZ109,2)</f>
        <v>0</v>
      </c>
      <c r="BA108" s="87">
        <f>ROUND(BA109,2)</f>
        <v>0</v>
      </c>
      <c r="BB108" s="87">
        <f>ROUND(BB109,2)</f>
        <v>0</v>
      </c>
      <c r="BC108" s="87">
        <f>ROUND(BC109,2)</f>
        <v>0</v>
      </c>
      <c r="BD108" s="89">
        <f>ROUND(BD109,2)</f>
        <v>0</v>
      </c>
      <c r="BS108" s="23" t="s">
        <v>68</v>
      </c>
      <c r="BT108" s="23" t="s">
        <v>83</v>
      </c>
      <c r="BU108" s="23" t="s">
        <v>70</v>
      </c>
      <c r="BV108" s="23" t="s">
        <v>71</v>
      </c>
      <c r="BW108" s="23" t="s">
        <v>107</v>
      </c>
      <c r="BX108" s="23" t="s">
        <v>81</v>
      </c>
      <c r="CL108" s="23" t="s">
        <v>16</v>
      </c>
    </row>
    <row r="109" spans="1:90" s="4" customFormat="1" ht="16.5" customHeight="1" x14ac:dyDescent="0.2">
      <c r="A109" s="90" t="s">
        <v>85</v>
      </c>
      <c r="B109" s="49"/>
      <c r="C109" s="209"/>
      <c r="D109" s="209"/>
      <c r="E109" s="209"/>
      <c r="F109" s="209"/>
      <c r="G109" s="345" t="s">
        <v>105</v>
      </c>
      <c r="H109" s="345"/>
      <c r="I109" s="345"/>
      <c r="J109" s="345"/>
      <c r="K109" s="345"/>
      <c r="L109" s="209"/>
      <c r="M109" s="345" t="s">
        <v>2887</v>
      </c>
      <c r="N109" s="345"/>
      <c r="O109" s="345"/>
      <c r="P109" s="345"/>
      <c r="Q109" s="345"/>
      <c r="R109" s="345"/>
      <c r="S109" s="345"/>
      <c r="T109" s="345"/>
      <c r="U109" s="345"/>
      <c r="V109" s="345"/>
      <c r="W109" s="345"/>
      <c r="X109" s="345"/>
      <c r="Y109" s="345"/>
      <c r="Z109" s="345"/>
      <c r="AA109" s="345"/>
      <c r="AB109" s="345"/>
      <c r="AC109" s="345"/>
      <c r="AD109" s="345"/>
      <c r="AE109" s="345"/>
      <c r="AF109" s="345"/>
      <c r="AG109" s="309"/>
      <c r="AH109" s="309"/>
      <c r="AI109" s="309"/>
      <c r="AJ109" s="309"/>
      <c r="AK109" s="309"/>
      <c r="AL109" s="309"/>
      <c r="AM109" s="309"/>
      <c r="AN109" s="309"/>
      <c r="AO109" s="309"/>
      <c r="AP109" s="309"/>
      <c r="AQ109" s="85" t="s">
        <v>79</v>
      </c>
      <c r="AR109" s="49"/>
      <c r="AS109" s="86">
        <v>0</v>
      </c>
      <c r="AT109" s="87">
        <f t="shared" si="0"/>
        <v>0</v>
      </c>
      <c r="AU109" s="88">
        <f>'10 - Umelé osvetlenie a v...'!P126</f>
        <v>0</v>
      </c>
      <c r="AV109" s="87">
        <f>'10 - Umelé osvetlenie a v...'!J37</f>
        <v>0</v>
      </c>
      <c r="AW109" s="87">
        <f>'10 - Umelé osvetlenie a v...'!J38</f>
        <v>0</v>
      </c>
      <c r="AX109" s="87">
        <f>'10 - Umelé osvetlenie a v...'!J39</f>
        <v>0</v>
      </c>
      <c r="AY109" s="87">
        <f>'10 - Umelé osvetlenie a v...'!J40</f>
        <v>0</v>
      </c>
      <c r="AZ109" s="87">
        <f>'10 - Umelé osvetlenie a v...'!F37</f>
        <v>0</v>
      </c>
      <c r="BA109" s="87">
        <f>'10 - Umelé osvetlenie a v...'!F38</f>
        <v>0</v>
      </c>
      <c r="BB109" s="87">
        <f>'10 - Umelé osvetlenie a v...'!F39</f>
        <v>0</v>
      </c>
      <c r="BC109" s="87">
        <f>'10 - Umelé osvetlenie a v...'!F40</f>
        <v>0</v>
      </c>
      <c r="BD109" s="89">
        <f>'10 - Umelé osvetlenie a v...'!F41</f>
        <v>0</v>
      </c>
      <c r="BT109" s="23" t="s">
        <v>86</v>
      </c>
      <c r="BV109" s="23" t="s">
        <v>71</v>
      </c>
      <c r="BW109" s="23" t="s">
        <v>108</v>
      </c>
      <c r="BX109" s="23" t="s">
        <v>107</v>
      </c>
      <c r="CL109" s="23" t="s">
        <v>1</v>
      </c>
    </row>
    <row r="110" spans="1:90" s="4" customFormat="1" ht="26.25" customHeight="1" x14ac:dyDescent="0.25">
      <c r="B110" s="49"/>
      <c r="C110" s="209"/>
      <c r="D110" s="209"/>
      <c r="E110" s="345" t="s">
        <v>109</v>
      </c>
      <c r="F110" s="345"/>
      <c r="G110" s="345"/>
      <c r="H110" s="345"/>
      <c r="I110" s="345"/>
      <c r="J110" s="209"/>
      <c r="K110" s="352" t="s">
        <v>110</v>
      </c>
      <c r="L110" s="352"/>
      <c r="M110" s="352"/>
      <c r="N110" s="352"/>
      <c r="O110" s="352"/>
      <c r="P110" s="352"/>
      <c r="Q110" s="352"/>
      <c r="R110" s="352"/>
      <c r="S110" s="352"/>
      <c r="T110" s="352"/>
      <c r="U110" s="352"/>
      <c r="V110" s="352"/>
      <c r="W110" s="352"/>
      <c r="X110" s="352"/>
      <c r="Y110" s="352"/>
      <c r="Z110" s="352"/>
      <c r="AA110" s="352"/>
      <c r="AB110" s="352"/>
      <c r="AC110" s="352"/>
      <c r="AD110" s="352"/>
      <c r="AE110" s="352"/>
      <c r="AF110" s="352"/>
      <c r="AG110" s="347"/>
      <c r="AH110" s="347"/>
      <c r="AI110" s="347"/>
      <c r="AJ110" s="347"/>
      <c r="AK110" s="347"/>
      <c r="AL110" s="347"/>
      <c r="AM110" s="347"/>
      <c r="AN110" s="348"/>
      <c r="AO110" s="348"/>
      <c r="AP110" s="348"/>
      <c r="AQ110" s="85" t="s">
        <v>79</v>
      </c>
      <c r="AR110" s="49"/>
      <c r="AS110" s="86">
        <f>ROUND(AS111+AS113+SUM(AS116:AS118),2)</f>
        <v>0</v>
      </c>
      <c r="AT110" s="87" t="e">
        <f t="shared" si="0"/>
        <v>#REF!</v>
      </c>
      <c r="AU110" s="88" t="e">
        <f>ROUND(AU111+AU113+SUM(AU116:AU118),5)</f>
        <v>#REF!</v>
      </c>
      <c r="AV110" s="87" t="e">
        <f>ROUND(AZ110*L29,2)</f>
        <v>#REF!</v>
      </c>
      <c r="AW110" s="87" t="e">
        <f>ROUND(BA110*L30,2)</f>
        <v>#REF!</v>
      </c>
      <c r="AX110" s="87" t="e">
        <f>ROUND(BB110*L29,2)</f>
        <v>#REF!</v>
      </c>
      <c r="AY110" s="87" t="e">
        <f>ROUND(BC110*L30,2)</f>
        <v>#REF!</v>
      </c>
      <c r="AZ110" s="87" t="e">
        <f>ROUND(AZ111+AZ113+SUM(AZ116:AZ118),2)</f>
        <v>#REF!</v>
      </c>
      <c r="BA110" s="87" t="e">
        <f>ROUND(BA111+BA113+SUM(BA116:BA118),2)</f>
        <v>#REF!</v>
      </c>
      <c r="BB110" s="87" t="e">
        <f>ROUND(BB111+BB113+SUM(BB116:BB118),2)</f>
        <v>#REF!</v>
      </c>
      <c r="BC110" s="87" t="e">
        <f>ROUND(BC111+BC113+SUM(BC116:BC118),2)</f>
        <v>#REF!</v>
      </c>
      <c r="BD110" s="89" t="e">
        <f>ROUND(BD111+BD113+SUM(BD116:BD118),2)</f>
        <v>#REF!</v>
      </c>
      <c r="BE110" s="279"/>
      <c r="BS110" s="23" t="s">
        <v>68</v>
      </c>
      <c r="BT110" s="23" t="s">
        <v>80</v>
      </c>
      <c r="BU110" s="23" t="s">
        <v>70</v>
      </c>
      <c r="BV110" s="23" t="s">
        <v>71</v>
      </c>
      <c r="BW110" s="23" t="s">
        <v>111</v>
      </c>
      <c r="BX110" s="23" t="s">
        <v>77</v>
      </c>
      <c r="CL110" s="23" t="s">
        <v>1</v>
      </c>
    </row>
    <row r="111" spans="1:90" s="4" customFormat="1" ht="30" customHeight="1" x14ac:dyDescent="0.2">
      <c r="B111" s="49"/>
      <c r="C111" s="209"/>
      <c r="D111" s="209"/>
      <c r="E111" s="209"/>
      <c r="F111" s="345"/>
      <c r="G111" s="345"/>
      <c r="H111" s="345"/>
      <c r="I111" s="345"/>
      <c r="J111" s="345"/>
      <c r="K111" s="209"/>
      <c r="L111" s="345" t="s">
        <v>82</v>
      </c>
      <c r="M111" s="345"/>
      <c r="N111" s="345"/>
      <c r="O111" s="345"/>
      <c r="P111" s="345"/>
      <c r="Q111" s="345"/>
      <c r="R111" s="345"/>
      <c r="S111" s="345"/>
      <c r="T111" s="345"/>
      <c r="U111" s="345"/>
      <c r="V111" s="345"/>
      <c r="W111" s="345"/>
      <c r="X111" s="345"/>
      <c r="Y111" s="345"/>
      <c r="Z111" s="345"/>
      <c r="AA111" s="345"/>
      <c r="AB111" s="345"/>
      <c r="AC111" s="345"/>
      <c r="AD111" s="345"/>
      <c r="AE111" s="345"/>
      <c r="AF111" s="345"/>
      <c r="AG111" s="322"/>
      <c r="AH111" s="322"/>
      <c r="AI111" s="322"/>
      <c r="AJ111" s="322"/>
      <c r="AK111" s="322"/>
      <c r="AL111" s="322"/>
      <c r="AM111" s="322"/>
      <c r="AN111" s="309"/>
      <c r="AO111" s="309"/>
      <c r="AP111" s="309"/>
      <c r="AQ111" s="85" t="s">
        <v>79</v>
      </c>
      <c r="AR111" s="49"/>
      <c r="AS111" s="86">
        <f>ROUND(AS112,2)</f>
        <v>0</v>
      </c>
      <c r="AT111" s="87" t="e">
        <f t="shared" si="0"/>
        <v>#REF!</v>
      </c>
      <c r="AU111" s="88" t="e">
        <f>ROUND(AU112,5)</f>
        <v>#REF!</v>
      </c>
      <c r="AV111" s="87" t="e">
        <f>ROUND(AZ111*L29,2)</f>
        <v>#REF!</v>
      </c>
      <c r="AW111" s="87" t="e">
        <f>ROUND(BA111*L30,2)</f>
        <v>#REF!</v>
      </c>
      <c r="AX111" s="87" t="e">
        <f>ROUND(BB111*L29,2)</f>
        <v>#REF!</v>
      </c>
      <c r="AY111" s="87" t="e">
        <f>ROUND(BC111*L30,2)</f>
        <v>#REF!</v>
      </c>
      <c r="AZ111" s="87" t="e">
        <f>ROUND(AZ112,2)</f>
        <v>#REF!</v>
      </c>
      <c r="BA111" s="87" t="e">
        <f>ROUND(BA112,2)</f>
        <v>#REF!</v>
      </c>
      <c r="BB111" s="87" t="e">
        <f>ROUND(BB112,2)</f>
        <v>#REF!</v>
      </c>
      <c r="BC111" s="87" t="e">
        <f>ROUND(BC112,2)</f>
        <v>#REF!</v>
      </c>
      <c r="BD111" s="89" t="e">
        <f>ROUND(BD112,2)</f>
        <v>#REF!</v>
      </c>
      <c r="BS111" s="23" t="s">
        <v>68</v>
      </c>
      <c r="BT111" s="23" t="s">
        <v>83</v>
      </c>
      <c r="BU111" s="23" t="s">
        <v>70</v>
      </c>
      <c r="BV111" s="23" t="s">
        <v>71</v>
      </c>
      <c r="BW111" s="23" t="s">
        <v>112</v>
      </c>
      <c r="BX111" s="23" t="s">
        <v>111</v>
      </c>
      <c r="CL111" s="23" t="s">
        <v>1</v>
      </c>
    </row>
    <row r="112" spans="1:90" s="4" customFormat="1" ht="13.5" customHeight="1" x14ac:dyDescent="0.2">
      <c r="A112" s="90" t="s">
        <v>85</v>
      </c>
      <c r="B112" s="49"/>
      <c r="C112" s="209"/>
      <c r="D112" s="209"/>
      <c r="E112" s="209"/>
      <c r="F112" s="209"/>
      <c r="G112" s="345" t="s">
        <v>113</v>
      </c>
      <c r="H112" s="345"/>
      <c r="I112" s="345"/>
      <c r="J112" s="345"/>
      <c r="K112" s="345"/>
      <c r="L112" s="345" t="s">
        <v>114</v>
      </c>
      <c r="M112" s="345"/>
      <c r="N112" s="345"/>
      <c r="O112" s="345"/>
      <c r="P112" s="345"/>
      <c r="Q112" s="345"/>
      <c r="R112" s="345"/>
      <c r="S112" s="345"/>
      <c r="T112" s="345"/>
      <c r="U112" s="345"/>
      <c r="V112" s="345"/>
      <c r="W112" s="345"/>
      <c r="X112" s="345"/>
      <c r="Y112" s="345"/>
      <c r="Z112" s="345"/>
      <c r="AA112" s="345"/>
      <c r="AB112" s="345"/>
      <c r="AC112" s="345"/>
      <c r="AD112" s="345"/>
      <c r="AE112" s="345"/>
      <c r="AG112" s="309"/>
      <c r="AH112" s="309"/>
      <c r="AI112" s="309"/>
      <c r="AJ112" s="309"/>
      <c r="AK112" s="309"/>
      <c r="AL112" s="309"/>
      <c r="AM112" s="309"/>
      <c r="AN112" s="309"/>
      <c r="AO112" s="309"/>
      <c r="AP112" s="309"/>
      <c r="AQ112" s="85" t="s">
        <v>79</v>
      </c>
      <c r="AR112" s="49"/>
      <c r="AS112" s="86">
        <v>0</v>
      </c>
      <c r="AT112" s="87" t="e">
        <f t="shared" si="0"/>
        <v>#REF!</v>
      </c>
      <c r="AU112" s="88" t="e">
        <f>#REF!</f>
        <v>#REF!</v>
      </c>
      <c r="AV112" s="87" t="e">
        <f>#REF!</f>
        <v>#REF!</v>
      </c>
      <c r="AW112" s="87" t="e">
        <f>#REF!</f>
        <v>#REF!</v>
      </c>
      <c r="AX112" s="87" t="e">
        <f>#REF!</f>
        <v>#REF!</v>
      </c>
      <c r="AY112" s="87" t="e">
        <f>#REF!</f>
        <v>#REF!</v>
      </c>
      <c r="AZ112" s="87" t="e">
        <f>#REF!</f>
        <v>#REF!</v>
      </c>
      <c r="BA112" s="87" t="e">
        <f>#REF!</f>
        <v>#REF!</v>
      </c>
      <c r="BB112" s="87" t="e">
        <f>#REF!</f>
        <v>#REF!</v>
      </c>
      <c r="BC112" s="87" t="e">
        <f>#REF!</f>
        <v>#REF!</v>
      </c>
      <c r="BD112" s="89" t="e">
        <f>#REF!</f>
        <v>#REF!</v>
      </c>
      <c r="BT112" s="23" t="s">
        <v>86</v>
      </c>
      <c r="BV112" s="23" t="s">
        <v>71</v>
      </c>
      <c r="BW112" s="23" t="s">
        <v>115</v>
      </c>
      <c r="BX112" s="23" t="s">
        <v>112</v>
      </c>
      <c r="CL112" s="23" t="s">
        <v>1</v>
      </c>
    </row>
    <row r="113" spans="1:91" s="4" customFormat="1" ht="28.5" customHeight="1" x14ac:dyDescent="0.2">
      <c r="B113" s="49"/>
      <c r="C113" s="209"/>
      <c r="D113" s="209"/>
      <c r="E113" s="209"/>
      <c r="F113" s="345"/>
      <c r="G113" s="345"/>
      <c r="H113" s="345"/>
      <c r="I113" s="345"/>
      <c r="J113" s="345"/>
      <c r="K113" s="209"/>
      <c r="L113" s="345" t="s">
        <v>94</v>
      </c>
      <c r="M113" s="345"/>
      <c r="N113" s="345"/>
      <c r="O113" s="345"/>
      <c r="P113" s="345"/>
      <c r="Q113" s="345"/>
      <c r="R113" s="345"/>
      <c r="S113" s="345"/>
      <c r="T113" s="345"/>
      <c r="U113" s="345"/>
      <c r="V113" s="345"/>
      <c r="W113" s="345"/>
      <c r="X113" s="345"/>
      <c r="Y113" s="345"/>
      <c r="Z113" s="345"/>
      <c r="AA113" s="345"/>
      <c r="AB113" s="345"/>
      <c r="AC113" s="345"/>
      <c r="AD113" s="345"/>
      <c r="AE113" s="345"/>
      <c r="AF113" s="345"/>
      <c r="AG113" s="322"/>
      <c r="AH113" s="322"/>
      <c r="AI113" s="322"/>
      <c r="AJ113" s="322"/>
      <c r="AK113" s="322"/>
      <c r="AL113" s="322"/>
      <c r="AM113" s="322"/>
      <c r="AN113" s="309"/>
      <c r="AO113" s="309"/>
      <c r="AP113" s="309"/>
      <c r="AQ113" s="85" t="s">
        <v>79</v>
      </c>
      <c r="AR113" s="49"/>
      <c r="AS113" s="86">
        <f>ROUND(AS114,2)</f>
        <v>0</v>
      </c>
      <c r="AT113" s="87">
        <f t="shared" si="0"/>
        <v>0</v>
      </c>
      <c r="AU113" s="88">
        <f>ROUND(AU114,5)</f>
        <v>0</v>
      </c>
      <c r="AV113" s="87">
        <f>ROUND(AZ113*L29,2)</f>
        <v>0</v>
      </c>
      <c r="AW113" s="87">
        <f>ROUND(BA113*L30,2)</f>
        <v>0</v>
      </c>
      <c r="AX113" s="87">
        <f>ROUND(BB113*L29,2)</f>
        <v>0</v>
      </c>
      <c r="AY113" s="87">
        <f>ROUND(BC113*L30,2)</f>
        <v>0</v>
      </c>
      <c r="AZ113" s="87">
        <f>ROUND(AZ114,2)</f>
        <v>0</v>
      </c>
      <c r="BA113" s="87">
        <f>ROUND(BA114,2)</f>
        <v>0</v>
      </c>
      <c r="BB113" s="87">
        <f>ROUND(BB114,2)</f>
        <v>0</v>
      </c>
      <c r="BC113" s="87">
        <f>ROUND(BC114,2)</f>
        <v>0</v>
      </c>
      <c r="BD113" s="89">
        <f>ROUND(BD114,2)</f>
        <v>0</v>
      </c>
      <c r="BS113" s="23" t="s">
        <v>68</v>
      </c>
      <c r="BT113" s="23" t="s">
        <v>83</v>
      </c>
      <c r="BU113" s="23" t="s">
        <v>70</v>
      </c>
      <c r="BV113" s="23" t="s">
        <v>71</v>
      </c>
      <c r="BW113" s="23" t="s">
        <v>116</v>
      </c>
      <c r="BX113" s="23" t="s">
        <v>111</v>
      </c>
      <c r="CL113" s="23" t="s">
        <v>1</v>
      </c>
    </row>
    <row r="114" spans="1:91" s="245" customFormat="1" ht="19.5" customHeight="1" x14ac:dyDescent="0.2">
      <c r="A114" s="237" t="s">
        <v>85</v>
      </c>
      <c r="B114" s="238"/>
      <c r="C114" s="239"/>
      <c r="D114" s="239"/>
      <c r="E114" s="239"/>
      <c r="F114" s="239"/>
      <c r="G114" s="350" t="s">
        <v>117</v>
      </c>
      <c r="H114" s="350"/>
      <c r="I114" s="350"/>
      <c r="J114" s="350"/>
      <c r="K114" s="350"/>
      <c r="L114" s="239"/>
      <c r="M114" s="350" t="s">
        <v>2897</v>
      </c>
      <c r="N114" s="350"/>
      <c r="O114" s="350"/>
      <c r="P114" s="350"/>
      <c r="Q114" s="350"/>
      <c r="R114" s="350"/>
      <c r="S114" s="350"/>
      <c r="T114" s="350"/>
      <c r="U114" s="350"/>
      <c r="V114" s="350"/>
      <c r="W114" s="350"/>
      <c r="X114" s="350"/>
      <c r="Y114" s="350"/>
      <c r="Z114" s="350"/>
      <c r="AA114" s="350"/>
      <c r="AB114" s="350"/>
      <c r="AC114" s="350"/>
      <c r="AD114" s="350"/>
      <c r="AE114" s="350"/>
      <c r="AF114" s="350"/>
      <c r="AG114" s="334"/>
      <c r="AH114" s="334"/>
      <c r="AI114" s="334"/>
      <c r="AJ114" s="334"/>
      <c r="AK114" s="334"/>
      <c r="AL114" s="334"/>
      <c r="AM114" s="334"/>
      <c r="AN114" s="334"/>
      <c r="AO114" s="334"/>
      <c r="AP114" s="334"/>
      <c r="AQ114" s="240" t="s">
        <v>79</v>
      </c>
      <c r="AR114" s="238"/>
      <c r="AS114" s="241">
        <v>0</v>
      </c>
      <c r="AT114" s="242">
        <f t="shared" si="0"/>
        <v>0</v>
      </c>
      <c r="AU114" s="243">
        <f>'12 - E1.4.1 Zdravotechnik...'!P134</f>
        <v>0</v>
      </c>
      <c r="AV114" s="242">
        <f>'12 - E1.4.1 Zdravotechnik...'!J37</f>
        <v>0</v>
      </c>
      <c r="AW114" s="242">
        <f>'12 - E1.4.1 Zdravotechnik...'!J38</f>
        <v>0</v>
      </c>
      <c r="AX114" s="242">
        <f>'12 - E1.4.1 Zdravotechnik...'!J39</f>
        <v>0</v>
      </c>
      <c r="AY114" s="242">
        <f>'12 - E1.4.1 Zdravotechnik...'!J40</f>
        <v>0</v>
      </c>
      <c r="AZ114" s="242">
        <f>'12 - E1.4.1 Zdravotechnik...'!F37</f>
        <v>0</v>
      </c>
      <c r="BA114" s="242">
        <f>'12 - E1.4.1 Zdravotechnik...'!F38</f>
        <v>0</v>
      </c>
      <c r="BB114" s="242">
        <f>'12 - E1.4.1 Zdravotechnik...'!F39</f>
        <v>0</v>
      </c>
      <c r="BC114" s="242">
        <f>'12 - E1.4.1 Zdravotechnik...'!F40</f>
        <v>0</v>
      </c>
      <c r="BD114" s="244">
        <f>'12 - E1.4.1 Zdravotechnik...'!F41</f>
        <v>0</v>
      </c>
      <c r="BT114" s="246" t="s">
        <v>86</v>
      </c>
      <c r="BV114" s="246" t="s">
        <v>71</v>
      </c>
      <c r="BW114" s="246" t="s">
        <v>118</v>
      </c>
      <c r="BX114" s="246" t="s">
        <v>116</v>
      </c>
      <c r="CL114" s="246" t="s">
        <v>16</v>
      </c>
    </row>
    <row r="115" spans="1:91" s="235" customFormat="1" ht="18" customHeight="1" x14ac:dyDescent="0.3">
      <c r="A115" s="225"/>
      <c r="B115" s="226"/>
      <c r="C115" s="227"/>
      <c r="D115" s="227"/>
      <c r="E115" s="227"/>
      <c r="F115" s="227"/>
      <c r="G115" s="228"/>
      <c r="H115" s="228"/>
      <c r="I115" s="228"/>
      <c r="J115" s="228"/>
      <c r="K115" s="228"/>
      <c r="L115" s="346" t="s">
        <v>2899</v>
      </c>
      <c r="M115" s="346"/>
      <c r="N115" s="346"/>
      <c r="O115" s="346"/>
      <c r="P115" s="346"/>
      <c r="Q115" s="346"/>
      <c r="R115" s="346"/>
      <c r="S115" s="346"/>
      <c r="T115" s="346"/>
      <c r="U115" s="346"/>
      <c r="V115" s="346"/>
      <c r="W115" s="346"/>
      <c r="X115" s="346"/>
      <c r="Y115" s="346"/>
      <c r="Z115" s="346"/>
      <c r="AA115" s="346"/>
      <c r="AB115" s="346"/>
      <c r="AC115" s="346"/>
      <c r="AD115" s="346"/>
      <c r="AE115" s="346"/>
      <c r="AF115" s="346"/>
      <c r="AG115" s="148"/>
      <c r="AH115" s="338"/>
      <c r="AI115" s="338"/>
      <c r="AJ115" s="338"/>
      <c r="AK115" s="338"/>
      <c r="AL115" s="338"/>
      <c r="AM115" s="338"/>
      <c r="AN115" s="148"/>
      <c r="AO115" s="227"/>
      <c r="AP115" s="229"/>
      <c r="AQ115" s="230"/>
      <c r="AR115" s="226"/>
      <c r="AS115" s="231"/>
      <c r="AT115" s="232"/>
      <c r="AU115" s="233"/>
      <c r="AV115" s="232"/>
      <c r="AW115" s="232"/>
      <c r="AX115" s="232"/>
      <c r="AY115" s="232"/>
      <c r="AZ115" s="232"/>
      <c r="BA115" s="232"/>
      <c r="BB115" s="232"/>
      <c r="BC115" s="232"/>
      <c r="BD115" s="234"/>
      <c r="BT115" s="236"/>
      <c r="BV115" s="236"/>
      <c r="BW115" s="236"/>
      <c r="BX115" s="236"/>
      <c r="CL115" s="236"/>
    </row>
    <row r="116" spans="1:91" s="235" customFormat="1" ht="18" customHeight="1" x14ac:dyDescent="0.3">
      <c r="A116" s="225" t="s">
        <v>85</v>
      </c>
      <c r="B116" s="226"/>
      <c r="C116" s="227"/>
      <c r="D116" s="227"/>
      <c r="E116" s="227"/>
      <c r="F116" s="346" t="s">
        <v>119</v>
      </c>
      <c r="G116" s="346"/>
      <c r="H116" s="346"/>
      <c r="I116" s="346"/>
      <c r="J116" s="346"/>
      <c r="K116" s="227"/>
      <c r="L116" s="346" t="s">
        <v>2888</v>
      </c>
      <c r="M116" s="346"/>
      <c r="N116" s="346"/>
      <c r="O116" s="346"/>
      <c r="P116" s="346"/>
      <c r="Q116" s="346"/>
      <c r="R116" s="346"/>
      <c r="S116" s="346"/>
      <c r="T116" s="346"/>
      <c r="U116" s="346"/>
      <c r="V116" s="346"/>
      <c r="W116" s="346"/>
      <c r="X116" s="346"/>
      <c r="Y116" s="346"/>
      <c r="Z116" s="346"/>
      <c r="AA116" s="346"/>
      <c r="AB116" s="346"/>
      <c r="AC116" s="346"/>
      <c r="AD116" s="346"/>
      <c r="AE116" s="346"/>
      <c r="AF116" s="346"/>
      <c r="AG116" s="335"/>
      <c r="AH116" s="335"/>
      <c r="AI116" s="335"/>
      <c r="AJ116" s="335"/>
      <c r="AK116" s="335"/>
      <c r="AL116" s="335"/>
      <c r="AM116" s="335"/>
      <c r="AN116" s="335"/>
      <c r="AO116" s="335"/>
      <c r="AP116" s="335"/>
      <c r="AQ116" s="230" t="s">
        <v>79</v>
      </c>
      <c r="AR116" s="226"/>
      <c r="AS116" s="231">
        <v>0</v>
      </c>
      <c r="AT116" s="232">
        <f t="shared" si="0"/>
        <v>0</v>
      </c>
      <c r="AU116" s="233">
        <f>'13 - Silnoprúdové rozvody'!P127</f>
        <v>0</v>
      </c>
      <c r="AV116" s="232">
        <f>'13 - Silnoprúdové rozvody'!J37</f>
        <v>0</v>
      </c>
      <c r="AW116" s="232">
        <f>'13 - Silnoprúdové rozvody'!J38</f>
        <v>0</v>
      </c>
      <c r="AX116" s="232">
        <f>'13 - Silnoprúdové rozvody'!J39</f>
        <v>0</v>
      </c>
      <c r="AY116" s="232">
        <f>'13 - Silnoprúdové rozvody'!J40</f>
        <v>0</v>
      </c>
      <c r="AZ116" s="232">
        <f>'13 - Silnoprúdové rozvody'!F37</f>
        <v>0</v>
      </c>
      <c r="BA116" s="232">
        <f>'13 - Silnoprúdové rozvody'!F38</f>
        <v>0</v>
      </c>
      <c r="BB116" s="232">
        <f>'13 - Silnoprúdové rozvody'!F39</f>
        <v>0</v>
      </c>
      <c r="BC116" s="232">
        <f>'13 - Silnoprúdové rozvody'!F40</f>
        <v>0</v>
      </c>
      <c r="BD116" s="234">
        <f>'13 - Silnoprúdové rozvody'!F41</f>
        <v>0</v>
      </c>
      <c r="BT116" s="236" t="s">
        <v>83</v>
      </c>
      <c r="BV116" s="236" t="s">
        <v>71</v>
      </c>
      <c r="BW116" s="236" t="s">
        <v>120</v>
      </c>
      <c r="BX116" s="236" t="s">
        <v>111</v>
      </c>
      <c r="CL116" s="236" t="s">
        <v>1</v>
      </c>
    </row>
    <row r="117" spans="1:91" s="4" customFormat="1" ht="23.25" customHeight="1" x14ac:dyDescent="0.2">
      <c r="A117" s="90" t="s">
        <v>85</v>
      </c>
      <c r="B117" s="49"/>
      <c r="C117" s="209"/>
      <c r="D117" s="209"/>
      <c r="E117" s="209"/>
      <c r="F117" s="345" t="s">
        <v>121</v>
      </c>
      <c r="G117" s="345"/>
      <c r="H117" s="345"/>
      <c r="I117" s="345"/>
      <c r="J117" s="345"/>
      <c r="K117" s="209"/>
      <c r="L117" s="345" t="s">
        <v>2889</v>
      </c>
      <c r="M117" s="345"/>
      <c r="N117" s="345"/>
      <c r="O117" s="345"/>
      <c r="P117" s="345"/>
      <c r="Q117" s="345"/>
      <c r="R117" s="345"/>
      <c r="S117" s="345"/>
      <c r="T117" s="345"/>
      <c r="U117" s="345"/>
      <c r="V117" s="345"/>
      <c r="W117" s="345"/>
      <c r="X117" s="345"/>
      <c r="Y117" s="345"/>
      <c r="Z117" s="345"/>
      <c r="AA117" s="345"/>
      <c r="AB117" s="345"/>
      <c r="AC117" s="345"/>
      <c r="AD117" s="345"/>
      <c r="AE117" s="345"/>
      <c r="AF117" s="345"/>
      <c r="AG117" s="309"/>
      <c r="AH117" s="309"/>
      <c r="AI117" s="309"/>
      <c r="AJ117" s="309"/>
      <c r="AK117" s="309"/>
      <c r="AL117" s="309"/>
      <c r="AM117" s="309"/>
      <c r="AN117" s="309"/>
      <c r="AO117" s="309"/>
      <c r="AP117" s="309"/>
      <c r="AQ117" s="85" t="s">
        <v>79</v>
      </c>
      <c r="AR117" s="49"/>
      <c r="AS117" s="86">
        <v>0</v>
      </c>
      <c r="AT117" s="87">
        <f t="shared" si="0"/>
        <v>0</v>
      </c>
      <c r="AU117" s="88">
        <f>'14 - Slaboprúdové rozvody'!P129</f>
        <v>0</v>
      </c>
      <c r="AV117" s="87">
        <f>'14 - Slaboprúdové rozvody'!J37</f>
        <v>0</v>
      </c>
      <c r="AW117" s="87">
        <f>'14 - Slaboprúdové rozvody'!J38</f>
        <v>0</v>
      </c>
      <c r="AX117" s="87">
        <f>'14 - Slaboprúdové rozvody'!J39</f>
        <v>0</v>
      </c>
      <c r="AY117" s="87">
        <f>'14 - Slaboprúdové rozvody'!J40</f>
        <v>0</v>
      </c>
      <c r="AZ117" s="87">
        <f>'14 - Slaboprúdové rozvody'!F37</f>
        <v>0</v>
      </c>
      <c r="BA117" s="87">
        <f>'14 - Slaboprúdové rozvody'!F38</f>
        <v>0</v>
      </c>
      <c r="BB117" s="87">
        <f>'14 - Slaboprúdové rozvody'!F39</f>
        <v>0</v>
      </c>
      <c r="BC117" s="87">
        <f>'14 - Slaboprúdové rozvody'!F40</f>
        <v>0</v>
      </c>
      <c r="BD117" s="89">
        <f>'14 - Slaboprúdové rozvody'!F41</f>
        <v>0</v>
      </c>
      <c r="BT117" s="23" t="s">
        <v>83</v>
      </c>
      <c r="BV117" s="23" t="s">
        <v>71</v>
      </c>
      <c r="BW117" s="23" t="s">
        <v>122</v>
      </c>
      <c r="BX117" s="23" t="s">
        <v>111</v>
      </c>
      <c r="CL117" s="23" t="s">
        <v>1</v>
      </c>
    </row>
    <row r="118" spans="1:91" s="245" customFormat="1" ht="30" customHeight="1" x14ac:dyDescent="0.2">
      <c r="A118" s="237" t="s">
        <v>85</v>
      </c>
      <c r="B118" s="238"/>
      <c r="C118" s="239"/>
      <c r="D118" s="239"/>
      <c r="E118" s="239"/>
      <c r="F118" s="350" t="s">
        <v>123</v>
      </c>
      <c r="G118" s="350"/>
      <c r="H118" s="350"/>
      <c r="I118" s="350"/>
      <c r="J118" s="350"/>
      <c r="K118" s="239"/>
      <c r="L118" s="351" t="s">
        <v>124</v>
      </c>
      <c r="M118" s="351"/>
      <c r="N118" s="351"/>
      <c r="O118" s="351"/>
      <c r="P118" s="351"/>
      <c r="Q118" s="351"/>
      <c r="R118" s="351"/>
      <c r="S118" s="351"/>
      <c r="T118" s="351"/>
      <c r="U118" s="351"/>
      <c r="V118" s="351"/>
      <c r="W118" s="351"/>
      <c r="X118" s="351"/>
      <c r="Y118" s="351"/>
      <c r="Z118" s="351"/>
      <c r="AA118" s="351"/>
      <c r="AB118" s="351"/>
      <c r="AC118" s="351"/>
      <c r="AD118" s="351"/>
      <c r="AE118" s="351"/>
      <c r="AF118" s="351"/>
      <c r="AG118" s="334"/>
      <c r="AH118" s="334"/>
      <c r="AI118" s="334"/>
      <c r="AJ118" s="334"/>
      <c r="AK118" s="334"/>
      <c r="AL118" s="334"/>
      <c r="AM118" s="334"/>
      <c r="AN118" s="334"/>
      <c r="AO118" s="334"/>
      <c r="AP118" s="334"/>
      <c r="AQ118" s="240" t="s">
        <v>79</v>
      </c>
      <c r="AR118" s="238"/>
      <c r="AS118" s="241">
        <v>0</v>
      </c>
      <c r="AT118" s="242">
        <f t="shared" si="0"/>
        <v>0</v>
      </c>
      <c r="AU118" s="243">
        <f>'15 - E1.9. Bleskozvod'!P127</f>
        <v>0</v>
      </c>
      <c r="AV118" s="242">
        <f>'15 - E1.9. Bleskozvod'!J37</f>
        <v>0</v>
      </c>
      <c r="AW118" s="242">
        <f>'15 - E1.9. Bleskozvod'!J38</f>
        <v>0</v>
      </c>
      <c r="AX118" s="242">
        <f>'15 - E1.9. Bleskozvod'!J39</f>
        <v>0</v>
      </c>
      <c r="AY118" s="242">
        <f>'15 - E1.9. Bleskozvod'!J40</f>
        <v>0</v>
      </c>
      <c r="AZ118" s="242">
        <f>'15 - E1.9. Bleskozvod'!F37</f>
        <v>0</v>
      </c>
      <c r="BA118" s="242">
        <f>'15 - E1.9. Bleskozvod'!F38</f>
        <v>0</v>
      </c>
      <c r="BB118" s="242">
        <f>'15 - E1.9. Bleskozvod'!F39</f>
        <v>0</v>
      </c>
      <c r="BC118" s="242">
        <f>'15 - E1.9. Bleskozvod'!F40</f>
        <v>0</v>
      </c>
      <c r="BD118" s="244">
        <f>'15 - E1.9. Bleskozvod'!F41</f>
        <v>0</v>
      </c>
      <c r="BT118" s="246" t="s">
        <v>83</v>
      </c>
      <c r="BV118" s="246" t="s">
        <v>71</v>
      </c>
      <c r="BW118" s="246" t="s">
        <v>125</v>
      </c>
      <c r="BX118" s="246" t="s">
        <v>111</v>
      </c>
      <c r="CL118" s="246" t="s">
        <v>1</v>
      </c>
    </row>
    <row r="119" spans="1:91" s="215" customFormat="1" ht="27.75" customHeight="1" x14ac:dyDescent="0.25">
      <c r="B119" s="216"/>
      <c r="C119" s="217"/>
      <c r="D119" s="349"/>
      <c r="E119" s="349"/>
      <c r="F119" s="349"/>
      <c r="G119" s="349"/>
      <c r="H119" s="349"/>
      <c r="I119" s="218"/>
      <c r="J119" s="340" t="s">
        <v>2884</v>
      </c>
      <c r="K119" s="341"/>
      <c r="L119" s="341"/>
      <c r="M119" s="341"/>
      <c r="N119" s="341"/>
      <c r="O119" s="341"/>
      <c r="P119" s="341"/>
      <c r="Q119" s="341"/>
      <c r="R119" s="341"/>
      <c r="S119" s="341"/>
      <c r="T119" s="341"/>
      <c r="U119" s="341"/>
      <c r="V119" s="341"/>
      <c r="W119" s="341"/>
      <c r="X119" s="341"/>
      <c r="Y119" s="341"/>
      <c r="Z119" s="341"/>
      <c r="AA119" s="341"/>
      <c r="AB119" s="341"/>
      <c r="AC119" s="341"/>
      <c r="AD119" s="341"/>
      <c r="AE119" s="341"/>
      <c r="AF119" s="342"/>
      <c r="AG119" s="317"/>
      <c r="AH119" s="318"/>
      <c r="AI119" s="318"/>
      <c r="AJ119" s="318"/>
      <c r="AK119" s="318"/>
      <c r="AL119" s="318"/>
      <c r="AM119" s="319"/>
      <c r="AN119" s="314"/>
      <c r="AO119" s="315"/>
      <c r="AP119" s="316"/>
      <c r="AQ119" s="219" t="s">
        <v>75</v>
      </c>
      <c r="AR119" s="216"/>
      <c r="AS119" s="220">
        <f>ROUND(SUM(AS120:AS123),2)</f>
        <v>0</v>
      </c>
      <c r="AT119" s="221">
        <f t="shared" si="0"/>
        <v>0</v>
      </c>
      <c r="AU119" s="222">
        <f>ROUND(SUM(AU120:AU123),5)</f>
        <v>1708.05819</v>
      </c>
      <c r="AV119" s="221">
        <f>ROUND(AZ119*L29,2)</f>
        <v>0</v>
      </c>
      <c r="AW119" s="221">
        <f>ROUND(BA119*L30,2)</f>
        <v>0</v>
      </c>
      <c r="AX119" s="221">
        <f>ROUND(BB119*L29,2)</f>
        <v>0</v>
      </c>
      <c r="AY119" s="221">
        <f>ROUND(BC119*L30,2)</f>
        <v>0</v>
      </c>
      <c r="AZ119" s="221">
        <f>ROUND(SUM(AZ120:AZ123),2)</f>
        <v>0</v>
      </c>
      <c r="BA119" s="221">
        <f>ROUND(SUM(BA120:BA123),2)</f>
        <v>0</v>
      </c>
      <c r="BB119" s="221">
        <f>ROUND(SUM(BB120:BB123),2)</f>
        <v>0</v>
      </c>
      <c r="BC119" s="221">
        <f>ROUND(SUM(BC120:BC123),2)</f>
        <v>0</v>
      </c>
      <c r="BD119" s="223">
        <f>ROUND(SUM(BD120:BD123),2)</f>
        <v>0</v>
      </c>
      <c r="BS119" s="224" t="s">
        <v>68</v>
      </c>
      <c r="BT119" s="224" t="s">
        <v>76</v>
      </c>
      <c r="BU119" s="224" t="s">
        <v>70</v>
      </c>
      <c r="BV119" s="224" t="s">
        <v>71</v>
      </c>
      <c r="BW119" s="224" t="s">
        <v>126</v>
      </c>
      <c r="BX119" s="224" t="s">
        <v>4</v>
      </c>
      <c r="CL119" s="224" t="s">
        <v>1</v>
      </c>
      <c r="CM119" s="224" t="s">
        <v>69</v>
      </c>
    </row>
    <row r="120" spans="1:91" s="210" customFormat="1" ht="36" customHeight="1" x14ac:dyDescent="0.2">
      <c r="A120" s="90" t="s">
        <v>85</v>
      </c>
      <c r="B120" s="49"/>
      <c r="C120" s="209"/>
      <c r="D120" s="209"/>
      <c r="E120" s="345" t="s">
        <v>127</v>
      </c>
      <c r="F120" s="345"/>
      <c r="G120" s="345"/>
      <c r="H120" s="345"/>
      <c r="I120" s="345"/>
      <c r="J120" s="209"/>
      <c r="K120" s="343" t="s">
        <v>2898</v>
      </c>
      <c r="L120" s="343"/>
      <c r="M120" s="343"/>
      <c r="N120" s="343"/>
      <c r="O120" s="343"/>
      <c r="P120" s="343"/>
      <c r="Q120" s="343"/>
      <c r="R120" s="343"/>
      <c r="S120" s="343"/>
      <c r="T120" s="343"/>
      <c r="U120" s="343"/>
      <c r="V120" s="343"/>
      <c r="W120" s="343"/>
      <c r="X120" s="343"/>
      <c r="Y120" s="343"/>
      <c r="Z120" s="343"/>
      <c r="AA120" s="343"/>
      <c r="AB120" s="343"/>
      <c r="AC120" s="343"/>
      <c r="AD120" s="343"/>
      <c r="AE120" s="343"/>
      <c r="AF120" s="343"/>
      <c r="AG120" s="336"/>
      <c r="AH120" s="336"/>
      <c r="AI120" s="336"/>
      <c r="AJ120" s="336"/>
      <c r="AK120" s="336"/>
      <c r="AL120" s="336"/>
      <c r="AM120" s="336"/>
      <c r="AN120" s="336"/>
      <c r="AO120" s="336"/>
      <c r="AP120" s="336"/>
      <c r="AQ120" s="85" t="s">
        <v>79</v>
      </c>
      <c r="AR120" s="49"/>
      <c r="AS120" s="86">
        <v>0</v>
      </c>
      <c r="AT120" s="87">
        <f t="shared" si="0"/>
        <v>0</v>
      </c>
      <c r="AU120" s="88">
        <f>'21 - SO 02.1 Budova OOPZ ...'!P136</f>
        <v>928.82911852999996</v>
      </c>
      <c r="AV120" s="87">
        <f>'21 - SO 02.1 Budova OOPZ ...'!J35</f>
        <v>0</v>
      </c>
      <c r="AW120" s="87">
        <f>'21 - SO 02.1 Budova OOPZ ...'!J36</f>
        <v>0</v>
      </c>
      <c r="AX120" s="87">
        <f>'21 - SO 02.1 Budova OOPZ ...'!J37</f>
        <v>0</v>
      </c>
      <c r="AY120" s="87">
        <f>'21 - SO 02.1 Budova OOPZ ...'!J38</f>
        <v>0</v>
      </c>
      <c r="AZ120" s="87">
        <f>'21 - SO 02.1 Budova OOPZ ...'!F35</f>
        <v>0</v>
      </c>
      <c r="BA120" s="87">
        <f>'21 - SO 02.1 Budova OOPZ ...'!F36</f>
        <v>0</v>
      </c>
      <c r="BB120" s="87">
        <f>'21 - SO 02.1 Budova OOPZ ...'!F37</f>
        <v>0</v>
      </c>
      <c r="BC120" s="87">
        <f>'21 - SO 02.1 Budova OOPZ ...'!F38</f>
        <v>0</v>
      </c>
      <c r="BD120" s="89">
        <f>'21 - SO 02.1 Budova OOPZ ...'!F39</f>
        <v>0</v>
      </c>
      <c r="BT120" s="206" t="s">
        <v>80</v>
      </c>
      <c r="BV120" s="206" t="s">
        <v>71</v>
      </c>
      <c r="BW120" s="206" t="s">
        <v>128</v>
      </c>
      <c r="BX120" s="206" t="s">
        <v>126</v>
      </c>
      <c r="CL120" s="206" t="s">
        <v>1</v>
      </c>
    </row>
    <row r="121" spans="1:91" s="235" customFormat="1" ht="21" customHeight="1" x14ac:dyDescent="0.3">
      <c r="A121" s="225" t="s">
        <v>85</v>
      </c>
      <c r="B121" s="226"/>
      <c r="C121" s="227"/>
      <c r="D121" s="227"/>
      <c r="E121" s="346" t="s">
        <v>129</v>
      </c>
      <c r="F121" s="346"/>
      <c r="G121" s="346"/>
      <c r="H121" s="346"/>
      <c r="I121" s="346"/>
      <c r="J121" s="227"/>
      <c r="K121" s="349" t="s">
        <v>130</v>
      </c>
      <c r="L121" s="349"/>
      <c r="M121" s="349"/>
      <c r="N121" s="349"/>
      <c r="O121" s="349"/>
      <c r="P121" s="349"/>
      <c r="Q121" s="349"/>
      <c r="R121" s="349"/>
      <c r="S121" s="349"/>
      <c r="T121" s="349"/>
      <c r="U121" s="349"/>
      <c r="V121" s="349"/>
      <c r="W121" s="349"/>
      <c r="X121" s="349"/>
      <c r="Y121" s="349"/>
      <c r="Z121" s="349"/>
      <c r="AA121" s="349"/>
      <c r="AB121" s="349"/>
      <c r="AC121" s="349"/>
      <c r="AD121" s="349"/>
      <c r="AE121" s="349"/>
      <c r="AF121" s="349"/>
      <c r="AG121" s="337"/>
      <c r="AH121" s="337"/>
      <c r="AI121" s="337"/>
      <c r="AJ121" s="337"/>
      <c r="AK121" s="337"/>
      <c r="AL121" s="337"/>
      <c r="AM121" s="337"/>
      <c r="AN121" s="337"/>
      <c r="AO121" s="337"/>
      <c r="AP121" s="337"/>
      <c r="AQ121" s="230" t="s">
        <v>79</v>
      </c>
      <c r="AR121" s="226"/>
      <c r="AS121" s="231">
        <v>0</v>
      </c>
      <c r="AT121" s="232">
        <f t="shared" si="0"/>
        <v>0</v>
      </c>
      <c r="AU121" s="233" t="str">
        <f>'22 - SO 02.2 Rekonštrukci...'!P125</f>
        <v>Nh celkom [h]</v>
      </c>
      <c r="AV121" s="232">
        <f>'22 - SO 02.2 Rekonštrukci...'!J35</f>
        <v>0</v>
      </c>
      <c r="AW121" s="232">
        <f>'22 - SO 02.2 Rekonštrukci...'!J36</f>
        <v>0</v>
      </c>
      <c r="AX121" s="232">
        <f>'22 - SO 02.2 Rekonštrukci...'!J37</f>
        <v>0</v>
      </c>
      <c r="AY121" s="232">
        <f>'22 - SO 02.2 Rekonštrukci...'!J38</f>
        <v>0</v>
      </c>
      <c r="AZ121" s="232">
        <f>'22 - SO 02.2 Rekonštrukci...'!F35</f>
        <v>0</v>
      </c>
      <c r="BA121" s="232">
        <f>'22 - SO 02.2 Rekonštrukci...'!F36</f>
        <v>0</v>
      </c>
      <c r="BB121" s="232">
        <f>'22 - SO 02.2 Rekonštrukci...'!F37</f>
        <v>0</v>
      </c>
      <c r="BC121" s="232">
        <f>'22 - SO 02.2 Rekonštrukci...'!F38</f>
        <v>0</v>
      </c>
      <c r="BD121" s="234">
        <f>'22 - SO 02.2 Rekonštrukci...'!F39</f>
        <v>0</v>
      </c>
      <c r="BT121" s="236" t="s">
        <v>80</v>
      </c>
      <c r="BV121" s="236" t="s">
        <v>71</v>
      </c>
      <c r="BW121" s="236" t="s">
        <v>131</v>
      </c>
      <c r="BX121" s="236" t="s">
        <v>126</v>
      </c>
      <c r="CL121" s="236" t="s">
        <v>1</v>
      </c>
    </row>
    <row r="122" spans="1:91" s="4" customFormat="1" ht="30.75" customHeight="1" x14ac:dyDescent="0.2">
      <c r="A122" s="90" t="s">
        <v>85</v>
      </c>
      <c r="B122" s="49"/>
      <c r="C122" s="209"/>
      <c r="D122" s="209"/>
      <c r="E122" s="345" t="s">
        <v>132</v>
      </c>
      <c r="F122" s="345"/>
      <c r="G122" s="345"/>
      <c r="H122" s="345"/>
      <c r="I122" s="345"/>
      <c r="J122" s="209"/>
      <c r="K122" s="343" t="s">
        <v>133</v>
      </c>
      <c r="L122" s="343"/>
      <c r="M122" s="343"/>
      <c r="N122" s="343"/>
      <c r="O122" s="343"/>
      <c r="P122" s="343"/>
      <c r="Q122" s="343"/>
      <c r="R122" s="343"/>
      <c r="S122" s="343"/>
      <c r="T122" s="343"/>
      <c r="U122" s="343"/>
      <c r="V122" s="343"/>
      <c r="W122" s="343"/>
      <c r="X122" s="343"/>
      <c r="Y122" s="343"/>
      <c r="Z122" s="343"/>
      <c r="AA122" s="343"/>
      <c r="AB122" s="343"/>
      <c r="AC122" s="343"/>
      <c r="AD122" s="343"/>
      <c r="AE122" s="343"/>
      <c r="AF122" s="343"/>
      <c r="AG122" s="336"/>
      <c r="AH122" s="336"/>
      <c r="AI122" s="336"/>
      <c r="AJ122" s="336"/>
      <c r="AK122" s="336"/>
      <c r="AL122" s="336"/>
      <c r="AM122" s="336"/>
      <c r="AN122" s="336"/>
      <c r="AO122" s="336"/>
      <c r="AP122" s="336"/>
      <c r="AQ122" s="85" t="s">
        <v>79</v>
      </c>
      <c r="AR122" s="49"/>
      <c r="AS122" s="86">
        <v>0</v>
      </c>
      <c r="AT122" s="87">
        <f t="shared" si="0"/>
        <v>0</v>
      </c>
      <c r="AU122" s="88">
        <f>'23 - SO 02.3 Rekonštrukci...'!P130</f>
        <v>534.97247949999996</v>
      </c>
      <c r="AV122" s="87">
        <f>'23 - SO 02.3 Rekonštrukci...'!J35</f>
        <v>0</v>
      </c>
      <c r="AW122" s="87">
        <f>'23 - SO 02.3 Rekonštrukci...'!J36</f>
        <v>0</v>
      </c>
      <c r="AX122" s="87">
        <f>'23 - SO 02.3 Rekonštrukci...'!J37</f>
        <v>0</v>
      </c>
      <c r="AY122" s="87">
        <f>'23 - SO 02.3 Rekonštrukci...'!J38</f>
        <v>0</v>
      </c>
      <c r="AZ122" s="87">
        <f>'23 - SO 02.3 Rekonštrukci...'!F35</f>
        <v>0</v>
      </c>
      <c r="BA122" s="87">
        <f>'23 - SO 02.3 Rekonštrukci...'!F36</f>
        <v>0</v>
      </c>
      <c r="BB122" s="87">
        <f>'23 - SO 02.3 Rekonštrukci...'!F37</f>
        <v>0</v>
      </c>
      <c r="BC122" s="87">
        <f>'23 - SO 02.3 Rekonštrukci...'!F38</f>
        <v>0</v>
      </c>
      <c r="BD122" s="89">
        <f>'23 - SO 02.3 Rekonštrukci...'!F39</f>
        <v>0</v>
      </c>
      <c r="BT122" s="23" t="s">
        <v>80</v>
      </c>
      <c r="BV122" s="23" t="s">
        <v>71</v>
      </c>
      <c r="BW122" s="23" t="s">
        <v>134</v>
      </c>
      <c r="BX122" s="23" t="s">
        <v>126</v>
      </c>
      <c r="CL122" s="23" t="s">
        <v>1</v>
      </c>
    </row>
    <row r="123" spans="1:91" s="4" customFormat="1" ht="19.5" customHeight="1" x14ac:dyDescent="0.2">
      <c r="A123" s="90" t="s">
        <v>85</v>
      </c>
      <c r="B123" s="49"/>
      <c r="C123" s="209"/>
      <c r="D123" s="209"/>
      <c r="E123" s="345" t="s">
        <v>135</v>
      </c>
      <c r="F123" s="345"/>
      <c r="G123" s="345"/>
      <c r="H123" s="345"/>
      <c r="I123" s="345"/>
      <c r="J123" s="209"/>
      <c r="K123" s="343" t="s">
        <v>136</v>
      </c>
      <c r="L123" s="343"/>
      <c r="M123" s="343"/>
      <c r="N123" s="343"/>
      <c r="O123" s="343"/>
      <c r="P123" s="343"/>
      <c r="Q123" s="343"/>
      <c r="R123" s="343"/>
      <c r="S123" s="343"/>
      <c r="T123" s="343"/>
      <c r="U123" s="343"/>
      <c r="V123" s="343"/>
      <c r="W123" s="343"/>
      <c r="X123" s="343"/>
      <c r="Y123" s="343"/>
      <c r="Z123" s="343"/>
      <c r="AA123" s="343"/>
      <c r="AB123" s="343"/>
      <c r="AC123" s="343"/>
      <c r="AD123" s="343"/>
      <c r="AE123" s="343"/>
      <c r="AF123" s="343"/>
      <c r="AG123" s="336"/>
      <c r="AH123" s="336"/>
      <c r="AI123" s="336"/>
      <c r="AJ123" s="336"/>
      <c r="AK123" s="336"/>
      <c r="AL123" s="336"/>
      <c r="AM123" s="336"/>
      <c r="AN123" s="336"/>
      <c r="AO123" s="336"/>
      <c r="AP123" s="336"/>
      <c r="AQ123" s="85" t="s">
        <v>79</v>
      </c>
      <c r="AR123" s="49"/>
      <c r="AS123" s="91">
        <v>0</v>
      </c>
      <c r="AT123" s="92">
        <f t="shared" si="0"/>
        <v>0</v>
      </c>
      <c r="AU123" s="93">
        <f>'24 - SO 02.4 Asanácia kot...'!P126</f>
        <v>244.25659301999997</v>
      </c>
      <c r="AV123" s="92">
        <f>'24 - SO 02.4 Asanácia kot...'!J35</f>
        <v>0</v>
      </c>
      <c r="AW123" s="92">
        <f>'24 - SO 02.4 Asanácia kot...'!J36</f>
        <v>0</v>
      </c>
      <c r="AX123" s="92">
        <f>'24 - SO 02.4 Asanácia kot...'!J37</f>
        <v>0</v>
      </c>
      <c r="AY123" s="92">
        <f>'24 - SO 02.4 Asanácia kot...'!J38</f>
        <v>0</v>
      </c>
      <c r="AZ123" s="92">
        <f>'24 - SO 02.4 Asanácia kot...'!F35</f>
        <v>0</v>
      </c>
      <c r="BA123" s="92">
        <f>'24 - SO 02.4 Asanácia kot...'!F36</f>
        <v>0</v>
      </c>
      <c r="BB123" s="92">
        <f>'24 - SO 02.4 Asanácia kot...'!F37</f>
        <v>0</v>
      </c>
      <c r="BC123" s="92">
        <f>'24 - SO 02.4 Asanácia kot...'!F38</f>
        <v>0</v>
      </c>
      <c r="BD123" s="94">
        <f>'24 - SO 02.4 Asanácia kot...'!F39</f>
        <v>0</v>
      </c>
      <c r="BT123" s="23" t="s">
        <v>80</v>
      </c>
      <c r="BV123" s="23" t="s">
        <v>71</v>
      </c>
      <c r="BW123" s="23" t="s">
        <v>137</v>
      </c>
      <c r="BX123" s="23" t="s">
        <v>126</v>
      </c>
      <c r="CL123" s="23" t="s">
        <v>1</v>
      </c>
    </row>
    <row r="124" spans="1:91" s="2" customFormat="1" ht="30" customHeight="1" x14ac:dyDescent="0.2">
      <c r="A124" s="28"/>
      <c r="B124" s="29"/>
      <c r="C124" s="214"/>
      <c r="D124" s="214"/>
      <c r="E124" s="214"/>
      <c r="F124" s="214"/>
      <c r="G124" s="214"/>
      <c r="H124" s="214"/>
      <c r="I124" s="214"/>
      <c r="J124" s="214"/>
      <c r="K124" s="214"/>
      <c r="L124" s="214"/>
      <c r="M124" s="214"/>
      <c r="N124" s="214"/>
      <c r="O124" s="214"/>
      <c r="P124" s="214"/>
      <c r="Q124" s="214"/>
      <c r="R124" s="214"/>
      <c r="S124" s="214"/>
      <c r="T124" s="214"/>
      <c r="U124" s="214"/>
      <c r="V124" s="214"/>
      <c r="W124" s="214"/>
      <c r="X124" s="214"/>
      <c r="Y124" s="214"/>
      <c r="Z124" s="214"/>
      <c r="AA124" s="214"/>
      <c r="AB124" s="214"/>
      <c r="AC124" s="214"/>
      <c r="AD124" s="214"/>
      <c r="AE124" s="214"/>
      <c r="AF124" s="214"/>
      <c r="AG124" s="214"/>
      <c r="AH124" s="214"/>
      <c r="AI124" s="214"/>
      <c r="AJ124" s="214"/>
      <c r="AK124" s="214"/>
      <c r="AL124" s="214"/>
      <c r="AM124" s="214"/>
      <c r="AN124" s="214"/>
      <c r="AO124" s="214"/>
      <c r="AP124" s="214"/>
      <c r="AQ124" s="28"/>
      <c r="AR124" s="29"/>
      <c r="AS124" s="28"/>
      <c r="AT124" s="28"/>
      <c r="AU124" s="28"/>
      <c r="AV124" s="28"/>
      <c r="AW124" s="28"/>
      <c r="AX124" s="28"/>
      <c r="AY124" s="28"/>
      <c r="AZ124" s="28"/>
      <c r="BA124" s="28"/>
      <c r="BB124" s="28"/>
      <c r="BC124" s="28"/>
      <c r="BD124" s="28"/>
      <c r="BE124" s="28"/>
    </row>
    <row r="125" spans="1:91" s="2" customFormat="1" ht="6.95" customHeight="1" x14ac:dyDescent="0.2">
      <c r="A125" s="28"/>
      <c r="B125" s="45"/>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29"/>
      <c r="AS125" s="28"/>
      <c r="AT125" s="28"/>
      <c r="AU125" s="28"/>
      <c r="AV125" s="28"/>
      <c r="AW125" s="28"/>
      <c r="AX125" s="28"/>
      <c r="AY125" s="28"/>
      <c r="AZ125" s="28"/>
      <c r="BA125" s="28"/>
      <c r="BB125" s="28"/>
      <c r="BC125" s="28"/>
      <c r="BD125" s="28"/>
      <c r="BE125" s="28"/>
    </row>
  </sheetData>
  <mergeCells count="150">
    <mergeCell ref="E110:I110"/>
    <mergeCell ref="F111:J111"/>
    <mergeCell ref="L111:AF111"/>
    <mergeCell ref="G112:K112"/>
    <mergeCell ref="F113:J113"/>
    <mergeCell ref="L113:AF113"/>
    <mergeCell ref="M104:AF104"/>
    <mergeCell ref="G104:K104"/>
    <mergeCell ref="G105:K105"/>
    <mergeCell ref="M105:AF105"/>
    <mergeCell ref="F106:J106"/>
    <mergeCell ref="L106:AF106"/>
    <mergeCell ref="L107:AF107"/>
    <mergeCell ref="F107:J107"/>
    <mergeCell ref="L108:AF108"/>
    <mergeCell ref="F108:J108"/>
    <mergeCell ref="L112:AE112"/>
    <mergeCell ref="E120:I120"/>
    <mergeCell ref="K120:AF120"/>
    <mergeCell ref="E121:I121"/>
    <mergeCell ref="K121:AF121"/>
    <mergeCell ref="E122:I122"/>
    <mergeCell ref="K122:AF122"/>
    <mergeCell ref="E123:I123"/>
    <mergeCell ref="K123:AF123"/>
    <mergeCell ref="AG101:AM101"/>
    <mergeCell ref="AG111:AM111"/>
    <mergeCell ref="L103:AF103"/>
    <mergeCell ref="M114:AF114"/>
    <mergeCell ref="G114:K114"/>
    <mergeCell ref="F116:J116"/>
    <mergeCell ref="L116:AF116"/>
    <mergeCell ref="L117:AF117"/>
    <mergeCell ref="F117:J117"/>
    <mergeCell ref="L118:AF118"/>
    <mergeCell ref="F118:J118"/>
    <mergeCell ref="J119:AF119"/>
    <mergeCell ref="D119:H119"/>
    <mergeCell ref="M109:AF109"/>
    <mergeCell ref="G109:K109"/>
    <mergeCell ref="K110:AF110"/>
    <mergeCell ref="L115:AF115"/>
    <mergeCell ref="AN101:AP101"/>
    <mergeCell ref="AG102:AM102"/>
    <mergeCell ref="AN102:AP102"/>
    <mergeCell ref="AG103:AM103"/>
    <mergeCell ref="AN103:AP103"/>
    <mergeCell ref="AG104:AM104"/>
    <mergeCell ref="AN104:AP104"/>
    <mergeCell ref="AN105:AP105"/>
    <mergeCell ref="AG105:AM105"/>
    <mergeCell ref="AN106:AP106"/>
    <mergeCell ref="AG106:AM106"/>
    <mergeCell ref="AG107:AM107"/>
    <mergeCell ref="AN107:AP107"/>
    <mergeCell ref="AN108:AP108"/>
    <mergeCell ref="AG108:AM108"/>
    <mergeCell ref="AN109:AP109"/>
    <mergeCell ref="AG109:AM109"/>
    <mergeCell ref="AG110:AM110"/>
    <mergeCell ref="AN110:AP110"/>
    <mergeCell ref="AN111:AP111"/>
    <mergeCell ref="AG112:AM112"/>
    <mergeCell ref="AN112:AP112"/>
    <mergeCell ref="AG113:AM113"/>
    <mergeCell ref="M99:AF99"/>
    <mergeCell ref="G99:K99"/>
    <mergeCell ref="M100:AF100"/>
    <mergeCell ref="G100:K100"/>
    <mergeCell ref="M101:AF101"/>
    <mergeCell ref="G101:K101"/>
    <mergeCell ref="G102:K102"/>
    <mergeCell ref="M102:AF102"/>
    <mergeCell ref="F103:J103"/>
    <mergeCell ref="C92:G92"/>
    <mergeCell ref="I92:AF92"/>
    <mergeCell ref="J95:AF95"/>
    <mergeCell ref="D95:H95"/>
    <mergeCell ref="K96:AF96"/>
    <mergeCell ref="E96:I96"/>
    <mergeCell ref="L97:AF97"/>
    <mergeCell ref="F97:J97"/>
    <mergeCell ref="G98:K98"/>
    <mergeCell ref="M98:AF98"/>
    <mergeCell ref="AN113:AP113"/>
    <mergeCell ref="AN114:AP114"/>
    <mergeCell ref="AG114:AM114"/>
    <mergeCell ref="AG116:AM116"/>
    <mergeCell ref="AN123:AP123"/>
    <mergeCell ref="AG123:AM123"/>
    <mergeCell ref="AN117:AP117"/>
    <mergeCell ref="AG117:AM117"/>
    <mergeCell ref="AN116:AP116"/>
    <mergeCell ref="AN122:AP122"/>
    <mergeCell ref="AG122:AM122"/>
    <mergeCell ref="AN118:AP118"/>
    <mergeCell ref="AG118:AM118"/>
    <mergeCell ref="AN119:AP119"/>
    <mergeCell ref="AG119:AM119"/>
    <mergeCell ref="AN120:AP120"/>
    <mergeCell ref="AG120:AM120"/>
    <mergeCell ref="AN121:AP121"/>
    <mergeCell ref="AG121:AM121"/>
    <mergeCell ref="AH115:AM115"/>
    <mergeCell ref="AK33:AO33"/>
    <mergeCell ref="L33:P33"/>
    <mergeCell ref="W33:AE33"/>
    <mergeCell ref="AK35:AO35"/>
    <mergeCell ref="X35:AB35"/>
    <mergeCell ref="AS89:AT91"/>
    <mergeCell ref="AM90:AP90"/>
    <mergeCell ref="AN92:AP92"/>
    <mergeCell ref="AG92:AM92"/>
    <mergeCell ref="L85:AO85"/>
    <mergeCell ref="AG98:AM98"/>
    <mergeCell ref="AN98:AP98"/>
    <mergeCell ref="AN99:AP99"/>
    <mergeCell ref="AG99:AM99"/>
    <mergeCell ref="AG100:AM100"/>
    <mergeCell ref="AN100:AP100"/>
    <mergeCell ref="AG94:AM94"/>
    <mergeCell ref="AN94:AP94"/>
    <mergeCell ref="AM87:AN87"/>
    <mergeCell ref="AM89:AP89"/>
    <mergeCell ref="AN95:AP95"/>
    <mergeCell ref="AG95:AM95"/>
    <mergeCell ref="AG96:AM96"/>
    <mergeCell ref="AN96:AP96"/>
    <mergeCell ref="AG97:AM97"/>
    <mergeCell ref="AN97:AP97"/>
    <mergeCell ref="AR2:BE2"/>
    <mergeCell ref="W30:AE30"/>
    <mergeCell ref="AK30:AO30"/>
    <mergeCell ref="L30:P30"/>
    <mergeCell ref="AK31:AO31"/>
    <mergeCell ref="W31:AE31"/>
    <mergeCell ref="L31:P31"/>
    <mergeCell ref="W32:AE32"/>
    <mergeCell ref="L32:P32"/>
    <mergeCell ref="AK32:AO32"/>
    <mergeCell ref="K5:AO5"/>
    <mergeCell ref="K6:AO6"/>
    <mergeCell ref="E23:AN23"/>
    <mergeCell ref="AK26:AO26"/>
    <mergeCell ref="W28:AE28"/>
    <mergeCell ref="L28:P28"/>
    <mergeCell ref="AK28:AO28"/>
    <mergeCell ref="W29:AE29"/>
    <mergeCell ref="AK29:AO29"/>
    <mergeCell ref="L29:P29"/>
  </mergeCells>
  <hyperlinks>
    <hyperlink ref="A98" location="'1 - Zateplenie obvodového...'!C2" display="/"/>
    <hyperlink ref="A99" location="'2 - Zateplenie strešného ...'!C2" display="/"/>
    <hyperlink ref="A100" location="'3 - Výmena otvorových kon...'!C2" display="/"/>
    <hyperlink ref="A101" location="'4 - Ostatné'!C2" display="/"/>
    <hyperlink ref="A102" location="'5 - Odkvapový chodník'!C2" display="/"/>
    <hyperlink ref="A104" location="'6 - E1.4.1. Zdravotechnik...'!C2" display="/"/>
    <hyperlink ref="A105" location="'7 - E1.4.2. Plynoinštalácia'!C2" display="/"/>
    <hyperlink ref="A106" location="'8 - E1.5. Vykurovanie'!C2" display="/"/>
    <hyperlink ref="A107" location="'9 - E1.5. MaR a PRS'!C2" display="/"/>
    <hyperlink ref="A109" location="'10 - Umelé osvetlenie a v...'!C2" display="/"/>
    <hyperlink ref="A112" location="'11 - E1.2. Statika - oceľ...'!C2" display="/"/>
    <hyperlink ref="A114" location="'12 - E1.4.1 Zdravotechnik...'!C2" display="/"/>
    <hyperlink ref="A116" location="'13 - Silnoprúdové rozvody'!C2" display="/"/>
    <hyperlink ref="A117" location="'14 - Slaboprúdové rozvody'!C2" display="/"/>
    <hyperlink ref="A118" location="'15 - E1.9. Bleskozvod'!C2" display="/"/>
    <hyperlink ref="A120" location="'21 - SO 02.1 Budova OOPZ ...'!C2" display="/"/>
    <hyperlink ref="A121" location="'22 - SO 02.2 Rekonštrukci...'!C2" display="/"/>
    <hyperlink ref="A122" location="'23 - SO 02.3 Rekonštrukci...'!C2" display="/"/>
    <hyperlink ref="A123" location="'24 - SO 02.4 Asanácia kot...'!C2" display="/"/>
  </hyperlinks>
  <pageMargins left="0.39374999999999999" right="0.39374999999999999" top="0.39374999999999999" bottom="0.39374999999999999" header="0" footer="0"/>
  <pageSetup paperSize="9" scale="74" fitToHeight="100" orientation="portrait" blackAndWhite="1" copies="3" r:id="rId1"/>
  <headerFooter>
    <oddFooter>&amp;CStrana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46"/>
  <sheetViews>
    <sheetView showGridLines="0" topLeftCell="A111" workbookViewId="0">
      <selection activeCell="I130" sqref="I130:J246"/>
    </sheetView>
  </sheetViews>
  <sheetFormatPr defaultRowHeight="11.25" x14ac:dyDescent="0.2"/>
  <cols>
    <col min="1" max="1" width="8.33203125" style="1" customWidth="1"/>
    <col min="2" max="2" width="1.1640625" style="1" customWidth="1"/>
    <col min="3" max="3" width="5.332031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5"/>
    </row>
    <row r="2" spans="1:46" s="1" customFormat="1" ht="36.950000000000003" customHeight="1" x14ac:dyDescent="0.2">
      <c r="L2" s="298" t="s">
        <v>5</v>
      </c>
      <c r="M2" s="299"/>
      <c r="N2" s="299"/>
      <c r="O2" s="299"/>
      <c r="P2" s="299"/>
      <c r="Q2" s="299"/>
      <c r="R2" s="299"/>
      <c r="S2" s="299"/>
      <c r="T2" s="299"/>
      <c r="U2" s="299"/>
      <c r="V2" s="299"/>
      <c r="AT2" s="16" t="s">
        <v>104</v>
      </c>
    </row>
    <row r="3" spans="1:46" s="1" customFormat="1" ht="6.95" customHeight="1" x14ac:dyDescent="0.2">
      <c r="B3" s="17"/>
      <c r="C3" s="18"/>
      <c r="D3" s="18"/>
      <c r="E3" s="18"/>
      <c r="F3" s="18"/>
      <c r="G3" s="18"/>
      <c r="H3" s="18"/>
      <c r="I3" s="18"/>
      <c r="J3" s="18"/>
      <c r="K3" s="18"/>
      <c r="L3" s="19"/>
      <c r="AT3" s="16" t="s">
        <v>69</v>
      </c>
    </row>
    <row r="4" spans="1:46" s="1" customFormat="1" ht="24.95" customHeight="1" x14ac:dyDescent="0.2">
      <c r="B4" s="19"/>
      <c r="D4" s="20" t="s">
        <v>138</v>
      </c>
      <c r="L4" s="19"/>
      <c r="M4" s="96" t="s">
        <v>8</v>
      </c>
      <c r="AT4" s="16" t="s">
        <v>3</v>
      </c>
    </row>
    <row r="5" spans="1:46" s="1" customFormat="1" ht="6.95" customHeight="1" x14ac:dyDescent="0.2">
      <c r="B5" s="19"/>
      <c r="L5" s="19"/>
    </row>
    <row r="6" spans="1:46" s="1" customFormat="1" ht="12" customHeight="1" x14ac:dyDescent="0.2">
      <c r="B6" s="19"/>
      <c r="D6" s="25" t="s">
        <v>11</v>
      </c>
      <c r="L6" s="19"/>
    </row>
    <row r="7" spans="1:46" s="1" customFormat="1" ht="16.5" customHeight="1" x14ac:dyDescent="0.2">
      <c r="B7" s="19"/>
      <c r="E7" s="353" t="str">
        <f>'Rekapitulácia stavby'!K6</f>
        <v>Lipany OOPZ, Rekonštrukcia objektu</v>
      </c>
      <c r="F7" s="354"/>
      <c r="G7" s="354"/>
      <c r="H7" s="354"/>
      <c r="L7" s="19"/>
    </row>
    <row r="8" spans="1:46" ht="14.25" x14ac:dyDescent="0.2">
      <c r="B8" s="19"/>
      <c r="D8" s="25" t="s">
        <v>139</v>
      </c>
      <c r="E8" s="202"/>
      <c r="F8" s="202"/>
      <c r="G8" s="202"/>
      <c r="H8" s="202"/>
      <c r="L8" s="19"/>
    </row>
    <row r="9" spans="1:46" s="1" customFormat="1" ht="16.5" customHeight="1" x14ac:dyDescent="0.2">
      <c r="B9" s="19"/>
      <c r="E9" s="353" t="s">
        <v>140</v>
      </c>
      <c r="F9" s="356"/>
      <c r="G9" s="356"/>
      <c r="H9" s="356"/>
      <c r="L9" s="19"/>
    </row>
    <row r="10" spans="1:46" s="1" customFormat="1" ht="12" customHeight="1" x14ac:dyDescent="0.2">
      <c r="B10" s="19"/>
      <c r="D10" s="25" t="s">
        <v>141</v>
      </c>
      <c r="E10" s="202"/>
      <c r="F10" s="202"/>
      <c r="G10" s="202"/>
      <c r="H10" s="202"/>
      <c r="L10" s="19"/>
    </row>
    <row r="11" spans="1:46" s="2" customFormat="1" ht="16.5" customHeight="1" x14ac:dyDescent="0.2">
      <c r="A11" s="28"/>
      <c r="B11" s="29"/>
      <c r="C11" s="28"/>
      <c r="D11" s="28"/>
      <c r="E11" s="354" t="s">
        <v>142</v>
      </c>
      <c r="F11" s="355"/>
      <c r="G11" s="355"/>
      <c r="H11" s="355"/>
      <c r="I11" s="28"/>
      <c r="J11" s="28"/>
      <c r="K11" s="28"/>
      <c r="L11" s="40"/>
      <c r="S11" s="28"/>
      <c r="T11" s="28"/>
      <c r="U11" s="28"/>
      <c r="V11" s="28"/>
      <c r="W11" s="28"/>
      <c r="X11" s="28"/>
      <c r="Y11" s="28"/>
      <c r="Z11" s="28"/>
      <c r="AA11" s="28"/>
      <c r="AB11" s="28"/>
      <c r="AC11" s="28"/>
      <c r="AD11" s="28"/>
      <c r="AE11" s="28"/>
    </row>
    <row r="12" spans="1:46" s="2" customFormat="1" ht="12" customHeight="1" x14ac:dyDescent="0.2">
      <c r="A12" s="28"/>
      <c r="B12" s="29"/>
      <c r="C12" s="28"/>
      <c r="D12" s="25" t="s">
        <v>1125</v>
      </c>
      <c r="E12" s="28"/>
      <c r="F12" s="28"/>
      <c r="G12" s="28"/>
      <c r="H12" s="28"/>
      <c r="I12" s="28"/>
      <c r="J12" s="28"/>
      <c r="K12" s="28"/>
      <c r="L12" s="40"/>
      <c r="S12" s="28"/>
      <c r="T12" s="28"/>
      <c r="U12" s="28"/>
      <c r="V12" s="28"/>
      <c r="W12" s="28"/>
      <c r="X12" s="28"/>
      <c r="Y12" s="28"/>
      <c r="Z12" s="28"/>
      <c r="AA12" s="28"/>
      <c r="AB12" s="28"/>
      <c r="AC12" s="28"/>
      <c r="AD12" s="28"/>
      <c r="AE12" s="28"/>
    </row>
    <row r="13" spans="1:46" s="2" customFormat="1" ht="16.5" customHeight="1" x14ac:dyDescent="0.2">
      <c r="A13" s="28"/>
      <c r="B13" s="29"/>
      <c r="C13" s="28"/>
      <c r="D13" s="28"/>
      <c r="E13" s="333" t="s">
        <v>1293</v>
      </c>
      <c r="F13" s="357"/>
      <c r="G13" s="357"/>
      <c r="H13" s="357"/>
      <c r="I13" s="28"/>
      <c r="J13" s="28"/>
      <c r="K13" s="28"/>
      <c r="L13" s="40"/>
      <c r="S13" s="28"/>
      <c r="T13" s="28"/>
      <c r="U13" s="28"/>
      <c r="V13" s="28"/>
      <c r="W13" s="28"/>
      <c r="X13" s="28"/>
      <c r="Y13" s="28"/>
      <c r="Z13" s="28"/>
      <c r="AA13" s="28"/>
      <c r="AB13" s="28"/>
      <c r="AC13" s="28"/>
      <c r="AD13" s="28"/>
      <c r="AE13" s="28"/>
    </row>
    <row r="14" spans="1:46" s="2" customFormat="1" x14ac:dyDescent="0.2">
      <c r="A14" s="28"/>
      <c r="B14" s="29"/>
      <c r="C14" s="28"/>
      <c r="D14" s="28"/>
      <c r="E14" s="28"/>
      <c r="F14" s="28"/>
      <c r="G14" s="28"/>
      <c r="H14" s="28"/>
      <c r="I14" s="28"/>
      <c r="J14" s="28"/>
      <c r="K14" s="28"/>
      <c r="L14" s="40"/>
      <c r="S14" s="28"/>
      <c r="T14" s="28"/>
      <c r="U14" s="28"/>
      <c r="V14" s="28"/>
      <c r="W14" s="28"/>
      <c r="X14" s="28"/>
      <c r="Y14" s="28"/>
      <c r="Z14" s="28"/>
      <c r="AA14" s="28"/>
      <c r="AB14" s="28"/>
      <c r="AC14" s="28"/>
      <c r="AD14" s="28"/>
      <c r="AE14" s="28"/>
    </row>
    <row r="15" spans="1:46" s="2" customFormat="1" ht="12" customHeight="1" x14ac:dyDescent="0.2">
      <c r="A15" s="28"/>
      <c r="B15" s="29"/>
      <c r="C15" s="28"/>
      <c r="D15" s="25" t="s">
        <v>13</v>
      </c>
      <c r="E15" s="28"/>
      <c r="F15" s="23" t="s">
        <v>1</v>
      </c>
      <c r="G15" s="28"/>
      <c r="H15" s="28"/>
      <c r="I15" s="25" t="s">
        <v>14</v>
      </c>
      <c r="J15" s="23" t="s">
        <v>1</v>
      </c>
      <c r="K15" s="28"/>
      <c r="L15" s="40"/>
      <c r="S15" s="28"/>
      <c r="T15" s="28"/>
      <c r="U15" s="28"/>
      <c r="V15" s="28"/>
      <c r="W15" s="28"/>
      <c r="X15" s="28"/>
      <c r="Y15" s="28"/>
      <c r="Z15" s="28"/>
      <c r="AA15" s="28"/>
      <c r="AB15" s="28"/>
      <c r="AC15" s="28"/>
      <c r="AD15" s="28"/>
      <c r="AE15" s="28"/>
    </row>
    <row r="16" spans="1:46" s="2" customFormat="1" ht="12" customHeight="1" x14ac:dyDescent="0.2">
      <c r="A16" s="28"/>
      <c r="B16" s="29"/>
      <c r="C16" s="28"/>
      <c r="D16" s="25" t="s">
        <v>15</v>
      </c>
      <c r="E16" s="28"/>
      <c r="F16" s="23" t="s">
        <v>16</v>
      </c>
      <c r="G16" s="28"/>
      <c r="H16" s="28"/>
      <c r="I16" s="25" t="s">
        <v>17</v>
      </c>
      <c r="J16" s="53" t="str">
        <f>'Rekapitulácia stavby'!AN8</f>
        <v>16.12.2022</v>
      </c>
      <c r="K16" s="28"/>
      <c r="L16" s="40"/>
      <c r="S16" s="28"/>
      <c r="T16" s="28"/>
      <c r="U16" s="28"/>
      <c r="V16" s="28"/>
      <c r="W16" s="28"/>
      <c r="X16" s="28"/>
      <c r="Y16" s="28"/>
      <c r="Z16" s="28"/>
      <c r="AA16" s="28"/>
      <c r="AB16" s="28"/>
      <c r="AC16" s="28"/>
      <c r="AD16" s="28"/>
      <c r="AE16" s="28"/>
    </row>
    <row r="17" spans="1:31" s="2" customFormat="1" ht="10.9" customHeight="1" x14ac:dyDescent="0.2">
      <c r="A17" s="28"/>
      <c r="B17" s="29"/>
      <c r="C17" s="28"/>
      <c r="D17" s="28"/>
      <c r="E17" s="28"/>
      <c r="F17" s="28"/>
      <c r="G17" s="28"/>
      <c r="H17" s="28"/>
      <c r="I17" s="28"/>
      <c r="J17" s="28"/>
      <c r="K17" s="28"/>
      <c r="L17" s="40"/>
      <c r="S17" s="28"/>
      <c r="T17" s="28"/>
      <c r="U17" s="28"/>
      <c r="V17" s="28"/>
      <c r="W17" s="28"/>
      <c r="X17" s="28"/>
      <c r="Y17" s="28"/>
      <c r="Z17" s="28"/>
      <c r="AA17" s="28"/>
      <c r="AB17" s="28"/>
      <c r="AC17" s="28"/>
      <c r="AD17" s="28"/>
      <c r="AE17" s="28"/>
    </row>
    <row r="18" spans="1:31" s="2" customFormat="1" ht="12" customHeight="1" x14ac:dyDescent="0.2">
      <c r="A18" s="28"/>
      <c r="B18" s="29"/>
      <c r="C18" s="28"/>
      <c r="D18" s="25" t="s">
        <v>19</v>
      </c>
      <c r="E18" s="28"/>
      <c r="F18" s="28"/>
      <c r="G18" s="28"/>
      <c r="H18" s="28"/>
      <c r="I18" s="25" t="s">
        <v>20</v>
      </c>
      <c r="J18" s="23" t="str">
        <f>IF('Rekapitulácia stavby'!AN10="","",'Rekapitulácia stavby'!AN10)</f>
        <v/>
      </c>
      <c r="K18" s="28"/>
      <c r="L18" s="40"/>
      <c r="S18" s="28"/>
      <c r="T18" s="28"/>
      <c r="U18" s="28"/>
      <c r="V18" s="28"/>
      <c r="W18" s="28"/>
      <c r="X18" s="28"/>
      <c r="Y18" s="28"/>
      <c r="Z18" s="28"/>
      <c r="AA18" s="28"/>
      <c r="AB18" s="28"/>
      <c r="AC18" s="28"/>
      <c r="AD18" s="28"/>
      <c r="AE18" s="28"/>
    </row>
    <row r="19" spans="1:31" s="2" customFormat="1" ht="18" customHeight="1" x14ac:dyDescent="0.2">
      <c r="A19" s="28"/>
      <c r="B19" s="29"/>
      <c r="C19" s="28"/>
      <c r="D19" s="28"/>
      <c r="E19" s="23" t="str">
        <f>IF('Rekapitulácia stavby'!E11="","",'Rekapitulácia stavby'!E11)</f>
        <v xml:space="preserve"> </v>
      </c>
      <c r="F19" s="28"/>
      <c r="G19" s="28"/>
      <c r="H19" s="28"/>
      <c r="I19" s="25" t="s">
        <v>21</v>
      </c>
      <c r="J19" s="23" t="str">
        <f>IF('Rekapitulácia stavby'!AN11="","",'Rekapitulácia stavby'!AN11)</f>
        <v/>
      </c>
      <c r="K19" s="28"/>
      <c r="L19" s="40"/>
      <c r="S19" s="28"/>
      <c r="T19" s="28"/>
      <c r="U19" s="28"/>
      <c r="V19" s="28"/>
      <c r="W19" s="28"/>
      <c r="X19" s="28"/>
      <c r="Y19" s="28"/>
      <c r="Z19" s="28"/>
      <c r="AA19" s="28"/>
      <c r="AB19" s="28"/>
      <c r="AC19" s="28"/>
      <c r="AD19" s="28"/>
      <c r="AE19" s="28"/>
    </row>
    <row r="20" spans="1:31" s="2" customFormat="1" ht="6.95" customHeight="1" x14ac:dyDescent="0.2">
      <c r="A20" s="28"/>
      <c r="B20" s="29"/>
      <c r="C20" s="28"/>
      <c r="D20" s="28"/>
      <c r="E20" s="28"/>
      <c r="F20" s="28"/>
      <c r="G20" s="28"/>
      <c r="H20" s="28"/>
      <c r="I20" s="28"/>
      <c r="J20" s="28"/>
      <c r="K20" s="28"/>
      <c r="L20" s="40"/>
      <c r="S20" s="28"/>
      <c r="T20" s="28"/>
      <c r="U20" s="28"/>
      <c r="V20" s="28"/>
      <c r="W20" s="28"/>
      <c r="X20" s="28"/>
      <c r="Y20" s="28"/>
      <c r="Z20" s="28"/>
      <c r="AA20" s="28"/>
      <c r="AB20" s="28"/>
      <c r="AC20" s="28"/>
      <c r="AD20" s="28"/>
      <c r="AE20" s="28"/>
    </row>
    <row r="21" spans="1:31" s="2" customFormat="1" ht="12" customHeight="1" x14ac:dyDescent="0.2">
      <c r="A21" s="28"/>
      <c r="B21" s="29"/>
      <c r="C21" s="28"/>
      <c r="D21" s="25" t="s">
        <v>22</v>
      </c>
      <c r="E21" s="28"/>
      <c r="F21" s="28"/>
      <c r="G21" s="28"/>
      <c r="H21" s="28"/>
      <c r="I21" s="25" t="s">
        <v>20</v>
      </c>
      <c r="J21" s="23" t="str">
        <f>'Rekapitulácia stavby'!AN13</f>
        <v/>
      </c>
      <c r="K21" s="28"/>
      <c r="L21" s="40"/>
      <c r="S21" s="28"/>
      <c r="T21" s="28"/>
      <c r="U21" s="28"/>
      <c r="V21" s="28"/>
      <c r="W21" s="28"/>
      <c r="X21" s="28"/>
      <c r="Y21" s="28"/>
      <c r="Z21" s="28"/>
      <c r="AA21" s="28"/>
      <c r="AB21" s="28"/>
      <c r="AC21" s="28"/>
      <c r="AD21" s="28"/>
      <c r="AE21" s="28"/>
    </row>
    <row r="22" spans="1:31" s="2" customFormat="1" ht="18" customHeight="1" x14ac:dyDescent="0.2">
      <c r="A22" s="28"/>
      <c r="B22" s="29"/>
      <c r="C22" s="28"/>
      <c r="D22" s="28"/>
      <c r="E22" s="302" t="str">
        <f>'Rekapitulácia stavby'!E14</f>
        <v xml:space="preserve"> </v>
      </c>
      <c r="F22" s="302"/>
      <c r="G22" s="302"/>
      <c r="H22" s="302"/>
      <c r="I22" s="25" t="s">
        <v>21</v>
      </c>
      <c r="J22" s="23" t="str">
        <f>'Rekapitulácia stavby'!AN14</f>
        <v/>
      </c>
      <c r="K22" s="28"/>
      <c r="L22" s="40"/>
      <c r="S22" s="28"/>
      <c r="T22" s="28"/>
      <c r="U22" s="28"/>
      <c r="V22" s="28"/>
      <c r="W22" s="28"/>
      <c r="X22" s="28"/>
      <c r="Y22" s="28"/>
      <c r="Z22" s="28"/>
      <c r="AA22" s="28"/>
      <c r="AB22" s="28"/>
      <c r="AC22" s="28"/>
      <c r="AD22" s="28"/>
      <c r="AE22" s="28"/>
    </row>
    <row r="23" spans="1:31" s="2" customFormat="1" ht="6.95" customHeight="1" x14ac:dyDescent="0.2">
      <c r="A23" s="28"/>
      <c r="B23" s="29"/>
      <c r="C23" s="28"/>
      <c r="D23" s="28"/>
      <c r="E23" s="28"/>
      <c r="F23" s="28"/>
      <c r="G23" s="28"/>
      <c r="H23" s="28"/>
      <c r="I23" s="28"/>
      <c r="J23" s="28"/>
      <c r="K23" s="28"/>
      <c r="L23" s="40"/>
      <c r="S23" s="28"/>
      <c r="T23" s="28"/>
      <c r="U23" s="28"/>
      <c r="V23" s="28"/>
      <c r="W23" s="28"/>
      <c r="X23" s="28"/>
      <c r="Y23" s="28"/>
      <c r="Z23" s="28"/>
      <c r="AA23" s="28"/>
      <c r="AB23" s="28"/>
      <c r="AC23" s="28"/>
      <c r="AD23" s="28"/>
      <c r="AE23" s="28"/>
    </row>
    <row r="24" spans="1:31" s="2" customFormat="1" ht="12" customHeight="1" x14ac:dyDescent="0.2">
      <c r="A24" s="28"/>
      <c r="B24" s="29"/>
      <c r="C24" s="28"/>
      <c r="D24" s="25" t="s">
        <v>23</v>
      </c>
      <c r="E24" s="28"/>
      <c r="F24" s="28"/>
      <c r="G24" s="28"/>
      <c r="H24" s="28"/>
      <c r="I24" s="25" t="s">
        <v>20</v>
      </c>
      <c r="J24" s="23" t="s">
        <v>1</v>
      </c>
      <c r="K24" s="28"/>
      <c r="L24" s="40"/>
      <c r="S24" s="28"/>
      <c r="T24" s="28"/>
      <c r="U24" s="28"/>
      <c r="V24" s="28"/>
      <c r="W24" s="28"/>
      <c r="X24" s="28"/>
      <c r="Y24" s="28"/>
      <c r="Z24" s="28"/>
      <c r="AA24" s="28"/>
      <c r="AB24" s="28"/>
      <c r="AC24" s="28"/>
      <c r="AD24" s="28"/>
      <c r="AE24" s="28"/>
    </row>
    <row r="25" spans="1:31" s="2" customFormat="1" ht="18" customHeight="1" x14ac:dyDescent="0.2">
      <c r="A25" s="28"/>
      <c r="B25" s="29"/>
      <c r="C25" s="28"/>
      <c r="D25" s="28"/>
      <c r="E25" s="23" t="s">
        <v>24</v>
      </c>
      <c r="F25" s="28"/>
      <c r="G25" s="28"/>
      <c r="H25" s="28"/>
      <c r="I25" s="25" t="s">
        <v>21</v>
      </c>
      <c r="J25" s="23" t="s">
        <v>1</v>
      </c>
      <c r="K25" s="28"/>
      <c r="L25" s="40"/>
      <c r="S25" s="28"/>
      <c r="T25" s="28"/>
      <c r="U25" s="28"/>
      <c r="V25" s="28"/>
      <c r="W25" s="28"/>
      <c r="X25" s="28"/>
      <c r="Y25" s="28"/>
      <c r="Z25" s="28"/>
      <c r="AA25" s="28"/>
      <c r="AB25" s="28"/>
      <c r="AC25" s="28"/>
      <c r="AD25" s="28"/>
      <c r="AE25" s="28"/>
    </row>
    <row r="26" spans="1:31" s="2" customFormat="1" ht="6.95" customHeight="1" x14ac:dyDescent="0.2">
      <c r="A26" s="28"/>
      <c r="B26" s="29"/>
      <c r="C26" s="28"/>
      <c r="D26" s="28"/>
      <c r="E26" s="28"/>
      <c r="F26" s="28"/>
      <c r="G26" s="28"/>
      <c r="H26" s="28"/>
      <c r="I26" s="28"/>
      <c r="J26" s="28"/>
      <c r="K26" s="28"/>
      <c r="L26" s="40"/>
      <c r="S26" s="28"/>
      <c r="T26" s="28"/>
      <c r="U26" s="28"/>
      <c r="V26" s="28"/>
      <c r="W26" s="28"/>
      <c r="X26" s="28"/>
      <c r="Y26" s="28"/>
      <c r="Z26" s="28"/>
      <c r="AA26" s="28"/>
      <c r="AB26" s="28"/>
      <c r="AC26" s="28"/>
      <c r="AD26" s="28"/>
      <c r="AE26" s="28"/>
    </row>
    <row r="27" spans="1:31" s="2" customFormat="1" ht="12" customHeight="1" x14ac:dyDescent="0.2">
      <c r="A27" s="28"/>
      <c r="B27" s="29"/>
      <c r="C27" s="28"/>
      <c r="D27" s="25" t="s">
        <v>26</v>
      </c>
      <c r="E27" s="28"/>
      <c r="F27" s="28"/>
      <c r="G27" s="28"/>
      <c r="H27" s="28"/>
      <c r="I27" s="25" t="s">
        <v>20</v>
      </c>
      <c r="J27" s="23" t="s">
        <v>1</v>
      </c>
      <c r="K27" s="28"/>
      <c r="L27" s="40"/>
      <c r="S27" s="28"/>
      <c r="T27" s="28"/>
      <c r="U27" s="28"/>
      <c r="V27" s="28"/>
      <c r="W27" s="28"/>
      <c r="X27" s="28"/>
      <c r="Y27" s="28"/>
      <c r="Z27" s="28"/>
      <c r="AA27" s="28"/>
      <c r="AB27" s="28"/>
      <c r="AC27" s="28"/>
      <c r="AD27" s="28"/>
      <c r="AE27" s="28"/>
    </row>
    <row r="28" spans="1:31" s="2" customFormat="1" ht="18" customHeight="1" x14ac:dyDescent="0.2">
      <c r="A28" s="28"/>
      <c r="B28" s="29"/>
      <c r="C28" s="28"/>
      <c r="D28" s="28"/>
      <c r="E28" s="23" t="s">
        <v>27</v>
      </c>
      <c r="F28" s="28"/>
      <c r="G28" s="28"/>
      <c r="H28" s="28"/>
      <c r="I28" s="25" t="s">
        <v>21</v>
      </c>
      <c r="J28" s="23" t="s">
        <v>1</v>
      </c>
      <c r="K28" s="28"/>
      <c r="L28" s="40"/>
      <c r="S28" s="28"/>
      <c r="T28" s="28"/>
      <c r="U28" s="28"/>
      <c r="V28" s="28"/>
      <c r="W28" s="28"/>
      <c r="X28" s="28"/>
      <c r="Y28" s="28"/>
      <c r="Z28" s="28"/>
      <c r="AA28" s="28"/>
      <c r="AB28" s="28"/>
      <c r="AC28" s="28"/>
      <c r="AD28" s="28"/>
      <c r="AE28" s="28"/>
    </row>
    <row r="29" spans="1:31" s="2" customFormat="1" ht="6.95" customHeight="1" x14ac:dyDescent="0.2">
      <c r="A29" s="28"/>
      <c r="B29" s="29"/>
      <c r="C29" s="28"/>
      <c r="D29" s="28"/>
      <c r="E29" s="28"/>
      <c r="F29" s="28"/>
      <c r="G29" s="28"/>
      <c r="H29" s="28"/>
      <c r="I29" s="28"/>
      <c r="J29" s="28"/>
      <c r="K29" s="28"/>
      <c r="L29" s="40"/>
      <c r="S29" s="28"/>
      <c r="T29" s="28"/>
      <c r="U29" s="28"/>
      <c r="V29" s="28"/>
      <c r="W29" s="28"/>
      <c r="X29" s="28"/>
      <c r="Y29" s="28"/>
      <c r="Z29" s="28"/>
      <c r="AA29" s="28"/>
      <c r="AB29" s="28"/>
      <c r="AC29" s="28"/>
      <c r="AD29" s="28"/>
      <c r="AE29" s="28"/>
    </row>
    <row r="30" spans="1:31" s="2" customFormat="1" ht="12" customHeight="1" x14ac:dyDescent="0.2">
      <c r="A30" s="28"/>
      <c r="B30" s="29"/>
      <c r="C30" s="28"/>
      <c r="D30" s="25" t="s">
        <v>28</v>
      </c>
      <c r="E30" s="28"/>
      <c r="F30" s="28"/>
      <c r="G30" s="28"/>
      <c r="H30" s="28"/>
      <c r="I30" s="28"/>
      <c r="J30" s="28"/>
      <c r="K30" s="28"/>
      <c r="L30" s="40"/>
      <c r="S30" s="28"/>
      <c r="T30" s="28"/>
      <c r="U30" s="28"/>
      <c r="V30" s="28"/>
      <c r="W30" s="28"/>
      <c r="X30" s="28"/>
      <c r="Y30" s="28"/>
      <c r="Z30" s="28"/>
      <c r="AA30" s="28"/>
      <c r="AB30" s="28"/>
      <c r="AC30" s="28"/>
      <c r="AD30" s="28"/>
      <c r="AE30" s="28"/>
    </row>
    <row r="31" spans="1:31" s="8" customFormat="1" ht="16.5" customHeight="1" x14ac:dyDescent="0.2">
      <c r="A31" s="98"/>
      <c r="B31" s="99"/>
      <c r="C31" s="98"/>
      <c r="D31" s="98"/>
      <c r="E31" s="304" t="s">
        <v>1</v>
      </c>
      <c r="F31" s="304"/>
      <c r="G31" s="304"/>
      <c r="H31" s="304"/>
      <c r="I31" s="98"/>
      <c r="J31" s="98"/>
      <c r="K31" s="98"/>
      <c r="L31" s="100"/>
      <c r="S31" s="98"/>
      <c r="T31" s="98"/>
      <c r="U31" s="98"/>
      <c r="V31" s="98"/>
      <c r="W31" s="98"/>
      <c r="X31" s="98"/>
      <c r="Y31" s="98"/>
      <c r="Z31" s="98"/>
      <c r="AA31" s="98"/>
      <c r="AB31" s="98"/>
      <c r="AC31" s="98"/>
      <c r="AD31" s="98"/>
      <c r="AE31" s="98"/>
    </row>
    <row r="32" spans="1:31" s="2" customFormat="1" ht="6.95" customHeight="1" x14ac:dyDescent="0.2">
      <c r="A32" s="28"/>
      <c r="B32" s="29"/>
      <c r="C32" s="28"/>
      <c r="D32" s="28"/>
      <c r="E32" s="28"/>
      <c r="F32" s="28"/>
      <c r="G32" s="28"/>
      <c r="H32" s="28"/>
      <c r="I32" s="28"/>
      <c r="J32" s="28"/>
      <c r="K32" s="28"/>
      <c r="L32" s="40"/>
      <c r="S32" s="28"/>
      <c r="T32" s="28"/>
      <c r="U32" s="28"/>
      <c r="V32" s="28"/>
      <c r="W32" s="28"/>
      <c r="X32" s="28"/>
      <c r="Y32" s="28"/>
      <c r="Z32" s="28"/>
      <c r="AA32" s="28"/>
      <c r="AB32" s="28"/>
      <c r="AC32" s="28"/>
      <c r="AD32" s="28"/>
      <c r="AE32" s="28"/>
    </row>
    <row r="33" spans="1:31" s="2" customFormat="1" ht="6.95" customHeight="1" x14ac:dyDescent="0.2">
      <c r="A33" s="28"/>
      <c r="B33" s="29"/>
      <c r="C33" s="28"/>
      <c r="D33" s="64"/>
      <c r="E33" s="64"/>
      <c r="F33" s="64"/>
      <c r="G33" s="64"/>
      <c r="H33" s="64"/>
      <c r="I33" s="64"/>
      <c r="J33" s="64"/>
      <c r="K33" s="64"/>
      <c r="L33" s="40"/>
      <c r="S33" s="28"/>
      <c r="T33" s="28"/>
      <c r="U33" s="28"/>
      <c r="V33" s="28"/>
      <c r="W33" s="28"/>
      <c r="X33" s="28"/>
      <c r="Y33" s="28"/>
      <c r="Z33" s="28"/>
      <c r="AA33" s="28"/>
      <c r="AB33" s="28"/>
      <c r="AC33" s="28"/>
      <c r="AD33" s="28"/>
      <c r="AE33" s="28"/>
    </row>
    <row r="34" spans="1:31" s="2" customFormat="1" ht="25.35" customHeight="1" x14ac:dyDescent="0.2">
      <c r="A34" s="28"/>
      <c r="B34" s="29"/>
      <c r="C34" s="28"/>
      <c r="D34" s="101" t="s">
        <v>29</v>
      </c>
      <c r="E34" s="28"/>
      <c r="F34" s="28"/>
      <c r="G34" s="28"/>
      <c r="H34" s="28"/>
      <c r="I34" s="28"/>
      <c r="J34" s="69"/>
      <c r="K34" s="28"/>
      <c r="L34" s="40"/>
      <c r="S34" s="28"/>
      <c r="T34" s="28"/>
      <c r="U34" s="28"/>
      <c r="V34" s="28"/>
      <c r="W34" s="28"/>
      <c r="X34" s="28"/>
      <c r="Y34" s="28"/>
      <c r="Z34" s="28"/>
      <c r="AA34" s="28"/>
      <c r="AB34" s="28"/>
      <c r="AC34" s="28"/>
      <c r="AD34" s="28"/>
      <c r="AE34" s="28"/>
    </row>
    <row r="35" spans="1:31" s="2" customFormat="1" ht="6.95" customHeight="1" x14ac:dyDescent="0.2">
      <c r="A35" s="28"/>
      <c r="B35" s="29"/>
      <c r="C35" s="28"/>
      <c r="D35" s="64"/>
      <c r="E35" s="64"/>
      <c r="F35" s="64"/>
      <c r="G35" s="64"/>
      <c r="H35" s="64"/>
      <c r="I35" s="64"/>
      <c r="J35" s="64"/>
      <c r="K35" s="64"/>
      <c r="L35" s="40"/>
      <c r="S35" s="28"/>
      <c r="T35" s="28"/>
      <c r="U35" s="28"/>
      <c r="V35" s="28"/>
      <c r="W35" s="28"/>
      <c r="X35" s="28"/>
      <c r="Y35" s="28"/>
      <c r="Z35" s="28"/>
      <c r="AA35" s="28"/>
      <c r="AB35" s="28"/>
      <c r="AC35" s="28"/>
      <c r="AD35" s="28"/>
      <c r="AE35" s="28"/>
    </row>
    <row r="36" spans="1:31" s="2" customFormat="1" ht="14.45" customHeight="1" x14ac:dyDescent="0.2">
      <c r="A36" s="28"/>
      <c r="B36" s="29"/>
      <c r="C36" s="28"/>
      <c r="D36" s="28"/>
      <c r="E36" s="28"/>
      <c r="F36" s="32" t="s">
        <v>31</v>
      </c>
      <c r="G36" s="28"/>
      <c r="H36" s="28"/>
      <c r="I36" s="32" t="s">
        <v>30</v>
      </c>
      <c r="J36" s="32" t="s">
        <v>32</v>
      </c>
      <c r="K36" s="28"/>
      <c r="L36" s="40"/>
      <c r="S36" s="28"/>
      <c r="T36" s="28"/>
      <c r="U36" s="28"/>
      <c r="V36" s="28"/>
      <c r="W36" s="28"/>
      <c r="X36" s="28"/>
      <c r="Y36" s="28"/>
      <c r="Z36" s="28"/>
      <c r="AA36" s="28"/>
      <c r="AB36" s="28"/>
      <c r="AC36" s="28"/>
      <c r="AD36" s="28"/>
      <c r="AE36" s="28"/>
    </row>
    <row r="37" spans="1:31" s="2" customFormat="1" ht="14.45" customHeight="1" x14ac:dyDescent="0.2">
      <c r="A37" s="28"/>
      <c r="B37" s="29"/>
      <c r="C37" s="28"/>
      <c r="D37" s="97" t="s">
        <v>33</v>
      </c>
      <c r="E37" s="34" t="s">
        <v>34</v>
      </c>
      <c r="F37" s="102">
        <f>ROUND((SUM(BE130:BE245)),  2)</f>
        <v>0</v>
      </c>
      <c r="G37" s="103"/>
      <c r="H37" s="103"/>
      <c r="I37" s="104">
        <v>0.2</v>
      </c>
      <c r="J37" s="102">
        <f>ROUND(((SUM(BE130:BE245))*I37),  2)</f>
        <v>0</v>
      </c>
      <c r="K37" s="28"/>
      <c r="L37" s="40"/>
      <c r="S37" s="28"/>
      <c r="T37" s="28"/>
      <c r="U37" s="28"/>
      <c r="V37" s="28"/>
      <c r="W37" s="28"/>
      <c r="X37" s="28"/>
      <c r="Y37" s="28"/>
      <c r="Z37" s="28"/>
      <c r="AA37" s="28"/>
      <c r="AB37" s="28"/>
      <c r="AC37" s="28"/>
      <c r="AD37" s="28"/>
      <c r="AE37" s="28"/>
    </row>
    <row r="38" spans="1:31" s="2" customFormat="1" ht="14.45" customHeight="1" x14ac:dyDescent="0.2">
      <c r="A38" s="28"/>
      <c r="B38" s="29"/>
      <c r="C38" s="28"/>
      <c r="D38" s="28"/>
      <c r="E38" s="34" t="s">
        <v>35</v>
      </c>
      <c r="F38" s="105"/>
      <c r="G38" s="28"/>
      <c r="H38" s="28"/>
      <c r="I38" s="106">
        <v>0.2</v>
      </c>
      <c r="J38" s="105"/>
      <c r="K38" s="28"/>
      <c r="L38" s="40"/>
      <c r="S38" s="28"/>
      <c r="T38" s="28"/>
      <c r="U38" s="28"/>
      <c r="V38" s="28"/>
      <c r="W38" s="28"/>
      <c r="X38" s="28"/>
      <c r="Y38" s="28"/>
      <c r="Z38" s="28"/>
      <c r="AA38" s="28"/>
      <c r="AB38" s="28"/>
      <c r="AC38" s="28"/>
      <c r="AD38" s="28"/>
      <c r="AE38" s="28"/>
    </row>
    <row r="39" spans="1:31" s="2" customFormat="1" ht="14.45" hidden="1" customHeight="1" x14ac:dyDescent="0.2">
      <c r="A39" s="28"/>
      <c r="B39" s="29"/>
      <c r="C39" s="28"/>
      <c r="D39" s="28"/>
      <c r="E39" s="25" t="s">
        <v>36</v>
      </c>
      <c r="F39" s="105">
        <f>ROUND((SUM(BG130:BG245)),  2)</f>
        <v>0</v>
      </c>
      <c r="G39" s="28"/>
      <c r="H39" s="28"/>
      <c r="I39" s="106">
        <v>0.2</v>
      </c>
      <c r="J39" s="105">
        <f>0</f>
        <v>0</v>
      </c>
      <c r="K39" s="28"/>
      <c r="L39" s="40"/>
      <c r="S39" s="28"/>
      <c r="T39" s="28"/>
      <c r="U39" s="28"/>
      <c r="V39" s="28"/>
      <c r="W39" s="28"/>
      <c r="X39" s="28"/>
      <c r="Y39" s="28"/>
      <c r="Z39" s="28"/>
      <c r="AA39" s="28"/>
      <c r="AB39" s="28"/>
      <c r="AC39" s="28"/>
      <c r="AD39" s="28"/>
      <c r="AE39" s="28"/>
    </row>
    <row r="40" spans="1:31" s="2" customFormat="1" ht="14.45" hidden="1" customHeight="1" x14ac:dyDescent="0.2">
      <c r="A40" s="28"/>
      <c r="B40" s="29"/>
      <c r="C40" s="28"/>
      <c r="D40" s="28"/>
      <c r="E40" s="25" t="s">
        <v>37</v>
      </c>
      <c r="F40" s="105">
        <f>ROUND((SUM(BH130:BH245)),  2)</f>
        <v>0</v>
      </c>
      <c r="G40" s="28"/>
      <c r="H40" s="28"/>
      <c r="I40" s="106">
        <v>0.2</v>
      </c>
      <c r="J40" s="105">
        <f>0</f>
        <v>0</v>
      </c>
      <c r="K40" s="28"/>
      <c r="L40" s="40"/>
      <c r="S40" s="28"/>
      <c r="T40" s="28"/>
      <c r="U40" s="28"/>
      <c r="V40" s="28"/>
      <c r="W40" s="28"/>
      <c r="X40" s="28"/>
      <c r="Y40" s="28"/>
      <c r="Z40" s="28"/>
      <c r="AA40" s="28"/>
      <c r="AB40" s="28"/>
      <c r="AC40" s="28"/>
      <c r="AD40" s="28"/>
      <c r="AE40" s="28"/>
    </row>
    <row r="41" spans="1:31" s="2" customFormat="1" ht="14.45" hidden="1" customHeight="1" x14ac:dyDescent="0.2">
      <c r="A41" s="28"/>
      <c r="B41" s="29"/>
      <c r="C41" s="28"/>
      <c r="D41" s="28"/>
      <c r="E41" s="34" t="s">
        <v>38</v>
      </c>
      <c r="F41" s="102">
        <f>ROUND((SUM(BI130:BI245)),  2)</f>
        <v>0</v>
      </c>
      <c r="G41" s="103"/>
      <c r="H41" s="103"/>
      <c r="I41" s="104">
        <v>0</v>
      </c>
      <c r="J41" s="102">
        <f>0</f>
        <v>0</v>
      </c>
      <c r="K41" s="28"/>
      <c r="L41" s="40"/>
      <c r="S41" s="28"/>
      <c r="T41" s="28"/>
      <c r="U41" s="28"/>
      <c r="V41" s="28"/>
      <c r="W41" s="28"/>
      <c r="X41" s="28"/>
      <c r="Y41" s="28"/>
      <c r="Z41" s="28"/>
      <c r="AA41" s="28"/>
      <c r="AB41" s="28"/>
      <c r="AC41" s="28"/>
      <c r="AD41" s="28"/>
      <c r="AE41" s="28"/>
    </row>
    <row r="42" spans="1:31" s="2" customFormat="1" ht="6.95" customHeight="1" x14ac:dyDescent="0.2">
      <c r="A42" s="28"/>
      <c r="B42" s="29"/>
      <c r="C42" s="28"/>
      <c r="D42" s="28"/>
      <c r="E42" s="28"/>
      <c r="F42" s="28"/>
      <c r="G42" s="28"/>
      <c r="H42" s="28"/>
      <c r="I42" s="28"/>
      <c r="J42" s="28"/>
      <c r="K42" s="28"/>
      <c r="L42" s="40"/>
      <c r="S42" s="28"/>
      <c r="T42" s="28"/>
      <c r="U42" s="28"/>
      <c r="V42" s="28"/>
      <c r="W42" s="28"/>
      <c r="X42" s="28"/>
      <c r="Y42" s="28"/>
      <c r="Z42" s="28"/>
      <c r="AA42" s="28"/>
      <c r="AB42" s="28"/>
      <c r="AC42" s="28"/>
      <c r="AD42" s="28"/>
      <c r="AE42" s="28"/>
    </row>
    <row r="43" spans="1:31" s="2" customFormat="1" ht="25.35" customHeight="1" x14ac:dyDescent="0.2">
      <c r="A43" s="28"/>
      <c r="B43" s="29"/>
      <c r="C43" s="107"/>
      <c r="D43" s="108" t="s">
        <v>39</v>
      </c>
      <c r="E43" s="58"/>
      <c r="F43" s="58"/>
      <c r="G43" s="109" t="s">
        <v>40</v>
      </c>
      <c r="H43" s="110" t="s">
        <v>41</v>
      </c>
      <c r="I43" s="58"/>
      <c r="J43" s="111"/>
      <c r="K43" s="112"/>
      <c r="L43" s="40"/>
      <c r="S43" s="28"/>
      <c r="T43" s="28"/>
      <c r="U43" s="28"/>
      <c r="V43" s="28"/>
      <c r="W43" s="28"/>
      <c r="X43" s="28"/>
      <c r="Y43" s="28"/>
      <c r="Z43" s="28"/>
      <c r="AA43" s="28"/>
      <c r="AB43" s="28"/>
      <c r="AC43" s="28"/>
      <c r="AD43" s="28"/>
      <c r="AE43" s="28"/>
    </row>
    <row r="44" spans="1:31" s="2" customFormat="1" ht="14.45" customHeight="1" x14ac:dyDescent="0.2">
      <c r="A44" s="28"/>
      <c r="B44" s="29"/>
      <c r="C44" s="28"/>
      <c r="D44" s="28"/>
      <c r="E44" s="28"/>
      <c r="F44" s="28"/>
      <c r="G44" s="28"/>
      <c r="H44" s="28"/>
      <c r="I44" s="28"/>
      <c r="J44" s="28"/>
      <c r="K44" s="28"/>
      <c r="L44" s="40"/>
      <c r="S44" s="28"/>
      <c r="T44" s="28"/>
      <c r="U44" s="28"/>
      <c r="V44" s="28"/>
      <c r="W44" s="28"/>
      <c r="X44" s="28"/>
      <c r="Y44" s="28"/>
      <c r="Z44" s="28"/>
      <c r="AA44" s="28"/>
      <c r="AB44" s="28"/>
      <c r="AC44" s="28"/>
      <c r="AD44" s="28"/>
      <c r="AE44" s="28"/>
    </row>
    <row r="45" spans="1:31" s="1" customFormat="1" ht="14.45" customHeight="1" x14ac:dyDescent="0.2">
      <c r="B45" s="19"/>
      <c r="L45" s="19"/>
    </row>
    <row r="46" spans="1:31" s="1" customFormat="1" ht="14.45" customHeight="1" x14ac:dyDescent="0.2">
      <c r="B46" s="19"/>
      <c r="L46" s="19"/>
    </row>
    <row r="47" spans="1:31" s="1" customFormat="1" ht="14.45" customHeight="1" x14ac:dyDescent="0.2">
      <c r="B47" s="19"/>
      <c r="L47" s="19"/>
    </row>
    <row r="48" spans="1:31" s="1" customFormat="1" ht="14.45" customHeight="1" x14ac:dyDescent="0.2">
      <c r="B48" s="19"/>
      <c r="L48" s="19"/>
    </row>
    <row r="49" spans="1:31" s="1" customFormat="1" ht="14.45" customHeight="1" x14ac:dyDescent="0.2">
      <c r="B49" s="19"/>
      <c r="L49" s="19"/>
    </row>
    <row r="50" spans="1:31" s="2" customFormat="1" ht="14.45" customHeight="1" x14ac:dyDescent="0.2">
      <c r="B50" s="40"/>
      <c r="D50" s="41" t="s">
        <v>42</v>
      </c>
      <c r="E50" s="42"/>
      <c r="F50" s="42"/>
      <c r="G50" s="41" t="s">
        <v>43</v>
      </c>
      <c r="H50" s="42"/>
      <c r="I50" s="42"/>
      <c r="J50" s="42"/>
      <c r="K50" s="42"/>
      <c r="L50" s="40"/>
    </row>
    <row r="51" spans="1:31" x14ac:dyDescent="0.2">
      <c r="B51" s="19"/>
      <c r="L51" s="19"/>
    </row>
    <row r="52" spans="1:31" x14ac:dyDescent="0.2">
      <c r="B52" s="19"/>
      <c r="L52" s="19"/>
    </row>
    <row r="53" spans="1:31" x14ac:dyDescent="0.2">
      <c r="B53" s="19"/>
      <c r="L53" s="19"/>
    </row>
    <row r="54" spans="1:31" x14ac:dyDescent="0.2">
      <c r="B54" s="19"/>
      <c r="L54" s="19"/>
    </row>
    <row r="55" spans="1:31" x14ac:dyDescent="0.2">
      <c r="B55" s="19"/>
      <c r="L55" s="19"/>
    </row>
    <row r="56" spans="1:31" x14ac:dyDescent="0.2">
      <c r="B56" s="19"/>
      <c r="L56" s="19"/>
    </row>
    <row r="57" spans="1:31" x14ac:dyDescent="0.2">
      <c r="B57" s="19"/>
      <c r="L57" s="19"/>
    </row>
    <row r="58" spans="1:31" x14ac:dyDescent="0.2">
      <c r="B58" s="19"/>
      <c r="L58" s="19"/>
    </row>
    <row r="59" spans="1:31" x14ac:dyDescent="0.2">
      <c r="B59" s="19"/>
      <c r="L59" s="19"/>
    </row>
    <row r="60" spans="1:31" x14ac:dyDescent="0.2">
      <c r="B60" s="19"/>
      <c r="L60" s="19"/>
    </row>
    <row r="61" spans="1:31" s="2" customFormat="1" ht="12.75" x14ac:dyDescent="0.2">
      <c r="A61" s="28"/>
      <c r="B61" s="29"/>
      <c r="C61" s="28"/>
      <c r="D61" s="43" t="s">
        <v>44</v>
      </c>
      <c r="E61" s="31"/>
      <c r="F61" s="113" t="s">
        <v>45</v>
      </c>
      <c r="G61" s="43" t="s">
        <v>44</v>
      </c>
      <c r="H61" s="31"/>
      <c r="I61" s="31"/>
      <c r="J61" s="114" t="s">
        <v>45</v>
      </c>
      <c r="K61" s="31"/>
      <c r="L61" s="40"/>
      <c r="S61" s="28"/>
      <c r="T61" s="28"/>
      <c r="U61" s="28"/>
      <c r="V61" s="28"/>
      <c r="W61" s="28"/>
      <c r="X61" s="28"/>
      <c r="Y61" s="28"/>
      <c r="Z61" s="28"/>
      <c r="AA61" s="28"/>
      <c r="AB61" s="28"/>
      <c r="AC61" s="28"/>
      <c r="AD61" s="28"/>
      <c r="AE61" s="28"/>
    </row>
    <row r="62" spans="1:31" x14ac:dyDescent="0.2">
      <c r="B62" s="19"/>
      <c r="L62" s="19"/>
    </row>
    <row r="63" spans="1:31" x14ac:dyDescent="0.2">
      <c r="B63" s="19"/>
      <c r="L63" s="19"/>
    </row>
    <row r="64" spans="1:31" x14ac:dyDescent="0.2">
      <c r="B64" s="19"/>
      <c r="L64" s="19"/>
    </row>
    <row r="65" spans="1:31" s="2" customFormat="1" ht="12.75" x14ac:dyDescent="0.2">
      <c r="A65" s="28"/>
      <c r="B65" s="29"/>
      <c r="C65" s="28"/>
      <c r="D65" s="41" t="s">
        <v>46</v>
      </c>
      <c r="E65" s="44"/>
      <c r="F65" s="44"/>
      <c r="G65" s="41" t="s">
        <v>47</v>
      </c>
      <c r="H65" s="44"/>
      <c r="I65" s="44"/>
      <c r="J65" s="44"/>
      <c r="K65" s="44"/>
      <c r="L65" s="40"/>
      <c r="S65" s="28"/>
      <c r="T65" s="28"/>
      <c r="U65" s="28"/>
      <c r="V65" s="28"/>
      <c r="W65" s="28"/>
      <c r="X65" s="28"/>
      <c r="Y65" s="28"/>
      <c r="Z65" s="28"/>
      <c r="AA65" s="28"/>
      <c r="AB65" s="28"/>
      <c r="AC65" s="28"/>
      <c r="AD65" s="28"/>
      <c r="AE65" s="28"/>
    </row>
    <row r="66" spans="1:31" x14ac:dyDescent="0.2">
      <c r="B66" s="19"/>
      <c r="L66" s="19"/>
    </row>
    <row r="67" spans="1:31" x14ac:dyDescent="0.2">
      <c r="B67" s="19"/>
      <c r="L67" s="19"/>
    </row>
    <row r="68" spans="1:31" x14ac:dyDescent="0.2">
      <c r="B68" s="19"/>
      <c r="L68" s="19"/>
    </row>
    <row r="69" spans="1:31" x14ac:dyDescent="0.2">
      <c r="B69" s="19"/>
      <c r="L69" s="19"/>
    </row>
    <row r="70" spans="1:31" x14ac:dyDescent="0.2">
      <c r="B70" s="19"/>
      <c r="L70" s="19"/>
    </row>
    <row r="71" spans="1:31" x14ac:dyDescent="0.2">
      <c r="B71" s="19"/>
      <c r="L71" s="19"/>
    </row>
    <row r="72" spans="1:31" x14ac:dyDescent="0.2">
      <c r="B72" s="19"/>
      <c r="L72" s="19"/>
    </row>
    <row r="73" spans="1:31" x14ac:dyDescent="0.2">
      <c r="B73" s="19"/>
      <c r="L73" s="19"/>
    </row>
    <row r="74" spans="1:31" x14ac:dyDescent="0.2">
      <c r="B74" s="19"/>
      <c r="L74" s="19"/>
    </row>
    <row r="75" spans="1:31" x14ac:dyDescent="0.2">
      <c r="B75" s="19"/>
      <c r="L75" s="19"/>
    </row>
    <row r="76" spans="1:31" s="2" customFormat="1" ht="12.75" x14ac:dyDescent="0.2">
      <c r="A76" s="28"/>
      <c r="B76" s="29"/>
      <c r="C76" s="28"/>
      <c r="D76" s="43" t="s">
        <v>44</v>
      </c>
      <c r="E76" s="31"/>
      <c r="F76" s="113" t="s">
        <v>45</v>
      </c>
      <c r="G76" s="43" t="s">
        <v>44</v>
      </c>
      <c r="H76" s="31"/>
      <c r="I76" s="31"/>
      <c r="J76" s="114" t="s">
        <v>45</v>
      </c>
      <c r="K76" s="31"/>
      <c r="L76" s="40"/>
      <c r="S76" s="28"/>
      <c r="T76" s="28"/>
      <c r="U76" s="28"/>
      <c r="V76" s="28"/>
      <c r="W76" s="28"/>
      <c r="X76" s="28"/>
      <c r="Y76" s="28"/>
      <c r="Z76" s="28"/>
      <c r="AA76" s="28"/>
      <c r="AB76" s="28"/>
      <c r="AC76" s="28"/>
      <c r="AD76" s="28"/>
      <c r="AE76" s="28"/>
    </row>
    <row r="77" spans="1:31" s="2" customFormat="1" ht="14.45" customHeight="1" x14ac:dyDescent="0.2">
      <c r="A77" s="28"/>
      <c r="B77" s="45"/>
      <c r="C77" s="46"/>
      <c r="D77" s="46"/>
      <c r="E77" s="46"/>
      <c r="F77" s="46"/>
      <c r="G77" s="46"/>
      <c r="H77" s="46"/>
      <c r="I77" s="46"/>
      <c r="J77" s="46"/>
      <c r="K77" s="46"/>
      <c r="L77" s="40"/>
      <c r="S77" s="28"/>
      <c r="T77" s="28"/>
      <c r="U77" s="28"/>
      <c r="V77" s="28"/>
      <c r="W77" s="28"/>
      <c r="X77" s="28"/>
      <c r="Y77" s="28"/>
      <c r="Z77" s="28"/>
      <c r="AA77" s="28"/>
      <c r="AB77" s="28"/>
      <c r="AC77" s="28"/>
      <c r="AD77" s="28"/>
      <c r="AE77" s="28"/>
    </row>
    <row r="81" spans="1:31" s="2" customFormat="1" ht="6.95" customHeight="1" x14ac:dyDescent="0.2">
      <c r="A81" s="28"/>
      <c r="B81" s="47"/>
      <c r="C81" s="48"/>
      <c r="D81" s="48"/>
      <c r="E81" s="48"/>
      <c r="F81" s="48"/>
      <c r="G81" s="48"/>
      <c r="H81" s="48"/>
      <c r="I81" s="48"/>
      <c r="J81" s="48"/>
      <c r="K81" s="48"/>
      <c r="L81" s="40"/>
      <c r="S81" s="28"/>
      <c r="T81" s="28"/>
      <c r="U81" s="28"/>
      <c r="V81" s="28"/>
      <c r="W81" s="28"/>
      <c r="X81" s="28"/>
      <c r="Y81" s="28"/>
      <c r="Z81" s="28"/>
      <c r="AA81" s="28"/>
      <c r="AB81" s="28"/>
      <c r="AC81" s="28"/>
      <c r="AD81" s="28"/>
      <c r="AE81" s="28"/>
    </row>
    <row r="82" spans="1:31" s="2" customFormat="1" ht="24.95" customHeight="1" x14ac:dyDescent="0.2">
      <c r="A82" s="28"/>
      <c r="B82" s="29"/>
      <c r="C82" s="20" t="s">
        <v>145</v>
      </c>
      <c r="D82" s="28"/>
      <c r="E82" s="28"/>
      <c r="F82" s="28"/>
      <c r="G82" s="28"/>
      <c r="H82" s="28"/>
      <c r="I82" s="28"/>
      <c r="J82" s="28"/>
      <c r="K82" s="28"/>
      <c r="L82" s="40"/>
      <c r="S82" s="28"/>
      <c r="T82" s="28"/>
      <c r="U82" s="28"/>
      <c r="V82" s="28"/>
      <c r="W82" s="28"/>
      <c r="X82" s="28"/>
      <c r="Y82" s="28"/>
      <c r="Z82" s="28"/>
      <c r="AA82" s="28"/>
      <c r="AB82" s="28"/>
      <c r="AC82" s="28"/>
      <c r="AD82" s="28"/>
      <c r="AE82" s="28"/>
    </row>
    <row r="83" spans="1:31" s="2" customFormat="1" ht="6.95" customHeight="1" x14ac:dyDescent="0.2">
      <c r="A83" s="28"/>
      <c r="B83" s="29"/>
      <c r="C83" s="28"/>
      <c r="D83" s="28"/>
      <c r="E83" s="28"/>
      <c r="F83" s="28"/>
      <c r="G83" s="28"/>
      <c r="H83" s="28"/>
      <c r="I83" s="28"/>
      <c r="J83" s="28"/>
      <c r="K83" s="28"/>
      <c r="L83" s="40"/>
      <c r="S83" s="28"/>
      <c r="T83" s="28"/>
      <c r="U83" s="28"/>
      <c r="V83" s="28"/>
      <c r="W83" s="28"/>
      <c r="X83" s="28"/>
      <c r="Y83" s="28"/>
      <c r="Z83" s="28"/>
      <c r="AA83" s="28"/>
      <c r="AB83" s="28"/>
      <c r="AC83" s="28"/>
      <c r="AD83" s="28"/>
      <c r="AE83" s="28"/>
    </row>
    <row r="84" spans="1:31" s="2" customFormat="1" ht="12" customHeight="1" x14ac:dyDescent="0.2">
      <c r="A84" s="28"/>
      <c r="B84" s="29"/>
      <c r="C84" s="25" t="s">
        <v>11</v>
      </c>
      <c r="D84" s="28"/>
      <c r="E84" s="28"/>
      <c r="F84" s="28"/>
      <c r="G84" s="28"/>
      <c r="H84" s="28"/>
      <c r="I84" s="28"/>
      <c r="J84" s="28"/>
      <c r="K84" s="28"/>
      <c r="L84" s="40"/>
      <c r="S84" s="28"/>
      <c r="T84" s="28"/>
      <c r="U84" s="28"/>
      <c r="V84" s="28"/>
      <c r="W84" s="28"/>
      <c r="X84" s="28"/>
      <c r="Y84" s="28"/>
      <c r="Z84" s="28"/>
      <c r="AA84" s="28"/>
      <c r="AB84" s="28"/>
      <c r="AC84" s="28"/>
      <c r="AD84" s="28"/>
      <c r="AE84" s="28"/>
    </row>
    <row r="85" spans="1:31" s="2" customFormat="1" ht="16.5" customHeight="1" x14ac:dyDescent="0.2">
      <c r="A85" s="28"/>
      <c r="B85" s="29"/>
      <c r="C85" s="28"/>
      <c r="D85" s="28"/>
      <c r="E85" s="353" t="str">
        <f>E7</f>
        <v>Lipany OOPZ, Rekonštrukcia objektu</v>
      </c>
      <c r="F85" s="354"/>
      <c r="G85" s="354"/>
      <c r="H85" s="354"/>
      <c r="I85" s="28"/>
      <c r="J85" s="28"/>
      <c r="K85" s="28"/>
      <c r="L85" s="40"/>
      <c r="S85" s="28"/>
      <c r="T85" s="28"/>
      <c r="U85" s="28"/>
      <c r="V85" s="28"/>
      <c r="W85" s="28"/>
      <c r="X85" s="28"/>
      <c r="Y85" s="28"/>
      <c r="Z85" s="28"/>
      <c r="AA85" s="28"/>
      <c r="AB85" s="28"/>
      <c r="AC85" s="28"/>
      <c r="AD85" s="28"/>
      <c r="AE85" s="28"/>
    </row>
    <row r="86" spans="1:31" s="1" customFormat="1" ht="12" customHeight="1" x14ac:dyDescent="0.2">
      <c r="B86" s="19"/>
      <c r="C86" s="25" t="s">
        <v>139</v>
      </c>
      <c r="E86" s="202"/>
      <c r="F86" s="202"/>
      <c r="G86" s="202"/>
      <c r="H86" s="202"/>
      <c r="L86" s="19"/>
    </row>
    <row r="87" spans="1:31" s="1" customFormat="1" ht="16.5" customHeight="1" x14ac:dyDescent="0.2">
      <c r="B87" s="19"/>
      <c r="E87" s="353" t="s">
        <v>140</v>
      </c>
      <c r="F87" s="356"/>
      <c r="G87" s="356"/>
      <c r="H87" s="356"/>
      <c r="L87" s="19"/>
    </row>
    <row r="88" spans="1:31" s="1" customFormat="1" ht="12" customHeight="1" x14ac:dyDescent="0.2">
      <c r="B88" s="19"/>
      <c r="C88" s="25" t="s">
        <v>141</v>
      </c>
      <c r="E88" s="202"/>
      <c r="F88" s="202"/>
      <c r="G88" s="202"/>
      <c r="H88" s="202"/>
      <c r="L88" s="19"/>
    </row>
    <row r="89" spans="1:31" s="2" customFormat="1" ht="16.5" customHeight="1" x14ac:dyDescent="0.2">
      <c r="A89" s="28"/>
      <c r="B89" s="29"/>
      <c r="C89" s="28"/>
      <c r="D89" s="28"/>
      <c r="E89" s="354" t="s">
        <v>142</v>
      </c>
      <c r="F89" s="355"/>
      <c r="G89" s="355"/>
      <c r="H89" s="355"/>
      <c r="I89" s="28"/>
      <c r="J89" s="28"/>
      <c r="K89" s="28"/>
      <c r="L89" s="40"/>
      <c r="S89" s="28"/>
      <c r="T89" s="28"/>
      <c r="U89" s="28"/>
      <c r="V89" s="28"/>
      <c r="W89" s="28"/>
      <c r="X89" s="28"/>
      <c r="Y89" s="28"/>
      <c r="Z89" s="28"/>
      <c r="AA89" s="28"/>
      <c r="AB89" s="28"/>
      <c r="AC89" s="28"/>
      <c r="AD89" s="28"/>
      <c r="AE89" s="28"/>
    </row>
    <row r="90" spans="1:31" s="2" customFormat="1" ht="12" customHeight="1" x14ac:dyDescent="0.2">
      <c r="A90" s="28"/>
      <c r="B90" s="29"/>
      <c r="C90" s="25" t="s">
        <v>1125</v>
      </c>
      <c r="D90" s="28"/>
      <c r="E90" s="28"/>
      <c r="F90" s="28"/>
      <c r="G90" s="28"/>
      <c r="H90" s="28"/>
      <c r="I90" s="28"/>
      <c r="J90" s="28"/>
      <c r="K90" s="28"/>
      <c r="L90" s="40"/>
      <c r="S90" s="28"/>
      <c r="T90" s="28"/>
      <c r="U90" s="28"/>
      <c r="V90" s="28"/>
      <c r="W90" s="28"/>
      <c r="X90" s="28"/>
      <c r="Y90" s="28"/>
      <c r="Z90" s="28"/>
      <c r="AA90" s="28"/>
      <c r="AB90" s="28"/>
      <c r="AC90" s="28"/>
      <c r="AD90" s="28"/>
      <c r="AE90" s="28"/>
    </row>
    <row r="91" spans="1:31" s="2" customFormat="1" ht="16.5" customHeight="1" x14ac:dyDescent="0.2">
      <c r="A91" s="28"/>
      <c r="B91" s="29"/>
      <c r="C91" s="28"/>
      <c r="D91" s="28"/>
      <c r="E91" s="333" t="str">
        <f>E13</f>
        <v>9 - E1.5. MaR a PRS</v>
      </c>
      <c r="F91" s="357"/>
      <c r="G91" s="357"/>
      <c r="H91" s="357"/>
      <c r="I91" s="28"/>
      <c r="J91" s="28"/>
      <c r="K91" s="28"/>
      <c r="L91" s="40"/>
      <c r="S91" s="28"/>
      <c r="T91" s="28"/>
      <c r="U91" s="28"/>
      <c r="V91" s="28"/>
      <c r="W91" s="28"/>
      <c r="X91" s="28"/>
      <c r="Y91" s="28"/>
      <c r="Z91" s="28"/>
      <c r="AA91" s="28"/>
      <c r="AB91" s="28"/>
      <c r="AC91" s="28"/>
      <c r="AD91" s="28"/>
      <c r="AE91" s="28"/>
    </row>
    <row r="92" spans="1:31" s="2" customFormat="1" ht="6.95" customHeight="1" x14ac:dyDescent="0.2">
      <c r="A92" s="28"/>
      <c r="B92" s="29"/>
      <c r="C92" s="28"/>
      <c r="D92" s="28"/>
      <c r="E92" s="28"/>
      <c r="F92" s="28"/>
      <c r="G92" s="28"/>
      <c r="H92" s="28"/>
      <c r="I92" s="28"/>
      <c r="J92" s="28"/>
      <c r="K92" s="28"/>
      <c r="L92" s="40"/>
      <c r="S92" s="28"/>
      <c r="T92" s="28"/>
      <c r="U92" s="28"/>
      <c r="V92" s="28"/>
      <c r="W92" s="28"/>
      <c r="X92" s="28"/>
      <c r="Y92" s="28"/>
      <c r="Z92" s="28"/>
      <c r="AA92" s="28"/>
      <c r="AB92" s="28"/>
      <c r="AC92" s="28"/>
      <c r="AD92" s="28"/>
      <c r="AE92" s="28"/>
    </row>
    <row r="93" spans="1:31" s="2" customFormat="1" ht="12" customHeight="1" x14ac:dyDescent="0.2">
      <c r="A93" s="28"/>
      <c r="B93" s="29"/>
      <c r="C93" s="25" t="s">
        <v>15</v>
      </c>
      <c r="D93" s="28"/>
      <c r="E93" s="28"/>
      <c r="F93" s="23" t="str">
        <f>F16</f>
        <v xml:space="preserve"> </v>
      </c>
      <c r="G93" s="28"/>
      <c r="H93" s="28"/>
      <c r="I93" s="25" t="s">
        <v>17</v>
      </c>
      <c r="J93" s="53" t="str">
        <f>IF(J16="","",J16)</f>
        <v>16.12.2022</v>
      </c>
      <c r="K93" s="28"/>
      <c r="L93" s="40"/>
      <c r="S93" s="28"/>
      <c r="T93" s="28"/>
      <c r="U93" s="28"/>
      <c r="V93" s="28"/>
      <c r="W93" s="28"/>
      <c r="X93" s="28"/>
      <c r="Y93" s="28"/>
      <c r="Z93" s="28"/>
      <c r="AA93" s="28"/>
      <c r="AB93" s="28"/>
      <c r="AC93" s="28"/>
      <c r="AD93" s="28"/>
      <c r="AE93" s="28"/>
    </row>
    <row r="94" spans="1:31" s="2" customFormat="1" ht="6.95" customHeight="1" x14ac:dyDescent="0.2">
      <c r="A94" s="28"/>
      <c r="B94" s="29"/>
      <c r="C94" s="28"/>
      <c r="D94" s="28"/>
      <c r="E94" s="28"/>
      <c r="F94" s="28"/>
      <c r="G94" s="28"/>
      <c r="H94" s="28"/>
      <c r="I94" s="28"/>
      <c r="J94" s="28"/>
      <c r="K94" s="28"/>
      <c r="L94" s="40"/>
      <c r="S94" s="28"/>
      <c r="T94" s="28"/>
      <c r="U94" s="28"/>
      <c r="V94" s="28"/>
      <c r="W94" s="28"/>
      <c r="X94" s="28"/>
      <c r="Y94" s="28"/>
      <c r="Z94" s="28"/>
      <c r="AA94" s="28"/>
      <c r="AB94" s="28"/>
      <c r="AC94" s="28"/>
      <c r="AD94" s="28"/>
      <c r="AE94" s="28"/>
    </row>
    <row r="95" spans="1:31" s="2" customFormat="1" ht="40.15" customHeight="1" x14ac:dyDescent="0.2">
      <c r="A95" s="28"/>
      <c r="B95" s="29"/>
      <c r="C95" s="25" t="s">
        <v>19</v>
      </c>
      <c r="D95" s="28"/>
      <c r="E95" s="28"/>
      <c r="F95" s="23" t="str">
        <f>E19</f>
        <v xml:space="preserve"> </v>
      </c>
      <c r="G95" s="28"/>
      <c r="H95" s="28"/>
      <c r="I95" s="25" t="s">
        <v>23</v>
      </c>
      <c r="J95" s="26" t="str">
        <f>E25</f>
        <v>LTK projekt, s.r.o., Jánošíkova 5, 0890 01 Prešov</v>
      </c>
      <c r="K95" s="28"/>
      <c r="L95" s="40"/>
      <c r="S95" s="28"/>
      <c r="T95" s="28"/>
      <c r="U95" s="28"/>
      <c r="V95" s="28"/>
      <c r="W95" s="28"/>
      <c r="X95" s="28"/>
      <c r="Y95" s="28"/>
      <c r="Z95" s="28"/>
      <c r="AA95" s="28"/>
      <c r="AB95" s="28"/>
      <c r="AC95" s="28"/>
      <c r="AD95" s="28"/>
      <c r="AE95" s="28"/>
    </row>
    <row r="96" spans="1:31" s="2" customFormat="1" ht="15.2" customHeight="1" x14ac:dyDescent="0.2">
      <c r="A96" s="28"/>
      <c r="B96" s="29"/>
      <c r="C96" s="25" t="s">
        <v>22</v>
      </c>
      <c r="D96" s="28"/>
      <c r="E96" s="28"/>
      <c r="F96" s="23" t="str">
        <f>IF(E22="","",E22)</f>
        <v xml:space="preserve"> </v>
      </c>
      <c r="G96" s="28"/>
      <c r="H96" s="28"/>
      <c r="I96" s="25" t="s">
        <v>26</v>
      </c>
      <c r="J96" s="26" t="str">
        <f>E28</f>
        <v>Ing. Ľubomnír Tkáč</v>
      </c>
      <c r="K96" s="28"/>
      <c r="L96" s="40"/>
      <c r="S96" s="28"/>
      <c r="T96" s="28"/>
      <c r="U96" s="28"/>
      <c r="V96" s="28"/>
      <c r="W96" s="28"/>
      <c r="X96" s="28"/>
      <c r="Y96" s="28"/>
      <c r="Z96" s="28"/>
      <c r="AA96" s="28"/>
      <c r="AB96" s="28"/>
      <c r="AC96" s="28"/>
      <c r="AD96" s="28"/>
      <c r="AE96" s="28"/>
    </row>
    <row r="97" spans="1:47" s="2" customFormat="1" ht="10.35" customHeight="1" x14ac:dyDescent="0.2">
      <c r="A97" s="28"/>
      <c r="B97" s="29"/>
      <c r="C97" s="28"/>
      <c r="D97" s="28"/>
      <c r="E97" s="28"/>
      <c r="F97" s="28"/>
      <c r="G97" s="28"/>
      <c r="H97" s="28"/>
      <c r="I97" s="28"/>
      <c r="J97" s="28"/>
      <c r="K97" s="28"/>
      <c r="L97" s="40"/>
      <c r="S97" s="28"/>
      <c r="T97" s="28"/>
      <c r="U97" s="28"/>
      <c r="V97" s="28"/>
      <c r="W97" s="28"/>
      <c r="X97" s="28"/>
      <c r="Y97" s="28"/>
      <c r="Z97" s="28"/>
      <c r="AA97" s="28"/>
      <c r="AB97" s="28"/>
      <c r="AC97" s="28"/>
      <c r="AD97" s="28"/>
      <c r="AE97" s="28"/>
    </row>
    <row r="98" spans="1:47" s="2" customFormat="1" ht="29.25" customHeight="1" x14ac:dyDescent="0.2">
      <c r="A98" s="28"/>
      <c r="B98" s="29"/>
      <c r="C98" s="115" t="s">
        <v>146</v>
      </c>
      <c r="D98" s="107"/>
      <c r="E98" s="107"/>
      <c r="F98" s="107"/>
      <c r="G98" s="107"/>
      <c r="H98" s="107"/>
      <c r="I98" s="107"/>
      <c r="J98" s="116" t="s">
        <v>147</v>
      </c>
      <c r="K98" s="107"/>
      <c r="L98" s="40"/>
      <c r="S98" s="28"/>
      <c r="T98" s="28"/>
      <c r="U98" s="28"/>
      <c r="V98" s="28"/>
      <c r="W98" s="28"/>
      <c r="X98" s="28"/>
      <c r="Y98" s="28"/>
      <c r="Z98" s="28"/>
      <c r="AA98" s="28"/>
      <c r="AB98" s="28"/>
      <c r="AC98" s="28"/>
      <c r="AD98" s="28"/>
      <c r="AE98" s="28"/>
    </row>
    <row r="99" spans="1:47" s="2" customFormat="1" ht="10.35" customHeight="1" x14ac:dyDescent="0.2">
      <c r="A99" s="28"/>
      <c r="B99" s="29"/>
      <c r="C99" s="28"/>
      <c r="D99" s="28"/>
      <c r="E99" s="28"/>
      <c r="F99" s="28"/>
      <c r="G99" s="28"/>
      <c r="H99" s="28"/>
      <c r="I99" s="28"/>
      <c r="J99" s="28"/>
      <c r="K99" s="28"/>
      <c r="L99" s="40"/>
      <c r="S99" s="28"/>
      <c r="T99" s="28"/>
      <c r="U99" s="28"/>
      <c r="V99" s="28"/>
      <c r="W99" s="28"/>
      <c r="X99" s="28"/>
      <c r="Y99" s="28"/>
      <c r="Z99" s="28"/>
      <c r="AA99" s="28"/>
      <c r="AB99" s="28"/>
      <c r="AC99" s="28"/>
      <c r="AD99" s="28"/>
      <c r="AE99" s="28"/>
    </row>
    <row r="100" spans="1:47" s="2" customFormat="1" ht="22.9" customHeight="1" x14ac:dyDescent="0.2">
      <c r="A100" s="28"/>
      <c r="B100" s="29"/>
      <c r="C100" s="117" t="s">
        <v>148</v>
      </c>
      <c r="D100" s="28"/>
      <c r="E100" s="28"/>
      <c r="F100" s="28"/>
      <c r="G100" s="28"/>
      <c r="H100" s="28"/>
      <c r="I100" s="28"/>
      <c r="J100" s="69"/>
      <c r="K100" s="28"/>
      <c r="L100" s="40"/>
      <c r="S100" s="28"/>
      <c r="T100" s="28"/>
      <c r="U100" s="28"/>
      <c r="V100" s="28"/>
      <c r="W100" s="28"/>
      <c r="X100" s="28"/>
      <c r="Y100" s="28"/>
      <c r="Z100" s="28"/>
      <c r="AA100" s="28"/>
      <c r="AB100" s="28"/>
      <c r="AC100" s="28"/>
      <c r="AD100" s="28"/>
      <c r="AE100" s="28"/>
      <c r="AU100" s="16" t="s">
        <v>149</v>
      </c>
    </row>
    <row r="101" spans="1:47" s="9" customFormat="1" ht="24.95" customHeight="1" x14ac:dyDescent="0.2">
      <c r="B101" s="118"/>
      <c r="D101" s="119" t="s">
        <v>1294</v>
      </c>
      <c r="E101" s="120"/>
      <c r="F101" s="120"/>
      <c r="G101" s="120"/>
      <c r="H101" s="120"/>
      <c r="I101" s="120"/>
      <c r="J101" s="121"/>
      <c r="L101" s="118"/>
    </row>
    <row r="102" spans="1:47" s="9" customFormat="1" ht="24.95" customHeight="1" x14ac:dyDescent="0.2">
      <c r="B102" s="118"/>
      <c r="D102" s="119" t="s">
        <v>1295</v>
      </c>
      <c r="E102" s="120"/>
      <c r="F102" s="120"/>
      <c r="G102" s="120"/>
      <c r="H102" s="120"/>
      <c r="I102" s="120"/>
      <c r="J102" s="121"/>
      <c r="L102" s="118"/>
    </row>
    <row r="103" spans="1:47" s="9" customFormat="1" ht="24.95" customHeight="1" x14ac:dyDescent="0.2">
      <c r="B103" s="118"/>
      <c r="D103" s="119" t="s">
        <v>1296</v>
      </c>
      <c r="E103" s="120"/>
      <c r="F103" s="120"/>
      <c r="G103" s="120"/>
      <c r="H103" s="120"/>
      <c r="I103" s="120"/>
      <c r="J103" s="121"/>
      <c r="L103" s="118"/>
    </row>
    <row r="104" spans="1:47" s="9" customFormat="1" ht="24.95" customHeight="1" x14ac:dyDescent="0.2">
      <c r="B104" s="118"/>
      <c r="D104" s="119" t="s">
        <v>1297</v>
      </c>
      <c r="E104" s="120"/>
      <c r="F104" s="120"/>
      <c r="G104" s="120"/>
      <c r="H104" s="120"/>
      <c r="I104" s="120"/>
      <c r="J104" s="121"/>
      <c r="L104" s="118"/>
    </row>
    <row r="105" spans="1:47" s="9" customFormat="1" ht="24.95" customHeight="1" x14ac:dyDescent="0.2">
      <c r="B105" s="118"/>
      <c r="D105" s="119" t="s">
        <v>2938</v>
      </c>
      <c r="E105" s="120"/>
      <c r="F105" s="120"/>
      <c r="G105" s="120"/>
      <c r="H105" s="120"/>
      <c r="I105" s="120"/>
      <c r="J105" s="121"/>
      <c r="L105" s="118"/>
    </row>
    <row r="106" spans="1:47" s="9" customFormat="1" ht="24.95" customHeight="1" x14ac:dyDescent="0.2">
      <c r="B106" s="118"/>
      <c r="D106" s="119" t="s">
        <v>1298</v>
      </c>
      <c r="E106" s="120"/>
      <c r="F106" s="120"/>
      <c r="G106" s="120"/>
      <c r="H106" s="120"/>
      <c r="I106" s="120"/>
      <c r="J106" s="121"/>
      <c r="L106" s="118"/>
    </row>
    <row r="107" spans="1:47" s="2" customFormat="1" ht="21.75" customHeight="1" x14ac:dyDescent="0.2">
      <c r="A107" s="28"/>
      <c r="B107" s="29"/>
      <c r="C107" s="28"/>
      <c r="D107" s="28"/>
      <c r="E107" s="28"/>
      <c r="F107" s="28"/>
      <c r="G107" s="28"/>
      <c r="H107" s="28"/>
      <c r="I107" s="28"/>
      <c r="J107" s="28"/>
      <c r="K107" s="28"/>
      <c r="L107" s="40"/>
      <c r="S107" s="28"/>
      <c r="T107" s="28"/>
      <c r="U107" s="28"/>
      <c r="V107" s="28"/>
      <c r="W107" s="28"/>
      <c r="X107" s="28"/>
      <c r="Y107" s="28"/>
      <c r="Z107" s="28"/>
      <c r="AA107" s="28"/>
      <c r="AB107" s="28"/>
      <c r="AC107" s="28"/>
      <c r="AD107" s="28"/>
      <c r="AE107" s="28"/>
    </row>
    <row r="108" spans="1:47" s="2" customFormat="1" ht="6.95" customHeight="1" x14ac:dyDescent="0.2">
      <c r="A108" s="28"/>
      <c r="B108" s="45"/>
      <c r="C108" s="46"/>
      <c r="D108" s="46"/>
      <c r="E108" s="46"/>
      <c r="F108" s="46"/>
      <c r="G108" s="46"/>
      <c r="H108" s="46"/>
      <c r="I108" s="46"/>
      <c r="J108" s="46"/>
      <c r="K108" s="46"/>
      <c r="L108" s="40"/>
      <c r="S108" s="28"/>
      <c r="T108" s="28"/>
      <c r="U108" s="28"/>
      <c r="V108" s="28"/>
      <c r="W108" s="28"/>
      <c r="X108" s="28"/>
      <c r="Y108" s="28"/>
      <c r="Z108" s="28"/>
      <c r="AA108" s="28"/>
      <c r="AB108" s="28"/>
      <c r="AC108" s="28"/>
      <c r="AD108" s="28"/>
      <c r="AE108" s="28"/>
    </row>
    <row r="112" spans="1:47" s="2" customFormat="1" ht="6.95" customHeight="1" x14ac:dyDescent="0.2">
      <c r="A112" s="28"/>
      <c r="B112" s="47"/>
      <c r="C112" s="48"/>
      <c r="D112" s="48"/>
      <c r="E112" s="48"/>
      <c r="F112" s="48"/>
      <c r="G112" s="48"/>
      <c r="H112" s="48"/>
      <c r="I112" s="48"/>
      <c r="J112" s="48"/>
      <c r="K112" s="48"/>
      <c r="L112" s="40"/>
      <c r="S112" s="28"/>
      <c r="T112" s="28"/>
      <c r="U112" s="28"/>
      <c r="V112" s="28"/>
      <c r="W112" s="28"/>
      <c r="X112" s="28"/>
      <c r="Y112" s="28"/>
      <c r="Z112" s="28"/>
      <c r="AA112" s="28"/>
      <c r="AB112" s="28"/>
      <c r="AC112" s="28"/>
      <c r="AD112" s="28"/>
      <c r="AE112" s="28"/>
    </row>
    <row r="113" spans="1:31" s="2" customFormat="1" ht="24.95" customHeight="1" x14ac:dyDescent="0.2">
      <c r="A113" s="28"/>
      <c r="B113" s="29"/>
      <c r="C113" s="20" t="s">
        <v>161</v>
      </c>
      <c r="D113" s="28"/>
      <c r="E113" s="28"/>
      <c r="F113" s="28"/>
      <c r="G113" s="28"/>
      <c r="H113" s="28"/>
      <c r="I113" s="28"/>
      <c r="J113" s="28"/>
      <c r="K113" s="28"/>
      <c r="L113" s="40"/>
      <c r="S113" s="28"/>
      <c r="T113" s="28"/>
      <c r="U113" s="28"/>
      <c r="V113" s="28"/>
      <c r="W113" s="28"/>
      <c r="X113" s="28"/>
      <c r="Y113" s="28"/>
      <c r="Z113" s="28"/>
      <c r="AA113" s="28"/>
      <c r="AB113" s="28"/>
      <c r="AC113" s="28"/>
      <c r="AD113" s="28"/>
      <c r="AE113" s="28"/>
    </row>
    <row r="114" spans="1:31" s="2" customFormat="1" ht="6.95" customHeight="1" x14ac:dyDescent="0.2">
      <c r="A114" s="28"/>
      <c r="B114" s="29"/>
      <c r="C114" s="28"/>
      <c r="D114" s="28"/>
      <c r="E114" s="28"/>
      <c r="F114" s="28"/>
      <c r="G114" s="28"/>
      <c r="H114" s="28"/>
      <c r="I114" s="28"/>
      <c r="J114" s="28"/>
      <c r="K114" s="28"/>
      <c r="L114" s="40"/>
      <c r="S114" s="28"/>
      <c r="T114" s="28"/>
      <c r="U114" s="28"/>
      <c r="V114" s="28"/>
      <c r="W114" s="28"/>
      <c r="X114" s="28"/>
      <c r="Y114" s="28"/>
      <c r="Z114" s="28"/>
      <c r="AA114" s="28"/>
      <c r="AB114" s="28"/>
      <c r="AC114" s="28"/>
      <c r="AD114" s="28"/>
      <c r="AE114" s="28"/>
    </row>
    <row r="115" spans="1:31" s="2" customFormat="1" ht="12" customHeight="1" x14ac:dyDescent="0.2">
      <c r="A115" s="28"/>
      <c r="B115" s="29"/>
      <c r="C115" s="25" t="s">
        <v>11</v>
      </c>
      <c r="D115" s="28"/>
      <c r="E115" s="28"/>
      <c r="F115" s="28"/>
      <c r="G115" s="28"/>
      <c r="H115" s="28"/>
      <c r="I115" s="28"/>
      <c r="J115" s="28"/>
      <c r="K115" s="28"/>
      <c r="L115" s="40"/>
      <c r="S115" s="28"/>
      <c r="T115" s="28"/>
      <c r="U115" s="28"/>
      <c r="V115" s="28"/>
      <c r="W115" s="28"/>
      <c r="X115" s="28"/>
      <c r="Y115" s="28"/>
      <c r="Z115" s="28"/>
      <c r="AA115" s="28"/>
      <c r="AB115" s="28"/>
      <c r="AC115" s="28"/>
      <c r="AD115" s="28"/>
      <c r="AE115" s="28"/>
    </row>
    <row r="116" spans="1:31" s="2" customFormat="1" ht="16.5" customHeight="1" x14ac:dyDescent="0.2">
      <c r="A116" s="28"/>
      <c r="B116" s="29"/>
      <c r="C116" s="28"/>
      <c r="D116" s="28"/>
      <c r="E116" s="353" t="str">
        <f>E7</f>
        <v>Lipany OOPZ, Rekonštrukcia objektu</v>
      </c>
      <c r="F116" s="354"/>
      <c r="G116" s="354"/>
      <c r="H116" s="354"/>
      <c r="I116" s="28"/>
      <c r="J116" s="28"/>
      <c r="K116" s="28"/>
      <c r="L116" s="40"/>
      <c r="S116" s="28"/>
      <c r="T116" s="28"/>
      <c r="U116" s="28"/>
      <c r="V116" s="28"/>
      <c r="W116" s="28"/>
      <c r="X116" s="28"/>
      <c r="Y116" s="28"/>
      <c r="Z116" s="28"/>
      <c r="AA116" s="28"/>
      <c r="AB116" s="28"/>
      <c r="AC116" s="28"/>
      <c r="AD116" s="28"/>
      <c r="AE116" s="28"/>
    </row>
    <row r="117" spans="1:31" s="1" customFormat="1" ht="12" customHeight="1" x14ac:dyDescent="0.2">
      <c r="B117" s="19"/>
      <c r="C117" s="25" t="s">
        <v>139</v>
      </c>
      <c r="E117" s="202"/>
      <c r="F117" s="202"/>
      <c r="G117" s="202"/>
      <c r="H117" s="202"/>
      <c r="L117" s="19"/>
    </row>
    <row r="118" spans="1:31" s="1" customFormat="1" ht="16.5" customHeight="1" x14ac:dyDescent="0.2">
      <c r="B118" s="19"/>
      <c r="E118" s="353" t="s">
        <v>140</v>
      </c>
      <c r="F118" s="356"/>
      <c r="G118" s="356"/>
      <c r="H118" s="356"/>
      <c r="L118" s="19"/>
    </row>
    <row r="119" spans="1:31" s="1" customFormat="1" ht="12" customHeight="1" x14ac:dyDescent="0.2">
      <c r="B119" s="19"/>
      <c r="C119" s="25" t="s">
        <v>141</v>
      </c>
      <c r="E119" s="202"/>
      <c r="F119" s="202"/>
      <c r="G119" s="202"/>
      <c r="H119" s="202"/>
      <c r="L119" s="19"/>
    </row>
    <row r="120" spans="1:31" s="2" customFormat="1" ht="16.5" customHeight="1" x14ac:dyDescent="0.2">
      <c r="A120" s="28"/>
      <c r="B120" s="29"/>
      <c r="C120" s="28"/>
      <c r="D120" s="28"/>
      <c r="E120" s="354" t="s">
        <v>142</v>
      </c>
      <c r="F120" s="355"/>
      <c r="G120" s="355"/>
      <c r="H120" s="355"/>
      <c r="I120" s="28"/>
      <c r="J120" s="28"/>
      <c r="K120" s="28"/>
      <c r="L120" s="40"/>
      <c r="S120" s="28"/>
      <c r="T120" s="28"/>
      <c r="U120" s="28"/>
      <c r="V120" s="28"/>
      <c r="W120" s="28"/>
      <c r="X120" s="28"/>
      <c r="Y120" s="28"/>
      <c r="Z120" s="28"/>
      <c r="AA120" s="28"/>
      <c r="AB120" s="28"/>
      <c r="AC120" s="28"/>
      <c r="AD120" s="28"/>
      <c r="AE120" s="28"/>
    </row>
    <row r="121" spans="1:31" s="2" customFormat="1" ht="12" customHeight="1" x14ac:dyDescent="0.2">
      <c r="A121" s="28"/>
      <c r="B121" s="29"/>
      <c r="C121" s="25" t="s">
        <v>1125</v>
      </c>
      <c r="D121" s="28"/>
      <c r="E121" s="28"/>
      <c r="F121" s="28"/>
      <c r="G121" s="28"/>
      <c r="H121" s="28"/>
      <c r="I121" s="28"/>
      <c r="J121" s="28"/>
      <c r="K121" s="28"/>
      <c r="L121" s="40"/>
      <c r="S121" s="28"/>
      <c r="T121" s="28"/>
      <c r="U121" s="28"/>
      <c r="V121" s="28"/>
      <c r="W121" s="28"/>
      <c r="X121" s="28"/>
      <c r="Y121" s="28"/>
      <c r="Z121" s="28"/>
      <c r="AA121" s="28"/>
      <c r="AB121" s="28"/>
      <c r="AC121" s="28"/>
      <c r="AD121" s="28"/>
      <c r="AE121" s="28"/>
    </row>
    <row r="122" spans="1:31" s="2" customFormat="1" ht="16.5" customHeight="1" x14ac:dyDescent="0.2">
      <c r="A122" s="28"/>
      <c r="B122" s="29"/>
      <c r="C122" s="28"/>
      <c r="D122" s="28"/>
      <c r="E122" s="333" t="str">
        <f>E13</f>
        <v>9 - E1.5. MaR a PRS</v>
      </c>
      <c r="F122" s="357"/>
      <c r="G122" s="357"/>
      <c r="H122" s="357"/>
      <c r="I122" s="28"/>
      <c r="J122" s="28"/>
      <c r="K122" s="28"/>
      <c r="L122" s="40"/>
      <c r="S122" s="28"/>
      <c r="T122" s="28"/>
      <c r="U122" s="28"/>
      <c r="V122" s="28"/>
      <c r="W122" s="28"/>
      <c r="X122" s="28"/>
      <c r="Y122" s="28"/>
      <c r="Z122" s="28"/>
      <c r="AA122" s="28"/>
      <c r="AB122" s="28"/>
      <c r="AC122" s="28"/>
      <c r="AD122" s="28"/>
      <c r="AE122" s="28"/>
    </row>
    <row r="123" spans="1:31" s="2" customFormat="1" ht="6.95" customHeight="1" x14ac:dyDescent="0.2">
      <c r="A123" s="28"/>
      <c r="B123" s="29"/>
      <c r="C123" s="28"/>
      <c r="D123" s="28"/>
      <c r="E123" s="28"/>
      <c r="F123" s="28"/>
      <c r="G123" s="28"/>
      <c r="H123" s="28"/>
      <c r="I123" s="28"/>
      <c r="J123" s="28"/>
      <c r="K123" s="28"/>
      <c r="L123" s="40"/>
      <c r="S123" s="28"/>
      <c r="T123" s="28"/>
      <c r="U123" s="28"/>
      <c r="V123" s="28"/>
      <c r="W123" s="28"/>
      <c r="X123" s="28"/>
      <c r="Y123" s="28"/>
      <c r="Z123" s="28"/>
      <c r="AA123" s="28"/>
      <c r="AB123" s="28"/>
      <c r="AC123" s="28"/>
      <c r="AD123" s="28"/>
      <c r="AE123" s="28"/>
    </row>
    <row r="124" spans="1:31" s="2" customFormat="1" ht="12" customHeight="1" x14ac:dyDescent="0.2">
      <c r="A124" s="28"/>
      <c r="B124" s="29"/>
      <c r="C124" s="25" t="s">
        <v>15</v>
      </c>
      <c r="D124" s="28"/>
      <c r="E124" s="28"/>
      <c r="F124" s="23" t="str">
        <f>F16</f>
        <v xml:space="preserve"> </v>
      </c>
      <c r="G124" s="28"/>
      <c r="H124" s="28"/>
      <c r="I124" s="25" t="s">
        <v>17</v>
      </c>
      <c r="J124" s="53" t="str">
        <f>IF(J16="","",J16)</f>
        <v>16.12.2022</v>
      </c>
      <c r="K124" s="28"/>
      <c r="L124" s="40"/>
      <c r="S124" s="28"/>
      <c r="T124" s="28"/>
      <c r="U124" s="28"/>
      <c r="V124" s="28"/>
      <c r="W124" s="28"/>
      <c r="X124" s="28"/>
      <c r="Y124" s="28"/>
      <c r="Z124" s="28"/>
      <c r="AA124" s="28"/>
      <c r="AB124" s="28"/>
      <c r="AC124" s="28"/>
      <c r="AD124" s="28"/>
      <c r="AE124" s="28"/>
    </row>
    <row r="125" spans="1:31" s="2" customFormat="1" ht="6.95" customHeight="1" x14ac:dyDescent="0.2">
      <c r="A125" s="28"/>
      <c r="B125" s="29"/>
      <c r="C125" s="28"/>
      <c r="D125" s="28"/>
      <c r="E125" s="28"/>
      <c r="F125" s="28"/>
      <c r="G125" s="28"/>
      <c r="H125" s="28"/>
      <c r="I125" s="28"/>
      <c r="J125" s="28"/>
      <c r="K125" s="28"/>
      <c r="L125" s="40"/>
      <c r="S125" s="28"/>
      <c r="T125" s="28"/>
      <c r="U125" s="28"/>
      <c r="V125" s="28"/>
      <c r="W125" s="28"/>
      <c r="X125" s="28"/>
      <c r="Y125" s="28"/>
      <c r="Z125" s="28"/>
      <c r="AA125" s="28"/>
      <c r="AB125" s="28"/>
      <c r="AC125" s="28"/>
      <c r="AD125" s="28"/>
      <c r="AE125" s="28"/>
    </row>
    <row r="126" spans="1:31" s="2" customFormat="1" ht="40.15" customHeight="1" x14ac:dyDescent="0.2">
      <c r="A126" s="28"/>
      <c r="B126" s="29"/>
      <c r="C126" s="25" t="s">
        <v>19</v>
      </c>
      <c r="D126" s="28"/>
      <c r="E126" s="28"/>
      <c r="F126" s="23" t="str">
        <f>E19</f>
        <v xml:space="preserve"> </v>
      </c>
      <c r="G126" s="28"/>
      <c r="H126" s="28"/>
      <c r="I126" s="25" t="s">
        <v>23</v>
      </c>
      <c r="J126" s="26" t="str">
        <f>E25</f>
        <v>LTK projekt, s.r.o., Jánošíkova 5, 0890 01 Prešov</v>
      </c>
      <c r="K126" s="28"/>
      <c r="L126" s="40"/>
      <c r="S126" s="28"/>
      <c r="T126" s="28"/>
      <c r="U126" s="28"/>
      <c r="V126" s="28"/>
      <c r="W126" s="28"/>
      <c r="X126" s="28"/>
      <c r="Y126" s="28"/>
      <c r="Z126" s="28"/>
      <c r="AA126" s="28"/>
      <c r="AB126" s="28"/>
      <c r="AC126" s="28"/>
      <c r="AD126" s="28"/>
      <c r="AE126" s="28"/>
    </row>
    <row r="127" spans="1:31" s="2" customFormat="1" ht="15.2" customHeight="1" x14ac:dyDescent="0.2">
      <c r="A127" s="28"/>
      <c r="B127" s="29"/>
      <c r="C127" s="25" t="s">
        <v>22</v>
      </c>
      <c r="D127" s="28"/>
      <c r="E127" s="28"/>
      <c r="F127" s="23" t="str">
        <f>IF(E22="","",E22)</f>
        <v xml:space="preserve"> </v>
      </c>
      <c r="G127" s="28"/>
      <c r="H127" s="28"/>
      <c r="I127" s="25" t="s">
        <v>26</v>
      </c>
      <c r="J127" s="26" t="str">
        <f>E28</f>
        <v>Ing. Ľubomnír Tkáč</v>
      </c>
      <c r="K127" s="28"/>
      <c r="L127" s="40"/>
      <c r="S127" s="28"/>
      <c r="T127" s="28"/>
      <c r="U127" s="28"/>
      <c r="V127" s="28"/>
      <c r="W127" s="28"/>
      <c r="X127" s="28"/>
      <c r="Y127" s="28"/>
      <c r="Z127" s="28"/>
      <c r="AA127" s="28"/>
      <c r="AB127" s="28"/>
      <c r="AC127" s="28"/>
      <c r="AD127" s="28"/>
      <c r="AE127" s="28"/>
    </row>
    <row r="128" spans="1:31" s="2" customFormat="1" ht="10.35" customHeight="1" x14ac:dyDescent="0.2">
      <c r="A128" s="28"/>
      <c r="B128" s="29"/>
      <c r="C128" s="28"/>
      <c r="D128" s="28"/>
      <c r="E128" s="28"/>
      <c r="F128" s="28"/>
      <c r="G128" s="28"/>
      <c r="H128" s="28"/>
      <c r="I128" s="28"/>
      <c r="J128" s="28"/>
      <c r="K128" s="28"/>
      <c r="L128" s="40"/>
      <c r="S128" s="28"/>
      <c r="T128" s="28"/>
      <c r="U128" s="28"/>
      <c r="V128" s="28"/>
      <c r="W128" s="28"/>
      <c r="X128" s="28"/>
      <c r="Y128" s="28"/>
      <c r="Z128" s="28"/>
      <c r="AA128" s="28"/>
      <c r="AB128" s="28"/>
      <c r="AC128" s="28"/>
      <c r="AD128" s="28"/>
      <c r="AE128" s="28"/>
    </row>
    <row r="129" spans="1:65" s="11" customFormat="1" ht="29.25" customHeight="1" x14ac:dyDescent="0.2">
      <c r="A129" s="126"/>
      <c r="B129" s="127"/>
      <c r="C129" s="128" t="s">
        <v>162</v>
      </c>
      <c r="D129" s="129" t="s">
        <v>54</v>
      </c>
      <c r="E129" s="129" t="s">
        <v>50</v>
      </c>
      <c r="F129" s="129" t="s">
        <v>51</v>
      </c>
      <c r="G129" s="129" t="s">
        <v>163</v>
      </c>
      <c r="H129" s="129" t="s">
        <v>164</v>
      </c>
      <c r="I129" s="129" t="s">
        <v>165</v>
      </c>
      <c r="J129" s="130" t="s">
        <v>147</v>
      </c>
      <c r="K129" s="131" t="s">
        <v>166</v>
      </c>
      <c r="L129" s="132"/>
      <c r="M129" s="60" t="s">
        <v>1</v>
      </c>
      <c r="N129" s="61" t="s">
        <v>33</v>
      </c>
      <c r="O129" s="61" t="s">
        <v>167</v>
      </c>
      <c r="P129" s="61" t="s">
        <v>168</v>
      </c>
      <c r="Q129" s="61" t="s">
        <v>169</v>
      </c>
      <c r="R129" s="61" t="s">
        <v>170</v>
      </c>
      <c r="S129" s="61" t="s">
        <v>171</v>
      </c>
      <c r="T129" s="62" t="s">
        <v>172</v>
      </c>
      <c r="U129" s="126"/>
      <c r="V129" s="126"/>
      <c r="W129" s="126"/>
      <c r="X129" s="126"/>
      <c r="Y129" s="126"/>
      <c r="Z129" s="126"/>
      <c r="AA129" s="126"/>
      <c r="AB129" s="126"/>
      <c r="AC129" s="126"/>
      <c r="AD129" s="126"/>
      <c r="AE129" s="126"/>
    </row>
    <row r="130" spans="1:65" s="2" customFormat="1" ht="22.9" customHeight="1" x14ac:dyDescent="0.25">
      <c r="A130" s="28"/>
      <c r="B130" s="29"/>
      <c r="C130" s="67" t="s">
        <v>148</v>
      </c>
      <c r="D130" s="28"/>
      <c r="E130" s="28"/>
      <c r="F130" s="28"/>
      <c r="G130" s="28"/>
      <c r="H130" s="28"/>
      <c r="I130" s="28"/>
      <c r="J130" s="133"/>
      <c r="K130" s="28"/>
      <c r="L130" s="29"/>
      <c r="M130" s="63"/>
      <c r="N130" s="54"/>
      <c r="O130" s="64"/>
      <c r="P130" s="134">
        <f>P131+P137+P176+P230+P238+P243</f>
        <v>0</v>
      </c>
      <c r="Q130" s="64"/>
      <c r="R130" s="134">
        <f>R131+R137+R176+R230+R238+R243</f>
        <v>0</v>
      </c>
      <c r="S130" s="64"/>
      <c r="T130" s="135">
        <f>T131+T137+T176+T230+T238+T243</f>
        <v>0</v>
      </c>
      <c r="U130" s="28"/>
      <c r="V130" s="28"/>
      <c r="W130" s="28"/>
      <c r="X130" s="28"/>
      <c r="Y130" s="28"/>
      <c r="Z130" s="28"/>
      <c r="AA130" s="28"/>
      <c r="AB130" s="28"/>
      <c r="AC130" s="28"/>
      <c r="AD130" s="28"/>
      <c r="AE130" s="28"/>
      <c r="AT130" s="16" t="s">
        <v>68</v>
      </c>
      <c r="AU130" s="16" t="s">
        <v>149</v>
      </c>
      <c r="BK130" s="136">
        <f>BK131+BK137+BK176+BK230+BK238+BK243</f>
        <v>0</v>
      </c>
    </row>
    <row r="131" spans="1:65" s="12" customFormat="1" ht="25.9" customHeight="1" x14ac:dyDescent="0.2">
      <c r="B131" s="137"/>
      <c r="D131" s="138" t="s">
        <v>68</v>
      </c>
      <c r="E131" s="139" t="s">
        <v>1299</v>
      </c>
      <c r="F131" s="139" t="s">
        <v>1300</v>
      </c>
      <c r="J131" s="140"/>
      <c r="L131" s="137"/>
      <c r="M131" s="141"/>
      <c r="N131" s="142"/>
      <c r="O131" s="142"/>
      <c r="P131" s="143">
        <f>SUM(P132:P136)</f>
        <v>0</v>
      </c>
      <c r="Q131" s="142"/>
      <c r="R131" s="143">
        <f>SUM(R132:R136)</f>
        <v>0</v>
      </c>
      <c r="S131" s="142"/>
      <c r="T131" s="144">
        <f>SUM(T132:T136)</f>
        <v>0</v>
      </c>
      <c r="AR131" s="138" t="s">
        <v>76</v>
      </c>
      <c r="AT131" s="145" t="s">
        <v>68</v>
      </c>
      <c r="AU131" s="145" t="s">
        <v>69</v>
      </c>
      <c r="AY131" s="138" t="s">
        <v>175</v>
      </c>
      <c r="BK131" s="146">
        <f>SUM(BK132:BK136)</f>
        <v>0</v>
      </c>
    </row>
    <row r="132" spans="1:65" s="2" customFormat="1" ht="37.9" customHeight="1" x14ac:dyDescent="0.2">
      <c r="A132" s="28"/>
      <c r="B132" s="149"/>
      <c r="C132" s="150" t="s">
        <v>76</v>
      </c>
      <c r="D132" s="150" t="s">
        <v>177</v>
      </c>
      <c r="E132" s="151" t="s">
        <v>1301</v>
      </c>
      <c r="F132" s="152" t="s">
        <v>1302</v>
      </c>
      <c r="G132" s="153" t="s">
        <v>275</v>
      </c>
      <c r="H132" s="154">
        <v>1</v>
      </c>
      <c r="I132" s="155"/>
      <c r="J132" s="155"/>
      <c r="K132" s="156"/>
      <c r="L132" s="29"/>
      <c r="M132" s="157" t="s">
        <v>1</v>
      </c>
      <c r="N132" s="158" t="s">
        <v>35</v>
      </c>
      <c r="O132" s="159">
        <v>0</v>
      </c>
      <c r="P132" s="159">
        <f t="shared" ref="P132:P136" si="0">O132*H132</f>
        <v>0</v>
      </c>
      <c r="Q132" s="159">
        <v>0</v>
      </c>
      <c r="R132" s="159">
        <f t="shared" ref="R132:R136" si="1">Q132*H132</f>
        <v>0</v>
      </c>
      <c r="S132" s="159">
        <v>0</v>
      </c>
      <c r="T132" s="160">
        <f t="shared" ref="T132:T136" si="2">S132*H132</f>
        <v>0</v>
      </c>
      <c r="U132" s="28"/>
      <c r="V132" s="28"/>
      <c r="W132" s="28"/>
      <c r="X132" s="28"/>
      <c r="Y132" s="28"/>
      <c r="Z132" s="28"/>
      <c r="AA132" s="28"/>
      <c r="AB132" s="28"/>
      <c r="AC132" s="28"/>
      <c r="AD132" s="28"/>
      <c r="AE132" s="28"/>
      <c r="AR132" s="161" t="s">
        <v>86</v>
      </c>
      <c r="AT132" s="161" t="s">
        <v>177</v>
      </c>
      <c r="AU132" s="161" t="s">
        <v>76</v>
      </c>
      <c r="AY132" s="16" t="s">
        <v>175</v>
      </c>
      <c r="BE132" s="162">
        <f t="shared" ref="BE132:BE136" si="3">IF(N132="základná",J132,0)</f>
        <v>0</v>
      </c>
      <c r="BF132" s="162">
        <f t="shared" ref="BF132:BF136" si="4">IF(N132="znížená",J132,0)</f>
        <v>0</v>
      </c>
      <c r="BG132" s="162">
        <f t="shared" ref="BG132:BG136" si="5">IF(N132="zákl. prenesená",J132,0)</f>
        <v>0</v>
      </c>
      <c r="BH132" s="162">
        <f t="shared" ref="BH132:BH136" si="6">IF(N132="zníž. prenesená",J132,0)</f>
        <v>0</v>
      </c>
      <c r="BI132" s="162">
        <f t="shared" ref="BI132:BI136" si="7">IF(N132="nulová",J132,0)</f>
        <v>0</v>
      </c>
      <c r="BJ132" s="16" t="s">
        <v>80</v>
      </c>
      <c r="BK132" s="162">
        <f t="shared" ref="BK132:BK136" si="8">ROUND(I132*H132,2)</f>
        <v>0</v>
      </c>
      <c r="BL132" s="16" t="s">
        <v>86</v>
      </c>
      <c r="BM132" s="161" t="s">
        <v>80</v>
      </c>
    </row>
    <row r="133" spans="1:65" s="2" customFormat="1" ht="24.2" customHeight="1" x14ac:dyDescent="0.2">
      <c r="A133" s="28"/>
      <c r="B133" s="149"/>
      <c r="C133" s="150" t="s">
        <v>80</v>
      </c>
      <c r="D133" s="150" t="s">
        <v>177</v>
      </c>
      <c r="E133" s="151" t="s">
        <v>1303</v>
      </c>
      <c r="F133" s="152" t="s">
        <v>1304</v>
      </c>
      <c r="G133" s="153" t="s">
        <v>275</v>
      </c>
      <c r="H133" s="154">
        <v>1</v>
      </c>
      <c r="I133" s="155"/>
      <c r="J133" s="155"/>
      <c r="K133" s="156"/>
      <c r="L133" s="29"/>
      <c r="M133" s="157" t="s">
        <v>1</v>
      </c>
      <c r="N133" s="158" t="s">
        <v>35</v>
      </c>
      <c r="O133" s="159">
        <v>0</v>
      </c>
      <c r="P133" s="159">
        <f t="shared" si="0"/>
        <v>0</v>
      </c>
      <c r="Q133" s="159">
        <v>0</v>
      </c>
      <c r="R133" s="159">
        <f t="shared" si="1"/>
        <v>0</v>
      </c>
      <c r="S133" s="159">
        <v>0</v>
      </c>
      <c r="T133" s="160">
        <f t="shared" si="2"/>
        <v>0</v>
      </c>
      <c r="U133" s="28"/>
      <c r="V133" s="28"/>
      <c r="W133" s="28"/>
      <c r="X133" s="28"/>
      <c r="Y133" s="28"/>
      <c r="Z133" s="28"/>
      <c r="AA133" s="28"/>
      <c r="AB133" s="28"/>
      <c r="AC133" s="28"/>
      <c r="AD133" s="28"/>
      <c r="AE133" s="28"/>
      <c r="AR133" s="161" t="s">
        <v>86</v>
      </c>
      <c r="AT133" s="161" t="s">
        <v>177</v>
      </c>
      <c r="AU133" s="161" t="s">
        <v>76</v>
      </c>
      <c r="AY133" s="16" t="s">
        <v>175</v>
      </c>
      <c r="BE133" s="162">
        <f t="shared" si="3"/>
        <v>0</v>
      </c>
      <c r="BF133" s="162">
        <f t="shared" si="4"/>
        <v>0</v>
      </c>
      <c r="BG133" s="162">
        <f t="shared" si="5"/>
        <v>0</v>
      </c>
      <c r="BH133" s="162">
        <f t="shared" si="6"/>
        <v>0</v>
      </c>
      <c r="BI133" s="162">
        <f t="shared" si="7"/>
        <v>0</v>
      </c>
      <c r="BJ133" s="16" t="s">
        <v>80</v>
      </c>
      <c r="BK133" s="162">
        <f t="shared" si="8"/>
        <v>0</v>
      </c>
      <c r="BL133" s="16" t="s">
        <v>86</v>
      </c>
      <c r="BM133" s="161" t="s">
        <v>86</v>
      </c>
    </row>
    <row r="134" spans="1:65" s="2" customFormat="1" ht="16.5" customHeight="1" x14ac:dyDescent="0.2">
      <c r="A134" s="28"/>
      <c r="B134" s="149"/>
      <c r="C134" s="150" t="s">
        <v>83</v>
      </c>
      <c r="D134" s="150" t="s">
        <v>177</v>
      </c>
      <c r="E134" s="151" t="s">
        <v>1305</v>
      </c>
      <c r="F134" s="152" t="s">
        <v>1306</v>
      </c>
      <c r="G134" s="153" t="s">
        <v>275</v>
      </c>
      <c r="H134" s="154">
        <v>1</v>
      </c>
      <c r="I134" s="155"/>
      <c r="J134" s="155"/>
      <c r="K134" s="156"/>
      <c r="L134" s="29"/>
      <c r="M134" s="157" t="s">
        <v>1</v>
      </c>
      <c r="N134" s="158" t="s">
        <v>35</v>
      </c>
      <c r="O134" s="159">
        <v>0</v>
      </c>
      <c r="P134" s="159">
        <f t="shared" si="0"/>
        <v>0</v>
      </c>
      <c r="Q134" s="159">
        <v>0</v>
      </c>
      <c r="R134" s="159">
        <f t="shared" si="1"/>
        <v>0</v>
      </c>
      <c r="S134" s="159">
        <v>0</v>
      </c>
      <c r="T134" s="160">
        <f t="shared" si="2"/>
        <v>0</v>
      </c>
      <c r="U134" s="28"/>
      <c r="V134" s="28"/>
      <c r="W134" s="28"/>
      <c r="X134" s="28"/>
      <c r="Y134" s="28"/>
      <c r="Z134" s="28"/>
      <c r="AA134" s="28"/>
      <c r="AB134" s="28"/>
      <c r="AC134" s="28"/>
      <c r="AD134" s="28"/>
      <c r="AE134" s="28"/>
      <c r="AR134" s="161" t="s">
        <v>86</v>
      </c>
      <c r="AT134" s="161" t="s">
        <v>177</v>
      </c>
      <c r="AU134" s="161" t="s">
        <v>76</v>
      </c>
      <c r="AY134" s="16" t="s">
        <v>175</v>
      </c>
      <c r="BE134" s="162">
        <f t="shared" si="3"/>
        <v>0</v>
      </c>
      <c r="BF134" s="162">
        <f t="shared" si="4"/>
        <v>0</v>
      </c>
      <c r="BG134" s="162">
        <f t="shared" si="5"/>
        <v>0</v>
      </c>
      <c r="BH134" s="162">
        <f t="shared" si="6"/>
        <v>0</v>
      </c>
      <c r="BI134" s="162">
        <f t="shared" si="7"/>
        <v>0</v>
      </c>
      <c r="BJ134" s="16" t="s">
        <v>80</v>
      </c>
      <c r="BK134" s="162">
        <f t="shared" si="8"/>
        <v>0</v>
      </c>
      <c r="BL134" s="16" t="s">
        <v>86</v>
      </c>
      <c r="BM134" s="161" t="s">
        <v>93</v>
      </c>
    </row>
    <row r="135" spans="1:65" s="2" customFormat="1" ht="16.5" customHeight="1" x14ac:dyDescent="0.2">
      <c r="A135" s="28"/>
      <c r="B135" s="149"/>
      <c r="C135" s="150" t="s">
        <v>86</v>
      </c>
      <c r="D135" s="150" t="s">
        <v>177</v>
      </c>
      <c r="E135" s="151" t="s">
        <v>1307</v>
      </c>
      <c r="F135" s="152" t="s">
        <v>2936</v>
      </c>
      <c r="G135" s="153" t="s">
        <v>1308</v>
      </c>
      <c r="H135" s="154">
        <v>23</v>
      </c>
      <c r="I135" s="155"/>
      <c r="J135" s="155"/>
      <c r="K135" s="156"/>
      <c r="L135" s="29"/>
      <c r="M135" s="157" t="s">
        <v>1</v>
      </c>
      <c r="N135" s="158" t="s">
        <v>35</v>
      </c>
      <c r="O135" s="159">
        <v>0</v>
      </c>
      <c r="P135" s="159">
        <f t="shared" si="0"/>
        <v>0</v>
      </c>
      <c r="Q135" s="159">
        <v>0</v>
      </c>
      <c r="R135" s="159">
        <f t="shared" si="1"/>
        <v>0</v>
      </c>
      <c r="S135" s="159">
        <v>0</v>
      </c>
      <c r="T135" s="160">
        <f t="shared" si="2"/>
        <v>0</v>
      </c>
      <c r="U135" s="28"/>
      <c r="V135" s="28"/>
      <c r="W135" s="28"/>
      <c r="X135" s="28"/>
      <c r="Y135" s="28"/>
      <c r="Z135" s="28"/>
      <c r="AA135" s="28"/>
      <c r="AB135" s="28"/>
      <c r="AC135" s="28"/>
      <c r="AD135" s="28"/>
      <c r="AE135" s="28"/>
      <c r="AR135" s="161" t="s">
        <v>86</v>
      </c>
      <c r="AT135" s="161" t="s">
        <v>177</v>
      </c>
      <c r="AU135" s="161" t="s">
        <v>76</v>
      </c>
      <c r="AY135" s="16" t="s">
        <v>175</v>
      </c>
      <c r="BE135" s="162">
        <f t="shared" si="3"/>
        <v>0</v>
      </c>
      <c r="BF135" s="162">
        <f t="shared" si="4"/>
        <v>0</v>
      </c>
      <c r="BG135" s="162">
        <f t="shared" si="5"/>
        <v>0</v>
      </c>
      <c r="BH135" s="162">
        <f t="shared" si="6"/>
        <v>0</v>
      </c>
      <c r="BI135" s="162">
        <f t="shared" si="7"/>
        <v>0</v>
      </c>
      <c r="BJ135" s="16" t="s">
        <v>80</v>
      </c>
      <c r="BK135" s="162">
        <f t="shared" si="8"/>
        <v>0</v>
      </c>
      <c r="BL135" s="16" t="s">
        <v>86</v>
      </c>
      <c r="BM135" s="161" t="s">
        <v>99</v>
      </c>
    </row>
    <row r="136" spans="1:65" s="2" customFormat="1" ht="16.5" customHeight="1" x14ac:dyDescent="0.2">
      <c r="A136" s="28"/>
      <c r="B136" s="149"/>
      <c r="C136" s="150">
        <v>5</v>
      </c>
      <c r="D136" s="150" t="s">
        <v>177</v>
      </c>
      <c r="E136" s="151" t="s">
        <v>1309</v>
      </c>
      <c r="F136" s="152" t="s">
        <v>1310</v>
      </c>
      <c r="G136" s="153" t="s">
        <v>275</v>
      </c>
      <c r="H136" s="154">
        <v>1</v>
      </c>
      <c r="I136" s="155"/>
      <c r="J136" s="155"/>
      <c r="K136" s="156"/>
      <c r="L136" s="29"/>
      <c r="M136" s="157" t="s">
        <v>1</v>
      </c>
      <c r="N136" s="158" t="s">
        <v>35</v>
      </c>
      <c r="O136" s="159">
        <v>0</v>
      </c>
      <c r="P136" s="159">
        <f t="shared" si="0"/>
        <v>0</v>
      </c>
      <c r="Q136" s="159">
        <v>0</v>
      </c>
      <c r="R136" s="159">
        <f t="shared" si="1"/>
        <v>0</v>
      </c>
      <c r="S136" s="159">
        <v>0</v>
      </c>
      <c r="T136" s="160">
        <f t="shared" si="2"/>
        <v>0</v>
      </c>
      <c r="U136" s="28"/>
      <c r="V136" s="28"/>
      <c r="W136" s="28"/>
      <c r="X136" s="28"/>
      <c r="Y136" s="28"/>
      <c r="Z136" s="28"/>
      <c r="AA136" s="28"/>
      <c r="AB136" s="28"/>
      <c r="AC136" s="28"/>
      <c r="AD136" s="28"/>
      <c r="AE136" s="28"/>
      <c r="AR136" s="161" t="s">
        <v>86</v>
      </c>
      <c r="AT136" s="161" t="s">
        <v>177</v>
      </c>
      <c r="AU136" s="161" t="s">
        <v>76</v>
      </c>
      <c r="AY136" s="16" t="s">
        <v>175</v>
      </c>
      <c r="BE136" s="162">
        <f t="shared" si="3"/>
        <v>0</v>
      </c>
      <c r="BF136" s="162">
        <f t="shared" si="4"/>
        <v>0</v>
      </c>
      <c r="BG136" s="162">
        <f t="shared" si="5"/>
        <v>0</v>
      </c>
      <c r="BH136" s="162">
        <f t="shared" si="6"/>
        <v>0</v>
      </c>
      <c r="BI136" s="162">
        <f t="shared" si="7"/>
        <v>0</v>
      </c>
      <c r="BJ136" s="16" t="s">
        <v>80</v>
      </c>
      <c r="BK136" s="162">
        <f t="shared" si="8"/>
        <v>0</v>
      </c>
      <c r="BL136" s="16" t="s">
        <v>86</v>
      </c>
      <c r="BM136" s="161" t="s">
        <v>117</v>
      </c>
    </row>
    <row r="137" spans="1:65" s="12" customFormat="1" ht="25.9" customHeight="1" x14ac:dyDescent="0.2">
      <c r="B137" s="137"/>
      <c r="D137" s="138" t="s">
        <v>68</v>
      </c>
      <c r="E137" s="139" t="s">
        <v>1311</v>
      </c>
      <c r="F137" s="139" t="s">
        <v>1312</v>
      </c>
      <c r="J137" s="140"/>
      <c r="L137" s="137"/>
      <c r="M137" s="141"/>
      <c r="N137" s="142"/>
      <c r="O137" s="142"/>
      <c r="P137" s="143">
        <f>SUM(P138:P175)</f>
        <v>0</v>
      </c>
      <c r="Q137" s="142"/>
      <c r="R137" s="143">
        <f>SUM(R138:R175)</f>
        <v>0</v>
      </c>
      <c r="S137" s="142"/>
      <c r="T137" s="144">
        <f>SUM(T138:T175)</f>
        <v>0</v>
      </c>
      <c r="AR137" s="138" t="s">
        <v>76</v>
      </c>
      <c r="AT137" s="145" t="s">
        <v>68</v>
      </c>
      <c r="AU137" s="145" t="s">
        <v>69</v>
      </c>
      <c r="AY137" s="138" t="s">
        <v>175</v>
      </c>
      <c r="BK137" s="146">
        <f>SUM(BK138:BK175)</f>
        <v>0</v>
      </c>
    </row>
    <row r="138" spans="1:65" s="2" customFormat="1" ht="16.5" customHeight="1" x14ac:dyDescent="0.2">
      <c r="A138" s="28"/>
      <c r="B138" s="149"/>
      <c r="C138" s="150">
        <v>8</v>
      </c>
      <c r="D138" s="150" t="s">
        <v>177</v>
      </c>
      <c r="E138" s="151" t="s">
        <v>1313</v>
      </c>
      <c r="F138" s="152" t="s">
        <v>1314</v>
      </c>
      <c r="G138" s="153" t="s">
        <v>275</v>
      </c>
      <c r="H138" s="154">
        <v>4</v>
      </c>
      <c r="I138" s="155"/>
      <c r="J138" s="155"/>
      <c r="K138" s="156"/>
      <c r="L138" s="29"/>
      <c r="M138" s="157" t="s">
        <v>1</v>
      </c>
      <c r="N138" s="158" t="s">
        <v>35</v>
      </c>
      <c r="O138" s="159">
        <v>0</v>
      </c>
      <c r="P138" s="159">
        <f t="shared" ref="P138:P175" si="9">O138*H138</f>
        <v>0</v>
      </c>
      <c r="Q138" s="159">
        <v>0</v>
      </c>
      <c r="R138" s="159">
        <f t="shared" ref="R138:R175" si="10">Q138*H138</f>
        <v>0</v>
      </c>
      <c r="S138" s="159">
        <v>0</v>
      </c>
      <c r="T138" s="160">
        <f t="shared" ref="T138:T175" si="11">S138*H138</f>
        <v>0</v>
      </c>
      <c r="U138" s="28"/>
      <c r="V138" s="28"/>
      <c r="W138" s="28"/>
      <c r="X138" s="28"/>
      <c r="Y138" s="28"/>
      <c r="Z138" s="28"/>
      <c r="AA138" s="28"/>
      <c r="AB138" s="28"/>
      <c r="AC138" s="28"/>
      <c r="AD138" s="28"/>
      <c r="AE138" s="28"/>
      <c r="AR138" s="161" t="s">
        <v>86</v>
      </c>
      <c r="AT138" s="161" t="s">
        <v>177</v>
      </c>
      <c r="AU138" s="161" t="s">
        <v>76</v>
      </c>
      <c r="AY138" s="16" t="s">
        <v>175</v>
      </c>
      <c r="BE138" s="162">
        <f t="shared" ref="BE138:BE175" si="12">IF(N138="základná",J138,0)</f>
        <v>0</v>
      </c>
      <c r="BF138" s="162">
        <f t="shared" ref="BF138:BF175" si="13">IF(N138="znížená",J138,0)</f>
        <v>0</v>
      </c>
      <c r="BG138" s="162">
        <f t="shared" ref="BG138:BG175" si="14">IF(N138="zákl. prenesená",J138,0)</f>
        <v>0</v>
      </c>
      <c r="BH138" s="162">
        <f t="shared" ref="BH138:BH175" si="15">IF(N138="zníž. prenesená",J138,0)</f>
        <v>0</v>
      </c>
      <c r="BI138" s="162">
        <f t="shared" ref="BI138:BI175" si="16">IF(N138="nulová",J138,0)</f>
        <v>0</v>
      </c>
      <c r="BJ138" s="16" t="s">
        <v>80</v>
      </c>
      <c r="BK138" s="162">
        <f t="shared" ref="BK138:BK175" si="17">ROUND(I138*H138,2)</f>
        <v>0</v>
      </c>
      <c r="BL138" s="16" t="s">
        <v>86</v>
      </c>
      <c r="BM138" s="161" t="s">
        <v>255</v>
      </c>
    </row>
    <row r="139" spans="1:65" s="2" customFormat="1" ht="16.5" customHeight="1" x14ac:dyDescent="0.2">
      <c r="A139" s="28"/>
      <c r="B139" s="149"/>
      <c r="C139" s="150">
        <v>9</v>
      </c>
      <c r="D139" s="150" t="s">
        <v>177</v>
      </c>
      <c r="E139" s="151" t="s">
        <v>1315</v>
      </c>
      <c r="F139" s="152" t="s">
        <v>1316</v>
      </c>
      <c r="G139" s="153" t="s">
        <v>275</v>
      </c>
      <c r="H139" s="154">
        <v>4</v>
      </c>
      <c r="I139" s="155"/>
      <c r="J139" s="155"/>
      <c r="K139" s="156"/>
      <c r="L139" s="29"/>
      <c r="M139" s="157" t="s">
        <v>1</v>
      </c>
      <c r="N139" s="158" t="s">
        <v>35</v>
      </c>
      <c r="O139" s="159">
        <v>0</v>
      </c>
      <c r="P139" s="159">
        <f t="shared" si="9"/>
        <v>0</v>
      </c>
      <c r="Q139" s="159">
        <v>0</v>
      </c>
      <c r="R139" s="159">
        <f t="shared" si="10"/>
        <v>0</v>
      </c>
      <c r="S139" s="159">
        <v>0</v>
      </c>
      <c r="T139" s="160">
        <f t="shared" si="11"/>
        <v>0</v>
      </c>
      <c r="U139" s="28"/>
      <c r="V139" s="28"/>
      <c r="W139" s="28"/>
      <c r="X139" s="28"/>
      <c r="Y139" s="28"/>
      <c r="Z139" s="28"/>
      <c r="AA139" s="28"/>
      <c r="AB139" s="28"/>
      <c r="AC139" s="28"/>
      <c r="AD139" s="28"/>
      <c r="AE139" s="28"/>
      <c r="AR139" s="161" t="s">
        <v>86</v>
      </c>
      <c r="AT139" s="161" t="s">
        <v>177</v>
      </c>
      <c r="AU139" s="161" t="s">
        <v>76</v>
      </c>
      <c r="AY139" s="16" t="s">
        <v>175</v>
      </c>
      <c r="BE139" s="162">
        <f t="shared" si="12"/>
        <v>0</v>
      </c>
      <c r="BF139" s="162">
        <f t="shared" si="13"/>
        <v>0</v>
      </c>
      <c r="BG139" s="162">
        <f t="shared" si="14"/>
        <v>0</v>
      </c>
      <c r="BH139" s="162">
        <f t="shared" si="15"/>
        <v>0</v>
      </c>
      <c r="BI139" s="162">
        <f t="shared" si="16"/>
        <v>0</v>
      </c>
      <c r="BJ139" s="16" t="s">
        <v>80</v>
      </c>
      <c r="BK139" s="162">
        <f t="shared" si="17"/>
        <v>0</v>
      </c>
      <c r="BL139" s="16" t="s">
        <v>86</v>
      </c>
      <c r="BM139" s="161" t="s">
        <v>7</v>
      </c>
    </row>
    <row r="140" spans="1:65" s="2" customFormat="1" ht="16.5" customHeight="1" x14ac:dyDescent="0.2">
      <c r="A140" s="28"/>
      <c r="B140" s="149"/>
      <c r="C140" s="150">
        <v>10</v>
      </c>
      <c r="D140" s="150" t="s">
        <v>177</v>
      </c>
      <c r="E140" s="151" t="s">
        <v>1317</v>
      </c>
      <c r="F140" s="152" t="s">
        <v>1318</v>
      </c>
      <c r="G140" s="153" t="s">
        <v>275</v>
      </c>
      <c r="H140" s="154">
        <v>8</v>
      </c>
      <c r="I140" s="155"/>
      <c r="J140" s="155"/>
      <c r="K140" s="156"/>
      <c r="L140" s="29"/>
      <c r="M140" s="157" t="s">
        <v>1</v>
      </c>
      <c r="N140" s="158" t="s">
        <v>35</v>
      </c>
      <c r="O140" s="159">
        <v>0</v>
      </c>
      <c r="P140" s="159">
        <f t="shared" si="9"/>
        <v>0</v>
      </c>
      <c r="Q140" s="159">
        <v>0</v>
      </c>
      <c r="R140" s="159">
        <f t="shared" si="10"/>
        <v>0</v>
      </c>
      <c r="S140" s="159">
        <v>0</v>
      </c>
      <c r="T140" s="160">
        <f t="shared" si="11"/>
        <v>0</v>
      </c>
      <c r="U140" s="28"/>
      <c r="V140" s="28"/>
      <c r="W140" s="28"/>
      <c r="X140" s="28"/>
      <c r="Y140" s="28"/>
      <c r="Z140" s="28"/>
      <c r="AA140" s="28"/>
      <c r="AB140" s="28"/>
      <c r="AC140" s="28"/>
      <c r="AD140" s="28"/>
      <c r="AE140" s="28"/>
      <c r="AR140" s="161" t="s">
        <v>86</v>
      </c>
      <c r="AT140" s="161" t="s">
        <v>177</v>
      </c>
      <c r="AU140" s="161" t="s">
        <v>76</v>
      </c>
      <c r="AY140" s="16" t="s">
        <v>175</v>
      </c>
      <c r="BE140" s="162">
        <f t="shared" si="12"/>
        <v>0</v>
      </c>
      <c r="BF140" s="162">
        <f t="shared" si="13"/>
        <v>0</v>
      </c>
      <c r="BG140" s="162">
        <f t="shared" si="14"/>
        <v>0</v>
      </c>
      <c r="BH140" s="162">
        <f t="shared" si="15"/>
        <v>0</v>
      </c>
      <c r="BI140" s="162">
        <f t="shared" si="16"/>
        <v>0</v>
      </c>
      <c r="BJ140" s="16" t="s">
        <v>80</v>
      </c>
      <c r="BK140" s="162">
        <f t="shared" si="17"/>
        <v>0</v>
      </c>
      <c r="BL140" s="16" t="s">
        <v>86</v>
      </c>
      <c r="BM140" s="161" t="s">
        <v>129</v>
      </c>
    </row>
    <row r="141" spans="1:65" s="2" customFormat="1" ht="24.2" customHeight="1" x14ac:dyDescent="0.2">
      <c r="A141" s="28"/>
      <c r="B141" s="149"/>
      <c r="C141" s="150">
        <v>11</v>
      </c>
      <c r="D141" s="150" t="s">
        <v>177</v>
      </c>
      <c r="E141" s="151" t="s">
        <v>1319</v>
      </c>
      <c r="F141" s="152" t="s">
        <v>1320</v>
      </c>
      <c r="G141" s="153" t="s">
        <v>275</v>
      </c>
      <c r="H141" s="154">
        <v>8</v>
      </c>
      <c r="I141" s="155"/>
      <c r="J141" s="155"/>
      <c r="K141" s="156"/>
      <c r="L141" s="29"/>
      <c r="M141" s="157" t="s">
        <v>1</v>
      </c>
      <c r="N141" s="158" t="s">
        <v>35</v>
      </c>
      <c r="O141" s="159">
        <v>0</v>
      </c>
      <c r="P141" s="159">
        <f t="shared" si="9"/>
        <v>0</v>
      </c>
      <c r="Q141" s="159">
        <v>0</v>
      </c>
      <c r="R141" s="159">
        <f t="shared" si="10"/>
        <v>0</v>
      </c>
      <c r="S141" s="159">
        <v>0</v>
      </c>
      <c r="T141" s="160">
        <f t="shared" si="11"/>
        <v>0</v>
      </c>
      <c r="U141" s="28"/>
      <c r="V141" s="28"/>
      <c r="W141" s="28"/>
      <c r="X141" s="28"/>
      <c r="Y141" s="28"/>
      <c r="Z141" s="28"/>
      <c r="AA141" s="28"/>
      <c r="AB141" s="28"/>
      <c r="AC141" s="28"/>
      <c r="AD141" s="28"/>
      <c r="AE141" s="28"/>
      <c r="AR141" s="161" t="s">
        <v>86</v>
      </c>
      <c r="AT141" s="161" t="s">
        <v>177</v>
      </c>
      <c r="AU141" s="161" t="s">
        <v>76</v>
      </c>
      <c r="AY141" s="16" t="s">
        <v>175</v>
      </c>
      <c r="BE141" s="162">
        <f t="shared" si="12"/>
        <v>0</v>
      </c>
      <c r="BF141" s="162">
        <f t="shared" si="13"/>
        <v>0</v>
      </c>
      <c r="BG141" s="162">
        <f t="shared" si="14"/>
        <v>0</v>
      </c>
      <c r="BH141" s="162">
        <f t="shared" si="15"/>
        <v>0</v>
      </c>
      <c r="BI141" s="162">
        <f t="shared" si="16"/>
        <v>0</v>
      </c>
      <c r="BJ141" s="16" t="s">
        <v>80</v>
      </c>
      <c r="BK141" s="162">
        <f t="shared" si="17"/>
        <v>0</v>
      </c>
      <c r="BL141" s="16" t="s">
        <v>86</v>
      </c>
      <c r="BM141" s="161" t="s">
        <v>135</v>
      </c>
    </row>
    <row r="142" spans="1:65" s="2" customFormat="1" ht="16.5" customHeight="1" x14ac:dyDescent="0.2">
      <c r="A142" s="28"/>
      <c r="B142" s="149"/>
      <c r="C142" s="150">
        <v>12</v>
      </c>
      <c r="D142" s="150" t="s">
        <v>177</v>
      </c>
      <c r="E142" s="151" t="s">
        <v>1321</v>
      </c>
      <c r="F142" s="152" t="s">
        <v>1322</v>
      </c>
      <c r="G142" s="153" t="s">
        <v>275</v>
      </c>
      <c r="H142" s="154">
        <v>3</v>
      </c>
      <c r="I142" s="155"/>
      <c r="J142" s="155"/>
      <c r="K142" s="156"/>
      <c r="L142" s="29"/>
      <c r="M142" s="157" t="s">
        <v>1</v>
      </c>
      <c r="N142" s="158" t="s">
        <v>35</v>
      </c>
      <c r="O142" s="159">
        <v>0</v>
      </c>
      <c r="P142" s="159">
        <f t="shared" si="9"/>
        <v>0</v>
      </c>
      <c r="Q142" s="159">
        <v>0</v>
      </c>
      <c r="R142" s="159">
        <f t="shared" si="10"/>
        <v>0</v>
      </c>
      <c r="S142" s="159">
        <v>0</v>
      </c>
      <c r="T142" s="160">
        <f t="shared" si="11"/>
        <v>0</v>
      </c>
      <c r="U142" s="28"/>
      <c r="V142" s="28"/>
      <c r="W142" s="28"/>
      <c r="X142" s="28"/>
      <c r="Y142" s="28"/>
      <c r="Z142" s="28"/>
      <c r="AA142" s="28"/>
      <c r="AB142" s="28"/>
      <c r="AC142" s="28"/>
      <c r="AD142" s="28"/>
      <c r="AE142" s="28"/>
      <c r="AR142" s="161" t="s">
        <v>86</v>
      </c>
      <c r="AT142" s="161" t="s">
        <v>177</v>
      </c>
      <c r="AU142" s="161" t="s">
        <v>76</v>
      </c>
      <c r="AY142" s="16" t="s">
        <v>175</v>
      </c>
      <c r="BE142" s="162">
        <f t="shared" si="12"/>
        <v>0</v>
      </c>
      <c r="BF142" s="162">
        <f t="shared" si="13"/>
        <v>0</v>
      </c>
      <c r="BG142" s="162">
        <f t="shared" si="14"/>
        <v>0</v>
      </c>
      <c r="BH142" s="162">
        <f t="shared" si="15"/>
        <v>0</v>
      </c>
      <c r="BI142" s="162">
        <f t="shared" si="16"/>
        <v>0</v>
      </c>
      <c r="BJ142" s="16" t="s">
        <v>80</v>
      </c>
      <c r="BK142" s="162">
        <f t="shared" si="17"/>
        <v>0</v>
      </c>
      <c r="BL142" s="16" t="s">
        <v>86</v>
      </c>
      <c r="BM142" s="161" t="s">
        <v>296</v>
      </c>
    </row>
    <row r="143" spans="1:65" s="2" customFormat="1" ht="33" customHeight="1" x14ac:dyDescent="0.2">
      <c r="A143" s="28"/>
      <c r="B143" s="149"/>
      <c r="C143" s="150">
        <v>13</v>
      </c>
      <c r="D143" s="150" t="s">
        <v>177</v>
      </c>
      <c r="E143" s="151" t="s">
        <v>1323</v>
      </c>
      <c r="F143" s="152" t="s">
        <v>1324</v>
      </c>
      <c r="G143" s="153" t="s">
        <v>275</v>
      </c>
      <c r="H143" s="154">
        <v>3</v>
      </c>
      <c r="I143" s="155"/>
      <c r="J143" s="155"/>
      <c r="K143" s="156"/>
      <c r="L143" s="29"/>
      <c r="M143" s="157" t="s">
        <v>1</v>
      </c>
      <c r="N143" s="158" t="s">
        <v>35</v>
      </c>
      <c r="O143" s="159">
        <v>0</v>
      </c>
      <c r="P143" s="159">
        <f t="shared" si="9"/>
        <v>0</v>
      </c>
      <c r="Q143" s="159">
        <v>0</v>
      </c>
      <c r="R143" s="159">
        <f t="shared" si="10"/>
        <v>0</v>
      </c>
      <c r="S143" s="159">
        <v>0</v>
      </c>
      <c r="T143" s="160">
        <f t="shared" si="11"/>
        <v>0</v>
      </c>
      <c r="U143" s="28"/>
      <c r="V143" s="28"/>
      <c r="W143" s="28"/>
      <c r="X143" s="28"/>
      <c r="Y143" s="28"/>
      <c r="Z143" s="28"/>
      <c r="AA143" s="28"/>
      <c r="AB143" s="28"/>
      <c r="AC143" s="28"/>
      <c r="AD143" s="28"/>
      <c r="AE143" s="28"/>
      <c r="AR143" s="161" t="s">
        <v>86</v>
      </c>
      <c r="AT143" s="161" t="s">
        <v>177</v>
      </c>
      <c r="AU143" s="161" t="s">
        <v>76</v>
      </c>
      <c r="AY143" s="16" t="s">
        <v>175</v>
      </c>
      <c r="BE143" s="162">
        <f t="shared" si="12"/>
        <v>0</v>
      </c>
      <c r="BF143" s="162">
        <f t="shared" si="13"/>
        <v>0</v>
      </c>
      <c r="BG143" s="162">
        <f t="shared" si="14"/>
        <v>0</v>
      </c>
      <c r="BH143" s="162">
        <f t="shared" si="15"/>
        <v>0</v>
      </c>
      <c r="BI143" s="162">
        <f t="shared" si="16"/>
        <v>0</v>
      </c>
      <c r="BJ143" s="16" t="s">
        <v>80</v>
      </c>
      <c r="BK143" s="162">
        <f t="shared" si="17"/>
        <v>0</v>
      </c>
      <c r="BL143" s="16" t="s">
        <v>86</v>
      </c>
      <c r="BM143" s="161" t="s">
        <v>304</v>
      </c>
    </row>
    <row r="144" spans="1:65" s="2" customFormat="1" ht="16.5" customHeight="1" x14ac:dyDescent="0.2">
      <c r="A144" s="28"/>
      <c r="B144" s="149"/>
      <c r="C144" s="150">
        <v>14</v>
      </c>
      <c r="D144" s="150" t="s">
        <v>177</v>
      </c>
      <c r="E144" s="151" t="s">
        <v>1325</v>
      </c>
      <c r="F144" s="152" t="s">
        <v>1326</v>
      </c>
      <c r="G144" s="153" t="s">
        <v>275</v>
      </c>
      <c r="H144" s="154">
        <v>1</v>
      </c>
      <c r="I144" s="155"/>
      <c r="J144" s="155"/>
      <c r="K144" s="156"/>
      <c r="L144" s="29"/>
      <c r="M144" s="157" t="s">
        <v>1</v>
      </c>
      <c r="N144" s="158" t="s">
        <v>35</v>
      </c>
      <c r="O144" s="159">
        <v>0</v>
      </c>
      <c r="P144" s="159">
        <f t="shared" si="9"/>
        <v>0</v>
      </c>
      <c r="Q144" s="159">
        <v>0</v>
      </c>
      <c r="R144" s="159">
        <f t="shared" si="10"/>
        <v>0</v>
      </c>
      <c r="S144" s="159">
        <v>0</v>
      </c>
      <c r="T144" s="160">
        <f t="shared" si="11"/>
        <v>0</v>
      </c>
      <c r="U144" s="28"/>
      <c r="V144" s="28"/>
      <c r="W144" s="28"/>
      <c r="X144" s="28"/>
      <c r="Y144" s="28"/>
      <c r="Z144" s="28"/>
      <c r="AA144" s="28"/>
      <c r="AB144" s="28"/>
      <c r="AC144" s="28"/>
      <c r="AD144" s="28"/>
      <c r="AE144" s="28"/>
      <c r="AR144" s="161" t="s">
        <v>86</v>
      </c>
      <c r="AT144" s="161" t="s">
        <v>177</v>
      </c>
      <c r="AU144" s="161" t="s">
        <v>76</v>
      </c>
      <c r="AY144" s="16" t="s">
        <v>175</v>
      </c>
      <c r="BE144" s="162">
        <f t="shared" si="12"/>
        <v>0</v>
      </c>
      <c r="BF144" s="162">
        <f t="shared" si="13"/>
        <v>0</v>
      </c>
      <c r="BG144" s="162">
        <f t="shared" si="14"/>
        <v>0</v>
      </c>
      <c r="BH144" s="162">
        <f t="shared" si="15"/>
        <v>0</v>
      </c>
      <c r="BI144" s="162">
        <f t="shared" si="16"/>
        <v>0</v>
      </c>
      <c r="BJ144" s="16" t="s">
        <v>80</v>
      </c>
      <c r="BK144" s="162">
        <f t="shared" si="17"/>
        <v>0</v>
      </c>
      <c r="BL144" s="16" t="s">
        <v>86</v>
      </c>
      <c r="BM144" s="161" t="s">
        <v>318</v>
      </c>
    </row>
    <row r="145" spans="1:65" s="2" customFormat="1" ht="24.2" customHeight="1" x14ac:dyDescent="0.2">
      <c r="A145" s="28"/>
      <c r="B145" s="149"/>
      <c r="C145" s="150">
        <v>15</v>
      </c>
      <c r="D145" s="150" t="s">
        <v>177</v>
      </c>
      <c r="E145" s="151" t="s">
        <v>1327</v>
      </c>
      <c r="F145" s="152" t="s">
        <v>1328</v>
      </c>
      <c r="G145" s="153" t="s">
        <v>275</v>
      </c>
      <c r="H145" s="154">
        <v>1</v>
      </c>
      <c r="I145" s="155"/>
      <c r="J145" s="155"/>
      <c r="K145" s="156"/>
      <c r="L145" s="29"/>
      <c r="M145" s="157" t="s">
        <v>1</v>
      </c>
      <c r="N145" s="158" t="s">
        <v>35</v>
      </c>
      <c r="O145" s="159">
        <v>0</v>
      </c>
      <c r="P145" s="159">
        <f t="shared" si="9"/>
        <v>0</v>
      </c>
      <c r="Q145" s="159">
        <v>0</v>
      </c>
      <c r="R145" s="159">
        <f t="shared" si="10"/>
        <v>0</v>
      </c>
      <c r="S145" s="159">
        <v>0</v>
      </c>
      <c r="T145" s="160">
        <f t="shared" si="11"/>
        <v>0</v>
      </c>
      <c r="U145" s="28"/>
      <c r="V145" s="28"/>
      <c r="W145" s="28"/>
      <c r="X145" s="28"/>
      <c r="Y145" s="28"/>
      <c r="Z145" s="28"/>
      <c r="AA145" s="28"/>
      <c r="AB145" s="28"/>
      <c r="AC145" s="28"/>
      <c r="AD145" s="28"/>
      <c r="AE145" s="28"/>
      <c r="AR145" s="161" t="s">
        <v>86</v>
      </c>
      <c r="AT145" s="161" t="s">
        <v>177</v>
      </c>
      <c r="AU145" s="161" t="s">
        <v>76</v>
      </c>
      <c r="AY145" s="16" t="s">
        <v>175</v>
      </c>
      <c r="BE145" s="162">
        <f t="shared" si="12"/>
        <v>0</v>
      </c>
      <c r="BF145" s="162">
        <f t="shared" si="13"/>
        <v>0</v>
      </c>
      <c r="BG145" s="162">
        <f t="shared" si="14"/>
        <v>0</v>
      </c>
      <c r="BH145" s="162">
        <f t="shared" si="15"/>
        <v>0</v>
      </c>
      <c r="BI145" s="162">
        <f t="shared" si="16"/>
        <v>0</v>
      </c>
      <c r="BJ145" s="16" t="s">
        <v>80</v>
      </c>
      <c r="BK145" s="162">
        <f t="shared" si="17"/>
        <v>0</v>
      </c>
      <c r="BL145" s="16" t="s">
        <v>86</v>
      </c>
      <c r="BM145" s="161" t="s">
        <v>327</v>
      </c>
    </row>
    <row r="146" spans="1:65" s="2" customFormat="1" ht="24.2" customHeight="1" x14ac:dyDescent="0.2">
      <c r="A146" s="28"/>
      <c r="B146" s="149"/>
      <c r="C146" s="150">
        <v>16</v>
      </c>
      <c r="D146" s="150" t="s">
        <v>177</v>
      </c>
      <c r="E146" s="151" t="s">
        <v>1329</v>
      </c>
      <c r="F146" s="152" t="s">
        <v>1330</v>
      </c>
      <c r="G146" s="153" t="s">
        <v>275</v>
      </c>
      <c r="H146" s="154">
        <v>1</v>
      </c>
      <c r="I146" s="155"/>
      <c r="J146" s="155"/>
      <c r="K146" s="156"/>
      <c r="L146" s="29"/>
      <c r="M146" s="157" t="s">
        <v>1</v>
      </c>
      <c r="N146" s="158" t="s">
        <v>35</v>
      </c>
      <c r="O146" s="159">
        <v>0</v>
      </c>
      <c r="P146" s="159">
        <f t="shared" si="9"/>
        <v>0</v>
      </c>
      <c r="Q146" s="159">
        <v>0</v>
      </c>
      <c r="R146" s="159">
        <f t="shared" si="10"/>
        <v>0</v>
      </c>
      <c r="S146" s="159">
        <v>0</v>
      </c>
      <c r="T146" s="160">
        <f t="shared" si="11"/>
        <v>0</v>
      </c>
      <c r="U146" s="28"/>
      <c r="V146" s="28"/>
      <c r="W146" s="28"/>
      <c r="X146" s="28"/>
      <c r="Y146" s="28"/>
      <c r="Z146" s="28"/>
      <c r="AA146" s="28"/>
      <c r="AB146" s="28"/>
      <c r="AC146" s="28"/>
      <c r="AD146" s="28"/>
      <c r="AE146" s="28"/>
      <c r="AR146" s="161" t="s">
        <v>86</v>
      </c>
      <c r="AT146" s="161" t="s">
        <v>177</v>
      </c>
      <c r="AU146" s="161" t="s">
        <v>76</v>
      </c>
      <c r="AY146" s="16" t="s">
        <v>175</v>
      </c>
      <c r="BE146" s="162">
        <f t="shared" si="12"/>
        <v>0</v>
      </c>
      <c r="BF146" s="162">
        <f t="shared" si="13"/>
        <v>0</v>
      </c>
      <c r="BG146" s="162">
        <f t="shared" si="14"/>
        <v>0</v>
      </c>
      <c r="BH146" s="162">
        <f t="shared" si="15"/>
        <v>0</v>
      </c>
      <c r="BI146" s="162">
        <f t="shared" si="16"/>
        <v>0</v>
      </c>
      <c r="BJ146" s="16" t="s">
        <v>80</v>
      </c>
      <c r="BK146" s="162">
        <f t="shared" si="17"/>
        <v>0</v>
      </c>
      <c r="BL146" s="16" t="s">
        <v>86</v>
      </c>
      <c r="BM146" s="161" t="s">
        <v>338</v>
      </c>
    </row>
    <row r="147" spans="1:65" s="2" customFormat="1" ht="21.75" customHeight="1" x14ac:dyDescent="0.2">
      <c r="A147" s="28"/>
      <c r="B147" s="149"/>
      <c r="C147" s="150">
        <v>17</v>
      </c>
      <c r="D147" s="150" t="s">
        <v>177</v>
      </c>
      <c r="E147" s="151" t="s">
        <v>1331</v>
      </c>
      <c r="F147" s="152" t="s">
        <v>1332</v>
      </c>
      <c r="G147" s="153" t="s">
        <v>275</v>
      </c>
      <c r="H147" s="154">
        <v>1</v>
      </c>
      <c r="I147" s="155"/>
      <c r="J147" s="155"/>
      <c r="K147" s="156"/>
      <c r="L147" s="29"/>
      <c r="M147" s="157" t="s">
        <v>1</v>
      </c>
      <c r="N147" s="158" t="s">
        <v>35</v>
      </c>
      <c r="O147" s="159">
        <v>0</v>
      </c>
      <c r="P147" s="159">
        <f t="shared" si="9"/>
        <v>0</v>
      </c>
      <c r="Q147" s="159">
        <v>0</v>
      </c>
      <c r="R147" s="159">
        <f t="shared" si="10"/>
        <v>0</v>
      </c>
      <c r="S147" s="159">
        <v>0</v>
      </c>
      <c r="T147" s="160">
        <f t="shared" si="11"/>
        <v>0</v>
      </c>
      <c r="U147" s="28"/>
      <c r="V147" s="28"/>
      <c r="W147" s="28"/>
      <c r="X147" s="28"/>
      <c r="Y147" s="28"/>
      <c r="Z147" s="28"/>
      <c r="AA147" s="28"/>
      <c r="AB147" s="28"/>
      <c r="AC147" s="28"/>
      <c r="AD147" s="28"/>
      <c r="AE147" s="28"/>
      <c r="AR147" s="161" t="s">
        <v>86</v>
      </c>
      <c r="AT147" s="161" t="s">
        <v>177</v>
      </c>
      <c r="AU147" s="161" t="s">
        <v>76</v>
      </c>
      <c r="AY147" s="16" t="s">
        <v>175</v>
      </c>
      <c r="BE147" s="162">
        <f t="shared" si="12"/>
        <v>0</v>
      </c>
      <c r="BF147" s="162">
        <f t="shared" si="13"/>
        <v>0</v>
      </c>
      <c r="BG147" s="162">
        <f t="shared" si="14"/>
        <v>0</v>
      </c>
      <c r="BH147" s="162">
        <f t="shared" si="15"/>
        <v>0</v>
      </c>
      <c r="BI147" s="162">
        <f t="shared" si="16"/>
        <v>0</v>
      </c>
      <c r="BJ147" s="16" t="s">
        <v>80</v>
      </c>
      <c r="BK147" s="162">
        <f t="shared" si="17"/>
        <v>0</v>
      </c>
      <c r="BL147" s="16" t="s">
        <v>86</v>
      </c>
      <c r="BM147" s="161" t="s">
        <v>346</v>
      </c>
    </row>
    <row r="148" spans="1:65" s="2" customFormat="1" ht="24.2" customHeight="1" x14ac:dyDescent="0.2">
      <c r="A148" s="28"/>
      <c r="B148" s="149"/>
      <c r="C148" s="150">
        <v>18</v>
      </c>
      <c r="D148" s="150" t="s">
        <v>177</v>
      </c>
      <c r="E148" s="151" t="s">
        <v>1333</v>
      </c>
      <c r="F148" s="152" t="s">
        <v>1334</v>
      </c>
      <c r="G148" s="153" t="s">
        <v>275</v>
      </c>
      <c r="H148" s="154">
        <v>3</v>
      </c>
      <c r="I148" s="155"/>
      <c r="J148" s="155"/>
      <c r="K148" s="156"/>
      <c r="L148" s="29"/>
      <c r="M148" s="157" t="s">
        <v>1</v>
      </c>
      <c r="N148" s="158" t="s">
        <v>35</v>
      </c>
      <c r="O148" s="159">
        <v>0</v>
      </c>
      <c r="P148" s="159">
        <f t="shared" si="9"/>
        <v>0</v>
      </c>
      <c r="Q148" s="159">
        <v>0</v>
      </c>
      <c r="R148" s="159">
        <f t="shared" si="10"/>
        <v>0</v>
      </c>
      <c r="S148" s="159">
        <v>0</v>
      </c>
      <c r="T148" s="160">
        <f t="shared" si="11"/>
        <v>0</v>
      </c>
      <c r="U148" s="28"/>
      <c r="V148" s="28"/>
      <c r="W148" s="28"/>
      <c r="X148" s="28"/>
      <c r="Y148" s="28"/>
      <c r="Z148" s="28"/>
      <c r="AA148" s="28"/>
      <c r="AB148" s="28"/>
      <c r="AC148" s="28"/>
      <c r="AD148" s="28"/>
      <c r="AE148" s="28"/>
      <c r="AR148" s="161" t="s">
        <v>86</v>
      </c>
      <c r="AT148" s="161" t="s">
        <v>177</v>
      </c>
      <c r="AU148" s="161" t="s">
        <v>76</v>
      </c>
      <c r="AY148" s="16" t="s">
        <v>175</v>
      </c>
      <c r="BE148" s="162">
        <f t="shared" si="12"/>
        <v>0</v>
      </c>
      <c r="BF148" s="162">
        <f t="shared" si="13"/>
        <v>0</v>
      </c>
      <c r="BG148" s="162">
        <f t="shared" si="14"/>
        <v>0</v>
      </c>
      <c r="BH148" s="162">
        <f t="shared" si="15"/>
        <v>0</v>
      </c>
      <c r="BI148" s="162">
        <f t="shared" si="16"/>
        <v>0</v>
      </c>
      <c r="BJ148" s="16" t="s">
        <v>80</v>
      </c>
      <c r="BK148" s="162">
        <f t="shared" si="17"/>
        <v>0</v>
      </c>
      <c r="BL148" s="16" t="s">
        <v>86</v>
      </c>
      <c r="BM148" s="161" t="s">
        <v>357</v>
      </c>
    </row>
    <row r="149" spans="1:65" s="2" customFormat="1" ht="16.5" customHeight="1" x14ac:dyDescent="0.2">
      <c r="A149" s="28"/>
      <c r="B149" s="149"/>
      <c r="C149" s="150">
        <v>19</v>
      </c>
      <c r="D149" s="150" t="s">
        <v>177</v>
      </c>
      <c r="E149" s="151" t="s">
        <v>1335</v>
      </c>
      <c r="F149" s="152" t="s">
        <v>1336</v>
      </c>
      <c r="G149" s="153" t="s">
        <v>1337</v>
      </c>
      <c r="H149" s="154">
        <v>2</v>
      </c>
      <c r="I149" s="155"/>
      <c r="J149" s="155"/>
      <c r="K149" s="156"/>
      <c r="L149" s="29"/>
      <c r="M149" s="157" t="s">
        <v>1</v>
      </c>
      <c r="N149" s="158" t="s">
        <v>35</v>
      </c>
      <c r="O149" s="159">
        <v>0</v>
      </c>
      <c r="P149" s="159">
        <f t="shared" si="9"/>
        <v>0</v>
      </c>
      <c r="Q149" s="159">
        <v>0</v>
      </c>
      <c r="R149" s="159">
        <f t="shared" si="10"/>
        <v>0</v>
      </c>
      <c r="S149" s="159">
        <v>0</v>
      </c>
      <c r="T149" s="160">
        <f t="shared" si="11"/>
        <v>0</v>
      </c>
      <c r="U149" s="28"/>
      <c r="V149" s="28"/>
      <c r="W149" s="28"/>
      <c r="X149" s="28"/>
      <c r="Y149" s="28"/>
      <c r="Z149" s="28"/>
      <c r="AA149" s="28"/>
      <c r="AB149" s="28"/>
      <c r="AC149" s="28"/>
      <c r="AD149" s="28"/>
      <c r="AE149" s="28"/>
      <c r="AR149" s="161" t="s">
        <v>86</v>
      </c>
      <c r="AT149" s="161" t="s">
        <v>177</v>
      </c>
      <c r="AU149" s="161" t="s">
        <v>76</v>
      </c>
      <c r="AY149" s="16" t="s">
        <v>175</v>
      </c>
      <c r="BE149" s="162">
        <f t="shared" si="12"/>
        <v>0</v>
      </c>
      <c r="BF149" s="162">
        <f t="shared" si="13"/>
        <v>0</v>
      </c>
      <c r="BG149" s="162">
        <f t="shared" si="14"/>
        <v>0</v>
      </c>
      <c r="BH149" s="162">
        <f t="shared" si="15"/>
        <v>0</v>
      </c>
      <c r="BI149" s="162">
        <f t="shared" si="16"/>
        <v>0</v>
      </c>
      <c r="BJ149" s="16" t="s">
        <v>80</v>
      </c>
      <c r="BK149" s="162">
        <f t="shared" si="17"/>
        <v>0</v>
      </c>
      <c r="BL149" s="16" t="s">
        <v>86</v>
      </c>
      <c r="BM149" s="161" t="s">
        <v>367</v>
      </c>
    </row>
    <row r="150" spans="1:65" s="2" customFormat="1" ht="44.25" customHeight="1" x14ac:dyDescent="0.2">
      <c r="A150" s="28"/>
      <c r="B150" s="149"/>
      <c r="C150" s="150">
        <v>20</v>
      </c>
      <c r="D150" s="150" t="s">
        <v>177</v>
      </c>
      <c r="E150" s="151" t="s">
        <v>1338</v>
      </c>
      <c r="F150" s="152" t="s">
        <v>1339</v>
      </c>
      <c r="G150" s="153" t="s">
        <v>275</v>
      </c>
      <c r="H150" s="154">
        <v>1</v>
      </c>
      <c r="I150" s="155"/>
      <c r="J150" s="155"/>
      <c r="K150" s="156"/>
      <c r="L150" s="29"/>
      <c r="M150" s="157" t="s">
        <v>1</v>
      </c>
      <c r="N150" s="158" t="s">
        <v>35</v>
      </c>
      <c r="O150" s="159">
        <v>0</v>
      </c>
      <c r="P150" s="159">
        <f t="shared" si="9"/>
        <v>0</v>
      </c>
      <c r="Q150" s="159">
        <v>0</v>
      </c>
      <c r="R150" s="159">
        <f t="shared" si="10"/>
        <v>0</v>
      </c>
      <c r="S150" s="159">
        <v>0</v>
      </c>
      <c r="T150" s="160">
        <f t="shared" si="11"/>
        <v>0</v>
      </c>
      <c r="U150" s="28"/>
      <c r="V150" s="28"/>
      <c r="W150" s="28"/>
      <c r="X150" s="28"/>
      <c r="Y150" s="28"/>
      <c r="Z150" s="28"/>
      <c r="AA150" s="28"/>
      <c r="AB150" s="28"/>
      <c r="AC150" s="28"/>
      <c r="AD150" s="28"/>
      <c r="AE150" s="28"/>
      <c r="AR150" s="161" t="s">
        <v>86</v>
      </c>
      <c r="AT150" s="161" t="s">
        <v>177</v>
      </c>
      <c r="AU150" s="161" t="s">
        <v>76</v>
      </c>
      <c r="AY150" s="16" t="s">
        <v>175</v>
      </c>
      <c r="BE150" s="162">
        <f t="shared" si="12"/>
        <v>0</v>
      </c>
      <c r="BF150" s="162">
        <f t="shared" si="13"/>
        <v>0</v>
      </c>
      <c r="BG150" s="162">
        <f t="shared" si="14"/>
        <v>0</v>
      </c>
      <c r="BH150" s="162">
        <f t="shared" si="15"/>
        <v>0</v>
      </c>
      <c r="BI150" s="162">
        <f t="shared" si="16"/>
        <v>0</v>
      </c>
      <c r="BJ150" s="16" t="s">
        <v>80</v>
      </c>
      <c r="BK150" s="162">
        <f t="shared" si="17"/>
        <v>0</v>
      </c>
      <c r="BL150" s="16" t="s">
        <v>86</v>
      </c>
      <c r="BM150" s="161" t="s">
        <v>376</v>
      </c>
    </row>
    <row r="151" spans="1:65" s="2" customFormat="1" ht="16.5" customHeight="1" x14ac:dyDescent="0.2">
      <c r="A151" s="28"/>
      <c r="B151" s="149"/>
      <c r="C151" s="150">
        <v>21</v>
      </c>
      <c r="D151" s="150" t="s">
        <v>177</v>
      </c>
      <c r="E151" s="151" t="s">
        <v>1340</v>
      </c>
      <c r="F151" s="152" t="s">
        <v>1341</v>
      </c>
      <c r="G151" s="153" t="s">
        <v>275</v>
      </c>
      <c r="H151" s="154">
        <v>1</v>
      </c>
      <c r="I151" s="155"/>
      <c r="J151" s="155"/>
      <c r="K151" s="156"/>
      <c r="L151" s="29"/>
      <c r="M151" s="157" t="s">
        <v>1</v>
      </c>
      <c r="N151" s="158" t="s">
        <v>35</v>
      </c>
      <c r="O151" s="159">
        <v>0</v>
      </c>
      <c r="P151" s="159">
        <f t="shared" si="9"/>
        <v>0</v>
      </c>
      <c r="Q151" s="159">
        <v>0</v>
      </c>
      <c r="R151" s="159">
        <f t="shared" si="10"/>
        <v>0</v>
      </c>
      <c r="S151" s="159">
        <v>0</v>
      </c>
      <c r="T151" s="160">
        <f t="shared" si="11"/>
        <v>0</v>
      </c>
      <c r="U151" s="28"/>
      <c r="V151" s="28"/>
      <c r="W151" s="28"/>
      <c r="X151" s="28"/>
      <c r="Y151" s="28"/>
      <c r="Z151" s="28"/>
      <c r="AA151" s="28"/>
      <c r="AB151" s="28"/>
      <c r="AC151" s="28"/>
      <c r="AD151" s="28"/>
      <c r="AE151" s="28"/>
      <c r="AR151" s="161" t="s">
        <v>86</v>
      </c>
      <c r="AT151" s="161" t="s">
        <v>177</v>
      </c>
      <c r="AU151" s="161" t="s">
        <v>76</v>
      </c>
      <c r="AY151" s="16" t="s">
        <v>175</v>
      </c>
      <c r="BE151" s="162">
        <f t="shared" si="12"/>
        <v>0</v>
      </c>
      <c r="BF151" s="162">
        <f t="shared" si="13"/>
        <v>0</v>
      </c>
      <c r="BG151" s="162">
        <f t="shared" si="14"/>
        <v>0</v>
      </c>
      <c r="BH151" s="162">
        <f t="shared" si="15"/>
        <v>0</v>
      </c>
      <c r="BI151" s="162">
        <f t="shared" si="16"/>
        <v>0</v>
      </c>
      <c r="BJ151" s="16" t="s">
        <v>80</v>
      </c>
      <c r="BK151" s="162">
        <f t="shared" si="17"/>
        <v>0</v>
      </c>
      <c r="BL151" s="16" t="s">
        <v>86</v>
      </c>
      <c r="BM151" s="161" t="s">
        <v>386</v>
      </c>
    </row>
    <row r="152" spans="1:65" s="2" customFormat="1" ht="33" customHeight="1" x14ac:dyDescent="0.2">
      <c r="A152" s="28"/>
      <c r="B152" s="149"/>
      <c r="C152" s="150">
        <v>22</v>
      </c>
      <c r="D152" s="150" t="s">
        <v>177</v>
      </c>
      <c r="E152" s="151" t="s">
        <v>1342</v>
      </c>
      <c r="F152" s="152" t="s">
        <v>1343</v>
      </c>
      <c r="G152" s="153" t="s">
        <v>275</v>
      </c>
      <c r="H152" s="154">
        <v>1</v>
      </c>
      <c r="I152" s="155"/>
      <c r="J152" s="155"/>
      <c r="K152" s="156"/>
      <c r="L152" s="29"/>
      <c r="M152" s="157" t="s">
        <v>1</v>
      </c>
      <c r="N152" s="158" t="s">
        <v>35</v>
      </c>
      <c r="O152" s="159">
        <v>0</v>
      </c>
      <c r="P152" s="159">
        <f t="shared" si="9"/>
        <v>0</v>
      </c>
      <c r="Q152" s="159">
        <v>0</v>
      </c>
      <c r="R152" s="159">
        <f t="shared" si="10"/>
        <v>0</v>
      </c>
      <c r="S152" s="159">
        <v>0</v>
      </c>
      <c r="T152" s="160">
        <f t="shared" si="11"/>
        <v>0</v>
      </c>
      <c r="U152" s="28"/>
      <c r="V152" s="28"/>
      <c r="W152" s="28"/>
      <c r="X152" s="28"/>
      <c r="Y152" s="28"/>
      <c r="Z152" s="28"/>
      <c r="AA152" s="28"/>
      <c r="AB152" s="28"/>
      <c r="AC152" s="28"/>
      <c r="AD152" s="28"/>
      <c r="AE152" s="28"/>
      <c r="AR152" s="161" t="s">
        <v>86</v>
      </c>
      <c r="AT152" s="161" t="s">
        <v>177</v>
      </c>
      <c r="AU152" s="161" t="s">
        <v>76</v>
      </c>
      <c r="AY152" s="16" t="s">
        <v>175</v>
      </c>
      <c r="BE152" s="162">
        <f t="shared" si="12"/>
        <v>0</v>
      </c>
      <c r="BF152" s="162">
        <f t="shared" si="13"/>
        <v>0</v>
      </c>
      <c r="BG152" s="162">
        <f t="shared" si="14"/>
        <v>0</v>
      </c>
      <c r="BH152" s="162">
        <f t="shared" si="15"/>
        <v>0</v>
      </c>
      <c r="BI152" s="162">
        <f t="shared" si="16"/>
        <v>0</v>
      </c>
      <c r="BJ152" s="16" t="s">
        <v>80</v>
      </c>
      <c r="BK152" s="162">
        <f t="shared" si="17"/>
        <v>0</v>
      </c>
      <c r="BL152" s="16" t="s">
        <v>86</v>
      </c>
      <c r="BM152" s="161" t="s">
        <v>396</v>
      </c>
    </row>
    <row r="153" spans="1:65" s="2" customFormat="1" ht="16.5" customHeight="1" x14ac:dyDescent="0.2">
      <c r="A153" s="28"/>
      <c r="B153" s="149"/>
      <c r="C153" s="150">
        <v>23</v>
      </c>
      <c r="D153" s="150" t="s">
        <v>177</v>
      </c>
      <c r="E153" s="151" t="s">
        <v>1344</v>
      </c>
      <c r="F153" s="152" t="s">
        <v>1345</v>
      </c>
      <c r="G153" s="153" t="s">
        <v>275</v>
      </c>
      <c r="H153" s="154">
        <v>1</v>
      </c>
      <c r="I153" s="155"/>
      <c r="J153" s="155"/>
      <c r="K153" s="156"/>
      <c r="L153" s="29"/>
      <c r="M153" s="157" t="s">
        <v>1</v>
      </c>
      <c r="N153" s="158" t="s">
        <v>35</v>
      </c>
      <c r="O153" s="159">
        <v>0</v>
      </c>
      <c r="P153" s="159">
        <f t="shared" si="9"/>
        <v>0</v>
      </c>
      <c r="Q153" s="159">
        <v>0</v>
      </c>
      <c r="R153" s="159">
        <f t="shared" si="10"/>
        <v>0</v>
      </c>
      <c r="S153" s="159">
        <v>0</v>
      </c>
      <c r="T153" s="160">
        <f t="shared" si="11"/>
        <v>0</v>
      </c>
      <c r="U153" s="28"/>
      <c r="V153" s="28"/>
      <c r="W153" s="28"/>
      <c r="X153" s="28"/>
      <c r="Y153" s="28"/>
      <c r="Z153" s="28"/>
      <c r="AA153" s="28"/>
      <c r="AB153" s="28"/>
      <c r="AC153" s="28"/>
      <c r="AD153" s="28"/>
      <c r="AE153" s="28"/>
      <c r="AR153" s="161" t="s">
        <v>86</v>
      </c>
      <c r="AT153" s="161" t="s">
        <v>177</v>
      </c>
      <c r="AU153" s="161" t="s">
        <v>76</v>
      </c>
      <c r="AY153" s="16" t="s">
        <v>175</v>
      </c>
      <c r="BE153" s="162">
        <f t="shared" si="12"/>
        <v>0</v>
      </c>
      <c r="BF153" s="162">
        <f t="shared" si="13"/>
        <v>0</v>
      </c>
      <c r="BG153" s="162">
        <f t="shared" si="14"/>
        <v>0</v>
      </c>
      <c r="BH153" s="162">
        <f t="shared" si="15"/>
        <v>0</v>
      </c>
      <c r="BI153" s="162">
        <f t="shared" si="16"/>
        <v>0</v>
      </c>
      <c r="BJ153" s="16" t="s">
        <v>80</v>
      </c>
      <c r="BK153" s="162">
        <f t="shared" si="17"/>
        <v>0</v>
      </c>
      <c r="BL153" s="16" t="s">
        <v>86</v>
      </c>
      <c r="BM153" s="161" t="s">
        <v>407</v>
      </c>
    </row>
    <row r="154" spans="1:65" s="2" customFormat="1" ht="24.2" customHeight="1" x14ac:dyDescent="0.2">
      <c r="A154" s="28"/>
      <c r="B154" s="149"/>
      <c r="C154" s="150">
        <v>24</v>
      </c>
      <c r="D154" s="150" t="s">
        <v>177</v>
      </c>
      <c r="E154" s="151" t="s">
        <v>1346</v>
      </c>
      <c r="F154" s="152" t="s">
        <v>1347</v>
      </c>
      <c r="G154" s="153" t="s">
        <v>275</v>
      </c>
      <c r="H154" s="154">
        <v>2</v>
      </c>
      <c r="I154" s="155"/>
      <c r="J154" s="155"/>
      <c r="K154" s="156"/>
      <c r="L154" s="29"/>
      <c r="M154" s="157" t="s">
        <v>1</v>
      </c>
      <c r="N154" s="158" t="s">
        <v>35</v>
      </c>
      <c r="O154" s="159">
        <v>0</v>
      </c>
      <c r="P154" s="159">
        <f t="shared" si="9"/>
        <v>0</v>
      </c>
      <c r="Q154" s="159">
        <v>0</v>
      </c>
      <c r="R154" s="159">
        <f t="shared" si="10"/>
        <v>0</v>
      </c>
      <c r="S154" s="159">
        <v>0</v>
      </c>
      <c r="T154" s="160">
        <f t="shared" si="11"/>
        <v>0</v>
      </c>
      <c r="U154" s="28"/>
      <c r="V154" s="28"/>
      <c r="W154" s="28"/>
      <c r="X154" s="28"/>
      <c r="Y154" s="28"/>
      <c r="Z154" s="28"/>
      <c r="AA154" s="28"/>
      <c r="AB154" s="28"/>
      <c r="AC154" s="28"/>
      <c r="AD154" s="28"/>
      <c r="AE154" s="28"/>
      <c r="AR154" s="161" t="s">
        <v>86</v>
      </c>
      <c r="AT154" s="161" t="s">
        <v>177</v>
      </c>
      <c r="AU154" s="161" t="s">
        <v>76</v>
      </c>
      <c r="AY154" s="16" t="s">
        <v>175</v>
      </c>
      <c r="BE154" s="162">
        <f t="shared" si="12"/>
        <v>0</v>
      </c>
      <c r="BF154" s="162">
        <f t="shared" si="13"/>
        <v>0</v>
      </c>
      <c r="BG154" s="162">
        <f t="shared" si="14"/>
        <v>0</v>
      </c>
      <c r="BH154" s="162">
        <f t="shared" si="15"/>
        <v>0</v>
      </c>
      <c r="BI154" s="162">
        <f t="shared" si="16"/>
        <v>0</v>
      </c>
      <c r="BJ154" s="16" t="s">
        <v>80</v>
      </c>
      <c r="BK154" s="162">
        <f t="shared" si="17"/>
        <v>0</v>
      </c>
      <c r="BL154" s="16" t="s">
        <v>86</v>
      </c>
      <c r="BM154" s="161" t="s">
        <v>415</v>
      </c>
    </row>
    <row r="155" spans="1:65" s="2" customFormat="1" ht="16.5" customHeight="1" x14ac:dyDescent="0.2">
      <c r="A155" s="28"/>
      <c r="B155" s="149"/>
      <c r="C155" s="150">
        <v>25</v>
      </c>
      <c r="D155" s="150" t="s">
        <v>177</v>
      </c>
      <c r="E155" s="151" t="s">
        <v>1348</v>
      </c>
      <c r="F155" s="152" t="s">
        <v>1349</v>
      </c>
      <c r="G155" s="153" t="s">
        <v>275</v>
      </c>
      <c r="H155" s="154">
        <v>2</v>
      </c>
      <c r="I155" s="155"/>
      <c r="J155" s="155"/>
      <c r="K155" s="156"/>
      <c r="L155" s="29"/>
      <c r="M155" s="157" t="s">
        <v>1</v>
      </c>
      <c r="N155" s="158" t="s">
        <v>35</v>
      </c>
      <c r="O155" s="159">
        <v>0</v>
      </c>
      <c r="P155" s="159">
        <f t="shared" si="9"/>
        <v>0</v>
      </c>
      <c r="Q155" s="159">
        <v>0</v>
      </c>
      <c r="R155" s="159">
        <f t="shared" si="10"/>
        <v>0</v>
      </c>
      <c r="S155" s="159">
        <v>0</v>
      </c>
      <c r="T155" s="160">
        <f t="shared" si="11"/>
        <v>0</v>
      </c>
      <c r="U155" s="28"/>
      <c r="V155" s="28"/>
      <c r="W155" s="28"/>
      <c r="X155" s="28"/>
      <c r="Y155" s="28"/>
      <c r="Z155" s="28"/>
      <c r="AA155" s="28"/>
      <c r="AB155" s="28"/>
      <c r="AC155" s="28"/>
      <c r="AD155" s="28"/>
      <c r="AE155" s="28"/>
      <c r="AR155" s="161" t="s">
        <v>86</v>
      </c>
      <c r="AT155" s="161" t="s">
        <v>177</v>
      </c>
      <c r="AU155" s="161" t="s">
        <v>76</v>
      </c>
      <c r="AY155" s="16" t="s">
        <v>175</v>
      </c>
      <c r="BE155" s="162">
        <f t="shared" si="12"/>
        <v>0</v>
      </c>
      <c r="BF155" s="162">
        <f t="shared" si="13"/>
        <v>0</v>
      </c>
      <c r="BG155" s="162">
        <f t="shared" si="14"/>
        <v>0</v>
      </c>
      <c r="BH155" s="162">
        <f t="shared" si="15"/>
        <v>0</v>
      </c>
      <c r="BI155" s="162">
        <f t="shared" si="16"/>
        <v>0</v>
      </c>
      <c r="BJ155" s="16" t="s">
        <v>80</v>
      </c>
      <c r="BK155" s="162">
        <f t="shared" si="17"/>
        <v>0</v>
      </c>
      <c r="BL155" s="16" t="s">
        <v>86</v>
      </c>
      <c r="BM155" s="161" t="s">
        <v>426</v>
      </c>
    </row>
    <row r="156" spans="1:65" s="2" customFormat="1" ht="24.2" customHeight="1" x14ac:dyDescent="0.2">
      <c r="A156" s="28"/>
      <c r="B156" s="149"/>
      <c r="C156" s="150">
        <v>26</v>
      </c>
      <c r="D156" s="150" t="s">
        <v>177</v>
      </c>
      <c r="E156" s="151" t="s">
        <v>1350</v>
      </c>
      <c r="F156" s="152" t="s">
        <v>1351</v>
      </c>
      <c r="G156" s="153" t="s">
        <v>275</v>
      </c>
      <c r="H156" s="154">
        <v>1</v>
      </c>
      <c r="I156" s="155"/>
      <c r="J156" s="155"/>
      <c r="K156" s="156"/>
      <c r="L156" s="29"/>
      <c r="M156" s="157" t="s">
        <v>1</v>
      </c>
      <c r="N156" s="158" t="s">
        <v>35</v>
      </c>
      <c r="O156" s="159">
        <v>0</v>
      </c>
      <c r="P156" s="159">
        <f t="shared" si="9"/>
        <v>0</v>
      </c>
      <c r="Q156" s="159">
        <v>0</v>
      </c>
      <c r="R156" s="159">
        <f t="shared" si="10"/>
        <v>0</v>
      </c>
      <c r="S156" s="159">
        <v>0</v>
      </c>
      <c r="T156" s="160">
        <f t="shared" si="11"/>
        <v>0</v>
      </c>
      <c r="U156" s="28"/>
      <c r="V156" s="28"/>
      <c r="W156" s="28"/>
      <c r="X156" s="28"/>
      <c r="Y156" s="28"/>
      <c r="Z156" s="28"/>
      <c r="AA156" s="28"/>
      <c r="AB156" s="28"/>
      <c r="AC156" s="28"/>
      <c r="AD156" s="28"/>
      <c r="AE156" s="28"/>
      <c r="AR156" s="161" t="s">
        <v>86</v>
      </c>
      <c r="AT156" s="161" t="s">
        <v>177</v>
      </c>
      <c r="AU156" s="161" t="s">
        <v>76</v>
      </c>
      <c r="AY156" s="16" t="s">
        <v>175</v>
      </c>
      <c r="BE156" s="162">
        <f t="shared" si="12"/>
        <v>0</v>
      </c>
      <c r="BF156" s="162">
        <f t="shared" si="13"/>
        <v>0</v>
      </c>
      <c r="BG156" s="162">
        <f t="shared" si="14"/>
        <v>0</v>
      </c>
      <c r="BH156" s="162">
        <f t="shared" si="15"/>
        <v>0</v>
      </c>
      <c r="BI156" s="162">
        <f t="shared" si="16"/>
        <v>0</v>
      </c>
      <c r="BJ156" s="16" t="s">
        <v>80</v>
      </c>
      <c r="BK156" s="162">
        <f t="shared" si="17"/>
        <v>0</v>
      </c>
      <c r="BL156" s="16" t="s">
        <v>86</v>
      </c>
      <c r="BM156" s="161" t="s">
        <v>609</v>
      </c>
    </row>
    <row r="157" spans="1:65" s="2" customFormat="1" ht="16.5" customHeight="1" x14ac:dyDescent="0.2">
      <c r="A157" s="28"/>
      <c r="B157" s="149"/>
      <c r="C157" s="150">
        <v>27</v>
      </c>
      <c r="D157" s="150" t="s">
        <v>177</v>
      </c>
      <c r="E157" s="151" t="s">
        <v>1352</v>
      </c>
      <c r="F157" s="152" t="s">
        <v>1353</v>
      </c>
      <c r="G157" s="153" t="s">
        <v>275</v>
      </c>
      <c r="H157" s="154">
        <v>1</v>
      </c>
      <c r="I157" s="155"/>
      <c r="J157" s="155"/>
      <c r="K157" s="156"/>
      <c r="L157" s="29"/>
      <c r="M157" s="157" t="s">
        <v>1</v>
      </c>
      <c r="N157" s="158" t="s">
        <v>35</v>
      </c>
      <c r="O157" s="159">
        <v>0</v>
      </c>
      <c r="P157" s="159">
        <f t="shared" si="9"/>
        <v>0</v>
      </c>
      <c r="Q157" s="159">
        <v>0</v>
      </c>
      <c r="R157" s="159">
        <f t="shared" si="10"/>
        <v>0</v>
      </c>
      <c r="S157" s="159">
        <v>0</v>
      </c>
      <c r="T157" s="160">
        <f t="shared" si="11"/>
        <v>0</v>
      </c>
      <c r="U157" s="28"/>
      <c r="V157" s="28"/>
      <c r="W157" s="28"/>
      <c r="X157" s="28"/>
      <c r="Y157" s="28"/>
      <c r="Z157" s="28"/>
      <c r="AA157" s="28"/>
      <c r="AB157" s="28"/>
      <c r="AC157" s="28"/>
      <c r="AD157" s="28"/>
      <c r="AE157" s="28"/>
      <c r="AR157" s="161" t="s">
        <v>86</v>
      </c>
      <c r="AT157" s="161" t="s">
        <v>177</v>
      </c>
      <c r="AU157" s="161" t="s">
        <v>76</v>
      </c>
      <c r="AY157" s="16" t="s">
        <v>175</v>
      </c>
      <c r="BE157" s="162">
        <f t="shared" si="12"/>
        <v>0</v>
      </c>
      <c r="BF157" s="162">
        <f t="shared" si="13"/>
        <v>0</v>
      </c>
      <c r="BG157" s="162">
        <f t="shared" si="14"/>
        <v>0</v>
      </c>
      <c r="BH157" s="162">
        <f t="shared" si="15"/>
        <v>0</v>
      </c>
      <c r="BI157" s="162">
        <f t="shared" si="16"/>
        <v>0</v>
      </c>
      <c r="BJ157" s="16" t="s">
        <v>80</v>
      </c>
      <c r="BK157" s="162">
        <f t="shared" si="17"/>
        <v>0</v>
      </c>
      <c r="BL157" s="16" t="s">
        <v>86</v>
      </c>
      <c r="BM157" s="161" t="s">
        <v>617</v>
      </c>
    </row>
    <row r="158" spans="1:65" s="2" customFormat="1" ht="33" customHeight="1" x14ac:dyDescent="0.2">
      <c r="A158" s="28"/>
      <c r="B158" s="149"/>
      <c r="C158" s="150">
        <v>28</v>
      </c>
      <c r="D158" s="150" t="s">
        <v>177</v>
      </c>
      <c r="E158" s="151" t="s">
        <v>1354</v>
      </c>
      <c r="F158" s="152" t="s">
        <v>1355</v>
      </c>
      <c r="G158" s="153" t="s">
        <v>275</v>
      </c>
      <c r="H158" s="154">
        <v>1</v>
      </c>
      <c r="I158" s="155"/>
      <c r="J158" s="155"/>
      <c r="K158" s="156"/>
      <c r="L158" s="29"/>
      <c r="M158" s="157" t="s">
        <v>1</v>
      </c>
      <c r="N158" s="158" t="s">
        <v>35</v>
      </c>
      <c r="O158" s="159">
        <v>0</v>
      </c>
      <c r="P158" s="159">
        <f t="shared" si="9"/>
        <v>0</v>
      </c>
      <c r="Q158" s="159">
        <v>0</v>
      </c>
      <c r="R158" s="159">
        <f t="shared" si="10"/>
        <v>0</v>
      </c>
      <c r="S158" s="159">
        <v>0</v>
      </c>
      <c r="T158" s="160">
        <f t="shared" si="11"/>
        <v>0</v>
      </c>
      <c r="U158" s="28"/>
      <c r="V158" s="28"/>
      <c r="W158" s="28"/>
      <c r="X158" s="28"/>
      <c r="Y158" s="28"/>
      <c r="Z158" s="28"/>
      <c r="AA158" s="28"/>
      <c r="AB158" s="28"/>
      <c r="AC158" s="28"/>
      <c r="AD158" s="28"/>
      <c r="AE158" s="28"/>
      <c r="AR158" s="161" t="s">
        <v>86</v>
      </c>
      <c r="AT158" s="161" t="s">
        <v>177</v>
      </c>
      <c r="AU158" s="161" t="s">
        <v>76</v>
      </c>
      <c r="AY158" s="16" t="s">
        <v>175</v>
      </c>
      <c r="BE158" s="162">
        <f t="shared" si="12"/>
        <v>0</v>
      </c>
      <c r="BF158" s="162">
        <f t="shared" si="13"/>
        <v>0</v>
      </c>
      <c r="BG158" s="162">
        <f t="shared" si="14"/>
        <v>0</v>
      </c>
      <c r="BH158" s="162">
        <f t="shared" si="15"/>
        <v>0</v>
      </c>
      <c r="BI158" s="162">
        <f t="shared" si="16"/>
        <v>0</v>
      </c>
      <c r="BJ158" s="16" t="s">
        <v>80</v>
      </c>
      <c r="BK158" s="162">
        <f t="shared" si="17"/>
        <v>0</v>
      </c>
      <c r="BL158" s="16" t="s">
        <v>86</v>
      </c>
      <c r="BM158" s="161" t="s">
        <v>625</v>
      </c>
    </row>
    <row r="159" spans="1:65" s="2" customFormat="1" ht="16.5" customHeight="1" x14ac:dyDescent="0.2">
      <c r="A159" s="28"/>
      <c r="B159" s="149"/>
      <c r="C159" s="150">
        <v>29</v>
      </c>
      <c r="D159" s="150" t="s">
        <v>177</v>
      </c>
      <c r="E159" s="151" t="s">
        <v>1356</v>
      </c>
      <c r="F159" s="152" t="s">
        <v>1357</v>
      </c>
      <c r="G159" s="153" t="s">
        <v>275</v>
      </c>
      <c r="H159" s="154">
        <v>1</v>
      </c>
      <c r="I159" s="155"/>
      <c r="J159" s="155"/>
      <c r="K159" s="156"/>
      <c r="L159" s="29"/>
      <c r="M159" s="157" t="s">
        <v>1</v>
      </c>
      <c r="N159" s="158" t="s">
        <v>35</v>
      </c>
      <c r="O159" s="159">
        <v>0</v>
      </c>
      <c r="P159" s="159">
        <f t="shared" si="9"/>
        <v>0</v>
      </c>
      <c r="Q159" s="159">
        <v>0</v>
      </c>
      <c r="R159" s="159">
        <f t="shared" si="10"/>
        <v>0</v>
      </c>
      <c r="S159" s="159">
        <v>0</v>
      </c>
      <c r="T159" s="160">
        <f t="shared" si="11"/>
        <v>0</v>
      </c>
      <c r="U159" s="28"/>
      <c r="V159" s="28"/>
      <c r="W159" s="28"/>
      <c r="X159" s="28"/>
      <c r="Y159" s="28"/>
      <c r="Z159" s="28"/>
      <c r="AA159" s="28"/>
      <c r="AB159" s="28"/>
      <c r="AC159" s="28"/>
      <c r="AD159" s="28"/>
      <c r="AE159" s="28"/>
      <c r="AR159" s="161" t="s">
        <v>86</v>
      </c>
      <c r="AT159" s="161" t="s">
        <v>177</v>
      </c>
      <c r="AU159" s="161" t="s">
        <v>76</v>
      </c>
      <c r="AY159" s="16" t="s">
        <v>175</v>
      </c>
      <c r="BE159" s="162">
        <f t="shared" si="12"/>
        <v>0</v>
      </c>
      <c r="BF159" s="162">
        <f t="shared" si="13"/>
        <v>0</v>
      </c>
      <c r="BG159" s="162">
        <f t="shared" si="14"/>
        <v>0</v>
      </c>
      <c r="BH159" s="162">
        <f t="shared" si="15"/>
        <v>0</v>
      </c>
      <c r="BI159" s="162">
        <f t="shared" si="16"/>
        <v>0</v>
      </c>
      <c r="BJ159" s="16" t="s">
        <v>80</v>
      </c>
      <c r="BK159" s="162">
        <f t="shared" si="17"/>
        <v>0</v>
      </c>
      <c r="BL159" s="16" t="s">
        <v>86</v>
      </c>
      <c r="BM159" s="161" t="s">
        <v>632</v>
      </c>
    </row>
    <row r="160" spans="1:65" s="2" customFormat="1" ht="24.2" customHeight="1" x14ac:dyDescent="0.2">
      <c r="A160" s="28"/>
      <c r="B160" s="149"/>
      <c r="C160" s="150">
        <v>30</v>
      </c>
      <c r="D160" s="150" t="s">
        <v>177</v>
      </c>
      <c r="E160" s="151" t="s">
        <v>1358</v>
      </c>
      <c r="F160" s="152" t="s">
        <v>1359</v>
      </c>
      <c r="G160" s="153" t="s">
        <v>275</v>
      </c>
      <c r="H160" s="154">
        <v>1</v>
      </c>
      <c r="I160" s="155"/>
      <c r="J160" s="155"/>
      <c r="K160" s="156"/>
      <c r="L160" s="29"/>
      <c r="M160" s="157" t="s">
        <v>1</v>
      </c>
      <c r="N160" s="158" t="s">
        <v>35</v>
      </c>
      <c r="O160" s="159">
        <v>0</v>
      </c>
      <c r="P160" s="159">
        <f t="shared" si="9"/>
        <v>0</v>
      </c>
      <c r="Q160" s="159">
        <v>0</v>
      </c>
      <c r="R160" s="159">
        <f t="shared" si="10"/>
        <v>0</v>
      </c>
      <c r="S160" s="159">
        <v>0</v>
      </c>
      <c r="T160" s="160">
        <f t="shared" si="11"/>
        <v>0</v>
      </c>
      <c r="U160" s="28"/>
      <c r="V160" s="28"/>
      <c r="W160" s="28"/>
      <c r="X160" s="28"/>
      <c r="Y160" s="28"/>
      <c r="Z160" s="28"/>
      <c r="AA160" s="28"/>
      <c r="AB160" s="28"/>
      <c r="AC160" s="28"/>
      <c r="AD160" s="28"/>
      <c r="AE160" s="28"/>
      <c r="AR160" s="161" t="s">
        <v>86</v>
      </c>
      <c r="AT160" s="161" t="s">
        <v>177</v>
      </c>
      <c r="AU160" s="161" t="s">
        <v>76</v>
      </c>
      <c r="AY160" s="16" t="s">
        <v>175</v>
      </c>
      <c r="BE160" s="162">
        <f t="shared" si="12"/>
        <v>0</v>
      </c>
      <c r="BF160" s="162">
        <f t="shared" si="13"/>
        <v>0</v>
      </c>
      <c r="BG160" s="162">
        <f t="shared" si="14"/>
        <v>0</v>
      </c>
      <c r="BH160" s="162">
        <f t="shared" si="15"/>
        <v>0</v>
      </c>
      <c r="BI160" s="162">
        <f t="shared" si="16"/>
        <v>0</v>
      </c>
      <c r="BJ160" s="16" t="s">
        <v>80</v>
      </c>
      <c r="BK160" s="162">
        <f t="shared" si="17"/>
        <v>0</v>
      </c>
      <c r="BL160" s="16" t="s">
        <v>86</v>
      </c>
      <c r="BM160" s="161" t="s">
        <v>640</v>
      </c>
    </row>
    <row r="161" spans="1:65" s="2" customFormat="1" ht="16.5" customHeight="1" x14ac:dyDescent="0.2">
      <c r="A161" s="28"/>
      <c r="B161" s="149"/>
      <c r="C161" s="150">
        <v>31</v>
      </c>
      <c r="D161" s="150" t="s">
        <v>177</v>
      </c>
      <c r="E161" s="151" t="s">
        <v>1360</v>
      </c>
      <c r="F161" s="152" t="s">
        <v>1361</v>
      </c>
      <c r="G161" s="153" t="s">
        <v>275</v>
      </c>
      <c r="H161" s="154">
        <v>1</v>
      </c>
      <c r="I161" s="155"/>
      <c r="J161" s="155"/>
      <c r="K161" s="156"/>
      <c r="L161" s="29"/>
      <c r="M161" s="157" t="s">
        <v>1</v>
      </c>
      <c r="N161" s="158" t="s">
        <v>35</v>
      </c>
      <c r="O161" s="159">
        <v>0</v>
      </c>
      <c r="P161" s="159">
        <f t="shared" si="9"/>
        <v>0</v>
      </c>
      <c r="Q161" s="159">
        <v>0</v>
      </c>
      <c r="R161" s="159">
        <f t="shared" si="10"/>
        <v>0</v>
      </c>
      <c r="S161" s="159">
        <v>0</v>
      </c>
      <c r="T161" s="160">
        <f t="shared" si="11"/>
        <v>0</v>
      </c>
      <c r="U161" s="28"/>
      <c r="V161" s="28"/>
      <c r="W161" s="28"/>
      <c r="X161" s="28"/>
      <c r="Y161" s="28"/>
      <c r="Z161" s="28"/>
      <c r="AA161" s="28"/>
      <c r="AB161" s="28"/>
      <c r="AC161" s="28"/>
      <c r="AD161" s="28"/>
      <c r="AE161" s="28"/>
      <c r="AR161" s="161" t="s">
        <v>86</v>
      </c>
      <c r="AT161" s="161" t="s">
        <v>177</v>
      </c>
      <c r="AU161" s="161" t="s">
        <v>76</v>
      </c>
      <c r="AY161" s="16" t="s">
        <v>175</v>
      </c>
      <c r="BE161" s="162">
        <f t="shared" si="12"/>
        <v>0</v>
      </c>
      <c r="BF161" s="162">
        <f t="shared" si="13"/>
        <v>0</v>
      </c>
      <c r="BG161" s="162">
        <f t="shared" si="14"/>
        <v>0</v>
      </c>
      <c r="BH161" s="162">
        <f t="shared" si="15"/>
        <v>0</v>
      </c>
      <c r="BI161" s="162">
        <f t="shared" si="16"/>
        <v>0</v>
      </c>
      <c r="BJ161" s="16" t="s">
        <v>80</v>
      </c>
      <c r="BK161" s="162">
        <f t="shared" si="17"/>
        <v>0</v>
      </c>
      <c r="BL161" s="16" t="s">
        <v>86</v>
      </c>
      <c r="BM161" s="161" t="s">
        <v>649</v>
      </c>
    </row>
    <row r="162" spans="1:65" s="2" customFormat="1" ht="16.5" customHeight="1" x14ac:dyDescent="0.2">
      <c r="A162" s="28"/>
      <c r="B162" s="149"/>
      <c r="C162" s="150">
        <v>32</v>
      </c>
      <c r="D162" s="150" t="s">
        <v>177</v>
      </c>
      <c r="E162" s="151" t="s">
        <v>1362</v>
      </c>
      <c r="F162" s="152" t="s">
        <v>1363</v>
      </c>
      <c r="G162" s="153" t="s">
        <v>275</v>
      </c>
      <c r="H162" s="154">
        <v>1</v>
      </c>
      <c r="I162" s="155"/>
      <c r="J162" s="155"/>
      <c r="K162" s="156"/>
      <c r="L162" s="29"/>
      <c r="M162" s="157" t="s">
        <v>1</v>
      </c>
      <c r="N162" s="158" t="s">
        <v>35</v>
      </c>
      <c r="O162" s="159">
        <v>0</v>
      </c>
      <c r="P162" s="159">
        <f t="shared" si="9"/>
        <v>0</v>
      </c>
      <c r="Q162" s="159">
        <v>0</v>
      </c>
      <c r="R162" s="159">
        <f t="shared" si="10"/>
        <v>0</v>
      </c>
      <c r="S162" s="159">
        <v>0</v>
      </c>
      <c r="T162" s="160">
        <f t="shared" si="11"/>
        <v>0</v>
      </c>
      <c r="U162" s="28"/>
      <c r="V162" s="28"/>
      <c r="W162" s="28"/>
      <c r="X162" s="28"/>
      <c r="Y162" s="28"/>
      <c r="Z162" s="28"/>
      <c r="AA162" s="28"/>
      <c r="AB162" s="28"/>
      <c r="AC162" s="28"/>
      <c r="AD162" s="28"/>
      <c r="AE162" s="28"/>
      <c r="AR162" s="161" t="s">
        <v>86</v>
      </c>
      <c r="AT162" s="161" t="s">
        <v>177</v>
      </c>
      <c r="AU162" s="161" t="s">
        <v>76</v>
      </c>
      <c r="AY162" s="16" t="s">
        <v>175</v>
      </c>
      <c r="BE162" s="162">
        <f t="shared" si="12"/>
        <v>0</v>
      </c>
      <c r="BF162" s="162">
        <f t="shared" si="13"/>
        <v>0</v>
      </c>
      <c r="BG162" s="162">
        <f t="shared" si="14"/>
        <v>0</v>
      </c>
      <c r="BH162" s="162">
        <f t="shared" si="15"/>
        <v>0</v>
      </c>
      <c r="BI162" s="162">
        <f t="shared" si="16"/>
        <v>0</v>
      </c>
      <c r="BJ162" s="16" t="s">
        <v>80</v>
      </c>
      <c r="BK162" s="162">
        <f t="shared" si="17"/>
        <v>0</v>
      </c>
      <c r="BL162" s="16" t="s">
        <v>86</v>
      </c>
      <c r="BM162" s="161" t="s">
        <v>657</v>
      </c>
    </row>
    <row r="163" spans="1:65" s="2" customFormat="1" ht="24.2" customHeight="1" x14ac:dyDescent="0.2">
      <c r="A163" s="28"/>
      <c r="B163" s="149"/>
      <c r="C163" s="150">
        <v>33</v>
      </c>
      <c r="D163" s="150" t="s">
        <v>177</v>
      </c>
      <c r="E163" s="151" t="s">
        <v>1364</v>
      </c>
      <c r="F163" s="152" t="s">
        <v>1365</v>
      </c>
      <c r="G163" s="153" t="s">
        <v>275</v>
      </c>
      <c r="H163" s="154">
        <v>1</v>
      </c>
      <c r="I163" s="155"/>
      <c r="J163" s="155"/>
      <c r="K163" s="156"/>
      <c r="L163" s="29"/>
      <c r="M163" s="157" t="s">
        <v>1</v>
      </c>
      <c r="N163" s="158" t="s">
        <v>35</v>
      </c>
      <c r="O163" s="159">
        <v>0</v>
      </c>
      <c r="P163" s="159">
        <f t="shared" si="9"/>
        <v>0</v>
      </c>
      <c r="Q163" s="159">
        <v>0</v>
      </c>
      <c r="R163" s="159">
        <f t="shared" si="10"/>
        <v>0</v>
      </c>
      <c r="S163" s="159">
        <v>0</v>
      </c>
      <c r="T163" s="160">
        <f t="shared" si="11"/>
        <v>0</v>
      </c>
      <c r="U163" s="28"/>
      <c r="V163" s="28"/>
      <c r="W163" s="28"/>
      <c r="X163" s="28"/>
      <c r="Y163" s="28"/>
      <c r="Z163" s="28"/>
      <c r="AA163" s="28"/>
      <c r="AB163" s="28"/>
      <c r="AC163" s="28"/>
      <c r="AD163" s="28"/>
      <c r="AE163" s="28"/>
      <c r="AR163" s="161" t="s">
        <v>86</v>
      </c>
      <c r="AT163" s="161" t="s">
        <v>177</v>
      </c>
      <c r="AU163" s="161" t="s">
        <v>76</v>
      </c>
      <c r="AY163" s="16" t="s">
        <v>175</v>
      </c>
      <c r="BE163" s="162">
        <f t="shared" si="12"/>
        <v>0</v>
      </c>
      <c r="BF163" s="162">
        <f t="shared" si="13"/>
        <v>0</v>
      </c>
      <c r="BG163" s="162">
        <f t="shared" si="14"/>
        <v>0</v>
      </c>
      <c r="BH163" s="162">
        <f t="shared" si="15"/>
        <v>0</v>
      </c>
      <c r="BI163" s="162">
        <f t="shared" si="16"/>
        <v>0</v>
      </c>
      <c r="BJ163" s="16" t="s">
        <v>80</v>
      </c>
      <c r="BK163" s="162">
        <f t="shared" si="17"/>
        <v>0</v>
      </c>
      <c r="BL163" s="16" t="s">
        <v>86</v>
      </c>
      <c r="BM163" s="161" t="s">
        <v>666</v>
      </c>
    </row>
    <row r="164" spans="1:65" s="2" customFormat="1" ht="16.5" customHeight="1" x14ac:dyDescent="0.2">
      <c r="A164" s="28"/>
      <c r="B164" s="149"/>
      <c r="C164" s="150">
        <v>34</v>
      </c>
      <c r="D164" s="150" t="s">
        <v>177</v>
      </c>
      <c r="E164" s="151" t="s">
        <v>1362</v>
      </c>
      <c r="F164" s="152" t="s">
        <v>1363</v>
      </c>
      <c r="G164" s="153" t="s">
        <v>275</v>
      </c>
      <c r="H164" s="154">
        <v>1</v>
      </c>
      <c r="I164" s="155"/>
      <c r="J164" s="155"/>
      <c r="K164" s="156"/>
      <c r="L164" s="29"/>
      <c r="M164" s="157" t="s">
        <v>1</v>
      </c>
      <c r="N164" s="158" t="s">
        <v>35</v>
      </c>
      <c r="O164" s="159">
        <v>0</v>
      </c>
      <c r="P164" s="159">
        <f t="shared" si="9"/>
        <v>0</v>
      </c>
      <c r="Q164" s="159">
        <v>0</v>
      </c>
      <c r="R164" s="159">
        <f t="shared" si="10"/>
        <v>0</v>
      </c>
      <c r="S164" s="159">
        <v>0</v>
      </c>
      <c r="T164" s="160">
        <f t="shared" si="11"/>
        <v>0</v>
      </c>
      <c r="U164" s="28"/>
      <c r="V164" s="28"/>
      <c r="W164" s="28"/>
      <c r="X164" s="28"/>
      <c r="Y164" s="28"/>
      <c r="Z164" s="28"/>
      <c r="AA164" s="28"/>
      <c r="AB164" s="28"/>
      <c r="AC164" s="28"/>
      <c r="AD164" s="28"/>
      <c r="AE164" s="28"/>
      <c r="AR164" s="161" t="s">
        <v>86</v>
      </c>
      <c r="AT164" s="161" t="s">
        <v>177</v>
      </c>
      <c r="AU164" s="161" t="s">
        <v>76</v>
      </c>
      <c r="AY164" s="16" t="s">
        <v>175</v>
      </c>
      <c r="BE164" s="162">
        <f t="shared" si="12"/>
        <v>0</v>
      </c>
      <c r="BF164" s="162">
        <f t="shared" si="13"/>
        <v>0</v>
      </c>
      <c r="BG164" s="162">
        <f t="shared" si="14"/>
        <v>0</v>
      </c>
      <c r="BH164" s="162">
        <f t="shared" si="15"/>
        <v>0</v>
      </c>
      <c r="BI164" s="162">
        <f t="shared" si="16"/>
        <v>0</v>
      </c>
      <c r="BJ164" s="16" t="s">
        <v>80</v>
      </c>
      <c r="BK164" s="162">
        <f t="shared" si="17"/>
        <v>0</v>
      </c>
      <c r="BL164" s="16" t="s">
        <v>86</v>
      </c>
      <c r="BM164" s="161" t="s">
        <v>672</v>
      </c>
    </row>
    <row r="165" spans="1:65" s="2" customFormat="1" ht="37.9" customHeight="1" x14ac:dyDescent="0.2">
      <c r="A165" s="28"/>
      <c r="B165" s="149"/>
      <c r="C165" s="150">
        <v>35</v>
      </c>
      <c r="D165" s="150" t="s">
        <v>177</v>
      </c>
      <c r="E165" s="151" t="s">
        <v>1366</v>
      </c>
      <c r="F165" s="152" t="s">
        <v>1367</v>
      </c>
      <c r="G165" s="153" t="s">
        <v>275</v>
      </c>
      <c r="H165" s="154">
        <v>1</v>
      </c>
      <c r="I165" s="155"/>
      <c r="J165" s="155"/>
      <c r="K165" s="156"/>
      <c r="L165" s="29"/>
      <c r="M165" s="157" t="s">
        <v>1</v>
      </c>
      <c r="N165" s="158" t="s">
        <v>35</v>
      </c>
      <c r="O165" s="159">
        <v>0</v>
      </c>
      <c r="P165" s="159">
        <f t="shared" si="9"/>
        <v>0</v>
      </c>
      <c r="Q165" s="159">
        <v>0</v>
      </c>
      <c r="R165" s="159">
        <f t="shared" si="10"/>
        <v>0</v>
      </c>
      <c r="S165" s="159">
        <v>0</v>
      </c>
      <c r="T165" s="160">
        <f t="shared" si="11"/>
        <v>0</v>
      </c>
      <c r="U165" s="28"/>
      <c r="V165" s="28"/>
      <c r="W165" s="28"/>
      <c r="X165" s="28"/>
      <c r="Y165" s="28"/>
      <c r="Z165" s="28"/>
      <c r="AA165" s="28"/>
      <c r="AB165" s="28"/>
      <c r="AC165" s="28"/>
      <c r="AD165" s="28"/>
      <c r="AE165" s="28"/>
      <c r="AR165" s="161" t="s">
        <v>86</v>
      </c>
      <c r="AT165" s="161" t="s">
        <v>177</v>
      </c>
      <c r="AU165" s="161" t="s">
        <v>76</v>
      </c>
      <c r="AY165" s="16" t="s">
        <v>175</v>
      </c>
      <c r="BE165" s="162">
        <f t="shared" si="12"/>
        <v>0</v>
      </c>
      <c r="BF165" s="162">
        <f t="shared" si="13"/>
        <v>0</v>
      </c>
      <c r="BG165" s="162">
        <f t="shared" si="14"/>
        <v>0</v>
      </c>
      <c r="BH165" s="162">
        <f t="shared" si="15"/>
        <v>0</v>
      </c>
      <c r="BI165" s="162">
        <f t="shared" si="16"/>
        <v>0</v>
      </c>
      <c r="BJ165" s="16" t="s">
        <v>80</v>
      </c>
      <c r="BK165" s="162">
        <f t="shared" si="17"/>
        <v>0</v>
      </c>
      <c r="BL165" s="16" t="s">
        <v>86</v>
      </c>
      <c r="BM165" s="161" t="s">
        <v>680</v>
      </c>
    </row>
    <row r="166" spans="1:65" s="2" customFormat="1" ht="16.5" customHeight="1" x14ac:dyDescent="0.2">
      <c r="A166" s="28"/>
      <c r="B166" s="149"/>
      <c r="C166" s="150">
        <v>36</v>
      </c>
      <c r="D166" s="150" t="s">
        <v>177</v>
      </c>
      <c r="E166" s="151" t="s">
        <v>1368</v>
      </c>
      <c r="F166" s="152" t="s">
        <v>1369</v>
      </c>
      <c r="G166" s="153" t="s">
        <v>275</v>
      </c>
      <c r="H166" s="154">
        <v>1</v>
      </c>
      <c r="I166" s="155"/>
      <c r="J166" s="155"/>
      <c r="K166" s="156"/>
      <c r="L166" s="29"/>
      <c r="M166" s="157" t="s">
        <v>1</v>
      </c>
      <c r="N166" s="158" t="s">
        <v>35</v>
      </c>
      <c r="O166" s="159">
        <v>0</v>
      </c>
      <c r="P166" s="159">
        <f t="shared" si="9"/>
        <v>0</v>
      </c>
      <c r="Q166" s="159">
        <v>0</v>
      </c>
      <c r="R166" s="159">
        <f t="shared" si="10"/>
        <v>0</v>
      </c>
      <c r="S166" s="159">
        <v>0</v>
      </c>
      <c r="T166" s="160">
        <f t="shared" si="11"/>
        <v>0</v>
      </c>
      <c r="U166" s="28"/>
      <c r="V166" s="28"/>
      <c r="W166" s="28"/>
      <c r="X166" s="28"/>
      <c r="Y166" s="28"/>
      <c r="Z166" s="28"/>
      <c r="AA166" s="28"/>
      <c r="AB166" s="28"/>
      <c r="AC166" s="28"/>
      <c r="AD166" s="28"/>
      <c r="AE166" s="28"/>
      <c r="AR166" s="161" t="s">
        <v>86</v>
      </c>
      <c r="AT166" s="161" t="s">
        <v>177</v>
      </c>
      <c r="AU166" s="161" t="s">
        <v>76</v>
      </c>
      <c r="AY166" s="16" t="s">
        <v>175</v>
      </c>
      <c r="BE166" s="162">
        <f t="shared" si="12"/>
        <v>0</v>
      </c>
      <c r="BF166" s="162">
        <f t="shared" si="13"/>
        <v>0</v>
      </c>
      <c r="BG166" s="162">
        <f t="shared" si="14"/>
        <v>0</v>
      </c>
      <c r="BH166" s="162">
        <f t="shared" si="15"/>
        <v>0</v>
      </c>
      <c r="BI166" s="162">
        <f t="shared" si="16"/>
        <v>0</v>
      </c>
      <c r="BJ166" s="16" t="s">
        <v>80</v>
      </c>
      <c r="BK166" s="162">
        <f t="shared" si="17"/>
        <v>0</v>
      </c>
      <c r="BL166" s="16" t="s">
        <v>86</v>
      </c>
      <c r="BM166" s="161" t="s">
        <v>1207</v>
      </c>
    </row>
    <row r="167" spans="1:65" s="2" customFormat="1" ht="37.9" customHeight="1" x14ac:dyDescent="0.2">
      <c r="A167" s="28"/>
      <c r="B167" s="149"/>
      <c r="C167" s="150">
        <v>37</v>
      </c>
      <c r="D167" s="150" t="s">
        <v>177</v>
      </c>
      <c r="E167" s="151" t="s">
        <v>1370</v>
      </c>
      <c r="F167" s="152" t="s">
        <v>1371</v>
      </c>
      <c r="G167" s="153" t="s">
        <v>275</v>
      </c>
      <c r="H167" s="154">
        <v>2</v>
      </c>
      <c r="I167" s="155"/>
      <c r="J167" s="155"/>
      <c r="K167" s="156"/>
      <c r="L167" s="29"/>
      <c r="M167" s="157" t="s">
        <v>1</v>
      </c>
      <c r="N167" s="158" t="s">
        <v>35</v>
      </c>
      <c r="O167" s="159">
        <v>0</v>
      </c>
      <c r="P167" s="159">
        <f t="shared" si="9"/>
        <v>0</v>
      </c>
      <c r="Q167" s="159">
        <v>0</v>
      </c>
      <c r="R167" s="159">
        <f t="shared" si="10"/>
        <v>0</v>
      </c>
      <c r="S167" s="159">
        <v>0</v>
      </c>
      <c r="T167" s="160">
        <f t="shared" si="11"/>
        <v>0</v>
      </c>
      <c r="U167" s="28"/>
      <c r="V167" s="28"/>
      <c r="W167" s="28"/>
      <c r="X167" s="28"/>
      <c r="Y167" s="28"/>
      <c r="Z167" s="28"/>
      <c r="AA167" s="28"/>
      <c r="AB167" s="28"/>
      <c r="AC167" s="28"/>
      <c r="AD167" s="28"/>
      <c r="AE167" s="28"/>
      <c r="AR167" s="161" t="s">
        <v>86</v>
      </c>
      <c r="AT167" s="161" t="s">
        <v>177</v>
      </c>
      <c r="AU167" s="161" t="s">
        <v>76</v>
      </c>
      <c r="AY167" s="16" t="s">
        <v>175</v>
      </c>
      <c r="BE167" s="162">
        <f t="shared" si="12"/>
        <v>0</v>
      </c>
      <c r="BF167" s="162">
        <f t="shared" si="13"/>
        <v>0</v>
      </c>
      <c r="BG167" s="162">
        <f t="shared" si="14"/>
        <v>0</v>
      </c>
      <c r="BH167" s="162">
        <f t="shared" si="15"/>
        <v>0</v>
      </c>
      <c r="BI167" s="162">
        <f t="shared" si="16"/>
        <v>0</v>
      </c>
      <c r="BJ167" s="16" t="s">
        <v>80</v>
      </c>
      <c r="BK167" s="162">
        <f t="shared" si="17"/>
        <v>0</v>
      </c>
      <c r="BL167" s="16" t="s">
        <v>86</v>
      </c>
      <c r="BM167" s="161" t="s">
        <v>1209</v>
      </c>
    </row>
    <row r="168" spans="1:65" s="2" customFormat="1" ht="16.5" customHeight="1" x14ac:dyDescent="0.2">
      <c r="A168" s="28"/>
      <c r="B168" s="149"/>
      <c r="C168" s="150">
        <v>38</v>
      </c>
      <c r="D168" s="150" t="s">
        <v>177</v>
      </c>
      <c r="E168" s="151" t="s">
        <v>1372</v>
      </c>
      <c r="F168" s="152" t="s">
        <v>1373</v>
      </c>
      <c r="G168" s="153" t="s">
        <v>275</v>
      </c>
      <c r="H168" s="154">
        <v>2</v>
      </c>
      <c r="I168" s="155"/>
      <c r="J168" s="155"/>
      <c r="K168" s="156"/>
      <c r="L168" s="29"/>
      <c r="M168" s="157" t="s">
        <v>1</v>
      </c>
      <c r="N168" s="158" t="s">
        <v>35</v>
      </c>
      <c r="O168" s="159">
        <v>0</v>
      </c>
      <c r="P168" s="159">
        <f t="shared" si="9"/>
        <v>0</v>
      </c>
      <c r="Q168" s="159">
        <v>0</v>
      </c>
      <c r="R168" s="159">
        <f t="shared" si="10"/>
        <v>0</v>
      </c>
      <c r="S168" s="159">
        <v>0</v>
      </c>
      <c r="T168" s="160">
        <f t="shared" si="11"/>
        <v>0</v>
      </c>
      <c r="U168" s="28"/>
      <c r="V168" s="28"/>
      <c r="W168" s="28"/>
      <c r="X168" s="28"/>
      <c r="Y168" s="28"/>
      <c r="Z168" s="28"/>
      <c r="AA168" s="28"/>
      <c r="AB168" s="28"/>
      <c r="AC168" s="28"/>
      <c r="AD168" s="28"/>
      <c r="AE168" s="28"/>
      <c r="AR168" s="161" t="s">
        <v>86</v>
      </c>
      <c r="AT168" s="161" t="s">
        <v>177</v>
      </c>
      <c r="AU168" s="161" t="s">
        <v>76</v>
      </c>
      <c r="AY168" s="16" t="s">
        <v>175</v>
      </c>
      <c r="BE168" s="162">
        <f t="shared" si="12"/>
        <v>0</v>
      </c>
      <c r="BF168" s="162">
        <f t="shared" si="13"/>
        <v>0</v>
      </c>
      <c r="BG168" s="162">
        <f t="shared" si="14"/>
        <v>0</v>
      </c>
      <c r="BH168" s="162">
        <f t="shared" si="15"/>
        <v>0</v>
      </c>
      <c r="BI168" s="162">
        <f t="shared" si="16"/>
        <v>0</v>
      </c>
      <c r="BJ168" s="16" t="s">
        <v>80</v>
      </c>
      <c r="BK168" s="162">
        <f t="shared" si="17"/>
        <v>0</v>
      </c>
      <c r="BL168" s="16" t="s">
        <v>86</v>
      </c>
      <c r="BM168" s="161" t="s">
        <v>1211</v>
      </c>
    </row>
    <row r="169" spans="1:65" s="2" customFormat="1" ht="33" customHeight="1" x14ac:dyDescent="0.2">
      <c r="A169" s="28"/>
      <c r="B169" s="149"/>
      <c r="C169" s="150">
        <v>39</v>
      </c>
      <c r="D169" s="150" t="s">
        <v>177</v>
      </c>
      <c r="E169" s="151" t="s">
        <v>1374</v>
      </c>
      <c r="F169" s="152" t="s">
        <v>1375</v>
      </c>
      <c r="G169" s="153" t="s">
        <v>275</v>
      </c>
      <c r="H169" s="154">
        <v>4</v>
      </c>
      <c r="I169" s="155"/>
      <c r="J169" s="155"/>
      <c r="K169" s="156"/>
      <c r="L169" s="29"/>
      <c r="M169" s="157" t="s">
        <v>1</v>
      </c>
      <c r="N169" s="158" t="s">
        <v>35</v>
      </c>
      <c r="O169" s="159">
        <v>0</v>
      </c>
      <c r="P169" s="159">
        <f t="shared" si="9"/>
        <v>0</v>
      </c>
      <c r="Q169" s="159">
        <v>0</v>
      </c>
      <c r="R169" s="159">
        <f t="shared" si="10"/>
        <v>0</v>
      </c>
      <c r="S169" s="159">
        <v>0</v>
      </c>
      <c r="T169" s="160">
        <f t="shared" si="11"/>
        <v>0</v>
      </c>
      <c r="U169" s="28"/>
      <c r="V169" s="28"/>
      <c r="W169" s="28"/>
      <c r="X169" s="28"/>
      <c r="Y169" s="28"/>
      <c r="Z169" s="28"/>
      <c r="AA169" s="28"/>
      <c r="AB169" s="28"/>
      <c r="AC169" s="28"/>
      <c r="AD169" s="28"/>
      <c r="AE169" s="28"/>
      <c r="AR169" s="161" t="s">
        <v>86</v>
      </c>
      <c r="AT169" s="161" t="s">
        <v>177</v>
      </c>
      <c r="AU169" s="161" t="s">
        <v>76</v>
      </c>
      <c r="AY169" s="16" t="s">
        <v>175</v>
      </c>
      <c r="BE169" s="162">
        <f t="shared" si="12"/>
        <v>0</v>
      </c>
      <c r="BF169" s="162">
        <f t="shared" si="13"/>
        <v>0</v>
      </c>
      <c r="BG169" s="162">
        <f t="shared" si="14"/>
        <v>0</v>
      </c>
      <c r="BH169" s="162">
        <f t="shared" si="15"/>
        <v>0</v>
      </c>
      <c r="BI169" s="162">
        <f t="shared" si="16"/>
        <v>0</v>
      </c>
      <c r="BJ169" s="16" t="s">
        <v>80</v>
      </c>
      <c r="BK169" s="162">
        <f t="shared" si="17"/>
        <v>0</v>
      </c>
      <c r="BL169" s="16" t="s">
        <v>86</v>
      </c>
      <c r="BM169" s="161" t="s">
        <v>1214</v>
      </c>
    </row>
    <row r="170" spans="1:65" s="2" customFormat="1" ht="16.5" customHeight="1" x14ac:dyDescent="0.2">
      <c r="A170" s="28"/>
      <c r="B170" s="149"/>
      <c r="C170" s="150">
        <v>40</v>
      </c>
      <c r="D170" s="150" t="s">
        <v>177</v>
      </c>
      <c r="E170" s="151" t="s">
        <v>1368</v>
      </c>
      <c r="F170" s="152" t="s">
        <v>1369</v>
      </c>
      <c r="G170" s="153" t="s">
        <v>275</v>
      </c>
      <c r="H170" s="154">
        <v>4</v>
      </c>
      <c r="I170" s="155"/>
      <c r="J170" s="155"/>
      <c r="K170" s="156"/>
      <c r="L170" s="29"/>
      <c r="M170" s="157" t="s">
        <v>1</v>
      </c>
      <c r="N170" s="158" t="s">
        <v>35</v>
      </c>
      <c r="O170" s="159">
        <v>0</v>
      </c>
      <c r="P170" s="159">
        <f t="shared" si="9"/>
        <v>0</v>
      </c>
      <c r="Q170" s="159">
        <v>0</v>
      </c>
      <c r="R170" s="159">
        <f t="shared" si="10"/>
        <v>0</v>
      </c>
      <c r="S170" s="159">
        <v>0</v>
      </c>
      <c r="T170" s="160">
        <f t="shared" si="11"/>
        <v>0</v>
      </c>
      <c r="U170" s="28"/>
      <c r="V170" s="28"/>
      <c r="W170" s="28"/>
      <c r="X170" s="28"/>
      <c r="Y170" s="28"/>
      <c r="Z170" s="28"/>
      <c r="AA170" s="28"/>
      <c r="AB170" s="28"/>
      <c r="AC170" s="28"/>
      <c r="AD170" s="28"/>
      <c r="AE170" s="28"/>
      <c r="AR170" s="161" t="s">
        <v>86</v>
      </c>
      <c r="AT170" s="161" t="s">
        <v>177</v>
      </c>
      <c r="AU170" s="161" t="s">
        <v>76</v>
      </c>
      <c r="AY170" s="16" t="s">
        <v>175</v>
      </c>
      <c r="BE170" s="162">
        <f t="shared" si="12"/>
        <v>0</v>
      </c>
      <c r="BF170" s="162">
        <f t="shared" si="13"/>
        <v>0</v>
      </c>
      <c r="BG170" s="162">
        <f t="shared" si="14"/>
        <v>0</v>
      </c>
      <c r="BH170" s="162">
        <f t="shared" si="15"/>
        <v>0</v>
      </c>
      <c r="BI170" s="162">
        <f t="shared" si="16"/>
        <v>0</v>
      </c>
      <c r="BJ170" s="16" t="s">
        <v>80</v>
      </c>
      <c r="BK170" s="162">
        <f t="shared" si="17"/>
        <v>0</v>
      </c>
      <c r="BL170" s="16" t="s">
        <v>86</v>
      </c>
      <c r="BM170" s="161" t="s">
        <v>1216</v>
      </c>
    </row>
    <row r="171" spans="1:65" s="2" customFormat="1" ht="24.2" customHeight="1" x14ac:dyDescent="0.2">
      <c r="A171" s="28"/>
      <c r="B171" s="149"/>
      <c r="C171" s="150">
        <v>41</v>
      </c>
      <c r="D171" s="150" t="s">
        <v>177</v>
      </c>
      <c r="E171" s="151" t="s">
        <v>1376</v>
      </c>
      <c r="F171" s="152" t="s">
        <v>1377</v>
      </c>
      <c r="G171" s="153" t="s">
        <v>275</v>
      </c>
      <c r="H171" s="154">
        <v>1</v>
      </c>
      <c r="I171" s="155"/>
      <c r="J171" s="155"/>
      <c r="K171" s="156"/>
      <c r="L171" s="29"/>
      <c r="M171" s="157" t="s">
        <v>1</v>
      </c>
      <c r="N171" s="158" t="s">
        <v>35</v>
      </c>
      <c r="O171" s="159">
        <v>0</v>
      </c>
      <c r="P171" s="159">
        <f t="shared" si="9"/>
        <v>0</v>
      </c>
      <c r="Q171" s="159">
        <v>0</v>
      </c>
      <c r="R171" s="159">
        <f t="shared" si="10"/>
        <v>0</v>
      </c>
      <c r="S171" s="159">
        <v>0</v>
      </c>
      <c r="T171" s="160">
        <f t="shared" si="11"/>
        <v>0</v>
      </c>
      <c r="U171" s="28"/>
      <c r="V171" s="28"/>
      <c r="W171" s="28"/>
      <c r="X171" s="28"/>
      <c r="Y171" s="28"/>
      <c r="Z171" s="28"/>
      <c r="AA171" s="28"/>
      <c r="AB171" s="28"/>
      <c r="AC171" s="28"/>
      <c r="AD171" s="28"/>
      <c r="AE171" s="28"/>
      <c r="AR171" s="161" t="s">
        <v>86</v>
      </c>
      <c r="AT171" s="161" t="s">
        <v>177</v>
      </c>
      <c r="AU171" s="161" t="s">
        <v>76</v>
      </c>
      <c r="AY171" s="16" t="s">
        <v>175</v>
      </c>
      <c r="BE171" s="162">
        <f t="shared" si="12"/>
        <v>0</v>
      </c>
      <c r="BF171" s="162">
        <f t="shared" si="13"/>
        <v>0</v>
      </c>
      <c r="BG171" s="162">
        <f t="shared" si="14"/>
        <v>0</v>
      </c>
      <c r="BH171" s="162">
        <f t="shared" si="15"/>
        <v>0</v>
      </c>
      <c r="BI171" s="162">
        <f t="shared" si="16"/>
        <v>0</v>
      </c>
      <c r="BJ171" s="16" t="s">
        <v>80</v>
      </c>
      <c r="BK171" s="162">
        <f t="shared" si="17"/>
        <v>0</v>
      </c>
      <c r="BL171" s="16" t="s">
        <v>86</v>
      </c>
      <c r="BM171" s="161" t="s">
        <v>1219</v>
      </c>
    </row>
    <row r="172" spans="1:65" s="2" customFormat="1" ht="16.5" customHeight="1" x14ac:dyDescent="0.2">
      <c r="A172" s="28"/>
      <c r="B172" s="149"/>
      <c r="C172" s="150">
        <v>42</v>
      </c>
      <c r="D172" s="150" t="s">
        <v>177</v>
      </c>
      <c r="E172" s="151" t="s">
        <v>1378</v>
      </c>
      <c r="F172" s="152" t="s">
        <v>1379</v>
      </c>
      <c r="G172" s="153" t="s">
        <v>275</v>
      </c>
      <c r="H172" s="154">
        <v>1</v>
      </c>
      <c r="I172" s="155"/>
      <c r="J172" s="155"/>
      <c r="K172" s="156"/>
      <c r="L172" s="29"/>
      <c r="M172" s="157" t="s">
        <v>1</v>
      </c>
      <c r="N172" s="158" t="s">
        <v>35</v>
      </c>
      <c r="O172" s="159">
        <v>0</v>
      </c>
      <c r="P172" s="159">
        <f t="shared" si="9"/>
        <v>0</v>
      </c>
      <c r="Q172" s="159">
        <v>0</v>
      </c>
      <c r="R172" s="159">
        <f t="shared" si="10"/>
        <v>0</v>
      </c>
      <c r="S172" s="159">
        <v>0</v>
      </c>
      <c r="T172" s="160">
        <f t="shared" si="11"/>
        <v>0</v>
      </c>
      <c r="U172" s="28"/>
      <c r="V172" s="28"/>
      <c r="W172" s="28"/>
      <c r="X172" s="28"/>
      <c r="Y172" s="28"/>
      <c r="Z172" s="28"/>
      <c r="AA172" s="28"/>
      <c r="AB172" s="28"/>
      <c r="AC172" s="28"/>
      <c r="AD172" s="28"/>
      <c r="AE172" s="28"/>
      <c r="AR172" s="161" t="s">
        <v>86</v>
      </c>
      <c r="AT172" s="161" t="s">
        <v>177</v>
      </c>
      <c r="AU172" s="161" t="s">
        <v>76</v>
      </c>
      <c r="AY172" s="16" t="s">
        <v>175</v>
      </c>
      <c r="BE172" s="162">
        <f t="shared" si="12"/>
        <v>0</v>
      </c>
      <c r="BF172" s="162">
        <f t="shared" si="13"/>
        <v>0</v>
      </c>
      <c r="BG172" s="162">
        <f t="shared" si="14"/>
        <v>0</v>
      </c>
      <c r="BH172" s="162">
        <f t="shared" si="15"/>
        <v>0</v>
      </c>
      <c r="BI172" s="162">
        <f t="shared" si="16"/>
        <v>0</v>
      </c>
      <c r="BJ172" s="16" t="s">
        <v>80</v>
      </c>
      <c r="BK172" s="162">
        <f t="shared" si="17"/>
        <v>0</v>
      </c>
      <c r="BL172" s="16" t="s">
        <v>86</v>
      </c>
      <c r="BM172" s="161" t="s">
        <v>1222</v>
      </c>
    </row>
    <row r="173" spans="1:65" s="2" customFormat="1" ht="44.25" customHeight="1" x14ac:dyDescent="0.2">
      <c r="A173" s="28"/>
      <c r="B173" s="149"/>
      <c r="C173" s="150">
        <v>43</v>
      </c>
      <c r="D173" s="150" t="s">
        <v>177</v>
      </c>
      <c r="E173" s="151" t="s">
        <v>1380</v>
      </c>
      <c r="F173" s="152" t="s">
        <v>1381</v>
      </c>
      <c r="G173" s="153" t="s">
        <v>275</v>
      </c>
      <c r="H173" s="154">
        <v>1</v>
      </c>
      <c r="I173" s="155"/>
      <c r="J173" s="155"/>
      <c r="K173" s="156"/>
      <c r="L173" s="29"/>
      <c r="M173" s="157" t="s">
        <v>1</v>
      </c>
      <c r="N173" s="158" t="s">
        <v>35</v>
      </c>
      <c r="O173" s="159">
        <v>0</v>
      </c>
      <c r="P173" s="159">
        <f t="shared" si="9"/>
        <v>0</v>
      </c>
      <c r="Q173" s="159">
        <v>0</v>
      </c>
      <c r="R173" s="159">
        <f t="shared" si="10"/>
        <v>0</v>
      </c>
      <c r="S173" s="159">
        <v>0</v>
      </c>
      <c r="T173" s="160">
        <f t="shared" si="11"/>
        <v>0</v>
      </c>
      <c r="U173" s="28"/>
      <c r="V173" s="28"/>
      <c r="W173" s="28"/>
      <c r="X173" s="28"/>
      <c r="Y173" s="28"/>
      <c r="Z173" s="28"/>
      <c r="AA173" s="28"/>
      <c r="AB173" s="28"/>
      <c r="AC173" s="28"/>
      <c r="AD173" s="28"/>
      <c r="AE173" s="28"/>
      <c r="AR173" s="161" t="s">
        <v>86</v>
      </c>
      <c r="AT173" s="161" t="s">
        <v>177</v>
      </c>
      <c r="AU173" s="161" t="s">
        <v>76</v>
      </c>
      <c r="AY173" s="16" t="s">
        <v>175</v>
      </c>
      <c r="BE173" s="162">
        <f t="shared" si="12"/>
        <v>0</v>
      </c>
      <c r="BF173" s="162">
        <f t="shared" si="13"/>
        <v>0</v>
      </c>
      <c r="BG173" s="162">
        <f t="shared" si="14"/>
        <v>0</v>
      </c>
      <c r="BH173" s="162">
        <f t="shared" si="15"/>
        <v>0</v>
      </c>
      <c r="BI173" s="162">
        <f t="shared" si="16"/>
        <v>0</v>
      </c>
      <c r="BJ173" s="16" t="s">
        <v>80</v>
      </c>
      <c r="BK173" s="162">
        <f t="shared" si="17"/>
        <v>0</v>
      </c>
      <c r="BL173" s="16" t="s">
        <v>86</v>
      </c>
      <c r="BM173" s="161" t="s">
        <v>1225</v>
      </c>
    </row>
    <row r="174" spans="1:65" s="2" customFormat="1" ht="16.5" customHeight="1" x14ac:dyDescent="0.2">
      <c r="A174" s="28"/>
      <c r="B174" s="149"/>
      <c r="C174" s="150">
        <v>44</v>
      </c>
      <c r="D174" s="150" t="s">
        <v>177</v>
      </c>
      <c r="E174" s="151" t="s">
        <v>1382</v>
      </c>
      <c r="F174" s="152" t="s">
        <v>1383</v>
      </c>
      <c r="G174" s="153" t="s">
        <v>275</v>
      </c>
      <c r="H174" s="154">
        <v>1</v>
      </c>
      <c r="I174" s="155"/>
      <c r="J174" s="155"/>
      <c r="K174" s="156"/>
      <c r="L174" s="29"/>
      <c r="M174" s="157" t="s">
        <v>1</v>
      </c>
      <c r="N174" s="158" t="s">
        <v>35</v>
      </c>
      <c r="O174" s="159">
        <v>0</v>
      </c>
      <c r="P174" s="159">
        <f t="shared" si="9"/>
        <v>0</v>
      </c>
      <c r="Q174" s="159">
        <v>0</v>
      </c>
      <c r="R174" s="159">
        <f t="shared" si="10"/>
        <v>0</v>
      </c>
      <c r="S174" s="159">
        <v>0</v>
      </c>
      <c r="T174" s="160">
        <f t="shared" si="11"/>
        <v>0</v>
      </c>
      <c r="U174" s="28"/>
      <c r="V174" s="28"/>
      <c r="W174" s="28"/>
      <c r="X174" s="28"/>
      <c r="Y174" s="28"/>
      <c r="Z174" s="28"/>
      <c r="AA174" s="28"/>
      <c r="AB174" s="28"/>
      <c r="AC174" s="28"/>
      <c r="AD174" s="28"/>
      <c r="AE174" s="28"/>
      <c r="AR174" s="161" t="s">
        <v>86</v>
      </c>
      <c r="AT174" s="161" t="s">
        <v>177</v>
      </c>
      <c r="AU174" s="161" t="s">
        <v>76</v>
      </c>
      <c r="AY174" s="16" t="s">
        <v>175</v>
      </c>
      <c r="BE174" s="162">
        <f t="shared" si="12"/>
        <v>0</v>
      </c>
      <c r="BF174" s="162">
        <f t="shared" si="13"/>
        <v>0</v>
      </c>
      <c r="BG174" s="162">
        <f t="shared" si="14"/>
        <v>0</v>
      </c>
      <c r="BH174" s="162">
        <f t="shared" si="15"/>
        <v>0</v>
      </c>
      <c r="BI174" s="162">
        <f t="shared" si="16"/>
        <v>0</v>
      </c>
      <c r="BJ174" s="16" t="s">
        <v>80</v>
      </c>
      <c r="BK174" s="162">
        <f t="shared" si="17"/>
        <v>0</v>
      </c>
      <c r="BL174" s="16" t="s">
        <v>86</v>
      </c>
      <c r="BM174" s="161" t="s">
        <v>1228</v>
      </c>
    </row>
    <row r="175" spans="1:65" s="2" customFormat="1" ht="16.5" customHeight="1" x14ac:dyDescent="0.2">
      <c r="A175" s="28"/>
      <c r="B175" s="149"/>
      <c r="C175" s="150">
        <v>46</v>
      </c>
      <c r="D175" s="150" t="s">
        <v>177</v>
      </c>
      <c r="E175" s="151" t="s">
        <v>1384</v>
      </c>
      <c r="F175" s="152" t="s">
        <v>1385</v>
      </c>
      <c r="G175" s="153" t="s">
        <v>349</v>
      </c>
      <c r="H175" s="154">
        <v>3</v>
      </c>
      <c r="I175" s="155"/>
      <c r="J175" s="155"/>
      <c r="K175" s="156"/>
      <c r="L175" s="29"/>
      <c r="M175" s="157" t="s">
        <v>1</v>
      </c>
      <c r="N175" s="158" t="s">
        <v>35</v>
      </c>
      <c r="O175" s="159">
        <v>0</v>
      </c>
      <c r="P175" s="159">
        <f t="shared" si="9"/>
        <v>0</v>
      </c>
      <c r="Q175" s="159">
        <v>0</v>
      </c>
      <c r="R175" s="159">
        <f t="shared" si="10"/>
        <v>0</v>
      </c>
      <c r="S175" s="159">
        <v>0</v>
      </c>
      <c r="T175" s="160">
        <f t="shared" si="11"/>
        <v>0</v>
      </c>
      <c r="U175" s="28"/>
      <c r="V175" s="28"/>
      <c r="W175" s="28"/>
      <c r="X175" s="28"/>
      <c r="Y175" s="28"/>
      <c r="Z175" s="28"/>
      <c r="AA175" s="28"/>
      <c r="AB175" s="28"/>
      <c r="AC175" s="28"/>
      <c r="AD175" s="28"/>
      <c r="AE175" s="28"/>
      <c r="AR175" s="161" t="s">
        <v>86</v>
      </c>
      <c r="AT175" s="161" t="s">
        <v>177</v>
      </c>
      <c r="AU175" s="161" t="s">
        <v>76</v>
      </c>
      <c r="AY175" s="16" t="s">
        <v>175</v>
      </c>
      <c r="BE175" s="162">
        <f t="shared" si="12"/>
        <v>0</v>
      </c>
      <c r="BF175" s="162">
        <f t="shared" si="13"/>
        <v>0</v>
      </c>
      <c r="BG175" s="162">
        <f t="shared" si="14"/>
        <v>0</v>
      </c>
      <c r="BH175" s="162">
        <f t="shared" si="15"/>
        <v>0</v>
      </c>
      <c r="BI175" s="162">
        <f t="shared" si="16"/>
        <v>0</v>
      </c>
      <c r="BJ175" s="16" t="s">
        <v>80</v>
      </c>
      <c r="BK175" s="162">
        <f t="shared" si="17"/>
        <v>0</v>
      </c>
      <c r="BL175" s="16" t="s">
        <v>86</v>
      </c>
      <c r="BM175" s="161" t="s">
        <v>1234</v>
      </c>
    </row>
    <row r="176" spans="1:65" s="12" customFormat="1" ht="25.9" customHeight="1" x14ac:dyDescent="0.2">
      <c r="B176" s="137"/>
      <c r="D176" s="138" t="s">
        <v>68</v>
      </c>
      <c r="E176" s="139" t="s">
        <v>1386</v>
      </c>
      <c r="F176" s="139" t="s">
        <v>1387</v>
      </c>
      <c r="J176" s="140"/>
      <c r="L176" s="137"/>
      <c r="M176" s="141"/>
      <c r="N176" s="142"/>
      <c r="O176" s="142"/>
      <c r="P176" s="143">
        <f>SUM(P177:P229)</f>
        <v>0</v>
      </c>
      <c r="Q176" s="142"/>
      <c r="R176" s="143">
        <f>SUM(R177:R229)</f>
        <v>0</v>
      </c>
      <c r="S176" s="142"/>
      <c r="T176" s="144">
        <f>SUM(T177:T229)</f>
        <v>0</v>
      </c>
      <c r="AR176" s="138" t="s">
        <v>76</v>
      </c>
      <c r="AT176" s="145" t="s">
        <v>68</v>
      </c>
      <c r="AU176" s="145" t="s">
        <v>69</v>
      </c>
      <c r="AY176" s="138" t="s">
        <v>175</v>
      </c>
      <c r="BK176" s="146">
        <f>SUM(BK177:BK229)</f>
        <v>0</v>
      </c>
    </row>
    <row r="177" spans="1:65" s="2" customFormat="1" ht="24.2" customHeight="1" x14ac:dyDescent="0.2">
      <c r="A177" s="28"/>
      <c r="B177" s="149"/>
      <c r="C177" s="150">
        <v>48</v>
      </c>
      <c r="D177" s="150" t="s">
        <v>177</v>
      </c>
      <c r="E177" s="151" t="s">
        <v>1388</v>
      </c>
      <c r="F177" s="152" t="s">
        <v>1389</v>
      </c>
      <c r="G177" s="153" t="s">
        <v>275</v>
      </c>
      <c r="H177" s="154">
        <v>80</v>
      </c>
      <c r="I177" s="155"/>
      <c r="J177" s="155"/>
      <c r="K177" s="156"/>
      <c r="L177" s="29"/>
      <c r="M177" s="157" t="s">
        <v>1</v>
      </c>
      <c r="N177" s="158" t="s">
        <v>35</v>
      </c>
      <c r="O177" s="159">
        <v>0</v>
      </c>
      <c r="P177" s="159">
        <f t="shared" ref="P177:P208" si="18">O177*H177</f>
        <v>0</v>
      </c>
      <c r="Q177" s="159">
        <v>0</v>
      </c>
      <c r="R177" s="159">
        <f t="shared" ref="R177:R208" si="19">Q177*H177</f>
        <v>0</v>
      </c>
      <c r="S177" s="159">
        <v>0</v>
      </c>
      <c r="T177" s="160">
        <f t="shared" ref="T177:T208" si="20">S177*H177</f>
        <v>0</v>
      </c>
      <c r="U177" s="28"/>
      <c r="V177" s="28"/>
      <c r="W177" s="28"/>
      <c r="X177" s="28"/>
      <c r="Y177" s="28"/>
      <c r="Z177" s="28"/>
      <c r="AA177" s="28"/>
      <c r="AB177" s="28"/>
      <c r="AC177" s="28"/>
      <c r="AD177" s="28"/>
      <c r="AE177" s="28"/>
      <c r="AR177" s="161" t="s">
        <v>86</v>
      </c>
      <c r="AT177" s="161" t="s">
        <v>177</v>
      </c>
      <c r="AU177" s="161" t="s">
        <v>76</v>
      </c>
      <c r="AY177" s="16" t="s">
        <v>175</v>
      </c>
      <c r="BE177" s="162">
        <f t="shared" ref="BE177:BE208" si="21">IF(N177="základná",J177,0)</f>
        <v>0</v>
      </c>
      <c r="BF177" s="162">
        <f t="shared" ref="BF177:BF208" si="22">IF(N177="znížená",J177,0)</f>
        <v>0</v>
      </c>
      <c r="BG177" s="162">
        <f t="shared" ref="BG177:BG208" si="23">IF(N177="zákl. prenesená",J177,0)</f>
        <v>0</v>
      </c>
      <c r="BH177" s="162">
        <f t="shared" ref="BH177:BH208" si="24">IF(N177="zníž. prenesená",J177,0)</f>
        <v>0</v>
      </c>
      <c r="BI177" s="162">
        <f t="shared" ref="BI177:BI208" si="25">IF(N177="nulová",J177,0)</f>
        <v>0</v>
      </c>
      <c r="BJ177" s="16" t="s">
        <v>80</v>
      </c>
      <c r="BK177" s="162">
        <f t="shared" ref="BK177:BK208" si="26">ROUND(I177*H177,2)</f>
        <v>0</v>
      </c>
      <c r="BL177" s="16" t="s">
        <v>86</v>
      </c>
      <c r="BM177" s="161" t="s">
        <v>1243</v>
      </c>
    </row>
    <row r="178" spans="1:65" s="2" customFormat="1" ht="24.2" customHeight="1" x14ac:dyDescent="0.2">
      <c r="A178" s="28"/>
      <c r="B178" s="149"/>
      <c r="C178" s="150">
        <v>49</v>
      </c>
      <c r="D178" s="150" t="s">
        <v>177</v>
      </c>
      <c r="E178" s="151" t="s">
        <v>1390</v>
      </c>
      <c r="F178" s="152" t="s">
        <v>1391</v>
      </c>
      <c r="G178" s="153" t="s">
        <v>275</v>
      </c>
      <c r="H178" s="154">
        <v>4</v>
      </c>
      <c r="I178" s="155"/>
      <c r="J178" s="155"/>
      <c r="K178" s="156"/>
      <c r="L178" s="29"/>
      <c r="M178" s="157" t="s">
        <v>1</v>
      </c>
      <c r="N178" s="158" t="s">
        <v>35</v>
      </c>
      <c r="O178" s="159">
        <v>0</v>
      </c>
      <c r="P178" s="159">
        <f t="shared" si="18"/>
        <v>0</v>
      </c>
      <c r="Q178" s="159">
        <v>0</v>
      </c>
      <c r="R178" s="159">
        <f t="shared" si="19"/>
        <v>0</v>
      </c>
      <c r="S178" s="159">
        <v>0</v>
      </c>
      <c r="T178" s="160">
        <f t="shared" si="20"/>
        <v>0</v>
      </c>
      <c r="U178" s="28"/>
      <c r="V178" s="28"/>
      <c r="W178" s="28"/>
      <c r="X178" s="28"/>
      <c r="Y178" s="28"/>
      <c r="Z178" s="28"/>
      <c r="AA178" s="28"/>
      <c r="AB178" s="28"/>
      <c r="AC178" s="28"/>
      <c r="AD178" s="28"/>
      <c r="AE178" s="28"/>
      <c r="AR178" s="161" t="s">
        <v>86</v>
      </c>
      <c r="AT178" s="161" t="s">
        <v>177</v>
      </c>
      <c r="AU178" s="161" t="s">
        <v>76</v>
      </c>
      <c r="AY178" s="16" t="s">
        <v>175</v>
      </c>
      <c r="BE178" s="162">
        <f t="shared" si="21"/>
        <v>0</v>
      </c>
      <c r="BF178" s="162">
        <f t="shared" si="22"/>
        <v>0</v>
      </c>
      <c r="BG178" s="162">
        <f t="shared" si="23"/>
        <v>0</v>
      </c>
      <c r="BH178" s="162">
        <f t="shared" si="24"/>
        <v>0</v>
      </c>
      <c r="BI178" s="162">
        <f t="shared" si="25"/>
        <v>0</v>
      </c>
      <c r="BJ178" s="16" t="s">
        <v>80</v>
      </c>
      <c r="BK178" s="162">
        <f t="shared" si="26"/>
        <v>0</v>
      </c>
      <c r="BL178" s="16" t="s">
        <v>86</v>
      </c>
      <c r="BM178" s="161" t="s">
        <v>1246</v>
      </c>
    </row>
    <row r="179" spans="1:65" s="2" customFormat="1" ht="16.5" customHeight="1" x14ac:dyDescent="0.2">
      <c r="A179" s="28"/>
      <c r="B179" s="149"/>
      <c r="C179" s="150">
        <v>50</v>
      </c>
      <c r="D179" s="150" t="s">
        <v>177</v>
      </c>
      <c r="E179" s="151" t="s">
        <v>1392</v>
      </c>
      <c r="F179" s="152" t="s">
        <v>1393</v>
      </c>
      <c r="G179" s="153" t="s">
        <v>250</v>
      </c>
      <c r="H179" s="154">
        <v>46</v>
      </c>
      <c r="I179" s="155"/>
      <c r="J179" s="155"/>
      <c r="K179" s="156"/>
      <c r="L179" s="29"/>
      <c r="M179" s="157" t="s">
        <v>1</v>
      </c>
      <c r="N179" s="158" t="s">
        <v>35</v>
      </c>
      <c r="O179" s="159">
        <v>0</v>
      </c>
      <c r="P179" s="159">
        <f t="shared" si="18"/>
        <v>0</v>
      </c>
      <c r="Q179" s="159">
        <v>0</v>
      </c>
      <c r="R179" s="159">
        <f t="shared" si="19"/>
        <v>0</v>
      </c>
      <c r="S179" s="159">
        <v>0</v>
      </c>
      <c r="T179" s="160">
        <f t="shared" si="20"/>
        <v>0</v>
      </c>
      <c r="U179" s="28"/>
      <c r="V179" s="28"/>
      <c r="W179" s="28"/>
      <c r="X179" s="28"/>
      <c r="Y179" s="28"/>
      <c r="Z179" s="28"/>
      <c r="AA179" s="28"/>
      <c r="AB179" s="28"/>
      <c r="AC179" s="28"/>
      <c r="AD179" s="28"/>
      <c r="AE179" s="28"/>
      <c r="AR179" s="161" t="s">
        <v>86</v>
      </c>
      <c r="AT179" s="161" t="s">
        <v>177</v>
      </c>
      <c r="AU179" s="161" t="s">
        <v>76</v>
      </c>
      <c r="AY179" s="16" t="s">
        <v>175</v>
      </c>
      <c r="BE179" s="162">
        <f t="shared" si="21"/>
        <v>0</v>
      </c>
      <c r="BF179" s="162">
        <f t="shared" si="22"/>
        <v>0</v>
      </c>
      <c r="BG179" s="162">
        <f t="shared" si="23"/>
        <v>0</v>
      </c>
      <c r="BH179" s="162">
        <f t="shared" si="24"/>
        <v>0</v>
      </c>
      <c r="BI179" s="162">
        <f t="shared" si="25"/>
        <v>0</v>
      </c>
      <c r="BJ179" s="16" t="s">
        <v>80</v>
      </c>
      <c r="BK179" s="162">
        <f t="shared" si="26"/>
        <v>0</v>
      </c>
      <c r="BL179" s="16" t="s">
        <v>86</v>
      </c>
      <c r="BM179" s="161" t="s">
        <v>1251</v>
      </c>
    </row>
    <row r="180" spans="1:65" s="2" customFormat="1" ht="16.5" customHeight="1" x14ac:dyDescent="0.2">
      <c r="A180" s="28"/>
      <c r="B180" s="149"/>
      <c r="C180" s="150">
        <v>51</v>
      </c>
      <c r="D180" s="150" t="s">
        <v>177</v>
      </c>
      <c r="E180" s="151" t="s">
        <v>1394</v>
      </c>
      <c r="F180" s="152" t="s">
        <v>1395</v>
      </c>
      <c r="G180" s="153" t="s">
        <v>250</v>
      </c>
      <c r="H180" s="154">
        <v>20</v>
      </c>
      <c r="I180" s="155"/>
      <c r="J180" s="155"/>
      <c r="K180" s="156"/>
      <c r="L180" s="29"/>
      <c r="M180" s="157" t="s">
        <v>1</v>
      </c>
      <c r="N180" s="158" t="s">
        <v>35</v>
      </c>
      <c r="O180" s="159">
        <v>0</v>
      </c>
      <c r="P180" s="159">
        <f t="shared" si="18"/>
        <v>0</v>
      </c>
      <c r="Q180" s="159">
        <v>0</v>
      </c>
      <c r="R180" s="159">
        <f t="shared" si="19"/>
        <v>0</v>
      </c>
      <c r="S180" s="159">
        <v>0</v>
      </c>
      <c r="T180" s="160">
        <f t="shared" si="20"/>
        <v>0</v>
      </c>
      <c r="U180" s="28"/>
      <c r="V180" s="28"/>
      <c r="W180" s="28"/>
      <c r="X180" s="28"/>
      <c r="Y180" s="28"/>
      <c r="Z180" s="28"/>
      <c r="AA180" s="28"/>
      <c r="AB180" s="28"/>
      <c r="AC180" s="28"/>
      <c r="AD180" s="28"/>
      <c r="AE180" s="28"/>
      <c r="AR180" s="161" t="s">
        <v>86</v>
      </c>
      <c r="AT180" s="161" t="s">
        <v>177</v>
      </c>
      <c r="AU180" s="161" t="s">
        <v>76</v>
      </c>
      <c r="AY180" s="16" t="s">
        <v>175</v>
      </c>
      <c r="BE180" s="162">
        <f t="shared" si="21"/>
        <v>0</v>
      </c>
      <c r="BF180" s="162">
        <f t="shared" si="22"/>
        <v>0</v>
      </c>
      <c r="BG180" s="162">
        <f t="shared" si="23"/>
        <v>0</v>
      </c>
      <c r="BH180" s="162">
        <f t="shared" si="24"/>
        <v>0</v>
      </c>
      <c r="BI180" s="162">
        <f t="shared" si="25"/>
        <v>0</v>
      </c>
      <c r="BJ180" s="16" t="s">
        <v>80</v>
      </c>
      <c r="BK180" s="162">
        <f t="shared" si="26"/>
        <v>0</v>
      </c>
      <c r="BL180" s="16" t="s">
        <v>86</v>
      </c>
      <c r="BM180" s="161" t="s">
        <v>1254</v>
      </c>
    </row>
    <row r="181" spans="1:65" s="2" customFormat="1" ht="16.5" customHeight="1" x14ac:dyDescent="0.2">
      <c r="A181" s="28"/>
      <c r="B181" s="149"/>
      <c r="C181" s="150">
        <v>52</v>
      </c>
      <c r="D181" s="150" t="s">
        <v>177</v>
      </c>
      <c r="E181" s="151" t="s">
        <v>1396</v>
      </c>
      <c r="F181" s="152" t="s">
        <v>1397</v>
      </c>
      <c r="G181" s="153" t="s">
        <v>250</v>
      </c>
      <c r="H181" s="154">
        <v>93</v>
      </c>
      <c r="I181" s="155"/>
      <c r="J181" s="155"/>
      <c r="K181" s="156"/>
      <c r="L181" s="29"/>
      <c r="M181" s="157" t="s">
        <v>1</v>
      </c>
      <c r="N181" s="158" t="s">
        <v>35</v>
      </c>
      <c r="O181" s="159">
        <v>0</v>
      </c>
      <c r="P181" s="159">
        <f t="shared" si="18"/>
        <v>0</v>
      </c>
      <c r="Q181" s="159">
        <v>0</v>
      </c>
      <c r="R181" s="159">
        <f t="shared" si="19"/>
        <v>0</v>
      </c>
      <c r="S181" s="159">
        <v>0</v>
      </c>
      <c r="T181" s="160">
        <f t="shared" si="20"/>
        <v>0</v>
      </c>
      <c r="U181" s="28"/>
      <c r="V181" s="28"/>
      <c r="W181" s="28"/>
      <c r="X181" s="28"/>
      <c r="Y181" s="28"/>
      <c r="Z181" s="28"/>
      <c r="AA181" s="28"/>
      <c r="AB181" s="28"/>
      <c r="AC181" s="28"/>
      <c r="AD181" s="28"/>
      <c r="AE181" s="28"/>
      <c r="AR181" s="161" t="s">
        <v>86</v>
      </c>
      <c r="AT181" s="161" t="s">
        <v>177</v>
      </c>
      <c r="AU181" s="161" t="s">
        <v>76</v>
      </c>
      <c r="AY181" s="16" t="s">
        <v>175</v>
      </c>
      <c r="BE181" s="162">
        <f t="shared" si="21"/>
        <v>0</v>
      </c>
      <c r="BF181" s="162">
        <f t="shared" si="22"/>
        <v>0</v>
      </c>
      <c r="BG181" s="162">
        <f t="shared" si="23"/>
        <v>0</v>
      </c>
      <c r="BH181" s="162">
        <f t="shared" si="24"/>
        <v>0</v>
      </c>
      <c r="BI181" s="162">
        <f t="shared" si="25"/>
        <v>0</v>
      </c>
      <c r="BJ181" s="16" t="s">
        <v>80</v>
      </c>
      <c r="BK181" s="162">
        <f t="shared" si="26"/>
        <v>0</v>
      </c>
      <c r="BL181" s="16" t="s">
        <v>86</v>
      </c>
      <c r="BM181" s="161" t="s">
        <v>1256</v>
      </c>
    </row>
    <row r="182" spans="1:65" s="2" customFormat="1" ht="16.5" customHeight="1" x14ac:dyDescent="0.2">
      <c r="A182" s="28"/>
      <c r="B182" s="149"/>
      <c r="C182" s="150">
        <v>53</v>
      </c>
      <c r="D182" s="150" t="s">
        <v>177</v>
      </c>
      <c r="E182" s="151" t="s">
        <v>1398</v>
      </c>
      <c r="F182" s="152" t="s">
        <v>1399</v>
      </c>
      <c r="G182" s="153" t="s">
        <v>250</v>
      </c>
      <c r="H182" s="154">
        <v>19</v>
      </c>
      <c r="I182" s="155"/>
      <c r="J182" s="155"/>
      <c r="K182" s="156"/>
      <c r="L182" s="29"/>
      <c r="M182" s="157" t="s">
        <v>1</v>
      </c>
      <c r="N182" s="158" t="s">
        <v>35</v>
      </c>
      <c r="O182" s="159">
        <v>0</v>
      </c>
      <c r="P182" s="159">
        <f t="shared" si="18"/>
        <v>0</v>
      </c>
      <c r="Q182" s="159">
        <v>0</v>
      </c>
      <c r="R182" s="159">
        <f t="shared" si="19"/>
        <v>0</v>
      </c>
      <c r="S182" s="159">
        <v>0</v>
      </c>
      <c r="T182" s="160">
        <f t="shared" si="20"/>
        <v>0</v>
      </c>
      <c r="U182" s="28"/>
      <c r="V182" s="28"/>
      <c r="W182" s="28"/>
      <c r="X182" s="28"/>
      <c r="Y182" s="28"/>
      <c r="Z182" s="28"/>
      <c r="AA182" s="28"/>
      <c r="AB182" s="28"/>
      <c r="AC182" s="28"/>
      <c r="AD182" s="28"/>
      <c r="AE182" s="28"/>
      <c r="AR182" s="161" t="s">
        <v>86</v>
      </c>
      <c r="AT182" s="161" t="s">
        <v>177</v>
      </c>
      <c r="AU182" s="161" t="s">
        <v>76</v>
      </c>
      <c r="AY182" s="16" t="s">
        <v>175</v>
      </c>
      <c r="BE182" s="162">
        <f t="shared" si="21"/>
        <v>0</v>
      </c>
      <c r="BF182" s="162">
        <f t="shared" si="22"/>
        <v>0</v>
      </c>
      <c r="BG182" s="162">
        <f t="shared" si="23"/>
        <v>0</v>
      </c>
      <c r="BH182" s="162">
        <f t="shared" si="24"/>
        <v>0</v>
      </c>
      <c r="BI182" s="162">
        <f t="shared" si="25"/>
        <v>0</v>
      </c>
      <c r="BJ182" s="16" t="s">
        <v>80</v>
      </c>
      <c r="BK182" s="162">
        <f t="shared" si="26"/>
        <v>0</v>
      </c>
      <c r="BL182" s="16" t="s">
        <v>86</v>
      </c>
      <c r="BM182" s="161" t="s">
        <v>1258</v>
      </c>
    </row>
    <row r="183" spans="1:65" s="2" customFormat="1" ht="16.5" customHeight="1" x14ac:dyDescent="0.2">
      <c r="A183" s="28"/>
      <c r="B183" s="149"/>
      <c r="C183" s="150">
        <v>54</v>
      </c>
      <c r="D183" s="150" t="s">
        <v>177</v>
      </c>
      <c r="E183" s="151" t="s">
        <v>1400</v>
      </c>
      <c r="F183" s="152" t="s">
        <v>1401</v>
      </c>
      <c r="G183" s="153" t="s">
        <v>250</v>
      </c>
      <c r="H183" s="154">
        <v>9</v>
      </c>
      <c r="I183" s="155"/>
      <c r="J183" s="155"/>
      <c r="K183" s="156"/>
      <c r="L183" s="29"/>
      <c r="M183" s="157" t="s">
        <v>1</v>
      </c>
      <c r="N183" s="158" t="s">
        <v>35</v>
      </c>
      <c r="O183" s="159">
        <v>0</v>
      </c>
      <c r="P183" s="159">
        <f t="shared" si="18"/>
        <v>0</v>
      </c>
      <c r="Q183" s="159">
        <v>0</v>
      </c>
      <c r="R183" s="159">
        <f t="shared" si="19"/>
        <v>0</v>
      </c>
      <c r="S183" s="159">
        <v>0</v>
      </c>
      <c r="T183" s="160">
        <f t="shared" si="20"/>
        <v>0</v>
      </c>
      <c r="U183" s="28"/>
      <c r="V183" s="28"/>
      <c r="W183" s="28"/>
      <c r="X183" s="28"/>
      <c r="Y183" s="28"/>
      <c r="Z183" s="28"/>
      <c r="AA183" s="28"/>
      <c r="AB183" s="28"/>
      <c r="AC183" s="28"/>
      <c r="AD183" s="28"/>
      <c r="AE183" s="28"/>
      <c r="AR183" s="161" t="s">
        <v>86</v>
      </c>
      <c r="AT183" s="161" t="s">
        <v>177</v>
      </c>
      <c r="AU183" s="161" t="s">
        <v>76</v>
      </c>
      <c r="AY183" s="16" t="s">
        <v>175</v>
      </c>
      <c r="BE183" s="162">
        <f t="shared" si="21"/>
        <v>0</v>
      </c>
      <c r="BF183" s="162">
        <f t="shared" si="22"/>
        <v>0</v>
      </c>
      <c r="BG183" s="162">
        <f t="shared" si="23"/>
        <v>0</v>
      </c>
      <c r="BH183" s="162">
        <f t="shared" si="24"/>
        <v>0</v>
      </c>
      <c r="BI183" s="162">
        <f t="shared" si="25"/>
        <v>0</v>
      </c>
      <c r="BJ183" s="16" t="s">
        <v>80</v>
      </c>
      <c r="BK183" s="162">
        <f t="shared" si="26"/>
        <v>0</v>
      </c>
      <c r="BL183" s="16" t="s">
        <v>86</v>
      </c>
      <c r="BM183" s="161" t="s">
        <v>1260</v>
      </c>
    </row>
    <row r="184" spans="1:65" s="2" customFormat="1" ht="16.5" customHeight="1" x14ac:dyDescent="0.2">
      <c r="A184" s="28"/>
      <c r="B184" s="149"/>
      <c r="C184" s="150">
        <v>55</v>
      </c>
      <c r="D184" s="150" t="s">
        <v>177</v>
      </c>
      <c r="E184" s="151" t="s">
        <v>1402</v>
      </c>
      <c r="F184" s="152" t="s">
        <v>1403</v>
      </c>
      <c r="G184" s="153" t="s">
        <v>250</v>
      </c>
      <c r="H184" s="154">
        <v>7</v>
      </c>
      <c r="I184" s="155"/>
      <c r="J184" s="155"/>
      <c r="K184" s="156"/>
      <c r="L184" s="29"/>
      <c r="M184" s="157" t="s">
        <v>1</v>
      </c>
      <c r="N184" s="158" t="s">
        <v>35</v>
      </c>
      <c r="O184" s="159">
        <v>0</v>
      </c>
      <c r="P184" s="159">
        <f t="shared" si="18"/>
        <v>0</v>
      </c>
      <c r="Q184" s="159">
        <v>0</v>
      </c>
      <c r="R184" s="159">
        <f t="shared" si="19"/>
        <v>0</v>
      </c>
      <c r="S184" s="159">
        <v>0</v>
      </c>
      <c r="T184" s="160">
        <f t="shared" si="20"/>
        <v>0</v>
      </c>
      <c r="U184" s="28"/>
      <c r="V184" s="28"/>
      <c r="W184" s="28"/>
      <c r="X184" s="28"/>
      <c r="Y184" s="28"/>
      <c r="Z184" s="28"/>
      <c r="AA184" s="28"/>
      <c r="AB184" s="28"/>
      <c r="AC184" s="28"/>
      <c r="AD184" s="28"/>
      <c r="AE184" s="28"/>
      <c r="AR184" s="161" t="s">
        <v>86</v>
      </c>
      <c r="AT184" s="161" t="s">
        <v>177</v>
      </c>
      <c r="AU184" s="161" t="s">
        <v>76</v>
      </c>
      <c r="AY184" s="16" t="s">
        <v>175</v>
      </c>
      <c r="BE184" s="162">
        <f t="shared" si="21"/>
        <v>0</v>
      </c>
      <c r="BF184" s="162">
        <f t="shared" si="22"/>
        <v>0</v>
      </c>
      <c r="BG184" s="162">
        <f t="shared" si="23"/>
        <v>0</v>
      </c>
      <c r="BH184" s="162">
        <f t="shared" si="24"/>
        <v>0</v>
      </c>
      <c r="BI184" s="162">
        <f t="shared" si="25"/>
        <v>0</v>
      </c>
      <c r="BJ184" s="16" t="s">
        <v>80</v>
      </c>
      <c r="BK184" s="162">
        <f t="shared" si="26"/>
        <v>0</v>
      </c>
      <c r="BL184" s="16" t="s">
        <v>86</v>
      </c>
      <c r="BM184" s="161" t="s">
        <v>1262</v>
      </c>
    </row>
    <row r="185" spans="1:65" s="2" customFormat="1" ht="16.5" customHeight="1" x14ac:dyDescent="0.2">
      <c r="A185" s="28"/>
      <c r="B185" s="149"/>
      <c r="C185" s="150">
        <v>56</v>
      </c>
      <c r="D185" s="150" t="s">
        <v>177</v>
      </c>
      <c r="E185" s="151" t="s">
        <v>1404</v>
      </c>
      <c r="F185" s="152" t="s">
        <v>1405</v>
      </c>
      <c r="G185" s="153" t="s">
        <v>250</v>
      </c>
      <c r="H185" s="154">
        <v>10</v>
      </c>
      <c r="I185" s="155"/>
      <c r="J185" s="155"/>
      <c r="K185" s="156"/>
      <c r="L185" s="29"/>
      <c r="M185" s="157" t="s">
        <v>1</v>
      </c>
      <c r="N185" s="158" t="s">
        <v>35</v>
      </c>
      <c r="O185" s="159">
        <v>0</v>
      </c>
      <c r="P185" s="159">
        <f t="shared" si="18"/>
        <v>0</v>
      </c>
      <c r="Q185" s="159">
        <v>0</v>
      </c>
      <c r="R185" s="159">
        <f t="shared" si="19"/>
        <v>0</v>
      </c>
      <c r="S185" s="159">
        <v>0</v>
      </c>
      <c r="T185" s="160">
        <f t="shared" si="20"/>
        <v>0</v>
      </c>
      <c r="U185" s="28"/>
      <c r="V185" s="28"/>
      <c r="W185" s="28"/>
      <c r="X185" s="28"/>
      <c r="Y185" s="28"/>
      <c r="Z185" s="28"/>
      <c r="AA185" s="28"/>
      <c r="AB185" s="28"/>
      <c r="AC185" s="28"/>
      <c r="AD185" s="28"/>
      <c r="AE185" s="28"/>
      <c r="AR185" s="161" t="s">
        <v>86</v>
      </c>
      <c r="AT185" s="161" t="s">
        <v>177</v>
      </c>
      <c r="AU185" s="161" t="s">
        <v>76</v>
      </c>
      <c r="AY185" s="16" t="s">
        <v>175</v>
      </c>
      <c r="BE185" s="162">
        <f t="shared" si="21"/>
        <v>0</v>
      </c>
      <c r="BF185" s="162">
        <f t="shared" si="22"/>
        <v>0</v>
      </c>
      <c r="BG185" s="162">
        <f t="shared" si="23"/>
        <v>0</v>
      </c>
      <c r="BH185" s="162">
        <f t="shared" si="24"/>
        <v>0</v>
      </c>
      <c r="BI185" s="162">
        <f t="shared" si="25"/>
        <v>0</v>
      </c>
      <c r="BJ185" s="16" t="s">
        <v>80</v>
      </c>
      <c r="BK185" s="162">
        <f t="shared" si="26"/>
        <v>0</v>
      </c>
      <c r="BL185" s="16" t="s">
        <v>86</v>
      </c>
      <c r="BM185" s="161" t="s">
        <v>1264</v>
      </c>
    </row>
    <row r="186" spans="1:65" s="2" customFormat="1" ht="16.5" customHeight="1" x14ac:dyDescent="0.2">
      <c r="A186" s="28"/>
      <c r="B186" s="149"/>
      <c r="C186" s="150">
        <v>57</v>
      </c>
      <c r="D186" s="150" t="s">
        <v>177</v>
      </c>
      <c r="E186" s="151" t="s">
        <v>1406</v>
      </c>
      <c r="F186" s="152" t="s">
        <v>1407</v>
      </c>
      <c r="G186" s="153" t="s">
        <v>250</v>
      </c>
      <c r="H186" s="154">
        <v>10</v>
      </c>
      <c r="I186" s="155"/>
      <c r="J186" s="155"/>
      <c r="K186" s="156"/>
      <c r="L186" s="29"/>
      <c r="M186" s="157" t="s">
        <v>1</v>
      </c>
      <c r="N186" s="158" t="s">
        <v>35</v>
      </c>
      <c r="O186" s="159">
        <v>0</v>
      </c>
      <c r="P186" s="159">
        <f t="shared" si="18"/>
        <v>0</v>
      </c>
      <c r="Q186" s="159">
        <v>0</v>
      </c>
      <c r="R186" s="159">
        <f t="shared" si="19"/>
        <v>0</v>
      </c>
      <c r="S186" s="159">
        <v>0</v>
      </c>
      <c r="T186" s="160">
        <f t="shared" si="20"/>
        <v>0</v>
      </c>
      <c r="U186" s="28"/>
      <c r="V186" s="28"/>
      <c r="W186" s="28"/>
      <c r="X186" s="28"/>
      <c r="Y186" s="28"/>
      <c r="Z186" s="28"/>
      <c r="AA186" s="28"/>
      <c r="AB186" s="28"/>
      <c r="AC186" s="28"/>
      <c r="AD186" s="28"/>
      <c r="AE186" s="28"/>
      <c r="AR186" s="161" t="s">
        <v>86</v>
      </c>
      <c r="AT186" s="161" t="s">
        <v>177</v>
      </c>
      <c r="AU186" s="161" t="s">
        <v>76</v>
      </c>
      <c r="AY186" s="16" t="s">
        <v>175</v>
      </c>
      <c r="BE186" s="162">
        <f t="shared" si="21"/>
        <v>0</v>
      </c>
      <c r="BF186" s="162">
        <f t="shared" si="22"/>
        <v>0</v>
      </c>
      <c r="BG186" s="162">
        <f t="shared" si="23"/>
        <v>0</v>
      </c>
      <c r="BH186" s="162">
        <f t="shared" si="24"/>
        <v>0</v>
      </c>
      <c r="BI186" s="162">
        <f t="shared" si="25"/>
        <v>0</v>
      </c>
      <c r="BJ186" s="16" t="s">
        <v>80</v>
      </c>
      <c r="BK186" s="162">
        <f t="shared" si="26"/>
        <v>0</v>
      </c>
      <c r="BL186" s="16" t="s">
        <v>86</v>
      </c>
      <c r="BM186" s="161" t="s">
        <v>1266</v>
      </c>
    </row>
    <row r="187" spans="1:65" s="2" customFormat="1" ht="16.5" customHeight="1" x14ac:dyDescent="0.2">
      <c r="A187" s="28"/>
      <c r="B187" s="149"/>
      <c r="C187" s="150">
        <v>58</v>
      </c>
      <c r="D187" s="150" t="s">
        <v>177</v>
      </c>
      <c r="E187" s="151" t="s">
        <v>1408</v>
      </c>
      <c r="F187" s="152" t="s">
        <v>1409</v>
      </c>
      <c r="G187" s="153" t="s">
        <v>250</v>
      </c>
      <c r="H187" s="154">
        <v>36</v>
      </c>
      <c r="I187" s="155"/>
      <c r="J187" s="155"/>
      <c r="K187" s="156"/>
      <c r="L187" s="29"/>
      <c r="M187" s="157" t="s">
        <v>1</v>
      </c>
      <c r="N187" s="158" t="s">
        <v>35</v>
      </c>
      <c r="O187" s="159">
        <v>0</v>
      </c>
      <c r="P187" s="159">
        <f t="shared" si="18"/>
        <v>0</v>
      </c>
      <c r="Q187" s="159">
        <v>0</v>
      </c>
      <c r="R187" s="159">
        <f t="shared" si="19"/>
        <v>0</v>
      </c>
      <c r="S187" s="159">
        <v>0</v>
      </c>
      <c r="T187" s="160">
        <f t="shared" si="20"/>
        <v>0</v>
      </c>
      <c r="U187" s="28"/>
      <c r="V187" s="28"/>
      <c r="W187" s="28"/>
      <c r="X187" s="28"/>
      <c r="Y187" s="28"/>
      <c r="Z187" s="28"/>
      <c r="AA187" s="28"/>
      <c r="AB187" s="28"/>
      <c r="AC187" s="28"/>
      <c r="AD187" s="28"/>
      <c r="AE187" s="28"/>
      <c r="AR187" s="161" t="s">
        <v>86</v>
      </c>
      <c r="AT187" s="161" t="s">
        <v>177</v>
      </c>
      <c r="AU187" s="161" t="s">
        <v>76</v>
      </c>
      <c r="AY187" s="16" t="s">
        <v>175</v>
      </c>
      <c r="BE187" s="162">
        <f t="shared" si="21"/>
        <v>0</v>
      </c>
      <c r="BF187" s="162">
        <f t="shared" si="22"/>
        <v>0</v>
      </c>
      <c r="BG187" s="162">
        <f t="shared" si="23"/>
        <v>0</v>
      </c>
      <c r="BH187" s="162">
        <f t="shared" si="24"/>
        <v>0</v>
      </c>
      <c r="BI187" s="162">
        <f t="shared" si="25"/>
        <v>0</v>
      </c>
      <c r="BJ187" s="16" t="s">
        <v>80</v>
      </c>
      <c r="BK187" s="162">
        <f t="shared" si="26"/>
        <v>0</v>
      </c>
      <c r="BL187" s="16" t="s">
        <v>86</v>
      </c>
      <c r="BM187" s="161" t="s">
        <v>1268</v>
      </c>
    </row>
    <row r="188" spans="1:65" s="2" customFormat="1" ht="24.2" customHeight="1" x14ac:dyDescent="0.2">
      <c r="A188" s="28"/>
      <c r="B188" s="149"/>
      <c r="C188" s="150">
        <v>59</v>
      </c>
      <c r="D188" s="150" t="s">
        <v>177</v>
      </c>
      <c r="E188" s="151" t="s">
        <v>1410</v>
      </c>
      <c r="F188" s="152" t="s">
        <v>1411</v>
      </c>
      <c r="G188" s="153" t="s">
        <v>250</v>
      </c>
      <c r="H188" s="154">
        <v>35</v>
      </c>
      <c r="I188" s="155"/>
      <c r="J188" s="155"/>
      <c r="K188" s="156"/>
      <c r="L188" s="29"/>
      <c r="M188" s="157" t="s">
        <v>1</v>
      </c>
      <c r="N188" s="158" t="s">
        <v>35</v>
      </c>
      <c r="O188" s="159">
        <v>0</v>
      </c>
      <c r="P188" s="159">
        <f t="shared" si="18"/>
        <v>0</v>
      </c>
      <c r="Q188" s="159">
        <v>0</v>
      </c>
      <c r="R188" s="159">
        <f t="shared" si="19"/>
        <v>0</v>
      </c>
      <c r="S188" s="159">
        <v>0</v>
      </c>
      <c r="T188" s="160">
        <f t="shared" si="20"/>
        <v>0</v>
      </c>
      <c r="U188" s="28"/>
      <c r="V188" s="28"/>
      <c r="W188" s="28"/>
      <c r="X188" s="28"/>
      <c r="Y188" s="28"/>
      <c r="Z188" s="28"/>
      <c r="AA188" s="28"/>
      <c r="AB188" s="28"/>
      <c r="AC188" s="28"/>
      <c r="AD188" s="28"/>
      <c r="AE188" s="28"/>
      <c r="AR188" s="161" t="s">
        <v>86</v>
      </c>
      <c r="AT188" s="161" t="s">
        <v>177</v>
      </c>
      <c r="AU188" s="161" t="s">
        <v>76</v>
      </c>
      <c r="AY188" s="16" t="s">
        <v>175</v>
      </c>
      <c r="BE188" s="162">
        <f t="shared" si="21"/>
        <v>0</v>
      </c>
      <c r="BF188" s="162">
        <f t="shared" si="22"/>
        <v>0</v>
      </c>
      <c r="BG188" s="162">
        <f t="shared" si="23"/>
        <v>0</v>
      </c>
      <c r="BH188" s="162">
        <f t="shared" si="24"/>
        <v>0</v>
      </c>
      <c r="BI188" s="162">
        <f t="shared" si="25"/>
        <v>0</v>
      </c>
      <c r="BJ188" s="16" t="s">
        <v>80</v>
      </c>
      <c r="BK188" s="162">
        <f t="shared" si="26"/>
        <v>0</v>
      </c>
      <c r="BL188" s="16" t="s">
        <v>86</v>
      </c>
      <c r="BM188" s="161" t="s">
        <v>1270</v>
      </c>
    </row>
    <row r="189" spans="1:65" s="2" customFormat="1" ht="24.2" customHeight="1" x14ac:dyDescent="0.2">
      <c r="A189" s="28"/>
      <c r="B189" s="149"/>
      <c r="C189" s="150">
        <v>60</v>
      </c>
      <c r="D189" s="150" t="s">
        <v>177</v>
      </c>
      <c r="E189" s="151" t="s">
        <v>1412</v>
      </c>
      <c r="F189" s="152" t="s">
        <v>1413</v>
      </c>
      <c r="G189" s="153" t="s">
        <v>250</v>
      </c>
      <c r="H189" s="154">
        <v>15</v>
      </c>
      <c r="I189" s="155"/>
      <c r="J189" s="155"/>
      <c r="K189" s="156"/>
      <c r="L189" s="29"/>
      <c r="M189" s="157" t="s">
        <v>1</v>
      </c>
      <c r="N189" s="158" t="s">
        <v>35</v>
      </c>
      <c r="O189" s="159">
        <v>0</v>
      </c>
      <c r="P189" s="159">
        <f t="shared" si="18"/>
        <v>0</v>
      </c>
      <c r="Q189" s="159">
        <v>0</v>
      </c>
      <c r="R189" s="159">
        <f t="shared" si="19"/>
        <v>0</v>
      </c>
      <c r="S189" s="159">
        <v>0</v>
      </c>
      <c r="T189" s="160">
        <f t="shared" si="20"/>
        <v>0</v>
      </c>
      <c r="U189" s="28"/>
      <c r="V189" s="28"/>
      <c r="W189" s="28"/>
      <c r="X189" s="28"/>
      <c r="Y189" s="28"/>
      <c r="Z189" s="28"/>
      <c r="AA189" s="28"/>
      <c r="AB189" s="28"/>
      <c r="AC189" s="28"/>
      <c r="AD189" s="28"/>
      <c r="AE189" s="28"/>
      <c r="AR189" s="161" t="s">
        <v>86</v>
      </c>
      <c r="AT189" s="161" t="s">
        <v>177</v>
      </c>
      <c r="AU189" s="161" t="s">
        <v>76</v>
      </c>
      <c r="AY189" s="16" t="s">
        <v>175</v>
      </c>
      <c r="BE189" s="162">
        <f t="shared" si="21"/>
        <v>0</v>
      </c>
      <c r="BF189" s="162">
        <f t="shared" si="22"/>
        <v>0</v>
      </c>
      <c r="BG189" s="162">
        <f t="shared" si="23"/>
        <v>0</v>
      </c>
      <c r="BH189" s="162">
        <f t="shared" si="24"/>
        <v>0</v>
      </c>
      <c r="BI189" s="162">
        <f t="shared" si="25"/>
        <v>0</v>
      </c>
      <c r="BJ189" s="16" t="s">
        <v>80</v>
      </c>
      <c r="BK189" s="162">
        <f t="shared" si="26"/>
        <v>0</v>
      </c>
      <c r="BL189" s="16" t="s">
        <v>86</v>
      </c>
      <c r="BM189" s="161" t="s">
        <v>1272</v>
      </c>
    </row>
    <row r="190" spans="1:65" s="2" customFormat="1" ht="16.5" customHeight="1" x14ac:dyDescent="0.2">
      <c r="A190" s="28"/>
      <c r="B190" s="149"/>
      <c r="C190" s="150">
        <v>61</v>
      </c>
      <c r="D190" s="150" t="s">
        <v>177</v>
      </c>
      <c r="E190" s="151" t="s">
        <v>1414</v>
      </c>
      <c r="F190" s="152" t="s">
        <v>1415</v>
      </c>
      <c r="G190" s="153" t="s">
        <v>275</v>
      </c>
      <c r="H190" s="154">
        <v>2</v>
      </c>
      <c r="I190" s="155"/>
      <c r="J190" s="155"/>
      <c r="K190" s="156"/>
      <c r="L190" s="29"/>
      <c r="M190" s="157" t="s">
        <v>1</v>
      </c>
      <c r="N190" s="158" t="s">
        <v>35</v>
      </c>
      <c r="O190" s="159">
        <v>0</v>
      </c>
      <c r="P190" s="159">
        <f t="shared" si="18"/>
        <v>0</v>
      </c>
      <c r="Q190" s="159">
        <v>0</v>
      </c>
      <c r="R190" s="159">
        <f t="shared" si="19"/>
        <v>0</v>
      </c>
      <c r="S190" s="159">
        <v>0</v>
      </c>
      <c r="T190" s="160">
        <f t="shared" si="20"/>
        <v>0</v>
      </c>
      <c r="U190" s="28"/>
      <c r="V190" s="28"/>
      <c r="W190" s="28"/>
      <c r="X190" s="28"/>
      <c r="Y190" s="28"/>
      <c r="Z190" s="28"/>
      <c r="AA190" s="28"/>
      <c r="AB190" s="28"/>
      <c r="AC190" s="28"/>
      <c r="AD190" s="28"/>
      <c r="AE190" s="28"/>
      <c r="AR190" s="161" t="s">
        <v>86</v>
      </c>
      <c r="AT190" s="161" t="s">
        <v>177</v>
      </c>
      <c r="AU190" s="161" t="s">
        <v>76</v>
      </c>
      <c r="AY190" s="16" t="s">
        <v>175</v>
      </c>
      <c r="BE190" s="162">
        <f t="shared" si="21"/>
        <v>0</v>
      </c>
      <c r="BF190" s="162">
        <f t="shared" si="22"/>
        <v>0</v>
      </c>
      <c r="BG190" s="162">
        <f t="shared" si="23"/>
        <v>0</v>
      </c>
      <c r="BH190" s="162">
        <f t="shared" si="24"/>
        <v>0</v>
      </c>
      <c r="BI190" s="162">
        <f t="shared" si="25"/>
        <v>0</v>
      </c>
      <c r="BJ190" s="16" t="s">
        <v>80</v>
      </c>
      <c r="BK190" s="162">
        <f t="shared" si="26"/>
        <v>0</v>
      </c>
      <c r="BL190" s="16" t="s">
        <v>86</v>
      </c>
      <c r="BM190" s="161" t="s">
        <v>1274</v>
      </c>
    </row>
    <row r="191" spans="1:65" s="2" customFormat="1" ht="16.5" customHeight="1" x14ac:dyDescent="0.2">
      <c r="A191" s="28"/>
      <c r="B191" s="149"/>
      <c r="C191" s="150">
        <v>62</v>
      </c>
      <c r="D191" s="150" t="s">
        <v>177</v>
      </c>
      <c r="E191" s="151" t="s">
        <v>1416</v>
      </c>
      <c r="F191" s="152" t="s">
        <v>1417</v>
      </c>
      <c r="G191" s="153" t="s">
        <v>275</v>
      </c>
      <c r="H191" s="154">
        <v>8</v>
      </c>
      <c r="I191" s="155"/>
      <c r="J191" s="155"/>
      <c r="K191" s="156"/>
      <c r="L191" s="29"/>
      <c r="M191" s="157" t="s">
        <v>1</v>
      </c>
      <c r="N191" s="158" t="s">
        <v>35</v>
      </c>
      <c r="O191" s="159">
        <v>0</v>
      </c>
      <c r="P191" s="159">
        <f t="shared" si="18"/>
        <v>0</v>
      </c>
      <c r="Q191" s="159">
        <v>0</v>
      </c>
      <c r="R191" s="159">
        <f t="shared" si="19"/>
        <v>0</v>
      </c>
      <c r="S191" s="159">
        <v>0</v>
      </c>
      <c r="T191" s="160">
        <f t="shared" si="20"/>
        <v>0</v>
      </c>
      <c r="U191" s="28"/>
      <c r="V191" s="28"/>
      <c r="W191" s="28"/>
      <c r="X191" s="28"/>
      <c r="Y191" s="28"/>
      <c r="Z191" s="28"/>
      <c r="AA191" s="28"/>
      <c r="AB191" s="28"/>
      <c r="AC191" s="28"/>
      <c r="AD191" s="28"/>
      <c r="AE191" s="28"/>
      <c r="AR191" s="161" t="s">
        <v>86</v>
      </c>
      <c r="AT191" s="161" t="s">
        <v>177</v>
      </c>
      <c r="AU191" s="161" t="s">
        <v>76</v>
      </c>
      <c r="AY191" s="16" t="s">
        <v>175</v>
      </c>
      <c r="BE191" s="162">
        <f t="shared" si="21"/>
        <v>0</v>
      </c>
      <c r="BF191" s="162">
        <f t="shared" si="22"/>
        <v>0</v>
      </c>
      <c r="BG191" s="162">
        <f t="shared" si="23"/>
        <v>0</v>
      </c>
      <c r="BH191" s="162">
        <f t="shared" si="24"/>
        <v>0</v>
      </c>
      <c r="BI191" s="162">
        <f t="shared" si="25"/>
        <v>0</v>
      </c>
      <c r="BJ191" s="16" t="s">
        <v>80</v>
      </c>
      <c r="BK191" s="162">
        <f t="shared" si="26"/>
        <v>0</v>
      </c>
      <c r="BL191" s="16" t="s">
        <v>86</v>
      </c>
      <c r="BM191" s="161" t="s">
        <v>1276</v>
      </c>
    </row>
    <row r="192" spans="1:65" s="2" customFormat="1" ht="16.5" customHeight="1" x14ac:dyDescent="0.2">
      <c r="A192" s="28"/>
      <c r="B192" s="149"/>
      <c r="C192" s="150">
        <v>63</v>
      </c>
      <c r="D192" s="150" t="s">
        <v>177</v>
      </c>
      <c r="E192" s="151" t="s">
        <v>1418</v>
      </c>
      <c r="F192" s="152" t="s">
        <v>1419</v>
      </c>
      <c r="G192" s="153" t="s">
        <v>275</v>
      </c>
      <c r="H192" s="154">
        <v>15</v>
      </c>
      <c r="I192" s="155"/>
      <c r="J192" s="155"/>
      <c r="K192" s="156"/>
      <c r="L192" s="29"/>
      <c r="M192" s="157" t="s">
        <v>1</v>
      </c>
      <c r="N192" s="158" t="s">
        <v>35</v>
      </c>
      <c r="O192" s="159">
        <v>0</v>
      </c>
      <c r="P192" s="159">
        <f t="shared" si="18"/>
        <v>0</v>
      </c>
      <c r="Q192" s="159">
        <v>0</v>
      </c>
      <c r="R192" s="159">
        <f t="shared" si="19"/>
        <v>0</v>
      </c>
      <c r="S192" s="159">
        <v>0</v>
      </c>
      <c r="T192" s="160">
        <f t="shared" si="20"/>
        <v>0</v>
      </c>
      <c r="U192" s="28"/>
      <c r="V192" s="28"/>
      <c r="W192" s="28"/>
      <c r="X192" s="28"/>
      <c r="Y192" s="28"/>
      <c r="Z192" s="28"/>
      <c r="AA192" s="28"/>
      <c r="AB192" s="28"/>
      <c r="AC192" s="28"/>
      <c r="AD192" s="28"/>
      <c r="AE192" s="28"/>
      <c r="AR192" s="161" t="s">
        <v>86</v>
      </c>
      <c r="AT192" s="161" t="s">
        <v>177</v>
      </c>
      <c r="AU192" s="161" t="s">
        <v>76</v>
      </c>
      <c r="AY192" s="16" t="s">
        <v>175</v>
      </c>
      <c r="BE192" s="162">
        <f t="shared" si="21"/>
        <v>0</v>
      </c>
      <c r="BF192" s="162">
        <f t="shared" si="22"/>
        <v>0</v>
      </c>
      <c r="BG192" s="162">
        <f t="shared" si="23"/>
        <v>0</v>
      </c>
      <c r="BH192" s="162">
        <f t="shared" si="24"/>
        <v>0</v>
      </c>
      <c r="BI192" s="162">
        <f t="shared" si="25"/>
        <v>0</v>
      </c>
      <c r="BJ192" s="16" t="s">
        <v>80</v>
      </c>
      <c r="BK192" s="162">
        <f t="shared" si="26"/>
        <v>0</v>
      </c>
      <c r="BL192" s="16" t="s">
        <v>86</v>
      </c>
      <c r="BM192" s="161" t="s">
        <v>1278</v>
      </c>
    </row>
    <row r="193" spans="1:65" s="2" customFormat="1" ht="16.5" customHeight="1" x14ac:dyDescent="0.2">
      <c r="A193" s="28"/>
      <c r="B193" s="149"/>
      <c r="C193" s="150">
        <v>64</v>
      </c>
      <c r="D193" s="150" t="s">
        <v>177</v>
      </c>
      <c r="E193" s="151" t="s">
        <v>1420</v>
      </c>
      <c r="F193" s="152" t="s">
        <v>1421</v>
      </c>
      <c r="G193" s="153" t="s">
        <v>250</v>
      </c>
      <c r="H193" s="154">
        <v>24</v>
      </c>
      <c r="I193" s="155"/>
      <c r="J193" s="155"/>
      <c r="K193" s="156"/>
      <c r="L193" s="29"/>
      <c r="M193" s="157" t="s">
        <v>1</v>
      </c>
      <c r="N193" s="158" t="s">
        <v>35</v>
      </c>
      <c r="O193" s="159">
        <v>0</v>
      </c>
      <c r="P193" s="159">
        <f t="shared" si="18"/>
        <v>0</v>
      </c>
      <c r="Q193" s="159">
        <v>0</v>
      </c>
      <c r="R193" s="159">
        <f t="shared" si="19"/>
        <v>0</v>
      </c>
      <c r="S193" s="159">
        <v>0</v>
      </c>
      <c r="T193" s="160">
        <f t="shared" si="20"/>
        <v>0</v>
      </c>
      <c r="U193" s="28"/>
      <c r="V193" s="28"/>
      <c r="W193" s="28"/>
      <c r="X193" s="28"/>
      <c r="Y193" s="28"/>
      <c r="Z193" s="28"/>
      <c r="AA193" s="28"/>
      <c r="AB193" s="28"/>
      <c r="AC193" s="28"/>
      <c r="AD193" s="28"/>
      <c r="AE193" s="28"/>
      <c r="AR193" s="161" t="s">
        <v>86</v>
      </c>
      <c r="AT193" s="161" t="s">
        <v>177</v>
      </c>
      <c r="AU193" s="161" t="s">
        <v>76</v>
      </c>
      <c r="AY193" s="16" t="s">
        <v>175</v>
      </c>
      <c r="BE193" s="162">
        <f t="shared" si="21"/>
        <v>0</v>
      </c>
      <c r="BF193" s="162">
        <f t="shared" si="22"/>
        <v>0</v>
      </c>
      <c r="BG193" s="162">
        <f t="shared" si="23"/>
        <v>0</v>
      </c>
      <c r="BH193" s="162">
        <f t="shared" si="24"/>
        <v>0</v>
      </c>
      <c r="BI193" s="162">
        <f t="shared" si="25"/>
        <v>0</v>
      </c>
      <c r="BJ193" s="16" t="s">
        <v>80</v>
      </c>
      <c r="BK193" s="162">
        <f t="shared" si="26"/>
        <v>0</v>
      </c>
      <c r="BL193" s="16" t="s">
        <v>86</v>
      </c>
      <c r="BM193" s="161" t="s">
        <v>1280</v>
      </c>
    </row>
    <row r="194" spans="1:65" s="2" customFormat="1" ht="16.5" customHeight="1" x14ac:dyDescent="0.2">
      <c r="A194" s="28"/>
      <c r="B194" s="149"/>
      <c r="C194" s="150">
        <v>65</v>
      </c>
      <c r="D194" s="150" t="s">
        <v>177</v>
      </c>
      <c r="E194" s="151" t="s">
        <v>1422</v>
      </c>
      <c r="F194" s="152" t="s">
        <v>1423</v>
      </c>
      <c r="G194" s="153" t="s">
        <v>250</v>
      </c>
      <c r="H194" s="154">
        <v>18</v>
      </c>
      <c r="I194" s="155"/>
      <c r="J194" s="155"/>
      <c r="K194" s="156"/>
      <c r="L194" s="29"/>
      <c r="M194" s="157" t="s">
        <v>1</v>
      </c>
      <c r="N194" s="158" t="s">
        <v>35</v>
      </c>
      <c r="O194" s="159">
        <v>0</v>
      </c>
      <c r="P194" s="159">
        <f t="shared" si="18"/>
        <v>0</v>
      </c>
      <c r="Q194" s="159">
        <v>0</v>
      </c>
      <c r="R194" s="159">
        <f t="shared" si="19"/>
        <v>0</v>
      </c>
      <c r="S194" s="159">
        <v>0</v>
      </c>
      <c r="T194" s="160">
        <f t="shared" si="20"/>
        <v>0</v>
      </c>
      <c r="U194" s="28"/>
      <c r="V194" s="28"/>
      <c r="W194" s="28"/>
      <c r="X194" s="28"/>
      <c r="Y194" s="28"/>
      <c r="Z194" s="28"/>
      <c r="AA194" s="28"/>
      <c r="AB194" s="28"/>
      <c r="AC194" s="28"/>
      <c r="AD194" s="28"/>
      <c r="AE194" s="28"/>
      <c r="AR194" s="161" t="s">
        <v>86</v>
      </c>
      <c r="AT194" s="161" t="s">
        <v>177</v>
      </c>
      <c r="AU194" s="161" t="s">
        <v>76</v>
      </c>
      <c r="AY194" s="16" t="s">
        <v>175</v>
      </c>
      <c r="BE194" s="162">
        <f t="shared" si="21"/>
        <v>0</v>
      </c>
      <c r="BF194" s="162">
        <f t="shared" si="22"/>
        <v>0</v>
      </c>
      <c r="BG194" s="162">
        <f t="shared" si="23"/>
        <v>0</v>
      </c>
      <c r="BH194" s="162">
        <f t="shared" si="24"/>
        <v>0</v>
      </c>
      <c r="BI194" s="162">
        <f t="shared" si="25"/>
        <v>0</v>
      </c>
      <c r="BJ194" s="16" t="s">
        <v>80</v>
      </c>
      <c r="BK194" s="162">
        <f t="shared" si="26"/>
        <v>0</v>
      </c>
      <c r="BL194" s="16" t="s">
        <v>86</v>
      </c>
      <c r="BM194" s="161" t="s">
        <v>1282</v>
      </c>
    </row>
    <row r="195" spans="1:65" s="2" customFormat="1" ht="16.5" customHeight="1" x14ac:dyDescent="0.2">
      <c r="A195" s="28"/>
      <c r="B195" s="149"/>
      <c r="C195" s="150">
        <v>66</v>
      </c>
      <c r="D195" s="150" t="s">
        <v>177</v>
      </c>
      <c r="E195" s="151" t="s">
        <v>1424</v>
      </c>
      <c r="F195" s="152" t="s">
        <v>1425</v>
      </c>
      <c r="G195" s="153" t="s">
        <v>250</v>
      </c>
      <c r="H195" s="154">
        <v>6</v>
      </c>
      <c r="I195" s="155"/>
      <c r="J195" s="155"/>
      <c r="K195" s="156"/>
      <c r="L195" s="29"/>
      <c r="M195" s="157" t="s">
        <v>1</v>
      </c>
      <c r="N195" s="158" t="s">
        <v>35</v>
      </c>
      <c r="O195" s="159">
        <v>0</v>
      </c>
      <c r="P195" s="159">
        <f t="shared" si="18"/>
        <v>0</v>
      </c>
      <c r="Q195" s="159">
        <v>0</v>
      </c>
      <c r="R195" s="159">
        <f t="shared" si="19"/>
        <v>0</v>
      </c>
      <c r="S195" s="159">
        <v>0</v>
      </c>
      <c r="T195" s="160">
        <f t="shared" si="20"/>
        <v>0</v>
      </c>
      <c r="U195" s="28"/>
      <c r="V195" s="28"/>
      <c r="W195" s="28"/>
      <c r="X195" s="28"/>
      <c r="Y195" s="28"/>
      <c r="Z195" s="28"/>
      <c r="AA195" s="28"/>
      <c r="AB195" s="28"/>
      <c r="AC195" s="28"/>
      <c r="AD195" s="28"/>
      <c r="AE195" s="28"/>
      <c r="AR195" s="161" t="s">
        <v>86</v>
      </c>
      <c r="AT195" s="161" t="s">
        <v>177</v>
      </c>
      <c r="AU195" s="161" t="s">
        <v>76</v>
      </c>
      <c r="AY195" s="16" t="s">
        <v>175</v>
      </c>
      <c r="BE195" s="162">
        <f t="shared" si="21"/>
        <v>0</v>
      </c>
      <c r="BF195" s="162">
        <f t="shared" si="22"/>
        <v>0</v>
      </c>
      <c r="BG195" s="162">
        <f t="shared" si="23"/>
        <v>0</v>
      </c>
      <c r="BH195" s="162">
        <f t="shared" si="24"/>
        <v>0</v>
      </c>
      <c r="BI195" s="162">
        <f t="shared" si="25"/>
        <v>0</v>
      </c>
      <c r="BJ195" s="16" t="s">
        <v>80</v>
      </c>
      <c r="BK195" s="162">
        <f t="shared" si="26"/>
        <v>0</v>
      </c>
      <c r="BL195" s="16" t="s">
        <v>86</v>
      </c>
      <c r="BM195" s="161" t="s">
        <v>1284</v>
      </c>
    </row>
    <row r="196" spans="1:65" s="2" customFormat="1" ht="16.5" customHeight="1" x14ac:dyDescent="0.2">
      <c r="A196" s="28"/>
      <c r="B196" s="149"/>
      <c r="C196" s="150">
        <v>67</v>
      </c>
      <c r="D196" s="150" t="s">
        <v>177</v>
      </c>
      <c r="E196" s="151" t="s">
        <v>1426</v>
      </c>
      <c r="F196" s="152" t="s">
        <v>1427</v>
      </c>
      <c r="G196" s="153" t="s">
        <v>250</v>
      </c>
      <c r="H196" s="154">
        <v>2</v>
      </c>
      <c r="I196" s="155"/>
      <c r="J196" s="155"/>
      <c r="K196" s="156"/>
      <c r="L196" s="29"/>
      <c r="M196" s="157" t="s">
        <v>1</v>
      </c>
      <c r="N196" s="158" t="s">
        <v>35</v>
      </c>
      <c r="O196" s="159">
        <v>0</v>
      </c>
      <c r="P196" s="159">
        <f t="shared" si="18"/>
        <v>0</v>
      </c>
      <c r="Q196" s="159">
        <v>0</v>
      </c>
      <c r="R196" s="159">
        <f t="shared" si="19"/>
        <v>0</v>
      </c>
      <c r="S196" s="159">
        <v>0</v>
      </c>
      <c r="T196" s="160">
        <f t="shared" si="20"/>
        <v>0</v>
      </c>
      <c r="U196" s="28"/>
      <c r="V196" s="28"/>
      <c r="W196" s="28"/>
      <c r="X196" s="28"/>
      <c r="Y196" s="28"/>
      <c r="Z196" s="28"/>
      <c r="AA196" s="28"/>
      <c r="AB196" s="28"/>
      <c r="AC196" s="28"/>
      <c r="AD196" s="28"/>
      <c r="AE196" s="28"/>
      <c r="AR196" s="161" t="s">
        <v>86</v>
      </c>
      <c r="AT196" s="161" t="s">
        <v>177</v>
      </c>
      <c r="AU196" s="161" t="s">
        <v>76</v>
      </c>
      <c r="AY196" s="16" t="s">
        <v>175</v>
      </c>
      <c r="BE196" s="162">
        <f t="shared" si="21"/>
        <v>0</v>
      </c>
      <c r="BF196" s="162">
        <f t="shared" si="22"/>
        <v>0</v>
      </c>
      <c r="BG196" s="162">
        <f t="shared" si="23"/>
        <v>0</v>
      </c>
      <c r="BH196" s="162">
        <f t="shared" si="24"/>
        <v>0</v>
      </c>
      <c r="BI196" s="162">
        <f t="shared" si="25"/>
        <v>0</v>
      </c>
      <c r="BJ196" s="16" t="s">
        <v>80</v>
      </c>
      <c r="BK196" s="162">
        <f t="shared" si="26"/>
        <v>0</v>
      </c>
      <c r="BL196" s="16" t="s">
        <v>86</v>
      </c>
      <c r="BM196" s="161" t="s">
        <v>1287</v>
      </c>
    </row>
    <row r="197" spans="1:65" s="2" customFormat="1" ht="16.5" customHeight="1" x14ac:dyDescent="0.2">
      <c r="A197" s="28"/>
      <c r="B197" s="149"/>
      <c r="C197" s="150">
        <v>68</v>
      </c>
      <c r="D197" s="150" t="s">
        <v>177</v>
      </c>
      <c r="E197" s="151" t="s">
        <v>1428</v>
      </c>
      <c r="F197" s="152" t="s">
        <v>1429</v>
      </c>
      <c r="G197" s="153" t="s">
        <v>250</v>
      </c>
      <c r="H197" s="154">
        <v>6</v>
      </c>
      <c r="I197" s="155"/>
      <c r="J197" s="155"/>
      <c r="K197" s="156"/>
      <c r="L197" s="29"/>
      <c r="M197" s="157" t="s">
        <v>1</v>
      </c>
      <c r="N197" s="158" t="s">
        <v>35</v>
      </c>
      <c r="O197" s="159">
        <v>0</v>
      </c>
      <c r="P197" s="159">
        <f t="shared" si="18"/>
        <v>0</v>
      </c>
      <c r="Q197" s="159">
        <v>0</v>
      </c>
      <c r="R197" s="159">
        <f t="shared" si="19"/>
        <v>0</v>
      </c>
      <c r="S197" s="159">
        <v>0</v>
      </c>
      <c r="T197" s="160">
        <f t="shared" si="20"/>
        <v>0</v>
      </c>
      <c r="U197" s="28"/>
      <c r="V197" s="28"/>
      <c r="W197" s="28"/>
      <c r="X197" s="28"/>
      <c r="Y197" s="28"/>
      <c r="Z197" s="28"/>
      <c r="AA197" s="28"/>
      <c r="AB197" s="28"/>
      <c r="AC197" s="28"/>
      <c r="AD197" s="28"/>
      <c r="AE197" s="28"/>
      <c r="AR197" s="161" t="s">
        <v>86</v>
      </c>
      <c r="AT197" s="161" t="s">
        <v>177</v>
      </c>
      <c r="AU197" s="161" t="s">
        <v>76</v>
      </c>
      <c r="AY197" s="16" t="s">
        <v>175</v>
      </c>
      <c r="BE197" s="162">
        <f t="shared" si="21"/>
        <v>0</v>
      </c>
      <c r="BF197" s="162">
        <f t="shared" si="22"/>
        <v>0</v>
      </c>
      <c r="BG197" s="162">
        <f t="shared" si="23"/>
        <v>0</v>
      </c>
      <c r="BH197" s="162">
        <f t="shared" si="24"/>
        <v>0</v>
      </c>
      <c r="BI197" s="162">
        <f t="shared" si="25"/>
        <v>0</v>
      </c>
      <c r="BJ197" s="16" t="s">
        <v>80</v>
      </c>
      <c r="BK197" s="162">
        <f t="shared" si="26"/>
        <v>0</v>
      </c>
      <c r="BL197" s="16" t="s">
        <v>86</v>
      </c>
      <c r="BM197" s="161" t="s">
        <v>1289</v>
      </c>
    </row>
    <row r="198" spans="1:65" s="2" customFormat="1" ht="16.5" customHeight="1" x14ac:dyDescent="0.2">
      <c r="A198" s="28"/>
      <c r="B198" s="149"/>
      <c r="C198" s="150">
        <v>69</v>
      </c>
      <c r="D198" s="150" t="s">
        <v>177</v>
      </c>
      <c r="E198" s="151" t="s">
        <v>1430</v>
      </c>
      <c r="F198" s="152" t="s">
        <v>1431</v>
      </c>
      <c r="G198" s="153" t="s">
        <v>275</v>
      </c>
      <c r="H198" s="154">
        <v>52</v>
      </c>
      <c r="I198" s="155"/>
      <c r="J198" s="155"/>
      <c r="K198" s="156"/>
      <c r="L198" s="29"/>
      <c r="M198" s="157" t="s">
        <v>1</v>
      </c>
      <c r="N198" s="158" t="s">
        <v>35</v>
      </c>
      <c r="O198" s="159">
        <v>0</v>
      </c>
      <c r="P198" s="159">
        <f t="shared" si="18"/>
        <v>0</v>
      </c>
      <c r="Q198" s="159">
        <v>0</v>
      </c>
      <c r="R198" s="159">
        <f t="shared" si="19"/>
        <v>0</v>
      </c>
      <c r="S198" s="159">
        <v>0</v>
      </c>
      <c r="T198" s="160">
        <f t="shared" si="20"/>
        <v>0</v>
      </c>
      <c r="U198" s="28"/>
      <c r="V198" s="28"/>
      <c r="W198" s="28"/>
      <c r="X198" s="28"/>
      <c r="Y198" s="28"/>
      <c r="Z198" s="28"/>
      <c r="AA198" s="28"/>
      <c r="AB198" s="28"/>
      <c r="AC198" s="28"/>
      <c r="AD198" s="28"/>
      <c r="AE198" s="28"/>
      <c r="AR198" s="161" t="s">
        <v>86</v>
      </c>
      <c r="AT198" s="161" t="s">
        <v>177</v>
      </c>
      <c r="AU198" s="161" t="s">
        <v>76</v>
      </c>
      <c r="AY198" s="16" t="s">
        <v>175</v>
      </c>
      <c r="BE198" s="162">
        <f t="shared" si="21"/>
        <v>0</v>
      </c>
      <c r="BF198" s="162">
        <f t="shared" si="22"/>
        <v>0</v>
      </c>
      <c r="BG198" s="162">
        <f t="shared" si="23"/>
        <v>0</v>
      </c>
      <c r="BH198" s="162">
        <f t="shared" si="24"/>
        <v>0</v>
      </c>
      <c r="BI198" s="162">
        <f t="shared" si="25"/>
        <v>0</v>
      </c>
      <c r="BJ198" s="16" t="s">
        <v>80</v>
      </c>
      <c r="BK198" s="162">
        <f t="shared" si="26"/>
        <v>0</v>
      </c>
      <c r="BL198" s="16" t="s">
        <v>86</v>
      </c>
      <c r="BM198" s="161" t="s">
        <v>1292</v>
      </c>
    </row>
    <row r="199" spans="1:65" s="2" customFormat="1" ht="24.2" customHeight="1" x14ac:dyDescent="0.2">
      <c r="A199" s="28"/>
      <c r="B199" s="149"/>
      <c r="C199" s="150">
        <v>70</v>
      </c>
      <c r="D199" s="150" t="s">
        <v>177</v>
      </c>
      <c r="E199" s="151" t="s">
        <v>1432</v>
      </c>
      <c r="F199" s="152" t="s">
        <v>1433</v>
      </c>
      <c r="G199" s="153" t="s">
        <v>250</v>
      </c>
      <c r="H199" s="154">
        <v>35</v>
      </c>
      <c r="I199" s="155"/>
      <c r="J199" s="155"/>
      <c r="K199" s="156"/>
      <c r="L199" s="29"/>
      <c r="M199" s="157" t="s">
        <v>1</v>
      </c>
      <c r="N199" s="158" t="s">
        <v>35</v>
      </c>
      <c r="O199" s="159">
        <v>0</v>
      </c>
      <c r="P199" s="159">
        <f t="shared" si="18"/>
        <v>0</v>
      </c>
      <c r="Q199" s="159">
        <v>0</v>
      </c>
      <c r="R199" s="159">
        <f t="shared" si="19"/>
        <v>0</v>
      </c>
      <c r="S199" s="159">
        <v>0</v>
      </c>
      <c r="T199" s="160">
        <f t="shared" si="20"/>
        <v>0</v>
      </c>
      <c r="U199" s="28"/>
      <c r="V199" s="28"/>
      <c r="W199" s="28"/>
      <c r="X199" s="28"/>
      <c r="Y199" s="28"/>
      <c r="Z199" s="28"/>
      <c r="AA199" s="28"/>
      <c r="AB199" s="28"/>
      <c r="AC199" s="28"/>
      <c r="AD199" s="28"/>
      <c r="AE199" s="28"/>
      <c r="AR199" s="161" t="s">
        <v>86</v>
      </c>
      <c r="AT199" s="161" t="s">
        <v>177</v>
      </c>
      <c r="AU199" s="161" t="s">
        <v>76</v>
      </c>
      <c r="AY199" s="16" t="s">
        <v>175</v>
      </c>
      <c r="BE199" s="162">
        <f t="shared" si="21"/>
        <v>0</v>
      </c>
      <c r="BF199" s="162">
        <f t="shared" si="22"/>
        <v>0</v>
      </c>
      <c r="BG199" s="162">
        <f t="shared" si="23"/>
        <v>0</v>
      </c>
      <c r="BH199" s="162">
        <f t="shared" si="24"/>
        <v>0</v>
      </c>
      <c r="BI199" s="162">
        <f t="shared" si="25"/>
        <v>0</v>
      </c>
      <c r="BJ199" s="16" t="s">
        <v>80</v>
      </c>
      <c r="BK199" s="162">
        <f t="shared" si="26"/>
        <v>0</v>
      </c>
      <c r="BL199" s="16" t="s">
        <v>86</v>
      </c>
      <c r="BM199" s="161" t="s">
        <v>1434</v>
      </c>
    </row>
    <row r="200" spans="1:65" s="2" customFormat="1" ht="24.2" customHeight="1" x14ac:dyDescent="0.2">
      <c r="A200" s="28"/>
      <c r="B200" s="149"/>
      <c r="C200" s="150">
        <v>71</v>
      </c>
      <c r="D200" s="150" t="s">
        <v>177</v>
      </c>
      <c r="E200" s="151" t="s">
        <v>1435</v>
      </c>
      <c r="F200" s="152" t="s">
        <v>1436</v>
      </c>
      <c r="G200" s="153" t="s">
        <v>250</v>
      </c>
      <c r="H200" s="154">
        <v>15</v>
      </c>
      <c r="I200" s="155"/>
      <c r="J200" s="155"/>
      <c r="K200" s="156"/>
      <c r="L200" s="29"/>
      <c r="M200" s="157" t="s">
        <v>1</v>
      </c>
      <c r="N200" s="158" t="s">
        <v>35</v>
      </c>
      <c r="O200" s="159">
        <v>0</v>
      </c>
      <c r="P200" s="159">
        <f t="shared" si="18"/>
        <v>0</v>
      </c>
      <c r="Q200" s="159">
        <v>0</v>
      </c>
      <c r="R200" s="159">
        <f t="shared" si="19"/>
        <v>0</v>
      </c>
      <c r="S200" s="159">
        <v>0</v>
      </c>
      <c r="T200" s="160">
        <f t="shared" si="20"/>
        <v>0</v>
      </c>
      <c r="U200" s="28"/>
      <c r="V200" s="28"/>
      <c r="W200" s="28"/>
      <c r="X200" s="28"/>
      <c r="Y200" s="28"/>
      <c r="Z200" s="28"/>
      <c r="AA200" s="28"/>
      <c r="AB200" s="28"/>
      <c r="AC200" s="28"/>
      <c r="AD200" s="28"/>
      <c r="AE200" s="28"/>
      <c r="AR200" s="161" t="s">
        <v>86</v>
      </c>
      <c r="AT200" s="161" t="s">
        <v>177</v>
      </c>
      <c r="AU200" s="161" t="s">
        <v>76</v>
      </c>
      <c r="AY200" s="16" t="s">
        <v>175</v>
      </c>
      <c r="BE200" s="162">
        <f t="shared" si="21"/>
        <v>0</v>
      </c>
      <c r="BF200" s="162">
        <f t="shared" si="22"/>
        <v>0</v>
      </c>
      <c r="BG200" s="162">
        <f t="shared" si="23"/>
        <v>0</v>
      </c>
      <c r="BH200" s="162">
        <f t="shared" si="24"/>
        <v>0</v>
      </c>
      <c r="BI200" s="162">
        <f t="shared" si="25"/>
        <v>0</v>
      </c>
      <c r="BJ200" s="16" t="s">
        <v>80</v>
      </c>
      <c r="BK200" s="162">
        <f t="shared" si="26"/>
        <v>0</v>
      </c>
      <c r="BL200" s="16" t="s">
        <v>86</v>
      </c>
      <c r="BM200" s="161" t="s">
        <v>1437</v>
      </c>
    </row>
    <row r="201" spans="1:65" s="2" customFormat="1" ht="24.2" customHeight="1" x14ac:dyDescent="0.2">
      <c r="A201" s="28"/>
      <c r="B201" s="149"/>
      <c r="C201" s="150">
        <v>72</v>
      </c>
      <c r="D201" s="150" t="s">
        <v>177</v>
      </c>
      <c r="E201" s="151" t="s">
        <v>1438</v>
      </c>
      <c r="F201" s="152" t="s">
        <v>1439</v>
      </c>
      <c r="G201" s="153" t="s">
        <v>250</v>
      </c>
      <c r="H201" s="154">
        <v>42</v>
      </c>
      <c r="I201" s="155"/>
      <c r="J201" s="155"/>
      <c r="K201" s="156"/>
      <c r="L201" s="29"/>
      <c r="M201" s="157" t="s">
        <v>1</v>
      </c>
      <c r="N201" s="158" t="s">
        <v>35</v>
      </c>
      <c r="O201" s="159">
        <v>0</v>
      </c>
      <c r="P201" s="159">
        <f t="shared" si="18"/>
        <v>0</v>
      </c>
      <c r="Q201" s="159">
        <v>0</v>
      </c>
      <c r="R201" s="159">
        <f t="shared" si="19"/>
        <v>0</v>
      </c>
      <c r="S201" s="159">
        <v>0</v>
      </c>
      <c r="T201" s="160">
        <f t="shared" si="20"/>
        <v>0</v>
      </c>
      <c r="U201" s="28"/>
      <c r="V201" s="28"/>
      <c r="W201" s="28"/>
      <c r="X201" s="28"/>
      <c r="Y201" s="28"/>
      <c r="Z201" s="28"/>
      <c r="AA201" s="28"/>
      <c r="AB201" s="28"/>
      <c r="AC201" s="28"/>
      <c r="AD201" s="28"/>
      <c r="AE201" s="28"/>
      <c r="AR201" s="161" t="s">
        <v>86</v>
      </c>
      <c r="AT201" s="161" t="s">
        <v>177</v>
      </c>
      <c r="AU201" s="161" t="s">
        <v>76</v>
      </c>
      <c r="AY201" s="16" t="s">
        <v>175</v>
      </c>
      <c r="BE201" s="162">
        <f t="shared" si="21"/>
        <v>0</v>
      </c>
      <c r="BF201" s="162">
        <f t="shared" si="22"/>
        <v>0</v>
      </c>
      <c r="BG201" s="162">
        <f t="shared" si="23"/>
        <v>0</v>
      </c>
      <c r="BH201" s="162">
        <f t="shared" si="24"/>
        <v>0</v>
      </c>
      <c r="BI201" s="162">
        <f t="shared" si="25"/>
        <v>0</v>
      </c>
      <c r="BJ201" s="16" t="s">
        <v>80</v>
      </c>
      <c r="BK201" s="162">
        <f t="shared" si="26"/>
        <v>0</v>
      </c>
      <c r="BL201" s="16" t="s">
        <v>86</v>
      </c>
      <c r="BM201" s="161" t="s">
        <v>1440</v>
      </c>
    </row>
    <row r="202" spans="1:65" s="2" customFormat="1" ht="24.2" customHeight="1" x14ac:dyDescent="0.2">
      <c r="A202" s="28"/>
      <c r="B202" s="149"/>
      <c r="C202" s="150">
        <v>73</v>
      </c>
      <c r="D202" s="150" t="s">
        <v>177</v>
      </c>
      <c r="E202" s="151" t="s">
        <v>1442</v>
      </c>
      <c r="F202" s="152" t="s">
        <v>1443</v>
      </c>
      <c r="G202" s="153" t="s">
        <v>250</v>
      </c>
      <c r="H202" s="154">
        <v>6</v>
      </c>
      <c r="I202" s="155"/>
      <c r="J202" s="155"/>
      <c r="K202" s="156"/>
      <c r="L202" s="29"/>
      <c r="M202" s="157" t="s">
        <v>1</v>
      </c>
      <c r="N202" s="158" t="s">
        <v>35</v>
      </c>
      <c r="O202" s="159">
        <v>0</v>
      </c>
      <c r="P202" s="159">
        <f t="shared" si="18"/>
        <v>0</v>
      </c>
      <c r="Q202" s="159">
        <v>0</v>
      </c>
      <c r="R202" s="159">
        <f t="shared" si="19"/>
        <v>0</v>
      </c>
      <c r="S202" s="159">
        <v>0</v>
      </c>
      <c r="T202" s="160">
        <f t="shared" si="20"/>
        <v>0</v>
      </c>
      <c r="U202" s="28"/>
      <c r="V202" s="28"/>
      <c r="W202" s="28"/>
      <c r="X202" s="28"/>
      <c r="Y202" s="28"/>
      <c r="Z202" s="28"/>
      <c r="AA202" s="28"/>
      <c r="AB202" s="28"/>
      <c r="AC202" s="28"/>
      <c r="AD202" s="28"/>
      <c r="AE202" s="28"/>
      <c r="AR202" s="161" t="s">
        <v>86</v>
      </c>
      <c r="AT202" s="161" t="s">
        <v>177</v>
      </c>
      <c r="AU202" s="161" t="s">
        <v>76</v>
      </c>
      <c r="AY202" s="16" t="s">
        <v>175</v>
      </c>
      <c r="BE202" s="162">
        <f t="shared" si="21"/>
        <v>0</v>
      </c>
      <c r="BF202" s="162">
        <f t="shared" si="22"/>
        <v>0</v>
      </c>
      <c r="BG202" s="162">
        <f t="shared" si="23"/>
        <v>0</v>
      </c>
      <c r="BH202" s="162">
        <f t="shared" si="24"/>
        <v>0</v>
      </c>
      <c r="BI202" s="162">
        <f t="shared" si="25"/>
        <v>0</v>
      </c>
      <c r="BJ202" s="16" t="s">
        <v>80</v>
      </c>
      <c r="BK202" s="162">
        <f t="shared" si="26"/>
        <v>0</v>
      </c>
      <c r="BL202" s="16" t="s">
        <v>86</v>
      </c>
      <c r="BM202" s="161" t="s">
        <v>1444</v>
      </c>
    </row>
    <row r="203" spans="1:65" s="2" customFormat="1" ht="24.2" customHeight="1" x14ac:dyDescent="0.2">
      <c r="A203" s="28"/>
      <c r="B203" s="149"/>
      <c r="C203" s="150">
        <v>74</v>
      </c>
      <c r="D203" s="150" t="s">
        <v>177</v>
      </c>
      <c r="E203" s="151" t="s">
        <v>1445</v>
      </c>
      <c r="F203" s="152" t="s">
        <v>1446</v>
      </c>
      <c r="G203" s="153" t="s">
        <v>250</v>
      </c>
      <c r="H203" s="154">
        <v>2</v>
      </c>
      <c r="I203" s="155"/>
      <c r="J203" s="155"/>
      <c r="K203" s="156"/>
      <c r="L203" s="29"/>
      <c r="M203" s="157" t="s">
        <v>1</v>
      </c>
      <c r="N203" s="158" t="s">
        <v>35</v>
      </c>
      <c r="O203" s="159">
        <v>0</v>
      </c>
      <c r="P203" s="159">
        <f t="shared" si="18"/>
        <v>0</v>
      </c>
      <c r="Q203" s="159">
        <v>0</v>
      </c>
      <c r="R203" s="159">
        <f t="shared" si="19"/>
        <v>0</v>
      </c>
      <c r="S203" s="159">
        <v>0</v>
      </c>
      <c r="T203" s="160">
        <f t="shared" si="20"/>
        <v>0</v>
      </c>
      <c r="U203" s="28"/>
      <c r="V203" s="28"/>
      <c r="W203" s="28"/>
      <c r="X203" s="28"/>
      <c r="Y203" s="28"/>
      <c r="Z203" s="28"/>
      <c r="AA203" s="28"/>
      <c r="AB203" s="28"/>
      <c r="AC203" s="28"/>
      <c r="AD203" s="28"/>
      <c r="AE203" s="28"/>
      <c r="AR203" s="161" t="s">
        <v>86</v>
      </c>
      <c r="AT203" s="161" t="s">
        <v>177</v>
      </c>
      <c r="AU203" s="161" t="s">
        <v>76</v>
      </c>
      <c r="AY203" s="16" t="s">
        <v>175</v>
      </c>
      <c r="BE203" s="162">
        <f t="shared" si="21"/>
        <v>0</v>
      </c>
      <c r="BF203" s="162">
        <f t="shared" si="22"/>
        <v>0</v>
      </c>
      <c r="BG203" s="162">
        <f t="shared" si="23"/>
        <v>0</v>
      </c>
      <c r="BH203" s="162">
        <f t="shared" si="24"/>
        <v>0</v>
      </c>
      <c r="BI203" s="162">
        <f t="shared" si="25"/>
        <v>0</v>
      </c>
      <c r="BJ203" s="16" t="s">
        <v>80</v>
      </c>
      <c r="BK203" s="162">
        <f t="shared" si="26"/>
        <v>0</v>
      </c>
      <c r="BL203" s="16" t="s">
        <v>86</v>
      </c>
      <c r="BM203" s="161" t="s">
        <v>1447</v>
      </c>
    </row>
    <row r="204" spans="1:65" s="2" customFormat="1" ht="24.2" customHeight="1" x14ac:dyDescent="0.2">
      <c r="A204" s="28"/>
      <c r="B204" s="149"/>
      <c r="C204" s="150">
        <v>75</v>
      </c>
      <c r="D204" s="150" t="s">
        <v>177</v>
      </c>
      <c r="E204" s="151" t="s">
        <v>1449</v>
      </c>
      <c r="F204" s="152" t="s">
        <v>1450</v>
      </c>
      <c r="G204" s="153" t="s">
        <v>250</v>
      </c>
      <c r="H204" s="154">
        <v>6</v>
      </c>
      <c r="I204" s="155"/>
      <c r="J204" s="155"/>
      <c r="K204" s="156"/>
      <c r="L204" s="29"/>
      <c r="M204" s="157" t="s">
        <v>1</v>
      </c>
      <c r="N204" s="158" t="s">
        <v>35</v>
      </c>
      <c r="O204" s="159">
        <v>0</v>
      </c>
      <c r="P204" s="159">
        <f t="shared" si="18"/>
        <v>0</v>
      </c>
      <c r="Q204" s="159">
        <v>0</v>
      </c>
      <c r="R204" s="159">
        <f t="shared" si="19"/>
        <v>0</v>
      </c>
      <c r="S204" s="159">
        <v>0</v>
      </c>
      <c r="T204" s="160">
        <f t="shared" si="20"/>
        <v>0</v>
      </c>
      <c r="U204" s="28"/>
      <c r="V204" s="28"/>
      <c r="W204" s="28"/>
      <c r="X204" s="28"/>
      <c r="Y204" s="28"/>
      <c r="Z204" s="28"/>
      <c r="AA204" s="28"/>
      <c r="AB204" s="28"/>
      <c r="AC204" s="28"/>
      <c r="AD204" s="28"/>
      <c r="AE204" s="28"/>
      <c r="AR204" s="161" t="s">
        <v>86</v>
      </c>
      <c r="AT204" s="161" t="s">
        <v>177</v>
      </c>
      <c r="AU204" s="161" t="s">
        <v>76</v>
      </c>
      <c r="AY204" s="16" t="s">
        <v>175</v>
      </c>
      <c r="BE204" s="162">
        <f t="shared" si="21"/>
        <v>0</v>
      </c>
      <c r="BF204" s="162">
        <f t="shared" si="22"/>
        <v>0</v>
      </c>
      <c r="BG204" s="162">
        <f t="shared" si="23"/>
        <v>0</v>
      </c>
      <c r="BH204" s="162">
        <f t="shared" si="24"/>
        <v>0</v>
      </c>
      <c r="BI204" s="162">
        <f t="shared" si="25"/>
        <v>0</v>
      </c>
      <c r="BJ204" s="16" t="s">
        <v>80</v>
      </c>
      <c r="BK204" s="162">
        <f t="shared" si="26"/>
        <v>0</v>
      </c>
      <c r="BL204" s="16" t="s">
        <v>86</v>
      </c>
      <c r="BM204" s="161" t="s">
        <v>1451</v>
      </c>
    </row>
    <row r="205" spans="1:65" s="2" customFormat="1" ht="33" customHeight="1" x14ac:dyDescent="0.2">
      <c r="A205" s="28"/>
      <c r="B205" s="149"/>
      <c r="C205" s="150">
        <v>76</v>
      </c>
      <c r="D205" s="150" t="s">
        <v>177</v>
      </c>
      <c r="E205" s="151" t="s">
        <v>1323</v>
      </c>
      <c r="F205" s="152" t="s">
        <v>1324</v>
      </c>
      <c r="G205" s="153" t="s">
        <v>275</v>
      </c>
      <c r="H205" s="154">
        <v>2</v>
      </c>
      <c r="I205" s="155"/>
      <c r="J205" s="155"/>
      <c r="K205" s="156"/>
      <c r="L205" s="29"/>
      <c r="M205" s="157" t="s">
        <v>1</v>
      </c>
      <c r="N205" s="158" t="s">
        <v>35</v>
      </c>
      <c r="O205" s="159">
        <v>0</v>
      </c>
      <c r="P205" s="159">
        <f t="shared" si="18"/>
        <v>0</v>
      </c>
      <c r="Q205" s="159">
        <v>0</v>
      </c>
      <c r="R205" s="159">
        <f t="shared" si="19"/>
        <v>0</v>
      </c>
      <c r="S205" s="159">
        <v>0</v>
      </c>
      <c r="T205" s="160">
        <f t="shared" si="20"/>
        <v>0</v>
      </c>
      <c r="U205" s="28"/>
      <c r="V205" s="28"/>
      <c r="W205" s="28"/>
      <c r="X205" s="28"/>
      <c r="Y205" s="28"/>
      <c r="Z205" s="28"/>
      <c r="AA205" s="28"/>
      <c r="AB205" s="28"/>
      <c r="AC205" s="28"/>
      <c r="AD205" s="28"/>
      <c r="AE205" s="28"/>
      <c r="AR205" s="161" t="s">
        <v>86</v>
      </c>
      <c r="AT205" s="161" t="s">
        <v>177</v>
      </c>
      <c r="AU205" s="161" t="s">
        <v>76</v>
      </c>
      <c r="AY205" s="16" t="s">
        <v>175</v>
      </c>
      <c r="BE205" s="162">
        <f t="shared" si="21"/>
        <v>0</v>
      </c>
      <c r="BF205" s="162">
        <f t="shared" si="22"/>
        <v>0</v>
      </c>
      <c r="BG205" s="162">
        <f t="shared" si="23"/>
        <v>0</v>
      </c>
      <c r="BH205" s="162">
        <f t="shared" si="24"/>
        <v>0</v>
      </c>
      <c r="BI205" s="162">
        <f t="shared" si="25"/>
        <v>0</v>
      </c>
      <c r="BJ205" s="16" t="s">
        <v>80</v>
      </c>
      <c r="BK205" s="162">
        <f t="shared" si="26"/>
        <v>0</v>
      </c>
      <c r="BL205" s="16" t="s">
        <v>86</v>
      </c>
      <c r="BM205" s="161" t="s">
        <v>1452</v>
      </c>
    </row>
    <row r="206" spans="1:65" s="2" customFormat="1" ht="24.2" customHeight="1" x14ac:dyDescent="0.2">
      <c r="A206" s="28"/>
      <c r="B206" s="149"/>
      <c r="C206" s="150">
        <v>77</v>
      </c>
      <c r="D206" s="150" t="s">
        <v>177</v>
      </c>
      <c r="E206" s="151" t="s">
        <v>1454</v>
      </c>
      <c r="F206" s="152" t="s">
        <v>1455</v>
      </c>
      <c r="G206" s="153" t="s">
        <v>275</v>
      </c>
      <c r="H206" s="154">
        <v>72</v>
      </c>
      <c r="I206" s="155"/>
      <c r="J206" s="155"/>
      <c r="K206" s="156"/>
      <c r="L206" s="29"/>
      <c r="M206" s="157" t="s">
        <v>1</v>
      </c>
      <c r="N206" s="158" t="s">
        <v>35</v>
      </c>
      <c r="O206" s="159">
        <v>0</v>
      </c>
      <c r="P206" s="159">
        <f t="shared" si="18"/>
        <v>0</v>
      </c>
      <c r="Q206" s="159">
        <v>0</v>
      </c>
      <c r="R206" s="159">
        <f t="shared" si="19"/>
        <v>0</v>
      </c>
      <c r="S206" s="159">
        <v>0</v>
      </c>
      <c r="T206" s="160">
        <f t="shared" si="20"/>
        <v>0</v>
      </c>
      <c r="U206" s="28"/>
      <c r="V206" s="28"/>
      <c r="W206" s="28"/>
      <c r="X206" s="28"/>
      <c r="Y206" s="28"/>
      <c r="Z206" s="28"/>
      <c r="AA206" s="28"/>
      <c r="AB206" s="28"/>
      <c r="AC206" s="28"/>
      <c r="AD206" s="28"/>
      <c r="AE206" s="28"/>
      <c r="AR206" s="161" t="s">
        <v>86</v>
      </c>
      <c r="AT206" s="161" t="s">
        <v>177</v>
      </c>
      <c r="AU206" s="161" t="s">
        <v>76</v>
      </c>
      <c r="AY206" s="16" t="s">
        <v>175</v>
      </c>
      <c r="BE206" s="162">
        <f t="shared" si="21"/>
        <v>0</v>
      </c>
      <c r="BF206" s="162">
        <f t="shared" si="22"/>
        <v>0</v>
      </c>
      <c r="BG206" s="162">
        <f t="shared" si="23"/>
        <v>0</v>
      </c>
      <c r="BH206" s="162">
        <f t="shared" si="24"/>
        <v>0</v>
      </c>
      <c r="BI206" s="162">
        <f t="shared" si="25"/>
        <v>0</v>
      </c>
      <c r="BJ206" s="16" t="s">
        <v>80</v>
      </c>
      <c r="BK206" s="162">
        <f t="shared" si="26"/>
        <v>0</v>
      </c>
      <c r="BL206" s="16" t="s">
        <v>86</v>
      </c>
      <c r="BM206" s="161" t="s">
        <v>1456</v>
      </c>
    </row>
    <row r="207" spans="1:65" s="2" customFormat="1" ht="24.2" customHeight="1" x14ac:dyDescent="0.2">
      <c r="A207" s="28"/>
      <c r="B207" s="149"/>
      <c r="C207" s="150">
        <v>78</v>
      </c>
      <c r="D207" s="150" t="s">
        <v>177</v>
      </c>
      <c r="E207" s="151" t="s">
        <v>1457</v>
      </c>
      <c r="F207" s="152" t="s">
        <v>1458</v>
      </c>
      <c r="G207" s="153" t="s">
        <v>275</v>
      </c>
      <c r="H207" s="154">
        <v>3</v>
      </c>
      <c r="I207" s="155"/>
      <c r="J207" s="155"/>
      <c r="K207" s="156"/>
      <c r="L207" s="29"/>
      <c r="M207" s="157" t="s">
        <v>1</v>
      </c>
      <c r="N207" s="158" t="s">
        <v>35</v>
      </c>
      <c r="O207" s="159">
        <v>0</v>
      </c>
      <c r="P207" s="159">
        <f t="shared" si="18"/>
        <v>0</v>
      </c>
      <c r="Q207" s="159">
        <v>0</v>
      </c>
      <c r="R207" s="159">
        <f t="shared" si="19"/>
        <v>0</v>
      </c>
      <c r="S207" s="159">
        <v>0</v>
      </c>
      <c r="T207" s="160">
        <f t="shared" si="20"/>
        <v>0</v>
      </c>
      <c r="U207" s="28"/>
      <c r="V207" s="28"/>
      <c r="W207" s="28"/>
      <c r="X207" s="28"/>
      <c r="Y207" s="28"/>
      <c r="Z207" s="28"/>
      <c r="AA207" s="28"/>
      <c r="AB207" s="28"/>
      <c r="AC207" s="28"/>
      <c r="AD207" s="28"/>
      <c r="AE207" s="28"/>
      <c r="AR207" s="161" t="s">
        <v>86</v>
      </c>
      <c r="AT207" s="161" t="s">
        <v>177</v>
      </c>
      <c r="AU207" s="161" t="s">
        <v>76</v>
      </c>
      <c r="AY207" s="16" t="s">
        <v>175</v>
      </c>
      <c r="BE207" s="162">
        <f t="shared" si="21"/>
        <v>0</v>
      </c>
      <c r="BF207" s="162">
        <f t="shared" si="22"/>
        <v>0</v>
      </c>
      <c r="BG207" s="162">
        <f t="shared" si="23"/>
        <v>0</v>
      </c>
      <c r="BH207" s="162">
        <f t="shared" si="24"/>
        <v>0</v>
      </c>
      <c r="BI207" s="162">
        <f t="shared" si="25"/>
        <v>0</v>
      </c>
      <c r="BJ207" s="16" t="s">
        <v>80</v>
      </c>
      <c r="BK207" s="162">
        <f t="shared" si="26"/>
        <v>0</v>
      </c>
      <c r="BL207" s="16" t="s">
        <v>86</v>
      </c>
      <c r="BM207" s="161" t="s">
        <v>1459</v>
      </c>
    </row>
    <row r="208" spans="1:65" s="2" customFormat="1" ht="24.2" customHeight="1" x14ac:dyDescent="0.2">
      <c r="A208" s="28"/>
      <c r="B208" s="149"/>
      <c r="C208" s="150">
        <v>79</v>
      </c>
      <c r="D208" s="150" t="s">
        <v>177</v>
      </c>
      <c r="E208" s="151" t="s">
        <v>1461</v>
      </c>
      <c r="F208" s="152" t="s">
        <v>1462</v>
      </c>
      <c r="G208" s="153" t="s">
        <v>275</v>
      </c>
      <c r="H208" s="154">
        <v>1</v>
      </c>
      <c r="I208" s="155"/>
      <c r="J208" s="155"/>
      <c r="K208" s="156"/>
      <c r="L208" s="29"/>
      <c r="M208" s="157" t="s">
        <v>1</v>
      </c>
      <c r="N208" s="158" t="s">
        <v>35</v>
      </c>
      <c r="O208" s="159">
        <v>0</v>
      </c>
      <c r="P208" s="159">
        <f t="shared" si="18"/>
        <v>0</v>
      </c>
      <c r="Q208" s="159">
        <v>0</v>
      </c>
      <c r="R208" s="159">
        <f t="shared" si="19"/>
        <v>0</v>
      </c>
      <c r="S208" s="159">
        <v>0</v>
      </c>
      <c r="T208" s="160">
        <f t="shared" si="20"/>
        <v>0</v>
      </c>
      <c r="U208" s="28"/>
      <c r="V208" s="28"/>
      <c r="W208" s="28"/>
      <c r="X208" s="28"/>
      <c r="Y208" s="28"/>
      <c r="Z208" s="28"/>
      <c r="AA208" s="28"/>
      <c r="AB208" s="28"/>
      <c r="AC208" s="28"/>
      <c r="AD208" s="28"/>
      <c r="AE208" s="28"/>
      <c r="AR208" s="161" t="s">
        <v>86</v>
      </c>
      <c r="AT208" s="161" t="s">
        <v>177</v>
      </c>
      <c r="AU208" s="161" t="s">
        <v>76</v>
      </c>
      <c r="AY208" s="16" t="s">
        <v>175</v>
      </c>
      <c r="BE208" s="162">
        <f t="shared" si="21"/>
        <v>0</v>
      </c>
      <c r="BF208" s="162">
        <f t="shared" si="22"/>
        <v>0</v>
      </c>
      <c r="BG208" s="162">
        <f t="shared" si="23"/>
        <v>0</v>
      </c>
      <c r="BH208" s="162">
        <f t="shared" si="24"/>
        <v>0</v>
      </c>
      <c r="BI208" s="162">
        <f t="shared" si="25"/>
        <v>0</v>
      </c>
      <c r="BJ208" s="16" t="s">
        <v>80</v>
      </c>
      <c r="BK208" s="162">
        <f t="shared" si="26"/>
        <v>0</v>
      </c>
      <c r="BL208" s="16" t="s">
        <v>86</v>
      </c>
      <c r="BM208" s="161" t="s">
        <v>1463</v>
      </c>
    </row>
    <row r="209" spans="1:65" s="2" customFormat="1" ht="24.2" customHeight="1" x14ac:dyDescent="0.2">
      <c r="A209" s="28"/>
      <c r="B209" s="149"/>
      <c r="C209" s="150">
        <v>80</v>
      </c>
      <c r="D209" s="150" t="s">
        <v>177</v>
      </c>
      <c r="E209" s="151" t="s">
        <v>1464</v>
      </c>
      <c r="F209" s="152" t="s">
        <v>1465</v>
      </c>
      <c r="G209" s="153" t="s">
        <v>275</v>
      </c>
      <c r="H209" s="154">
        <v>3</v>
      </c>
      <c r="I209" s="155"/>
      <c r="J209" s="155"/>
      <c r="K209" s="156"/>
      <c r="L209" s="29"/>
      <c r="M209" s="157" t="s">
        <v>1</v>
      </c>
      <c r="N209" s="158" t="s">
        <v>35</v>
      </c>
      <c r="O209" s="159">
        <v>0</v>
      </c>
      <c r="P209" s="159">
        <f t="shared" ref="P209:P229" si="27">O209*H209</f>
        <v>0</v>
      </c>
      <c r="Q209" s="159">
        <v>0</v>
      </c>
      <c r="R209" s="159">
        <f t="shared" ref="R209:R229" si="28">Q209*H209</f>
        <v>0</v>
      </c>
      <c r="S209" s="159">
        <v>0</v>
      </c>
      <c r="T209" s="160">
        <f t="shared" ref="T209:T229" si="29">S209*H209</f>
        <v>0</v>
      </c>
      <c r="U209" s="28"/>
      <c r="V209" s="28"/>
      <c r="W209" s="28"/>
      <c r="X209" s="28"/>
      <c r="Y209" s="28"/>
      <c r="Z209" s="28"/>
      <c r="AA209" s="28"/>
      <c r="AB209" s="28"/>
      <c r="AC209" s="28"/>
      <c r="AD209" s="28"/>
      <c r="AE209" s="28"/>
      <c r="AR209" s="161" t="s">
        <v>86</v>
      </c>
      <c r="AT209" s="161" t="s">
        <v>177</v>
      </c>
      <c r="AU209" s="161" t="s">
        <v>76</v>
      </c>
      <c r="AY209" s="16" t="s">
        <v>175</v>
      </c>
      <c r="BE209" s="162">
        <f t="shared" ref="BE209:BE229" si="30">IF(N209="základná",J209,0)</f>
        <v>0</v>
      </c>
      <c r="BF209" s="162">
        <f t="shared" ref="BF209:BF229" si="31">IF(N209="znížená",J209,0)</f>
        <v>0</v>
      </c>
      <c r="BG209" s="162">
        <f t="shared" ref="BG209:BG229" si="32">IF(N209="zákl. prenesená",J209,0)</f>
        <v>0</v>
      </c>
      <c r="BH209" s="162">
        <f t="shared" ref="BH209:BH229" si="33">IF(N209="zníž. prenesená",J209,0)</f>
        <v>0</v>
      </c>
      <c r="BI209" s="162">
        <f t="shared" ref="BI209:BI229" si="34">IF(N209="nulová",J209,0)</f>
        <v>0</v>
      </c>
      <c r="BJ209" s="16" t="s">
        <v>80</v>
      </c>
      <c r="BK209" s="162">
        <f t="shared" ref="BK209:BK229" si="35">ROUND(I209*H209,2)</f>
        <v>0</v>
      </c>
      <c r="BL209" s="16" t="s">
        <v>86</v>
      </c>
      <c r="BM209" s="161" t="s">
        <v>1466</v>
      </c>
    </row>
    <row r="210" spans="1:65" s="2" customFormat="1" ht="24.2" customHeight="1" x14ac:dyDescent="0.2">
      <c r="A210" s="28"/>
      <c r="B210" s="149"/>
      <c r="C210" s="150">
        <v>81</v>
      </c>
      <c r="D210" s="150" t="s">
        <v>177</v>
      </c>
      <c r="E210" s="151" t="s">
        <v>1468</v>
      </c>
      <c r="F210" s="152" t="s">
        <v>1469</v>
      </c>
      <c r="G210" s="153" t="s">
        <v>275</v>
      </c>
      <c r="H210" s="154">
        <v>1</v>
      </c>
      <c r="I210" s="155"/>
      <c r="J210" s="155"/>
      <c r="K210" s="156"/>
      <c r="L210" s="29"/>
      <c r="M210" s="157" t="s">
        <v>1</v>
      </c>
      <c r="N210" s="158" t="s">
        <v>35</v>
      </c>
      <c r="O210" s="159">
        <v>0</v>
      </c>
      <c r="P210" s="159">
        <f t="shared" si="27"/>
        <v>0</v>
      </c>
      <c r="Q210" s="159">
        <v>0</v>
      </c>
      <c r="R210" s="159">
        <f t="shared" si="28"/>
        <v>0</v>
      </c>
      <c r="S210" s="159">
        <v>0</v>
      </c>
      <c r="T210" s="160">
        <f t="shared" si="29"/>
        <v>0</v>
      </c>
      <c r="U210" s="28"/>
      <c r="V210" s="28"/>
      <c r="W210" s="28"/>
      <c r="X210" s="28"/>
      <c r="Y210" s="28"/>
      <c r="Z210" s="28"/>
      <c r="AA210" s="28"/>
      <c r="AB210" s="28"/>
      <c r="AC210" s="28"/>
      <c r="AD210" s="28"/>
      <c r="AE210" s="28"/>
      <c r="AR210" s="161" t="s">
        <v>86</v>
      </c>
      <c r="AT210" s="161" t="s">
        <v>177</v>
      </c>
      <c r="AU210" s="161" t="s">
        <v>76</v>
      </c>
      <c r="AY210" s="16" t="s">
        <v>175</v>
      </c>
      <c r="BE210" s="162">
        <f t="shared" si="30"/>
        <v>0</v>
      </c>
      <c r="BF210" s="162">
        <f t="shared" si="31"/>
        <v>0</v>
      </c>
      <c r="BG210" s="162">
        <f t="shared" si="32"/>
        <v>0</v>
      </c>
      <c r="BH210" s="162">
        <f t="shared" si="33"/>
        <v>0</v>
      </c>
      <c r="BI210" s="162">
        <f t="shared" si="34"/>
        <v>0</v>
      </c>
      <c r="BJ210" s="16" t="s">
        <v>80</v>
      </c>
      <c r="BK210" s="162">
        <f t="shared" si="35"/>
        <v>0</v>
      </c>
      <c r="BL210" s="16" t="s">
        <v>86</v>
      </c>
      <c r="BM210" s="161" t="s">
        <v>1470</v>
      </c>
    </row>
    <row r="211" spans="1:65" s="2" customFormat="1" ht="24.2" customHeight="1" x14ac:dyDescent="0.2">
      <c r="A211" s="28"/>
      <c r="B211" s="149"/>
      <c r="C211" s="150">
        <v>82</v>
      </c>
      <c r="D211" s="150" t="s">
        <v>177</v>
      </c>
      <c r="E211" s="151" t="s">
        <v>1471</v>
      </c>
      <c r="F211" s="152" t="s">
        <v>1472</v>
      </c>
      <c r="G211" s="153" t="s">
        <v>275</v>
      </c>
      <c r="H211" s="154">
        <v>2</v>
      </c>
      <c r="I211" s="155"/>
      <c r="J211" s="155"/>
      <c r="K211" s="156"/>
      <c r="L211" s="29"/>
      <c r="M211" s="157" t="s">
        <v>1</v>
      </c>
      <c r="N211" s="158" t="s">
        <v>35</v>
      </c>
      <c r="O211" s="159">
        <v>0</v>
      </c>
      <c r="P211" s="159">
        <f t="shared" si="27"/>
        <v>0</v>
      </c>
      <c r="Q211" s="159">
        <v>0</v>
      </c>
      <c r="R211" s="159">
        <f t="shared" si="28"/>
        <v>0</v>
      </c>
      <c r="S211" s="159">
        <v>0</v>
      </c>
      <c r="T211" s="160">
        <f t="shared" si="29"/>
        <v>0</v>
      </c>
      <c r="U211" s="28"/>
      <c r="V211" s="28"/>
      <c r="W211" s="28"/>
      <c r="X211" s="28"/>
      <c r="Y211" s="28"/>
      <c r="Z211" s="28"/>
      <c r="AA211" s="28"/>
      <c r="AB211" s="28"/>
      <c r="AC211" s="28"/>
      <c r="AD211" s="28"/>
      <c r="AE211" s="28"/>
      <c r="AR211" s="161" t="s">
        <v>86</v>
      </c>
      <c r="AT211" s="161" t="s">
        <v>177</v>
      </c>
      <c r="AU211" s="161" t="s">
        <v>76</v>
      </c>
      <c r="AY211" s="16" t="s">
        <v>175</v>
      </c>
      <c r="BE211" s="162">
        <f t="shared" si="30"/>
        <v>0</v>
      </c>
      <c r="BF211" s="162">
        <f t="shared" si="31"/>
        <v>0</v>
      </c>
      <c r="BG211" s="162">
        <f t="shared" si="32"/>
        <v>0</v>
      </c>
      <c r="BH211" s="162">
        <f t="shared" si="33"/>
        <v>0</v>
      </c>
      <c r="BI211" s="162">
        <f t="shared" si="34"/>
        <v>0</v>
      </c>
      <c r="BJ211" s="16" t="s">
        <v>80</v>
      </c>
      <c r="BK211" s="162">
        <f t="shared" si="35"/>
        <v>0</v>
      </c>
      <c r="BL211" s="16" t="s">
        <v>86</v>
      </c>
      <c r="BM211" s="161" t="s">
        <v>1473</v>
      </c>
    </row>
    <row r="212" spans="1:65" s="2" customFormat="1" ht="24.2" customHeight="1" x14ac:dyDescent="0.2">
      <c r="A212" s="28"/>
      <c r="B212" s="149"/>
      <c r="C212" s="150">
        <v>83</v>
      </c>
      <c r="D212" s="150" t="s">
        <v>177</v>
      </c>
      <c r="E212" s="151" t="s">
        <v>1475</v>
      </c>
      <c r="F212" s="152" t="s">
        <v>1476</v>
      </c>
      <c r="G212" s="153" t="s">
        <v>275</v>
      </c>
      <c r="H212" s="154">
        <v>6</v>
      </c>
      <c r="I212" s="155"/>
      <c r="J212" s="155"/>
      <c r="K212" s="156"/>
      <c r="L212" s="29"/>
      <c r="M212" s="157" t="s">
        <v>1</v>
      </c>
      <c r="N212" s="158" t="s">
        <v>35</v>
      </c>
      <c r="O212" s="159">
        <v>0</v>
      </c>
      <c r="P212" s="159">
        <f t="shared" si="27"/>
        <v>0</v>
      </c>
      <c r="Q212" s="159">
        <v>0</v>
      </c>
      <c r="R212" s="159">
        <f t="shared" si="28"/>
        <v>0</v>
      </c>
      <c r="S212" s="159">
        <v>0</v>
      </c>
      <c r="T212" s="160">
        <f t="shared" si="29"/>
        <v>0</v>
      </c>
      <c r="U212" s="28"/>
      <c r="V212" s="28"/>
      <c r="W212" s="28"/>
      <c r="X212" s="28"/>
      <c r="Y212" s="28"/>
      <c r="Z212" s="28"/>
      <c r="AA212" s="28"/>
      <c r="AB212" s="28"/>
      <c r="AC212" s="28"/>
      <c r="AD212" s="28"/>
      <c r="AE212" s="28"/>
      <c r="AR212" s="161" t="s">
        <v>86</v>
      </c>
      <c r="AT212" s="161" t="s">
        <v>177</v>
      </c>
      <c r="AU212" s="161" t="s">
        <v>76</v>
      </c>
      <c r="AY212" s="16" t="s">
        <v>175</v>
      </c>
      <c r="BE212" s="162">
        <f t="shared" si="30"/>
        <v>0</v>
      </c>
      <c r="BF212" s="162">
        <f t="shared" si="31"/>
        <v>0</v>
      </c>
      <c r="BG212" s="162">
        <f t="shared" si="32"/>
        <v>0</v>
      </c>
      <c r="BH212" s="162">
        <f t="shared" si="33"/>
        <v>0</v>
      </c>
      <c r="BI212" s="162">
        <f t="shared" si="34"/>
        <v>0</v>
      </c>
      <c r="BJ212" s="16" t="s">
        <v>80</v>
      </c>
      <c r="BK212" s="162">
        <f t="shared" si="35"/>
        <v>0</v>
      </c>
      <c r="BL212" s="16" t="s">
        <v>86</v>
      </c>
      <c r="BM212" s="161" t="s">
        <v>1477</v>
      </c>
    </row>
    <row r="213" spans="1:65" s="2" customFormat="1" ht="24.2" customHeight="1" x14ac:dyDescent="0.2">
      <c r="A213" s="28"/>
      <c r="B213" s="149"/>
      <c r="C213" s="150">
        <v>84</v>
      </c>
      <c r="D213" s="150" t="s">
        <v>177</v>
      </c>
      <c r="E213" s="151" t="s">
        <v>1478</v>
      </c>
      <c r="F213" s="152" t="s">
        <v>1479</v>
      </c>
      <c r="G213" s="153" t="s">
        <v>275</v>
      </c>
      <c r="H213" s="154">
        <v>13</v>
      </c>
      <c r="I213" s="155"/>
      <c r="J213" s="155"/>
      <c r="K213" s="156"/>
      <c r="L213" s="29"/>
      <c r="M213" s="157" t="s">
        <v>1</v>
      </c>
      <c r="N213" s="158" t="s">
        <v>35</v>
      </c>
      <c r="O213" s="159">
        <v>0</v>
      </c>
      <c r="P213" s="159">
        <f t="shared" si="27"/>
        <v>0</v>
      </c>
      <c r="Q213" s="159">
        <v>0</v>
      </c>
      <c r="R213" s="159">
        <f t="shared" si="28"/>
        <v>0</v>
      </c>
      <c r="S213" s="159">
        <v>0</v>
      </c>
      <c r="T213" s="160">
        <f t="shared" si="29"/>
        <v>0</v>
      </c>
      <c r="U213" s="28"/>
      <c r="V213" s="28"/>
      <c r="W213" s="28"/>
      <c r="X213" s="28"/>
      <c r="Y213" s="28"/>
      <c r="Z213" s="28"/>
      <c r="AA213" s="28"/>
      <c r="AB213" s="28"/>
      <c r="AC213" s="28"/>
      <c r="AD213" s="28"/>
      <c r="AE213" s="28"/>
      <c r="AR213" s="161" t="s">
        <v>86</v>
      </c>
      <c r="AT213" s="161" t="s">
        <v>177</v>
      </c>
      <c r="AU213" s="161" t="s">
        <v>76</v>
      </c>
      <c r="AY213" s="16" t="s">
        <v>175</v>
      </c>
      <c r="BE213" s="162">
        <f t="shared" si="30"/>
        <v>0</v>
      </c>
      <c r="BF213" s="162">
        <f t="shared" si="31"/>
        <v>0</v>
      </c>
      <c r="BG213" s="162">
        <f t="shared" si="32"/>
        <v>0</v>
      </c>
      <c r="BH213" s="162">
        <f t="shared" si="33"/>
        <v>0</v>
      </c>
      <c r="BI213" s="162">
        <f t="shared" si="34"/>
        <v>0</v>
      </c>
      <c r="BJ213" s="16" t="s">
        <v>80</v>
      </c>
      <c r="BK213" s="162">
        <f t="shared" si="35"/>
        <v>0</v>
      </c>
      <c r="BL213" s="16" t="s">
        <v>86</v>
      </c>
      <c r="BM213" s="161" t="s">
        <v>1480</v>
      </c>
    </row>
    <row r="214" spans="1:65" s="2" customFormat="1" ht="24.2" customHeight="1" x14ac:dyDescent="0.2">
      <c r="A214" s="28"/>
      <c r="B214" s="149"/>
      <c r="C214" s="150">
        <v>85</v>
      </c>
      <c r="D214" s="150" t="s">
        <v>177</v>
      </c>
      <c r="E214" s="151" t="s">
        <v>1482</v>
      </c>
      <c r="F214" s="152" t="s">
        <v>1483</v>
      </c>
      <c r="G214" s="153" t="s">
        <v>275</v>
      </c>
      <c r="H214" s="154">
        <v>10</v>
      </c>
      <c r="I214" s="155"/>
      <c r="J214" s="155"/>
      <c r="K214" s="156"/>
      <c r="L214" s="29"/>
      <c r="M214" s="157" t="s">
        <v>1</v>
      </c>
      <c r="N214" s="158" t="s">
        <v>35</v>
      </c>
      <c r="O214" s="159">
        <v>0</v>
      </c>
      <c r="P214" s="159">
        <f t="shared" si="27"/>
        <v>0</v>
      </c>
      <c r="Q214" s="159">
        <v>0</v>
      </c>
      <c r="R214" s="159">
        <f t="shared" si="28"/>
        <v>0</v>
      </c>
      <c r="S214" s="159">
        <v>0</v>
      </c>
      <c r="T214" s="160">
        <f t="shared" si="29"/>
        <v>0</v>
      </c>
      <c r="U214" s="28"/>
      <c r="V214" s="28"/>
      <c r="W214" s="28"/>
      <c r="X214" s="28"/>
      <c r="Y214" s="28"/>
      <c r="Z214" s="28"/>
      <c r="AA214" s="28"/>
      <c r="AB214" s="28"/>
      <c r="AC214" s="28"/>
      <c r="AD214" s="28"/>
      <c r="AE214" s="28"/>
      <c r="AR214" s="161" t="s">
        <v>86</v>
      </c>
      <c r="AT214" s="161" t="s">
        <v>177</v>
      </c>
      <c r="AU214" s="161" t="s">
        <v>76</v>
      </c>
      <c r="AY214" s="16" t="s">
        <v>175</v>
      </c>
      <c r="BE214" s="162">
        <f t="shared" si="30"/>
        <v>0</v>
      </c>
      <c r="BF214" s="162">
        <f t="shared" si="31"/>
        <v>0</v>
      </c>
      <c r="BG214" s="162">
        <f t="shared" si="32"/>
        <v>0</v>
      </c>
      <c r="BH214" s="162">
        <f t="shared" si="33"/>
        <v>0</v>
      </c>
      <c r="BI214" s="162">
        <f t="shared" si="34"/>
        <v>0</v>
      </c>
      <c r="BJ214" s="16" t="s">
        <v>80</v>
      </c>
      <c r="BK214" s="162">
        <f t="shared" si="35"/>
        <v>0</v>
      </c>
      <c r="BL214" s="16" t="s">
        <v>86</v>
      </c>
      <c r="BM214" s="161" t="s">
        <v>1484</v>
      </c>
    </row>
    <row r="215" spans="1:65" s="2" customFormat="1" ht="24.2" customHeight="1" x14ac:dyDescent="0.2">
      <c r="A215" s="28"/>
      <c r="B215" s="149"/>
      <c r="C215" s="150">
        <v>86</v>
      </c>
      <c r="D215" s="150" t="s">
        <v>177</v>
      </c>
      <c r="E215" s="151" t="s">
        <v>1485</v>
      </c>
      <c r="F215" s="152" t="s">
        <v>1486</v>
      </c>
      <c r="G215" s="153" t="s">
        <v>275</v>
      </c>
      <c r="H215" s="154">
        <v>3</v>
      </c>
      <c r="I215" s="155"/>
      <c r="J215" s="155"/>
      <c r="K215" s="156"/>
      <c r="L215" s="29"/>
      <c r="M215" s="157" t="s">
        <v>1</v>
      </c>
      <c r="N215" s="158" t="s">
        <v>35</v>
      </c>
      <c r="O215" s="159">
        <v>0</v>
      </c>
      <c r="P215" s="159">
        <f t="shared" si="27"/>
        <v>0</v>
      </c>
      <c r="Q215" s="159">
        <v>0</v>
      </c>
      <c r="R215" s="159">
        <f t="shared" si="28"/>
        <v>0</v>
      </c>
      <c r="S215" s="159">
        <v>0</v>
      </c>
      <c r="T215" s="160">
        <f t="shared" si="29"/>
        <v>0</v>
      </c>
      <c r="U215" s="28"/>
      <c r="V215" s="28"/>
      <c r="W215" s="28"/>
      <c r="X215" s="28"/>
      <c r="Y215" s="28"/>
      <c r="Z215" s="28"/>
      <c r="AA215" s="28"/>
      <c r="AB215" s="28"/>
      <c r="AC215" s="28"/>
      <c r="AD215" s="28"/>
      <c r="AE215" s="28"/>
      <c r="AR215" s="161" t="s">
        <v>86</v>
      </c>
      <c r="AT215" s="161" t="s">
        <v>177</v>
      </c>
      <c r="AU215" s="161" t="s">
        <v>76</v>
      </c>
      <c r="AY215" s="16" t="s">
        <v>175</v>
      </c>
      <c r="BE215" s="162">
        <f t="shared" si="30"/>
        <v>0</v>
      </c>
      <c r="BF215" s="162">
        <f t="shared" si="31"/>
        <v>0</v>
      </c>
      <c r="BG215" s="162">
        <f t="shared" si="32"/>
        <v>0</v>
      </c>
      <c r="BH215" s="162">
        <f t="shared" si="33"/>
        <v>0</v>
      </c>
      <c r="BI215" s="162">
        <f t="shared" si="34"/>
        <v>0</v>
      </c>
      <c r="BJ215" s="16" t="s">
        <v>80</v>
      </c>
      <c r="BK215" s="162">
        <f t="shared" si="35"/>
        <v>0</v>
      </c>
      <c r="BL215" s="16" t="s">
        <v>86</v>
      </c>
      <c r="BM215" s="161" t="s">
        <v>1487</v>
      </c>
    </row>
    <row r="216" spans="1:65" s="2" customFormat="1" ht="24.2" customHeight="1" x14ac:dyDescent="0.2">
      <c r="A216" s="28"/>
      <c r="B216" s="149"/>
      <c r="C216" s="150">
        <v>87</v>
      </c>
      <c r="D216" s="150" t="s">
        <v>177</v>
      </c>
      <c r="E216" s="151" t="s">
        <v>1489</v>
      </c>
      <c r="F216" s="152" t="s">
        <v>1490</v>
      </c>
      <c r="G216" s="153" t="s">
        <v>250</v>
      </c>
      <c r="H216" s="154">
        <v>9</v>
      </c>
      <c r="I216" s="155"/>
      <c r="J216" s="155"/>
      <c r="K216" s="156"/>
      <c r="L216" s="29"/>
      <c r="M216" s="157" t="s">
        <v>1</v>
      </c>
      <c r="N216" s="158" t="s">
        <v>35</v>
      </c>
      <c r="O216" s="159">
        <v>0</v>
      </c>
      <c r="P216" s="159">
        <f t="shared" si="27"/>
        <v>0</v>
      </c>
      <c r="Q216" s="159">
        <v>0</v>
      </c>
      <c r="R216" s="159">
        <f t="shared" si="28"/>
        <v>0</v>
      </c>
      <c r="S216" s="159">
        <v>0</v>
      </c>
      <c r="T216" s="160">
        <f t="shared" si="29"/>
        <v>0</v>
      </c>
      <c r="U216" s="28"/>
      <c r="V216" s="28"/>
      <c r="W216" s="28"/>
      <c r="X216" s="28"/>
      <c r="Y216" s="28"/>
      <c r="Z216" s="28"/>
      <c r="AA216" s="28"/>
      <c r="AB216" s="28"/>
      <c r="AC216" s="28"/>
      <c r="AD216" s="28"/>
      <c r="AE216" s="28"/>
      <c r="AR216" s="161" t="s">
        <v>86</v>
      </c>
      <c r="AT216" s="161" t="s">
        <v>177</v>
      </c>
      <c r="AU216" s="161" t="s">
        <v>76</v>
      </c>
      <c r="AY216" s="16" t="s">
        <v>175</v>
      </c>
      <c r="BE216" s="162">
        <f t="shared" si="30"/>
        <v>0</v>
      </c>
      <c r="BF216" s="162">
        <f t="shared" si="31"/>
        <v>0</v>
      </c>
      <c r="BG216" s="162">
        <f t="shared" si="32"/>
        <v>0</v>
      </c>
      <c r="BH216" s="162">
        <f t="shared" si="33"/>
        <v>0</v>
      </c>
      <c r="BI216" s="162">
        <f t="shared" si="34"/>
        <v>0</v>
      </c>
      <c r="BJ216" s="16" t="s">
        <v>80</v>
      </c>
      <c r="BK216" s="162">
        <f t="shared" si="35"/>
        <v>0</v>
      </c>
      <c r="BL216" s="16" t="s">
        <v>86</v>
      </c>
      <c r="BM216" s="161" t="s">
        <v>1491</v>
      </c>
    </row>
    <row r="217" spans="1:65" s="2" customFormat="1" ht="24.2" customHeight="1" x14ac:dyDescent="0.2">
      <c r="A217" s="28"/>
      <c r="B217" s="149"/>
      <c r="C217" s="150">
        <v>88</v>
      </c>
      <c r="D217" s="150" t="s">
        <v>177</v>
      </c>
      <c r="E217" s="151" t="s">
        <v>1492</v>
      </c>
      <c r="F217" s="152" t="s">
        <v>1493</v>
      </c>
      <c r="G217" s="153" t="s">
        <v>250</v>
      </c>
      <c r="H217" s="154">
        <v>17</v>
      </c>
      <c r="I217" s="155"/>
      <c r="J217" s="155"/>
      <c r="K217" s="156"/>
      <c r="L217" s="29"/>
      <c r="M217" s="157" t="s">
        <v>1</v>
      </c>
      <c r="N217" s="158" t="s">
        <v>35</v>
      </c>
      <c r="O217" s="159">
        <v>0</v>
      </c>
      <c r="P217" s="159">
        <f t="shared" si="27"/>
        <v>0</v>
      </c>
      <c r="Q217" s="159">
        <v>0</v>
      </c>
      <c r="R217" s="159">
        <f t="shared" si="28"/>
        <v>0</v>
      </c>
      <c r="S217" s="159">
        <v>0</v>
      </c>
      <c r="T217" s="160">
        <f t="shared" si="29"/>
        <v>0</v>
      </c>
      <c r="U217" s="28"/>
      <c r="V217" s="28"/>
      <c r="W217" s="28"/>
      <c r="X217" s="28"/>
      <c r="Y217" s="28"/>
      <c r="Z217" s="28"/>
      <c r="AA217" s="28"/>
      <c r="AB217" s="28"/>
      <c r="AC217" s="28"/>
      <c r="AD217" s="28"/>
      <c r="AE217" s="28"/>
      <c r="AR217" s="161" t="s">
        <v>86</v>
      </c>
      <c r="AT217" s="161" t="s">
        <v>177</v>
      </c>
      <c r="AU217" s="161" t="s">
        <v>76</v>
      </c>
      <c r="AY217" s="16" t="s">
        <v>175</v>
      </c>
      <c r="BE217" s="162">
        <f t="shared" si="30"/>
        <v>0</v>
      </c>
      <c r="BF217" s="162">
        <f t="shared" si="31"/>
        <v>0</v>
      </c>
      <c r="BG217" s="162">
        <f t="shared" si="32"/>
        <v>0</v>
      </c>
      <c r="BH217" s="162">
        <f t="shared" si="33"/>
        <v>0</v>
      </c>
      <c r="BI217" s="162">
        <f t="shared" si="34"/>
        <v>0</v>
      </c>
      <c r="BJ217" s="16" t="s">
        <v>80</v>
      </c>
      <c r="BK217" s="162">
        <f t="shared" si="35"/>
        <v>0</v>
      </c>
      <c r="BL217" s="16" t="s">
        <v>86</v>
      </c>
      <c r="BM217" s="161" t="s">
        <v>1494</v>
      </c>
    </row>
    <row r="218" spans="1:65" s="2" customFormat="1" ht="24.2" customHeight="1" x14ac:dyDescent="0.2">
      <c r="A218" s="28"/>
      <c r="B218" s="149"/>
      <c r="C218" s="150">
        <v>89</v>
      </c>
      <c r="D218" s="150" t="s">
        <v>177</v>
      </c>
      <c r="E218" s="151" t="s">
        <v>1496</v>
      </c>
      <c r="F218" s="152" t="s">
        <v>1497</v>
      </c>
      <c r="G218" s="153" t="s">
        <v>250</v>
      </c>
      <c r="H218" s="154">
        <v>10</v>
      </c>
      <c r="I218" s="155"/>
      <c r="J218" s="155"/>
      <c r="K218" s="156"/>
      <c r="L218" s="29"/>
      <c r="M218" s="157" t="s">
        <v>1</v>
      </c>
      <c r="N218" s="158" t="s">
        <v>35</v>
      </c>
      <c r="O218" s="159">
        <v>0</v>
      </c>
      <c r="P218" s="159">
        <f t="shared" si="27"/>
        <v>0</v>
      </c>
      <c r="Q218" s="159">
        <v>0</v>
      </c>
      <c r="R218" s="159">
        <f t="shared" si="28"/>
        <v>0</v>
      </c>
      <c r="S218" s="159">
        <v>0</v>
      </c>
      <c r="T218" s="160">
        <f t="shared" si="29"/>
        <v>0</v>
      </c>
      <c r="U218" s="28"/>
      <c r="V218" s="28"/>
      <c r="W218" s="28"/>
      <c r="X218" s="28"/>
      <c r="Y218" s="28"/>
      <c r="Z218" s="28"/>
      <c r="AA218" s="28"/>
      <c r="AB218" s="28"/>
      <c r="AC218" s="28"/>
      <c r="AD218" s="28"/>
      <c r="AE218" s="28"/>
      <c r="AR218" s="161" t="s">
        <v>86</v>
      </c>
      <c r="AT218" s="161" t="s">
        <v>177</v>
      </c>
      <c r="AU218" s="161" t="s">
        <v>76</v>
      </c>
      <c r="AY218" s="16" t="s">
        <v>175</v>
      </c>
      <c r="BE218" s="162">
        <f t="shared" si="30"/>
        <v>0</v>
      </c>
      <c r="BF218" s="162">
        <f t="shared" si="31"/>
        <v>0</v>
      </c>
      <c r="BG218" s="162">
        <f t="shared" si="32"/>
        <v>0</v>
      </c>
      <c r="BH218" s="162">
        <f t="shared" si="33"/>
        <v>0</v>
      </c>
      <c r="BI218" s="162">
        <f t="shared" si="34"/>
        <v>0</v>
      </c>
      <c r="BJ218" s="16" t="s">
        <v>80</v>
      </c>
      <c r="BK218" s="162">
        <f t="shared" si="35"/>
        <v>0</v>
      </c>
      <c r="BL218" s="16" t="s">
        <v>86</v>
      </c>
      <c r="BM218" s="161" t="s">
        <v>1498</v>
      </c>
    </row>
    <row r="219" spans="1:65" s="2" customFormat="1" ht="24.2" customHeight="1" x14ac:dyDescent="0.2">
      <c r="A219" s="28"/>
      <c r="B219" s="149"/>
      <c r="C219" s="150">
        <v>90</v>
      </c>
      <c r="D219" s="150" t="s">
        <v>177</v>
      </c>
      <c r="E219" s="151" t="s">
        <v>1499</v>
      </c>
      <c r="F219" s="152" t="s">
        <v>1500</v>
      </c>
      <c r="G219" s="153" t="s">
        <v>250</v>
      </c>
      <c r="H219" s="154">
        <v>36</v>
      </c>
      <c r="I219" s="155"/>
      <c r="J219" s="155"/>
      <c r="K219" s="156"/>
      <c r="L219" s="29"/>
      <c r="M219" s="157" t="s">
        <v>1</v>
      </c>
      <c r="N219" s="158" t="s">
        <v>35</v>
      </c>
      <c r="O219" s="159">
        <v>0</v>
      </c>
      <c r="P219" s="159">
        <f t="shared" si="27"/>
        <v>0</v>
      </c>
      <c r="Q219" s="159">
        <v>0</v>
      </c>
      <c r="R219" s="159">
        <f t="shared" si="28"/>
        <v>0</v>
      </c>
      <c r="S219" s="159">
        <v>0</v>
      </c>
      <c r="T219" s="160">
        <f t="shared" si="29"/>
        <v>0</v>
      </c>
      <c r="U219" s="28"/>
      <c r="V219" s="28"/>
      <c r="W219" s="28"/>
      <c r="X219" s="28"/>
      <c r="Y219" s="28"/>
      <c r="Z219" s="28"/>
      <c r="AA219" s="28"/>
      <c r="AB219" s="28"/>
      <c r="AC219" s="28"/>
      <c r="AD219" s="28"/>
      <c r="AE219" s="28"/>
      <c r="AR219" s="161" t="s">
        <v>86</v>
      </c>
      <c r="AT219" s="161" t="s">
        <v>177</v>
      </c>
      <c r="AU219" s="161" t="s">
        <v>76</v>
      </c>
      <c r="AY219" s="16" t="s">
        <v>175</v>
      </c>
      <c r="BE219" s="162">
        <f t="shared" si="30"/>
        <v>0</v>
      </c>
      <c r="BF219" s="162">
        <f t="shared" si="31"/>
        <v>0</v>
      </c>
      <c r="BG219" s="162">
        <f t="shared" si="32"/>
        <v>0</v>
      </c>
      <c r="BH219" s="162">
        <f t="shared" si="33"/>
        <v>0</v>
      </c>
      <c r="BI219" s="162">
        <f t="shared" si="34"/>
        <v>0</v>
      </c>
      <c r="BJ219" s="16" t="s">
        <v>80</v>
      </c>
      <c r="BK219" s="162">
        <f t="shared" si="35"/>
        <v>0</v>
      </c>
      <c r="BL219" s="16" t="s">
        <v>86</v>
      </c>
      <c r="BM219" s="161" t="s">
        <v>1501</v>
      </c>
    </row>
    <row r="220" spans="1:65" s="2" customFormat="1" ht="24.2" customHeight="1" x14ac:dyDescent="0.2">
      <c r="A220" s="28"/>
      <c r="B220" s="149"/>
      <c r="C220" s="150">
        <v>91</v>
      </c>
      <c r="D220" s="150" t="s">
        <v>177</v>
      </c>
      <c r="E220" s="151" t="s">
        <v>1503</v>
      </c>
      <c r="F220" s="152" t="s">
        <v>1504</v>
      </c>
      <c r="G220" s="153" t="s">
        <v>250</v>
      </c>
      <c r="H220" s="154">
        <v>46</v>
      </c>
      <c r="I220" s="155"/>
      <c r="J220" s="155"/>
      <c r="K220" s="156"/>
      <c r="L220" s="29"/>
      <c r="M220" s="157" t="s">
        <v>1</v>
      </c>
      <c r="N220" s="158" t="s">
        <v>35</v>
      </c>
      <c r="O220" s="159">
        <v>0</v>
      </c>
      <c r="P220" s="159">
        <f t="shared" si="27"/>
        <v>0</v>
      </c>
      <c r="Q220" s="159">
        <v>0</v>
      </c>
      <c r="R220" s="159">
        <f t="shared" si="28"/>
        <v>0</v>
      </c>
      <c r="S220" s="159">
        <v>0</v>
      </c>
      <c r="T220" s="160">
        <f t="shared" si="29"/>
        <v>0</v>
      </c>
      <c r="U220" s="28"/>
      <c r="V220" s="28"/>
      <c r="W220" s="28"/>
      <c r="X220" s="28"/>
      <c r="Y220" s="28"/>
      <c r="Z220" s="28"/>
      <c r="AA220" s="28"/>
      <c r="AB220" s="28"/>
      <c r="AC220" s="28"/>
      <c r="AD220" s="28"/>
      <c r="AE220" s="28"/>
      <c r="AR220" s="161" t="s">
        <v>86</v>
      </c>
      <c r="AT220" s="161" t="s">
        <v>177</v>
      </c>
      <c r="AU220" s="161" t="s">
        <v>76</v>
      </c>
      <c r="AY220" s="16" t="s">
        <v>175</v>
      </c>
      <c r="BE220" s="162">
        <f t="shared" si="30"/>
        <v>0</v>
      </c>
      <c r="BF220" s="162">
        <f t="shared" si="31"/>
        <v>0</v>
      </c>
      <c r="BG220" s="162">
        <f t="shared" si="32"/>
        <v>0</v>
      </c>
      <c r="BH220" s="162">
        <f t="shared" si="33"/>
        <v>0</v>
      </c>
      <c r="BI220" s="162">
        <f t="shared" si="34"/>
        <v>0</v>
      </c>
      <c r="BJ220" s="16" t="s">
        <v>80</v>
      </c>
      <c r="BK220" s="162">
        <f t="shared" si="35"/>
        <v>0</v>
      </c>
      <c r="BL220" s="16" t="s">
        <v>86</v>
      </c>
      <c r="BM220" s="161" t="s">
        <v>1505</v>
      </c>
    </row>
    <row r="221" spans="1:65" s="2" customFormat="1" ht="24.2" customHeight="1" x14ac:dyDescent="0.2">
      <c r="A221" s="28"/>
      <c r="B221" s="149"/>
      <c r="C221" s="150">
        <v>92</v>
      </c>
      <c r="D221" s="150" t="s">
        <v>177</v>
      </c>
      <c r="E221" s="151" t="s">
        <v>1506</v>
      </c>
      <c r="F221" s="152" t="s">
        <v>1507</v>
      </c>
      <c r="G221" s="153" t="s">
        <v>250</v>
      </c>
      <c r="H221" s="154">
        <v>20</v>
      </c>
      <c r="I221" s="155"/>
      <c r="J221" s="155"/>
      <c r="K221" s="156"/>
      <c r="L221" s="29"/>
      <c r="M221" s="157" t="s">
        <v>1</v>
      </c>
      <c r="N221" s="158" t="s">
        <v>35</v>
      </c>
      <c r="O221" s="159">
        <v>0</v>
      </c>
      <c r="P221" s="159">
        <f t="shared" si="27"/>
        <v>0</v>
      </c>
      <c r="Q221" s="159">
        <v>0</v>
      </c>
      <c r="R221" s="159">
        <f t="shared" si="28"/>
        <v>0</v>
      </c>
      <c r="S221" s="159">
        <v>0</v>
      </c>
      <c r="T221" s="160">
        <f t="shared" si="29"/>
        <v>0</v>
      </c>
      <c r="U221" s="28"/>
      <c r="V221" s="28"/>
      <c r="W221" s="28"/>
      <c r="X221" s="28"/>
      <c r="Y221" s="28"/>
      <c r="Z221" s="28"/>
      <c r="AA221" s="28"/>
      <c r="AB221" s="28"/>
      <c r="AC221" s="28"/>
      <c r="AD221" s="28"/>
      <c r="AE221" s="28"/>
      <c r="AR221" s="161" t="s">
        <v>86</v>
      </c>
      <c r="AT221" s="161" t="s">
        <v>177</v>
      </c>
      <c r="AU221" s="161" t="s">
        <v>76</v>
      </c>
      <c r="AY221" s="16" t="s">
        <v>175</v>
      </c>
      <c r="BE221" s="162">
        <f t="shared" si="30"/>
        <v>0</v>
      </c>
      <c r="BF221" s="162">
        <f t="shared" si="31"/>
        <v>0</v>
      </c>
      <c r="BG221" s="162">
        <f t="shared" si="32"/>
        <v>0</v>
      </c>
      <c r="BH221" s="162">
        <f t="shared" si="33"/>
        <v>0</v>
      </c>
      <c r="BI221" s="162">
        <f t="shared" si="34"/>
        <v>0</v>
      </c>
      <c r="BJ221" s="16" t="s">
        <v>80</v>
      </c>
      <c r="BK221" s="162">
        <f t="shared" si="35"/>
        <v>0</v>
      </c>
      <c r="BL221" s="16" t="s">
        <v>86</v>
      </c>
      <c r="BM221" s="161" t="s">
        <v>1508</v>
      </c>
    </row>
    <row r="222" spans="1:65" s="2" customFormat="1" ht="33" customHeight="1" x14ac:dyDescent="0.2">
      <c r="A222" s="28"/>
      <c r="B222" s="149"/>
      <c r="C222" s="150">
        <v>93</v>
      </c>
      <c r="D222" s="150" t="s">
        <v>177</v>
      </c>
      <c r="E222" s="151" t="s">
        <v>1510</v>
      </c>
      <c r="F222" s="152" t="s">
        <v>1511</v>
      </c>
      <c r="G222" s="153" t="s">
        <v>250</v>
      </c>
      <c r="H222" s="154">
        <v>93</v>
      </c>
      <c r="I222" s="155"/>
      <c r="J222" s="155"/>
      <c r="K222" s="156"/>
      <c r="L222" s="29"/>
      <c r="M222" s="157" t="s">
        <v>1</v>
      </c>
      <c r="N222" s="158" t="s">
        <v>35</v>
      </c>
      <c r="O222" s="159">
        <v>0</v>
      </c>
      <c r="P222" s="159">
        <f t="shared" si="27"/>
        <v>0</v>
      </c>
      <c r="Q222" s="159">
        <v>0</v>
      </c>
      <c r="R222" s="159">
        <f t="shared" si="28"/>
        <v>0</v>
      </c>
      <c r="S222" s="159">
        <v>0</v>
      </c>
      <c r="T222" s="160">
        <f t="shared" si="29"/>
        <v>0</v>
      </c>
      <c r="U222" s="28"/>
      <c r="V222" s="28"/>
      <c r="W222" s="28"/>
      <c r="X222" s="28"/>
      <c r="Y222" s="28"/>
      <c r="Z222" s="28"/>
      <c r="AA222" s="28"/>
      <c r="AB222" s="28"/>
      <c r="AC222" s="28"/>
      <c r="AD222" s="28"/>
      <c r="AE222" s="28"/>
      <c r="AR222" s="161" t="s">
        <v>86</v>
      </c>
      <c r="AT222" s="161" t="s">
        <v>177</v>
      </c>
      <c r="AU222" s="161" t="s">
        <v>76</v>
      </c>
      <c r="AY222" s="16" t="s">
        <v>175</v>
      </c>
      <c r="BE222" s="162">
        <f t="shared" si="30"/>
        <v>0</v>
      </c>
      <c r="BF222" s="162">
        <f t="shared" si="31"/>
        <v>0</v>
      </c>
      <c r="BG222" s="162">
        <f t="shared" si="32"/>
        <v>0</v>
      </c>
      <c r="BH222" s="162">
        <f t="shared" si="33"/>
        <v>0</v>
      </c>
      <c r="BI222" s="162">
        <f t="shared" si="34"/>
        <v>0</v>
      </c>
      <c r="BJ222" s="16" t="s">
        <v>80</v>
      </c>
      <c r="BK222" s="162">
        <f t="shared" si="35"/>
        <v>0</v>
      </c>
      <c r="BL222" s="16" t="s">
        <v>86</v>
      </c>
      <c r="BM222" s="161" t="s">
        <v>1512</v>
      </c>
    </row>
    <row r="223" spans="1:65" s="2" customFormat="1" ht="33" customHeight="1" x14ac:dyDescent="0.2">
      <c r="A223" s="28"/>
      <c r="B223" s="149"/>
      <c r="C223" s="150">
        <v>94</v>
      </c>
      <c r="D223" s="150" t="s">
        <v>177</v>
      </c>
      <c r="E223" s="151" t="s">
        <v>1513</v>
      </c>
      <c r="F223" s="152" t="s">
        <v>1514</v>
      </c>
      <c r="G223" s="153" t="s">
        <v>250</v>
      </c>
      <c r="H223" s="154">
        <v>19</v>
      </c>
      <c r="I223" s="155"/>
      <c r="J223" s="155"/>
      <c r="K223" s="156"/>
      <c r="L223" s="29"/>
      <c r="M223" s="157" t="s">
        <v>1</v>
      </c>
      <c r="N223" s="158" t="s">
        <v>35</v>
      </c>
      <c r="O223" s="159">
        <v>0</v>
      </c>
      <c r="P223" s="159">
        <f t="shared" si="27"/>
        <v>0</v>
      </c>
      <c r="Q223" s="159">
        <v>0</v>
      </c>
      <c r="R223" s="159">
        <f t="shared" si="28"/>
        <v>0</v>
      </c>
      <c r="S223" s="159">
        <v>0</v>
      </c>
      <c r="T223" s="160">
        <f t="shared" si="29"/>
        <v>0</v>
      </c>
      <c r="U223" s="28"/>
      <c r="V223" s="28"/>
      <c r="W223" s="28"/>
      <c r="X223" s="28"/>
      <c r="Y223" s="28"/>
      <c r="Z223" s="28"/>
      <c r="AA223" s="28"/>
      <c r="AB223" s="28"/>
      <c r="AC223" s="28"/>
      <c r="AD223" s="28"/>
      <c r="AE223" s="28"/>
      <c r="AR223" s="161" t="s">
        <v>86</v>
      </c>
      <c r="AT223" s="161" t="s">
        <v>177</v>
      </c>
      <c r="AU223" s="161" t="s">
        <v>76</v>
      </c>
      <c r="AY223" s="16" t="s">
        <v>175</v>
      </c>
      <c r="BE223" s="162">
        <f t="shared" si="30"/>
        <v>0</v>
      </c>
      <c r="BF223" s="162">
        <f t="shared" si="31"/>
        <v>0</v>
      </c>
      <c r="BG223" s="162">
        <f t="shared" si="32"/>
        <v>0</v>
      </c>
      <c r="BH223" s="162">
        <f t="shared" si="33"/>
        <v>0</v>
      </c>
      <c r="BI223" s="162">
        <f t="shared" si="34"/>
        <v>0</v>
      </c>
      <c r="BJ223" s="16" t="s">
        <v>80</v>
      </c>
      <c r="BK223" s="162">
        <f t="shared" si="35"/>
        <v>0</v>
      </c>
      <c r="BL223" s="16" t="s">
        <v>86</v>
      </c>
      <c r="BM223" s="161" t="s">
        <v>1515</v>
      </c>
    </row>
    <row r="224" spans="1:65" s="2" customFormat="1" ht="21.75" customHeight="1" x14ac:dyDescent="0.2">
      <c r="A224" s="28"/>
      <c r="B224" s="149"/>
      <c r="C224" s="150">
        <v>95</v>
      </c>
      <c r="D224" s="150" t="s">
        <v>177</v>
      </c>
      <c r="E224" s="151" t="s">
        <v>1517</v>
      </c>
      <c r="F224" s="152" t="s">
        <v>1518</v>
      </c>
      <c r="G224" s="153" t="s">
        <v>250</v>
      </c>
      <c r="H224" s="154">
        <v>50</v>
      </c>
      <c r="I224" s="155"/>
      <c r="J224" s="155"/>
      <c r="K224" s="156"/>
      <c r="L224" s="29"/>
      <c r="M224" s="157" t="s">
        <v>1</v>
      </c>
      <c r="N224" s="158" t="s">
        <v>35</v>
      </c>
      <c r="O224" s="159">
        <v>0</v>
      </c>
      <c r="P224" s="159">
        <f t="shared" si="27"/>
        <v>0</v>
      </c>
      <c r="Q224" s="159">
        <v>0</v>
      </c>
      <c r="R224" s="159">
        <f t="shared" si="28"/>
        <v>0</v>
      </c>
      <c r="S224" s="159">
        <v>0</v>
      </c>
      <c r="T224" s="160">
        <f t="shared" si="29"/>
        <v>0</v>
      </c>
      <c r="U224" s="28"/>
      <c r="V224" s="28"/>
      <c r="W224" s="28"/>
      <c r="X224" s="28"/>
      <c r="Y224" s="28"/>
      <c r="Z224" s="28"/>
      <c r="AA224" s="28"/>
      <c r="AB224" s="28"/>
      <c r="AC224" s="28"/>
      <c r="AD224" s="28"/>
      <c r="AE224" s="28"/>
      <c r="AR224" s="161" t="s">
        <v>86</v>
      </c>
      <c r="AT224" s="161" t="s">
        <v>177</v>
      </c>
      <c r="AU224" s="161" t="s">
        <v>76</v>
      </c>
      <c r="AY224" s="16" t="s">
        <v>175</v>
      </c>
      <c r="BE224" s="162">
        <f t="shared" si="30"/>
        <v>0</v>
      </c>
      <c r="BF224" s="162">
        <f t="shared" si="31"/>
        <v>0</v>
      </c>
      <c r="BG224" s="162">
        <f t="shared" si="32"/>
        <v>0</v>
      </c>
      <c r="BH224" s="162">
        <f t="shared" si="33"/>
        <v>0</v>
      </c>
      <c r="BI224" s="162">
        <f t="shared" si="34"/>
        <v>0</v>
      </c>
      <c r="BJ224" s="16" t="s">
        <v>80</v>
      </c>
      <c r="BK224" s="162">
        <f t="shared" si="35"/>
        <v>0</v>
      </c>
      <c r="BL224" s="16" t="s">
        <v>86</v>
      </c>
      <c r="BM224" s="161" t="s">
        <v>1519</v>
      </c>
    </row>
    <row r="225" spans="1:65" s="2" customFormat="1" ht="24.2" customHeight="1" x14ac:dyDescent="0.2">
      <c r="A225" s="28"/>
      <c r="B225" s="149"/>
      <c r="C225" s="150">
        <v>96</v>
      </c>
      <c r="D225" s="150" t="s">
        <v>177</v>
      </c>
      <c r="E225" s="151" t="s">
        <v>1520</v>
      </c>
      <c r="F225" s="152" t="s">
        <v>1521</v>
      </c>
      <c r="G225" s="153" t="s">
        <v>275</v>
      </c>
      <c r="H225" s="154">
        <v>80</v>
      </c>
      <c r="I225" s="155"/>
      <c r="J225" s="155"/>
      <c r="K225" s="156"/>
      <c r="L225" s="29"/>
      <c r="M225" s="157" t="s">
        <v>1</v>
      </c>
      <c r="N225" s="158" t="s">
        <v>35</v>
      </c>
      <c r="O225" s="159">
        <v>0</v>
      </c>
      <c r="P225" s="159">
        <f t="shared" si="27"/>
        <v>0</v>
      </c>
      <c r="Q225" s="159">
        <v>0</v>
      </c>
      <c r="R225" s="159">
        <f t="shared" si="28"/>
        <v>0</v>
      </c>
      <c r="S225" s="159">
        <v>0</v>
      </c>
      <c r="T225" s="160">
        <f t="shared" si="29"/>
        <v>0</v>
      </c>
      <c r="U225" s="28"/>
      <c r="V225" s="28"/>
      <c r="W225" s="28"/>
      <c r="X225" s="28"/>
      <c r="Y225" s="28"/>
      <c r="Z225" s="28"/>
      <c r="AA225" s="28"/>
      <c r="AB225" s="28"/>
      <c r="AC225" s="28"/>
      <c r="AD225" s="28"/>
      <c r="AE225" s="28"/>
      <c r="AR225" s="161" t="s">
        <v>86</v>
      </c>
      <c r="AT225" s="161" t="s">
        <v>177</v>
      </c>
      <c r="AU225" s="161" t="s">
        <v>76</v>
      </c>
      <c r="AY225" s="16" t="s">
        <v>175</v>
      </c>
      <c r="BE225" s="162">
        <f t="shared" si="30"/>
        <v>0</v>
      </c>
      <c r="BF225" s="162">
        <f t="shared" si="31"/>
        <v>0</v>
      </c>
      <c r="BG225" s="162">
        <f t="shared" si="32"/>
        <v>0</v>
      </c>
      <c r="BH225" s="162">
        <f t="shared" si="33"/>
        <v>0</v>
      </c>
      <c r="BI225" s="162">
        <f t="shared" si="34"/>
        <v>0</v>
      </c>
      <c r="BJ225" s="16" t="s">
        <v>80</v>
      </c>
      <c r="BK225" s="162">
        <f t="shared" si="35"/>
        <v>0</v>
      </c>
      <c r="BL225" s="16" t="s">
        <v>86</v>
      </c>
      <c r="BM225" s="161" t="s">
        <v>1522</v>
      </c>
    </row>
    <row r="226" spans="1:65" s="2" customFormat="1" ht="33" customHeight="1" x14ac:dyDescent="0.2">
      <c r="A226" s="28"/>
      <c r="B226" s="149"/>
      <c r="C226" s="150">
        <v>97</v>
      </c>
      <c r="D226" s="150" t="s">
        <v>177</v>
      </c>
      <c r="E226" s="151" t="s">
        <v>1523</v>
      </c>
      <c r="F226" s="152" t="s">
        <v>1524</v>
      </c>
      <c r="G226" s="153" t="s">
        <v>275</v>
      </c>
      <c r="H226" s="154">
        <v>4</v>
      </c>
      <c r="I226" s="155"/>
      <c r="J226" s="155"/>
      <c r="K226" s="156"/>
      <c r="L226" s="29"/>
      <c r="M226" s="157" t="s">
        <v>1</v>
      </c>
      <c r="N226" s="158" t="s">
        <v>35</v>
      </c>
      <c r="O226" s="159">
        <v>0</v>
      </c>
      <c r="P226" s="159">
        <f t="shared" si="27"/>
        <v>0</v>
      </c>
      <c r="Q226" s="159">
        <v>0</v>
      </c>
      <c r="R226" s="159">
        <f t="shared" si="28"/>
        <v>0</v>
      </c>
      <c r="S226" s="159">
        <v>0</v>
      </c>
      <c r="T226" s="160">
        <f t="shared" si="29"/>
        <v>0</v>
      </c>
      <c r="U226" s="28"/>
      <c r="V226" s="28"/>
      <c r="W226" s="28"/>
      <c r="X226" s="28"/>
      <c r="Y226" s="28"/>
      <c r="Z226" s="28"/>
      <c r="AA226" s="28"/>
      <c r="AB226" s="28"/>
      <c r="AC226" s="28"/>
      <c r="AD226" s="28"/>
      <c r="AE226" s="28"/>
      <c r="AR226" s="161" t="s">
        <v>86</v>
      </c>
      <c r="AT226" s="161" t="s">
        <v>177</v>
      </c>
      <c r="AU226" s="161" t="s">
        <v>76</v>
      </c>
      <c r="AY226" s="16" t="s">
        <v>175</v>
      </c>
      <c r="BE226" s="162">
        <f t="shared" si="30"/>
        <v>0</v>
      </c>
      <c r="BF226" s="162">
        <f t="shared" si="31"/>
        <v>0</v>
      </c>
      <c r="BG226" s="162">
        <f t="shared" si="32"/>
        <v>0</v>
      </c>
      <c r="BH226" s="162">
        <f t="shared" si="33"/>
        <v>0</v>
      </c>
      <c r="BI226" s="162">
        <f t="shared" si="34"/>
        <v>0</v>
      </c>
      <c r="BJ226" s="16" t="s">
        <v>80</v>
      </c>
      <c r="BK226" s="162">
        <f t="shared" si="35"/>
        <v>0</v>
      </c>
      <c r="BL226" s="16" t="s">
        <v>86</v>
      </c>
      <c r="BM226" s="161" t="s">
        <v>1525</v>
      </c>
    </row>
    <row r="227" spans="1:65" s="2" customFormat="1" ht="24.2" customHeight="1" x14ac:dyDescent="0.2">
      <c r="A227" s="28"/>
      <c r="B227" s="149"/>
      <c r="C227" s="150">
        <v>98</v>
      </c>
      <c r="D227" s="150" t="s">
        <v>177</v>
      </c>
      <c r="E227" s="151" t="s">
        <v>1526</v>
      </c>
      <c r="F227" s="152" t="s">
        <v>1527</v>
      </c>
      <c r="G227" s="153" t="s">
        <v>275</v>
      </c>
      <c r="H227" s="154">
        <v>3</v>
      </c>
      <c r="I227" s="155"/>
      <c r="J227" s="155"/>
      <c r="K227" s="156"/>
      <c r="L227" s="29"/>
      <c r="M227" s="157" t="s">
        <v>1</v>
      </c>
      <c r="N227" s="158" t="s">
        <v>35</v>
      </c>
      <c r="O227" s="159">
        <v>0</v>
      </c>
      <c r="P227" s="159">
        <f t="shared" si="27"/>
        <v>0</v>
      </c>
      <c r="Q227" s="159">
        <v>0</v>
      </c>
      <c r="R227" s="159">
        <f t="shared" si="28"/>
        <v>0</v>
      </c>
      <c r="S227" s="159">
        <v>0</v>
      </c>
      <c r="T227" s="160">
        <f t="shared" si="29"/>
        <v>0</v>
      </c>
      <c r="U227" s="28"/>
      <c r="V227" s="28"/>
      <c r="W227" s="28"/>
      <c r="X227" s="28"/>
      <c r="Y227" s="28"/>
      <c r="Z227" s="28"/>
      <c r="AA227" s="28"/>
      <c r="AB227" s="28"/>
      <c r="AC227" s="28"/>
      <c r="AD227" s="28"/>
      <c r="AE227" s="28"/>
      <c r="AR227" s="161" t="s">
        <v>86</v>
      </c>
      <c r="AT227" s="161" t="s">
        <v>177</v>
      </c>
      <c r="AU227" s="161" t="s">
        <v>76</v>
      </c>
      <c r="AY227" s="16" t="s">
        <v>175</v>
      </c>
      <c r="BE227" s="162">
        <f t="shared" si="30"/>
        <v>0</v>
      </c>
      <c r="BF227" s="162">
        <f t="shared" si="31"/>
        <v>0</v>
      </c>
      <c r="BG227" s="162">
        <f t="shared" si="32"/>
        <v>0</v>
      </c>
      <c r="BH227" s="162">
        <f t="shared" si="33"/>
        <v>0</v>
      </c>
      <c r="BI227" s="162">
        <f t="shared" si="34"/>
        <v>0</v>
      </c>
      <c r="BJ227" s="16" t="s">
        <v>80</v>
      </c>
      <c r="BK227" s="162">
        <f t="shared" si="35"/>
        <v>0</v>
      </c>
      <c r="BL227" s="16" t="s">
        <v>86</v>
      </c>
      <c r="BM227" s="161" t="s">
        <v>1528</v>
      </c>
    </row>
    <row r="228" spans="1:65" s="2" customFormat="1" ht="24" customHeight="1" x14ac:dyDescent="0.2">
      <c r="A228" s="28"/>
      <c r="B228" s="149"/>
      <c r="C228" s="150">
        <v>99</v>
      </c>
      <c r="D228" s="150" t="s">
        <v>177</v>
      </c>
      <c r="E228" s="151" t="s">
        <v>1529</v>
      </c>
      <c r="F228" s="152" t="s">
        <v>1530</v>
      </c>
      <c r="G228" s="153" t="s">
        <v>275</v>
      </c>
      <c r="H228" s="154">
        <v>1</v>
      </c>
      <c r="I228" s="155"/>
      <c r="J228" s="155"/>
      <c r="K228" s="156"/>
      <c r="L228" s="29"/>
      <c r="M228" s="157" t="s">
        <v>1</v>
      </c>
      <c r="N228" s="158" t="s">
        <v>35</v>
      </c>
      <c r="O228" s="159">
        <v>0</v>
      </c>
      <c r="P228" s="159">
        <f t="shared" si="27"/>
        <v>0</v>
      </c>
      <c r="Q228" s="159">
        <v>0</v>
      </c>
      <c r="R228" s="159">
        <f t="shared" si="28"/>
        <v>0</v>
      </c>
      <c r="S228" s="159">
        <v>0</v>
      </c>
      <c r="T228" s="160">
        <f t="shared" si="29"/>
        <v>0</v>
      </c>
      <c r="U228" s="28"/>
      <c r="V228" s="28"/>
      <c r="W228" s="28"/>
      <c r="X228" s="28"/>
      <c r="Y228" s="28"/>
      <c r="Z228" s="28"/>
      <c r="AA228" s="28"/>
      <c r="AB228" s="28"/>
      <c r="AC228" s="28"/>
      <c r="AD228" s="28"/>
      <c r="AE228" s="28"/>
      <c r="AR228" s="161" t="s">
        <v>86</v>
      </c>
      <c r="AT228" s="161" t="s">
        <v>177</v>
      </c>
      <c r="AU228" s="161" t="s">
        <v>76</v>
      </c>
      <c r="AY228" s="16" t="s">
        <v>175</v>
      </c>
      <c r="BE228" s="162">
        <f t="shared" si="30"/>
        <v>0</v>
      </c>
      <c r="BF228" s="162">
        <f t="shared" si="31"/>
        <v>0</v>
      </c>
      <c r="BG228" s="162">
        <f t="shared" si="32"/>
        <v>0</v>
      </c>
      <c r="BH228" s="162">
        <f t="shared" si="33"/>
        <v>0</v>
      </c>
      <c r="BI228" s="162">
        <f t="shared" si="34"/>
        <v>0</v>
      </c>
      <c r="BJ228" s="16" t="s">
        <v>80</v>
      </c>
      <c r="BK228" s="162">
        <f t="shared" si="35"/>
        <v>0</v>
      </c>
      <c r="BL228" s="16" t="s">
        <v>86</v>
      </c>
      <c r="BM228" s="161" t="s">
        <v>1531</v>
      </c>
    </row>
    <row r="229" spans="1:65" s="2" customFormat="1" ht="16.5" customHeight="1" x14ac:dyDescent="0.2">
      <c r="A229" s="28"/>
      <c r="B229" s="149"/>
      <c r="C229" s="150">
        <v>102</v>
      </c>
      <c r="D229" s="150" t="s">
        <v>177</v>
      </c>
      <c r="E229" s="151" t="s">
        <v>1384</v>
      </c>
      <c r="F229" s="152" t="s">
        <v>1385</v>
      </c>
      <c r="G229" s="153" t="s">
        <v>349</v>
      </c>
      <c r="H229" s="154">
        <v>3</v>
      </c>
      <c r="I229" s="155"/>
      <c r="J229" s="155"/>
      <c r="K229" s="156"/>
      <c r="L229" s="29"/>
      <c r="M229" s="157" t="s">
        <v>1</v>
      </c>
      <c r="N229" s="158" t="s">
        <v>35</v>
      </c>
      <c r="O229" s="159">
        <v>0</v>
      </c>
      <c r="P229" s="159">
        <f t="shared" si="27"/>
        <v>0</v>
      </c>
      <c r="Q229" s="159">
        <v>0</v>
      </c>
      <c r="R229" s="159">
        <f t="shared" si="28"/>
        <v>0</v>
      </c>
      <c r="S229" s="159">
        <v>0</v>
      </c>
      <c r="T229" s="160">
        <f t="shared" si="29"/>
        <v>0</v>
      </c>
      <c r="U229" s="28"/>
      <c r="V229" s="28"/>
      <c r="W229" s="28"/>
      <c r="X229" s="28"/>
      <c r="Y229" s="28"/>
      <c r="Z229" s="28"/>
      <c r="AA229" s="28"/>
      <c r="AB229" s="28"/>
      <c r="AC229" s="28"/>
      <c r="AD229" s="28"/>
      <c r="AE229" s="28"/>
      <c r="AR229" s="161" t="s">
        <v>86</v>
      </c>
      <c r="AT229" s="161" t="s">
        <v>177</v>
      </c>
      <c r="AU229" s="161" t="s">
        <v>76</v>
      </c>
      <c r="AY229" s="16" t="s">
        <v>175</v>
      </c>
      <c r="BE229" s="162">
        <f t="shared" si="30"/>
        <v>0</v>
      </c>
      <c r="BF229" s="162">
        <f t="shared" si="31"/>
        <v>0</v>
      </c>
      <c r="BG229" s="162">
        <f t="shared" si="32"/>
        <v>0</v>
      </c>
      <c r="BH229" s="162">
        <f t="shared" si="33"/>
        <v>0</v>
      </c>
      <c r="BI229" s="162">
        <f t="shared" si="34"/>
        <v>0</v>
      </c>
      <c r="BJ229" s="16" t="s">
        <v>80</v>
      </c>
      <c r="BK229" s="162">
        <f t="shared" si="35"/>
        <v>0</v>
      </c>
      <c r="BL229" s="16" t="s">
        <v>86</v>
      </c>
      <c r="BM229" s="161" t="s">
        <v>1534</v>
      </c>
    </row>
    <row r="230" spans="1:65" s="12" customFormat="1" ht="25.9" customHeight="1" x14ac:dyDescent="0.2">
      <c r="B230" s="137"/>
      <c r="D230" s="138" t="s">
        <v>68</v>
      </c>
      <c r="E230" s="139" t="s">
        <v>1535</v>
      </c>
      <c r="F230" s="139" t="s">
        <v>1536</v>
      </c>
      <c r="J230" s="140"/>
      <c r="L230" s="137"/>
      <c r="M230" s="141"/>
      <c r="N230" s="142"/>
      <c r="O230" s="142"/>
      <c r="P230" s="143">
        <f>SUM(P231:P237)</f>
        <v>0</v>
      </c>
      <c r="Q230" s="142"/>
      <c r="R230" s="143">
        <f>SUM(R231:R237)</f>
        <v>0</v>
      </c>
      <c r="S230" s="142"/>
      <c r="T230" s="144">
        <f>SUM(T231:T237)</f>
        <v>0</v>
      </c>
      <c r="AR230" s="138" t="s">
        <v>76</v>
      </c>
      <c r="AT230" s="145" t="s">
        <v>68</v>
      </c>
      <c r="AU230" s="145" t="s">
        <v>69</v>
      </c>
      <c r="AY230" s="138" t="s">
        <v>175</v>
      </c>
      <c r="BK230" s="146">
        <f>SUM(BK231:BK237)</f>
        <v>0</v>
      </c>
    </row>
    <row r="231" spans="1:65" s="2" customFormat="1" ht="16.5" customHeight="1" x14ac:dyDescent="0.2">
      <c r="A231" s="28"/>
      <c r="B231" s="149"/>
      <c r="C231" s="297">
        <v>104</v>
      </c>
      <c r="D231" s="150" t="s">
        <v>177</v>
      </c>
      <c r="E231" s="151" t="s">
        <v>1537</v>
      </c>
      <c r="F231" s="293" t="s">
        <v>2986</v>
      </c>
      <c r="G231" s="153" t="s">
        <v>250</v>
      </c>
      <c r="H231" s="154">
        <v>40</v>
      </c>
      <c r="I231" s="155"/>
      <c r="J231" s="155"/>
      <c r="K231" s="156"/>
      <c r="L231" s="29"/>
      <c r="M231" s="157" t="s">
        <v>1</v>
      </c>
      <c r="N231" s="158" t="s">
        <v>35</v>
      </c>
      <c r="O231" s="159">
        <v>0</v>
      </c>
      <c r="P231" s="159">
        <f t="shared" ref="P231:P237" si="36">O231*H231</f>
        <v>0</v>
      </c>
      <c r="Q231" s="159">
        <v>0</v>
      </c>
      <c r="R231" s="159">
        <f t="shared" ref="R231:R237" si="37">Q231*H231</f>
        <v>0</v>
      </c>
      <c r="S231" s="159">
        <v>0</v>
      </c>
      <c r="T231" s="160">
        <f t="shared" ref="T231:T237" si="38">S231*H231</f>
        <v>0</v>
      </c>
      <c r="U231" s="28"/>
      <c r="V231" s="28"/>
      <c r="W231" s="28"/>
      <c r="X231" s="28"/>
      <c r="Y231" s="28"/>
      <c r="Z231" s="28"/>
      <c r="AA231" s="28"/>
      <c r="AB231" s="28"/>
      <c r="AC231" s="28"/>
      <c r="AD231" s="28"/>
      <c r="AE231" s="28"/>
      <c r="AR231" s="161" t="s">
        <v>86</v>
      </c>
      <c r="AT231" s="161" t="s">
        <v>177</v>
      </c>
      <c r="AU231" s="161" t="s">
        <v>76</v>
      </c>
      <c r="AY231" s="16" t="s">
        <v>175</v>
      </c>
      <c r="BE231" s="162">
        <f t="shared" ref="BE231:BE237" si="39">IF(N231="základná",J231,0)</f>
        <v>0</v>
      </c>
      <c r="BF231" s="162">
        <f t="shared" ref="BF231:BF237" si="40">IF(N231="znížená",J231,0)</f>
        <v>0</v>
      </c>
      <c r="BG231" s="162">
        <f t="shared" ref="BG231:BG237" si="41">IF(N231="zákl. prenesená",J231,0)</f>
        <v>0</v>
      </c>
      <c r="BH231" s="162">
        <f t="shared" ref="BH231:BH237" si="42">IF(N231="zníž. prenesená",J231,0)</f>
        <v>0</v>
      </c>
      <c r="BI231" s="162">
        <f t="shared" ref="BI231:BI237" si="43">IF(N231="nulová",J231,0)</f>
        <v>0</v>
      </c>
      <c r="BJ231" s="16" t="s">
        <v>80</v>
      </c>
      <c r="BK231" s="162">
        <f t="shared" ref="BK231:BK237" si="44">ROUND(I231*H231,2)</f>
        <v>0</v>
      </c>
      <c r="BL231" s="16" t="s">
        <v>86</v>
      </c>
      <c r="BM231" s="161" t="s">
        <v>1538</v>
      </c>
    </row>
    <row r="232" spans="1:65" s="2" customFormat="1" ht="24.2" customHeight="1" x14ac:dyDescent="0.2">
      <c r="A232" s="28"/>
      <c r="B232" s="149"/>
      <c r="C232" s="150">
        <v>105</v>
      </c>
      <c r="D232" s="150" t="s">
        <v>177</v>
      </c>
      <c r="E232" s="151" t="s">
        <v>1539</v>
      </c>
      <c r="F232" s="152" t="s">
        <v>1540</v>
      </c>
      <c r="G232" s="153" t="s">
        <v>250</v>
      </c>
      <c r="H232" s="154">
        <v>40</v>
      </c>
      <c r="I232" s="155"/>
      <c r="J232" s="155"/>
      <c r="K232" s="156"/>
      <c r="L232" s="29"/>
      <c r="M232" s="157" t="s">
        <v>1</v>
      </c>
      <c r="N232" s="158" t="s">
        <v>35</v>
      </c>
      <c r="O232" s="159">
        <v>0</v>
      </c>
      <c r="P232" s="159">
        <f t="shared" si="36"/>
        <v>0</v>
      </c>
      <c r="Q232" s="159">
        <v>0</v>
      </c>
      <c r="R232" s="159">
        <f t="shared" si="37"/>
        <v>0</v>
      </c>
      <c r="S232" s="159">
        <v>0</v>
      </c>
      <c r="T232" s="160">
        <f t="shared" si="38"/>
        <v>0</v>
      </c>
      <c r="U232" s="28"/>
      <c r="V232" s="28"/>
      <c r="W232" s="28"/>
      <c r="X232" s="28"/>
      <c r="Y232" s="28"/>
      <c r="Z232" s="28"/>
      <c r="AA232" s="28"/>
      <c r="AB232" s="28"/>
      <c r="AC232" s="28"/>
      <c r="AD232" s="28"/>
      <c r="AE232" s="28"/>
      <c r="AR232" s="161" t="s">
        <v>86</v>
      </c>
      <c r="AT232" s="161" t="s">
        <v>177</v>
      </c>
      <c r="AU232" s="161" t="s">
        <v>76</v>
      </c>
      <c r="AY232" s="16" t="s">
        <v>175</v>
      </c>
      <c r="BE232" s="162">
        <f t="shared" si="39"/>
        <v>0</v>
      </c>
      <c r="BF232" s="162">
        <f t="shared" si="40"/>
        <v>0</v>
      </c>
      <c r="BG232" s="162">
        <f t="shared" si="41"/>
        <v>0</v>
      </c>
      <c r="BH232" s="162">
        <f t="shared" si="42"/>
        <v>0</v>
      </c>
      <c r="BI232" s="162">
        <f t="shared" si="43"/>
        <v>0</v>
      </c>
      <c r="BJ232" s="16" t="s">
        <v>80</v>
      </c>
      <c r="BK232" s="162">
        <f t="shared" si="44"/>
        <v>0</v>
      </c>
      <c r="BL232" s="16" t="s">
        <v>86</v>
      </c>
      <c r="BM232" s="161" t="s">
        <v>1541</v>
      </c>
    </row>
    <row r="233" spans="1:65" s="2" customFormat="1" ht="26.25" customHeight="1" x14ac:dyDescent="0.2">
      <c r="A233" s="28"/>
      <c r="B233" s="149"/>
      <c r="C233" s="150">
        <v>106</v>
      </c>
      <c r="D233" s="150" t="s">
        <v>177</v>
      </c>
      <c r="E233" s="151" t="s">
        <v>1542</v>
      </c>
      <c r="F233" s="293" t="s">
        <v>2937</v>
      </c>
      <c r="G233" s="153" t="s">
        <v>275</v>
      </c>
      <c r="H233" s="154">
        <v>8</v>
      </c>
      <c r="I233" s="155"/>
      <c r="J233" s="155"/>
      <c r="K233" s="156"/>
      <c r="L233" s="29"/>
      <c r="M233" s="157" t="s">
        <v>1</v>
      </c>
      <c r="N233" s="158" t="s">
        <v>35</v>
      </c>
      <c r="O233" s="159">
        <v>0</v>
      </c>
      <c r="P233" s="159">
        <f t="shared" si="36"/>
        <v>0</v>
      </c>
      <c r="Q233" s="159">
        <v>0</v>
      </c>
      <c r="R233" s="159">
        <f t="shared" si="37"/>
        <v>0</v>
      </c>
      <c r="S233" s="159">
        <v>0</v>
      </c>
      <c r="T233" s="160">
        <f t="shared" si="38"/>
        <v>0</v>
      </c>
      <c r="U233" s="28"/>
      <c r="V233" s="28"/>
      <c r="W233" s="28"/>
      <c r="X233" s="28"/>
      <c r="Y233" s="28"/>
      <c r="Z233" s="28"/>
      <c r="AA233" s="28"/>
      <c r="AB233" s="28"/>
      <c r="AC233" s="28"/>
      <c r="AD233" s="28"/>
      <c r="AE233" s="28"/>
      <c r="AR233" s="161" t="s">
        <v>86</v>
      </c>
      <c r="AT233" s="161" t="s">
        <v>177</v>
      </c>
      <c r="AU233" s="161" t="s">
        <v>76</v>
      </c>
      <c r="AY233" s="16" t="s">
        <v>175</v>
      </c>
      <c r="BE233" s="162">
        <f t="shared" si="39"/>
        <v>0</v>
      </c>
      <c r="BF233" s="162">
        <f t="shared" si="40"/>
        <v>0</v>
      </c>
      <c r="BG233" s="162">
        <f t="shared" si="41"/>
        <v>0</v>
      </c>
      <c r="BH233" s="162">
        <f t="shared" si="42"/>
        <v>0</v>
      </c>
      <c r="BI233" s="162">
        <f t="shared" si="43"/>
        <v>0</v>
      </c>
      <c r="BJ233" s="16" t="s">
        <v>80</v>
      </c>
      <c r="BK233" s="162">
        <f t="shared" si="44"/>
        <v>0</v>
      </c>
      <c r="BL233" s="16" t="s">
        <v>86</v>
      </c>
      <c r="BM233" s="161" t="s">
        <v>1543</v>
      </c>
    </row>
    <row r="234" spans="1:65" s="2" customFormat="1" ht="24.2" customHeight="1" x14ac:dyDescent="0.2">
      <c r="A234" s="28"/>
      <c r="B234" s="149"/>
      <c r="C234" s="150">
        <v>107</v>
      </c>
      <c r="D234" s="150" t="s">
        <v>177</v>
      </c>
      <c r="E234" s="151" t="s">
        <v>1544</v>
      </c>
      <c r="F234" s="152" t="s">
        <v>1545</v>
      </c>
      <c r="G234" s="153" t="s">
        <v>275</v>
      </c>
      <c r="H234" s="154">
        <v>8</v>
      </c>
      <c r="I234" s="155"/>
      <c r="J234" s="155"/>
      <c r="K234" s="156"/>
      <c r="L234" s="29"/>
      <c r="M234" s="157" t="s">
        <v>1</v>
      </c>
      <c r="N234" s="158" t="s">
        <v>35</v>
      </c>
      <c r="O234" s="159">
        <v>0</v>
      </c>
      <c r="P234" s="159">
        <f t="shared" si="36"/>
        <v>0</v>
      </c>
      <c r="Q234" s="159">
        <v>0</v>
      </c>
      <c r="R234" s="159">
        <f t="shared" si="37"/>
        <v>0</v>
      </c>
      <c r="S234" s="159">
        <v>0</v>
      </c>
      <c r="T234" s="160">
        <f t="shared" si="38"/>
        <v>0</v>
      </c>
      <c r="U234" s="28"/>
      <c r="V234" s="28"/>
      <c r="W234" s="28"/>
      <c r="X234" s="28"/>
      <c r="Y234" s="28"/>
      <c r="Z234" s="28"/>
      <c r="AA234" s="28"/>
      <c r="AB234" s="28"/>
      <c r="AC234" s="28"/>
      <c r="AD234" s="28"/>
      <c r="AE234" s="28"/>
      <c r="AR234" s="161" t="s">
        <v>86</v>
      </c>
      <c r="AT234" s="161" t="s">
        <v>177</v>
      </c>
      <c r="AU234" s="161" t="s">
        <v>76</v>
      </c>
      <c r="AY234" s="16" t="s">
        <v>175</v>
      </c>
      <c r="BE234" s="162">
        <f t="shared" si="39"/>
        <v>0</v>
      </c>
      <c r="BF234" s="162">
        <f t="shared" si="40"/>
        <v>0</v>
      </c>
      <c r="BG234" s="162">
        <f t="shared" si="41"/>
        <v>0</v>
      </c>
      <c r="BH234" s="162">
        <f t="shared" si="42"/>
        <v>0</v>
      </c>
      <c r="BI234" s="162">
        <f t="shared" si="43"/>
        <v>0</v>
      </c>
      <c r="BJ234" s="16" t="s">
        <v>80</v>
      </c>
      <c r="BK234" s="162">
        <f t="shared" si="44"/>
        <v>0</v>
      </c>
      <c r="BL234" s="16" t="s">
        <v>86</v>
      </c>
      <c r="BM234" s="161" t="s">
        <v>1546</v>
      </c>
    </row>
    <row r="235" spans="1:65" s="2" customFormat="1" ht="24.2" customHeight="1" x14ac:dyDescent="0.2">
      <c r="A235" s="28"/>
      <c r="B235" s="149"/>
      <c r="C235" s="150">
        <v>108</v>
      </c>
      <c r="D235" s="150" t="s">
        <v>177</v>
      </c>
      <c r="E235" s="151" t="s">
        <v>1547</v>
      </c>
      <c r="F235" s="152" t="s">
        <v>1548</v>
      </c>
      <c r="G235" s="153" t="s">
        <v>275</v>
      </c>
      <c r="H235" s="154">
        <v>1</v>
      </c>
      <c r="I235" s="155"/>
      <c r="J235" s="155"/>
      <c r="K235" s="156"/>
      <c r="L235" s="29"/>
      <c r="M235" s="157" t="s">
        <v>1</v>
      </c>
      <c r="N235" s="158" t="s">
        <v>35</v>
      </c>
      <c r="O235" s="159">
        <v>0</v>
      </c>
      <c r="P235" s="159">
        <f t="shared" si="36"/>
        <v>0</v>
      </c>
      <c r="Q235" s="159">
        <v>0</v>
      </c>
      <c r="R235" s="159">
        <f t="shared" si="37"/>
        <v>0</v>
      </c>
      <c r="S235" s="159">
        <v>0</v>
      </c>
      <c r="T235" s="160">
        <f t="shared" si="38"/>
        <v>0</v>
      </c>
      <c r="U235" s="28"/>
      <c r="V235" s="28"/>
      <c r="W235" s="28"/>
      <c r="X235" s="28"/>
      <c r="Y235" s="28"/>
      <c r="Z235" s="28"/>
      <c r="AA235" s="28"/>
      <c r="AB235" s="28"/>
      <c r="AC235" s="28"/>
      <c r="AD235" s="28"/>
      <c r="AE235" s="28"/>
      <c r="AR235" s="161" t="s">
        <v>86</v>
      </c>
      <c r="AT235" s="161" t="s">
        <v>177</v>
      </c>
      <c r="AU235" s="161" t="s">
        <v>76</v>
      </c>
      <c r="AY235" s="16" t="s">
        <v>175</v>
      </c>
      <c r="BE235" s="162">
        <f t="shared" si="39"/>
        <v>0</v>
      </c>
      <c r="BF235" s="162">
        <f t="shared" si="40"/>
        <v>0</v>
      </c>
      <c r="BG235" s="162">
        <f t="shared" si="41"/>
        <v>0</v>
      </c>
      <c r="BH235" s="162">
        <f t="shared" si="42"/>
        <v>0</v>
      </c>
      <c r="BI235" s="162">
        <f t="shared" si="43"/>
        <v>0</v>
      </c>
      <c r="BJ235" s="16" t="s">
        <v>80</v>
      </c>
      <c r="BK235" s="162">
        <f t="shared" si="44"/>
        <v>0</v>
      </c>
      <c r="BL235" s="16" t="s">
        <v>86</v>
      </c>
      <c r="BM235" s="161" t="s">
        <v>1549</v>
      </c>
    </row>
    <row r="236" spans="1:65" s="2" customFormat="1" ht="16.5" customHeight="1" x14ac:dyDescent="0.2">
      <c r="A236" s="28"/>
      <c r="B236" s="149"/>
      <c r="C236" s="150">
        <v>109</v>
      </c>
      <c r="D236" s="150" t="s">
        <v>177</v>
      </c>
      <c r="E236" s="151" t="s">
        <v>1550</v>
      </c>
      <c r="F236" s="152" t="s">
        <v>1551</v>
      </c>
      <c r="G236" s="153" t="s">
        <v>275</v>
      </c>
      <c r="H236" s="154">
        <v>1</v>
      </c>
      <c r="I236" s="155"/>
      <c r="J236" s="155"/>
      <c r="K236" s="156"/>
      <c r="L236" s="29"/>
      <c r="M236" s="157" t="s">
        <v>1</v>
      </c>
      <c r="N236" s="158" t="s">
        <v>35</v>
      </c>
      <c r="O236" s="159">
        <v>0</v>
      </c>
      <c r="P236" s="159">
        <f t="shared" si="36"/>
        <v>0</v>
      </c>
      <c r="Q236" s="159">
        <v>0</v>
      </c>
      <c r="R236" s="159">
        <f t="shared" si="37"/>
        <v>0</v>
      </c>
      <c r="S236" s="159">
        <v>0</v>
      </c>
      <c r="T236" s="160">
        <f t="shared" si="38"/>
        <v>0</v>
      </c>
      <c r="U236" s="28"/>
      <c r="V236" s="28"/>
      <c r="W236" s="28"/>
      <c r="X236" s="28"/>
      <c r="Y236" s="28"/>
      <c r="Z236" s="28"/>
      <c r="AA236" s="28"/>
      <c r="AB236" s="28"/>
      <c r="AC236" s="28"/>
      <c r="AD236" s="28"/>
      <c r="AE236" s="28"/>
      <c r="AR236" s="161" t="s">
        <v>86</v>
      </c>
      <c r="AT236" s="161" t="s">
        <v>177</v>
      </c>
      <c r="AU236" s="161" t="s">
        <v>76</v>
      </c>
      <c r="AY236" s="16" t="s">
        <v>175</v>
      </c>
      <c r="BE236" s="162">
        <f t="shared" si="39"/>
        <v>0</v>
      </c>
      <c r="BF236" s="162">
        <f t="shared" si="40"/>
        <v>0</v>
      </c>
      <c r="BG236" s="162">
        <f t="shared" si="41"/>
        <v>0</v>
      </c>
      <c r="BH236" s="162">
        <f t="shared" si="42"/>
        <v>0</v>
      </c>
      <c r="BI236" s="162">
        <f t="shared" si="43"/>
        <v>0</v>
      </c>
      <c r="BJ236" s="16" t="s">
        <v>80</v>
      </c>
      <c r="BK236" s="162">
        <f t="shared" si="44"/>
        <v>0</v>
      </c>
      <c r="BL236" s="16" t="s">
        <v>86</v>
      </c>
      <c r="BM236" s="161" t="s">
        <v>1552</v>
      </c>
    </row>
    <row r="237" spans="1:65" s="2" customFormat="1" ht="16.5" customHeight="1" x14ac:dyDescent="0.2">
      <c r="A237" s="28"/>
      <c r="B237" s="149"/>
      <c r="C237" s="150">
        <v>112</v>
      </c>
      <c r="D237" s="150" t="s">
        <v>177</v>
      </c>
      <c r="E237" s="151" t="s">
        <v>1384</v>
      </c>
      <c r="F237" s="152" t="s">
        <v>1385</v>
      </c>
      <c r="G237" s="153" t="s">
        <v>349</v>
      </c>
      <c r="H237" s="154">
        <v>3</v>
      </c>
      <c r="I237" s="155"/>
      <c r="J237" s="155"/>
      <c r="K237" s="156"/>
      <c r="L237" s="29"/>
      <c r="M237" s="157" t="s">
        <v>1</v>
      </c>
      <c r="N237" s="158" t="s">
        <v>35</v>
      </c>
      <c r="O237" s="159">
        <v>0</v>
      </c>
      <c r="P237" s="159">
        <f t="shared" si="36"/>
        <v>0</v>
      </c>
      <c r="Q237" s="159">
        <v>0</v>
      </c>
      <c r="R237" s="159">
        <f t="shared" si="37"/>
        <v>0</v>
      </c>
      <c r="S237" s="159">
        <v>0</v>
      </c>
      <c r="T237" s="160">
        <f t="shared" si="38"/>
        <v>0</v>
      </c>
      <c r="U237" s="28"/>
      <c r="V237" s="28"/>
      <c r="W237" s="28"/>
      <c r="X237" s="28"/>
      <c r="Y237" s="28"/>
      <c r="Z237" s="28"/>
      <c r="AA237" s="28"/>
      <c r="AB237" s="28"/>
      <c r="AC237" s="28"/>
      <c r="AD237" s="28"/>
      <c r="AE237" s="28"/>
      <c r="AR237" s="161" t="s">
        <v>86</v>
      </c>
      <c r="AT237" s="161" t="s">
        <v>177</v>
      </c>
      <c r="AU237" s="161" t="s">
        <v>76</v>
      </c>
      <c r="AY237" s="16" t="s">
        <v>175</v>
      </c>
      <c r="BE237" s="162">
        <f t="shared" si="39"/>
        <v>0</v>
      </c>
      <c r="BF237" s="162">
        <f t="shared" si="40"/>
        <v>0</v>
      </c>
      <c r="BG237" s="162">
        <f t="shared" si="41"/>
        <v>0</v>
      </c>
      <c r="BH237" s="162">
        <f t="shared" si="42"/>
        <v>0</v>
      </c>
      <c r="BI237" s="162">
        <f t="shared" si="43"/>
        <v>0</v>
      </c>
      <c r="BJ237" s="16" t="s">
        <v>80</v>
      </c>
      <c r="BK237" s="162">
        <f t="shared" si="44"/>
        <v>0</v>
      </c>
      <c r="BL237" s="16" t="s">
        <v>86</v>
      </c>
      <c r="BM237" s="161" t="s">
        <v>1555</v>
      </c>
    </row>
    <row r="238" spans="1:65" s="12" customFormat="1" ht="25.9" customHeight="1" x14ac:dyDescent="0.2">
      <c r="B238" s="137"/>
      <c r="D238" s="138" t="s">
        <v>68</v>
      </c>
      <c r="E238" s="139" t="s">
        <v>1558</v>
      </c>
      <c r="F238" s="139" t="s">
        <v>2934</v>
      </c>
      <c r="J238" s="140"/>
      <c r="L238" s="137"/>
      <c r="M238" s="141"/>
      <c r="N238" s="142"/>
      <c r="O238" s="142"/>
      <c r="P238" s="143">
        <f>SUM(P239:P242)</f>
        <v>0</v>
      </c>
      <c r="Q238" s="142"/>
      <c r="R238" s="143">
        <f>SUM(R239:R242)</f>
        <v>0</v>
      </c>
      <c r="S238" s="142"/>
      <c r="T238" s="144">
        <f>SUM(T239:T242)</f>
        <v>0</v>
      </c>
      <c r="AR238" s="138" t="s">
        <v>76</v>
      </c>
      <c r="AT238" s="145" t="s">
        <v>68</v>
      </c>
      <c r="AU238" s="145" t="s">
        <v>69</v>
      </c>
      <c r="AY238" s="138" t="s">
        <v>175</v>
      </c>
      <c r="BK238" s="146">
        <f>SUM(BK239:BK242)</f>
        <v>0</v>
      </c>
    </row>
    <row r="239" spans="1:65" s="2" customFormat="1" ht="16.5" customHeight="1" x14ac:dyDescent="0.2">
      <c r="A239" s="28"/>
      <c r="B239" s="149"/>
      <c r="C239" s="150">
        <v>115</v>
      </c>
      <c r="D239" s="150" t="s">
        <v>177</v>
      </c>
      <c r="E239" s="151" t="s">
        <v>1561</v>
      </c>
      <c r="F239" s="152" t="s">
        <v>1562</v>
      </c>
      <c r="G239" s="153" t="s">
        <v>1124</v>
      </c>
      <c r="H239" s="154">
        <v>16</v>
      </c>
      <c r="I239" s="155"/>
      <c r="J239" s="155"/>
      <c r="K239" s="156"/>
      <c r="L239" s="29"/>
      <c r="M239" s="157" t="s">
        <v>1</v>
      </c>
      <c r="N239" s="158" t="s">
        <v>35</v>
      </c>
      <c r="O239" s="159">
        <v>0</v>
      </c>
      <c r="P239" s="159">
        <f t="shared" ref="P239:P242" si="45">O239*H239</f>
        <v>0</v>
      </c>
      <c r="Q239" s="159">
        <v>0</v>
      </c>
      <c r="R239" s="159">
        <f t="shared" ref="R239:R242" si="46">Q239*H239</f>
        <v>0</v>
      </c>
      <c r="S239" s="159">
        <v>0</v>
      </c>
      <c r="T239" s="160">
        <f t="shared" ref="T239:T242" si="47">S239*H239</f>
        <v>0</v>
      </c>
      <c r="U239" s="28"/>
      <c r="V239" s="28"/>
      <c r="W239" s="28"/>
      <c r="X239" s="28"/>
      <c r="Y239" s="28"/>
      <c r="Z239" s="28"/>
      <c r="AA239" s="28"/>
      <c r="AB239" s="28"/>
      <c r="AC239" s="28"/>
      <c r="AD239" s="28"/>
      <c r="AE239" s="28"/>
      <c r="AR239" s="161" t="s">
        <v>86</v>
      </c>
      <c r="AT239" s="161" t="s">
        <v>177</v>
      </c>
      <c r="AU239" s="161" t="s">
        <v>76</v>
      </c>
      <c r="AY239" s="16" t="s">
        <v>175</v>
      </c>
      <c r="BE239" s="162">
        <f t="shared" ref="BE239:BE242" si="48">IF(N239="základná",J239,0)</f>
        <v>0</v>
      </c>
      <c r="BF239" s="162">
        <f t="shared" ref="BF239:BF242" si="49">IF(N239="znížená",J239,0)</f>
        <v>0</v>
      </c>
      <c r="BG239" s="162">
        <f t="shared" ref="BG239:BG242" si="50">IF(N239="zákl. prenesená",J239,0)</f>
        <v>0</v>
      </c>
      <c r="BH239" s="162">
        <f t="shared" ref="BH239:BH242" si="51">IF(N239="zníž. prenesená",J239,0)</f>
        <v>0</v>
      </c>
      <c r="BI239" s="162">
        <f t="shared" ref="BI239:BI242" si="52">IF(N239="nulová",J239,0)</f>
        <v>0</v>
      </c>
      <c r="BJ239" s="16" t="s">
        <v>80</v>
      </c>
      <c r="BK239" s="162">
        <f t="shared" ref="BK239:BK242" si="53">ROUND(I239*H239,2)</f>
        <v>0</v>
      </c>
      <c r="BL239" s="16" t="s">
        <v>86</v>
      </c>
      <c r="BM239" s="161" t="s">
        <v>1563</v>
      </c>
    </row>
    <row r="240" spans="1:65" s="2" customFormat="1" ht="27" customHeight="1" x14ac:dyDescent="0.2">
      <c r="A240" s="28"/>
      <c r="B240" s="149"/>
      <c r="C240" s="150">
        <v>116</v>
      </c>
      <c r="D240" s="150" t="s">
        <v>177</v>
      </c>
      <c r="E240" s="151" t="s">
        <v>1564</v>
      </c>
      <c r="F240" s="152" t="s">
        <v>2939</v>
      </c>
      <c r="G240" s="153" t="s">
        <v>1124</v>
      </c>
      <c r="H240" s="154">
        <v>8</v>
      </c>
      <c r="I240" s="155"/>
      <c r="J240" s="155"/>
      <c r="K240" s="156"/>
      <c r="L240" s="29"/>
      <c r="M240" s="157" t="s">
        <v>1</v>
      </c>
      <c r="N240" s="158" t="s">
        <v>35</v>
      </c>
      <c r="O240" s="159">
        <v>0</v>
      </c>
      <c r="P240" s="159">
        <f t="shared" si="45"/>
        <v>0</v>
      </c>
      <c r="Q240" s="159">
        <v>0</v>
      </c>
      <c r="R240" s="159">
        <f t="shared" si="46"/>
        <v>0</v>
      </c>
      <c r="S240" s="159">
        <v>0</v>
      </c>
      <c r="T240" s="160">
        <f t="shared" si="47"/>
        <v>0</v>
      </c>
      <c r="U240" s="28"/>
      <c r="V240" s="28"/>
      <c r="W240" s="28"/>
      <c r="X240" s="28"/>
      <c r="Y240" s="28"/>
      <c r="Z240" s="28"/>
      <c r="AA240" s="28"/>
      <c r="AB240" s="28"/>
      <c r="AC240" s="28"/>
      <c r="AD240" s="28"/>
      <c r="AE240" s="28"/>
      <c r="AR240" s="161" t="s">
        <v>86</v>
      </c>
      <c r="AT240" s="161" t="s">
        <v>177</v>
      </c>
      <c r="AU240" s="161" t="s">
        <v>76</v>
      </c>
      <c r="AY240" s="16" t="s">
        <v>175</v>
      </c>
      <c r="BE240" s="162">
        <f t="shared" si="48"/>
        <v>0</v>
      </c>
      <c r="BF240" s="162">
        <f t="shared" si="49"/>
        <v>0</v>
      </c>
      <c r="BG240" s="162">
        <f t="shared" si="50"/>
        <v>0</v>
      </c>
      <c r="BH240" s="162">
        <f t="shared" si="51"/>
        <v>0</v>
      </c>
      <c r="BI240" s="162">
        <f t="shared" si="52"/>
        <v>0</v>
      </c>
      <c r="BJ240" s="16" t="s">
        <v>80</v>
      </c>
      <c r="BK240" s="162">
        <f t="shared" si="53"/>
        <v>0</v>
      </c>
      <c r="BL240" s="16" t="s">
        <v>86</v>
      </c>
      <c r="BM240" s="161" t="s">
        <v>1565</v>
      </c>
    </row>
    <row r="241" spans="1:65" s="2" customFormat="1" ht="16.5" customHeight="1" x14ac:dyDescent="0.2">
      <c r="A241" s="28"/>
      <c r="B241" s="149"/>
      <c r="C241" s="150">
        <v>117</v>
      </c>
      <c r="D241" s="150" t="s">
        <v>177</v>
      </c>
      <c r="E241" s="151" t="s">
        <v>1566</v>
      </c>
      <c r="F241" s="293" t="s">
        <v>1567</v>
      </c>
      <c r="G241" s="153" t="s">
        <v>1568</v>
      </c>
      <c r="H241" s="154">
        <v>25</v>
      </c>
      <c r="I241" s="155"/>
      <c r="J241" s="155"/>
      <c r="K241" s="156"/>
      <c r="L241" s="29"/>
      <c r="M241" s="157" t="s">
        <v>1</v>
      </c>
      <c r="N241" s="158" t="s">
        <v>35</v>
      </c>
      <c r="O241" s="159">
        <v>0</v>
      </c>
      <c r="P241" s="159">
        <f t="shared" si="45"/>
        <v>0</v>
      </c>
      <c r="Q241" s="159">
        <v>0</v>
      </c>
      <c r="R241" s="159">
        <f t="shared" si="46"/>
        <v>0</v>
      </c>
      <c r="S241" s="159">
        <v>0</v>
      </c>
      <c r="T241" s="160">
        <f t="shared" si="47"/>
        <v>0</v>
      </c>
      <c r="U241" s="28"/>
      <c r="V241" s="28"/>
      <c r="W241" s="28"/>
      <c r="X241" s="28"/>
      <c r="Y241" s="28"/>
      <c r="Z241" s="28"/>
      <c r="AA241" s="28"/>
      <c r="AB241" s="28"/>
      <c r="AC241" s="28"/>
      <c r="AD241" s="28"/>
      <c r="AE241" s="28"/>
      <c r="AR241" s="161" t="s">
        <v>86</v>
      </c>
      <c r="AT241" s="161" t="s">
        <v>177</v>
      </c>
      <c r="AU241" s="161" t="s">
        <v>76</v>
      </c>
      <c r="AY241" s="16" t="s">
        <v>175</v>
      </c>
      <c r="BE241" s="162">
        <f t="shared" si="48"/>
        <v>0</v>
      </c>
      <c r="BF241" s="162">
        <f t="shared" si="49"/>
        <v>0</v>
      </c>
      <c r="BG241" s="162">
        <f t="shared" si="50"/>
        <v>0</v>
      </c>
      <c r="BH241" s="162">
        <f t="shared" si="51"/>
        <v>0</v>
      </c>
      <c r="BI241" s="162">
        <f t="shared" si="52"/>
        <v>0</v>
      </c>
      <c r="BJ241" s="16" t="s">
        <v>80</v>
      </c>
      <c r="BK241" s="162">
        <f t="shared" si="53"/>
        <v>0</v>
      </c>
      <c r="BL241" s="16" t="s">
        <v>86</v>
      </c>
      <c r="BM241" s="161" t="s">
        <v>1569</v>
      </c>
    </row>
    <row r="242" spans="1:65" s="2" customFormat="1" ht="16.5" customHeight="1" x14ac:dyDescent="0.2">
      <c r="A242" s="28"/>
      <c r="B242" s="149"/>
      <c r="C242" s="150">
        <v>118</v>
      </c>
      <c r="D242" s="150" t="s">
        <v>177</v>
      </c>
      <c r="E242" s="151" t="s">
        <v>1570</v>
      </c>
      <c r="F242" s="152" t="s">
        <v>2935</v>
      </c>
      <c r="G242" s="153" t="s">
        <v>1124</v>
      </c>
      <c r="H242" s="154">
        <v>12</v>
      </c>
      <c r="I242" s="155"/>
      <c r="J242" s="155"/>
      <c r="K242" s="156"/>
      <c r="L242" s="29"/>
      <c r="M242" s="157" t="s">
        <v>1</v>
      </c>
      <c r="N242" s="158" t="s">
        <v>35</v>
      </c>
      <c r="O242" s="159">
        <v>0</v>
      </c>
      <c r="P242" s="159">
        <f t="shared" si="45"/>
        <v>0</v>
      </c>
      <c r="Q242" s="159">
        <v>0</v>
      </c>
      <c r="R242" s="159">
        <f t="shared" si="46"/>
        <v>0</v>
      </c>
      <c r="S242" s="159">
        <v>0</v>
      </c>
      <c r="T242" s="160">
        <f t="shared" si="47"/>
        <v>0</v>
      </c>
      <c r="U242" s="28"/>
      <c r="V242" s="28"/>
      <c r="W242" s="28"/>
      <c r="X242" s="28"/>
      <c r="Y242" s="28"/>
      <c r="Z242" s="28"/>
      <c r="AA242" s="28"/>
      <c r="AB242" s="28"/>
      <c r="AC242" s="28"/>
      <c r="AD242" s="28"/>
      <c r="AE242" s="28"/>
      <c r="AR242" s="161" t="s">
        <v>86</v>
      </c>
      <c r="AT242" s="161" t="s">
        <v>177</v>
      </c>
      <c r="AU242" s="161" t="s">
        <v>76</v>
      </c>
      <c r="AY242" s="16" t="s">
        <v>175</v>
      </c>
      <c r="BE242" s="162">
        <f t="shared" si="48"/>
        <v>0</v>
      </c>
      <c r="BF242" s="162">
        <f t="shared" si="49"/>
        <v>0</v>
      </c>
      <c r="BG242" s="162">
        <f t="shared" si="50"/>
        <v>0</v>
      </c>
      <c r="BH242" s="162">
        <f t="shared" si="51"/>
        <v>0</v>
      </c>
      <c r="BI242" s="162">
        <f t="shared" si="52"/>
        <v>0</v>
      </c>
      <c r="BJ242" s="16" t="s">
        <v>80</v>
      </c>
      <c r="BK242" s="162">
        <f t="shared" si="53"/>
        <v>0</v>
      </c>
      <c r="BL242" s="16" t="s">
        <v>86</v>
      </c>
      <c r="BM242" s="161" t="s">
        <v>1571</v>
      </c>
    </row>
    <row r="243" spans="1:65" s="12" customFormat="1" ht="25.9" customHeight="1" x14ac:dyDescent="0.2">
      <c r="B243" s="137"/>
      <c r="D243" s="138" t="s">
        <v>68</v>
      </c>
      <c r="E243" s="139" t="s">
        <v>1572</v>
      </c>
      <c r="F243" s="139" t="s">
        <v>1573</v>
      </c>
      <c r="J243" s="140"/>
      <c r="L243" s="137"/>
      <c r="M243" s="141"/>
      <c r="N243" s="142"/>
      <c r="O243" s="142"/>
      <c r="P243" s="143">
        <f>SUM(P244:P245)</f>
        <v>0</v>
      </c>
      <c r="Q243" s="142"/>
      <c r="R243" s="143">
        <f>SUM(R244:R245)</f>
        <v>0</v>
      </c>
      <c r="S243" s="142"/>
      <c r="T243" s="144">
        <f>SUM(T244:T245)</f>
        <v>0</v>
      </c>
      <c r="AR243" s="138" t="s">
        <v>76</v>
      </c>
      <c r="AT243" s="145" t="s">
        <v>68</v>
      </c>
      <c r="AU243" s="145" t="s">
        <v>69</v>
      </c>
      <c r="AY243" s="138" t="s">
        <v>175</v>
      </c>
      <c r="BK243" s="146">
        <f>SUM(BK244:BK245)</f>
        <v>0</v>
      </c>
    </row>
    <row r="244" spans="1:65" s="2" customFormat="1" ht="16.5" customHeight="1" x14ac:dyDescent="0.2">
      <c r="A244" s="28"/>
      <c r="B244" s="149"/>
      <c r="C244" s="150">
        <v>119</v>
      </c>
      <c r="D244" s="150" t="s">
        <v>177</v>
      </c>
      <c r="E244" s="151" t="s">
        <v>1574</v>
      </c>
      <c r="F244" s="152" t="s">
        <v>2933</v>
      </c>
      <c r="G244" s="153" t="s">
        <v>1575</v>
      </c>
      <c r="H244" s="154">
        <v>23</v>
      </c>
      <c r="I244" s="155"/>
      <c r="J244" s="155"/>
      <c r="K244" s="156"/>
      <c r="L244" s="29"/>
      <c r="M244" s="157" t="s">
        <v>1</v>
      </c>
      <c r="N244" s="158" t="s">
        <v>35</v>
      </c>
      <c r="O244" s="159">
        <v>0</v>
      </c>
      <c r="P244" s="159">
        <f>O244*H244</f>
        <v>0</v>
      </c>
      <c r="Q244" s="159">
        <v>0</v>
      </c>
      <c r="R244" s="159">
        <f>Q244*H244</f>
        <v>0</v>
      </c>
      <c r="S244" s="159">
        <v>0</v>
      </c>
      <c r="T244" s="160">
        <f>S244*H244</f>
        <v>0</v>
      </c>
      <c r="U244" s="28"/>
      <c r="V244" s="28"/>
      <c r="W244" s="28"/>
      <c r="X244" s="28"/>
      <c r="Y244" s="28"/>
      <c r="Z244" s="28"/>
      <c r="AA244" s="28"/>
      <c r="AB244" s="28"/>
      <c r="AC244" s="28"/>
      <c r="AD244" s="28"/>
      <c r="AE244" s="28"/>
      <c r="AR244" s="161" t="s">
        <v>86</v>
      </c>
      <c r="AT244" s="161" t="s">
        <v>177</v>
      </c>
      <c r="AU244" s="161" t="s">
        <v>76</v>
      </c>
      <c r="AY244" s="16" t="s">
        <v>175</v>
      </c>
      <c r="BE244" s="162">
        <f>IF(N244="základná",J244,0)</f>
        <v>0</v>
      </c>
      <c r="BF244" s="162">
        <f>IF(N244="znížená",J244,0)</f>
        <v>0</v>
      </c>
      <c r="BG244" s="162">
        <f>IF(N244="zákl. prenesená",J244,0)</f>
        <v>0</v>
      </c>
      <c r="BH244" s="162">
        <f>IF(N244="zníž. prenesená",J244,0)</f>
        <v>0</v>
      </c>
      <c r="BI244" s="162">
        <f>IF(N244="nulová",J244,0)</f>
        <v>0</v>
      </c>
      <c r="BJ244" s="16" t="s">
        <v>80</v>
      </c>
      <c r="BK244" s="162">
        <f>ROUND(I244*H244,2)</f>
        <v>0</v>
      </c>
      <c r="BL244" s="16" t="s">
        <v>86</v>
      </c>
      <c r="BM244" s="161" t="s">
        <v>1576</v>
      </c>
    </row>
    <row r="245" spans="1:65" s="2" customFormat="1" ht="16.5" customHeight="1" x14ac:dyDescent="0.2">
      <c r="A245" s="28"/>
      <c r="B245" s="149"/>
      <c r="C245" s="150">
        <v>120</v>
      </c>
      <c r="D245" s="150" t="s">
        <v>177</v>
      </c>
      <c r="E245" s="151" t="s">
        <v>1577</v>
      </c>
      <c r="F245" s="152" t="s">
        <v>1578</v>
      </c>
      <c r="G245" s="153" t="s">
        <v>1124</v>
      </c>
      <c r="H245" s="154">
        <v>12</v>
      </c>
      <c r="I245" s="155"/>
      <c r="J245" s="155"/>
      <c r="K245" s="156"/>
      <c r="L245" s="29"/>
      <c r="M245" s="157" t="s">
        <v>1</v>
      </c>
      <c r="N245" s="158" t="s">
        <v>35</v>
      </c>
      <c r="O245" s="159">
        <v>0</v>
      </c>
      <c r="P245" s="159">
        <f>O245*H245</f>
        <v>0</v>
      </c>
      <c r="Q245" s="159">
        <v>0</v>
      </c>
      <c r="R245" s="159">
        <f>Q245*H245</f>
        <v>0</v>
      </c>
      <c r="S245" s="159">
        <v>0</v>
      </c>
      <c r="T245" s="160">
        <f>S245*H245</f>
        <v>0</v>
      </c>
      <c r="U245" s="28"/>
      <c r="V245" s="28"/>
      <c r="W245" s="28"/>
      <c r="X245" s="28"/>
      <c r="Y245" s="28"/>
      <c r="Z245" s="28"/>
      <c r="AA245" s="28"/>
      <c r="AB245" s="28"/>
      <c r="AC245" s="28"/>
      <c r="AD245" s="28"/>
      <c r="AE245" s="28"/>
      <c r="AR245" s="161" t="s">
        <v>86</v>
      </c>
      <c r="AT245" s="161" t="s">
        <v>177</v>
      </c>
      <c r="AU245" s="161" t="s">
        <v>76</v>
      </c>
      <c r="AY245" s="16" t="s">
        <v>175</v>
      </c>
      <c r="BE245" s="162">
        <f>IF(N245="základná",J245,0)</f>
        <v>0</v>
      </c>
      <c r="BF245" s="162">
        <f>IF(N245="znížená",J245,0)</f>
        <v>0</v>
      </c>
      <c r="BG245" s="162">
        <f>IF(N245="zákl. prenesená",J245,0)</f>
        <v>0</v>
      </c>
      <c r="BH245" s="162">
        <f>IF(N245="zníž. prenesená",J245,0)</f>
        <v>0</v>
      </c>
      <c r="BI245" s="162">
        <f>IF(N245="nulová",J245,0)</f>
        <v>0</v>
      </c>
      <c r="BJ245" s="16" t="s">
        <v>80</v>
      </c>
      <c r="BK245" s="162">
        <f>ROUND(I245*H245,2)</f>
        <v>0</v>
      </c>
      <c r="BL245" s="16" t="s">
        <v>86</v>
      </c>
      <c r="BM245" s="161" t="s">
        <v>1579</v>
      </c>
    </row>
    <row r="246" spans="1:65" s="2" customFormat="1" ht="6.95" customHeight="1" x14ac:dyDescent="0.2">
      <c r="A246" s="28"/>
      <c r="B246" s="45"/>
      <c r="C246" s="46"/>
      <c r="D246" s="46"/>
      <c r="E246" s="46"/>
      <c r="F246" s="46"/>
      <c r="G246" s="46"/>
      <c r="H246" s="46"/>
      <c r="I246" s="46"/>
      <c r="J246" s="46"/>
      <c r="K246" s="46"/>
      <c r="L246" s="29"/>
      <c r="M246" s="28"/>
      <c r="O246" s="28"/>
      <c r="P246" s="28"/>
      <c r="Q246" s="28"/>
      <c r="R246" s="28"/>
      <c r="S246" s="28"/>
      <c r="T246" s="28"/>
      <c r="U246" s="28"/>
      <c r="V246" s="28"/>
      <c r="W246" s="28"/>
      <c r="X246" s="28"/>
      <c r="Y246" s="28"/>
      <c r="Z246" s="28"/>
      <c r="AA246" s="28"/>
      <c r="AB246" s="28"/>
      <c r="AC246" s="28"/>
      <c r="AD246" s="28"/>
      <c r="AE246" s="28"/>
    </row>
  </sheetData>
  <autoFilter ref="C129:K245"/>
  <mergeCells count="15">
    <mergeCell ref="E116:H116"/>
    <mergeCell ref="E120:H120"/>
    <mergeCell ref="E118:H118"/>
    <mergeCell ref="E122:H122"/>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scale="87" fitToHeight="100" orientation="portrait" blackAndWhite="1" r:id="rId1"/>
  <headerFooter>
    <oddFooter>&amp;CStrana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50"/>
  <sheetViews>
    <sheetView showGridLines="0" topLeftCell="A11" workbookViewId="0">
      <selection activeCell="I111" sqref="I111"/>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5"/>
    </row>
    <row r="2" spans="1:46" s="1" customFormat="1" ht="36.950000000000003" customHeight="1" x14ac:dyDescent="0.2">
      <c r="L2" s="298" t="s">
        <v>5</v>
      </c>
      <c r="M2" s="299"/>
      <c r="N2" s="299"/>
      <c r="O2" s="299"/>
      <c r="P2" s="299"/>
      <c r="Q2" s="299"/>
      <c r="R2" s="299"/>
      <c r="S2" s="299"/>
      <c r="T2" s="299"/>
      <c r="U2" s="299"/>
      <c r="V2" s="299"/>
      <c r="AT2" s="16" t="s">
        <v>108</v>
      </c>
    </row>
    <row r="3" spans="1:46" s="1" customFormat="1" ht="6.95" customHeight="1" x14ac:dyDescent="0.2">
      <c r="B3" s="17"/>
      <c r="C3" s="18"/>
      <c r="D3" s="18"/>
      <c r="E3" s="18"/>
      <c r="F3" s="18"/>
      <c r="G3" s="18"/>
      <c r="H3" s="18"/>
      <c r="I3" s="18"/>
      <c r="J3" s="18"/>
      <c r="K3" s="18"/>
      <c r="L3" s="19"/>
      <c r="AT3" s="16" t="s">
        <v>69</v>
      </c>
    </row>
    <row r="4" spans="1:46" s="1" customFormat="1" ht="24.95" customHeight="1" x14ac:dyDescent="0.2">
      <c r="B4" s="19"/>
      <c r="D4" s="20" t="s">
        <v>138</v>
      </c>
      <c r="L4" s="19"/>
      <c r="M4" s="96" t="s">
        <v>8</v>
      </c>
      <c r="AT4" s="16" t="s">
        <v>3</v>
      </c>
    </row>
    <row r="5" spans="1:46" s="1" customFormat="1" ht="6.95" customHeight="1" x14ac:dyDescent="0.2">
      <c r="B5" s="19"/>
      <c r="L5" s="19"/>
    </row>
    <row r="6" spans="1:46" s="1" customFormat="1" ht="12" customHeight="1" x14ac:dyDescent="0.2">
      <c r="B6" s="19"/>
      <c r="D6" s="25" t="s">
        <v>11</v>
      </c>
      <c r="L6" s="19"/>
    </row>
    <row r="7" spans="1:46" s="1" customFormat="1" ht="16.5" customHeight="1" x14ac:dyDescent="0.2">
      <c r="B7" s="19"/>
      <c r="E7" s="353" t="str">
        <f>'Rekapitulácia stavby'!K6</f>
        <v>Lipany OOPZ, Rekonštrukcia objektu</v>
      </c>
      <c r="F7" s="354"/>
      <c r="G7" s="354"/>
      <c r="H7" s="354"/>
      <c r="L7" s="19"/>
    </row>
    <row r="8" spans="1:46" ht="14.25" x14ac:dyDescent="0.2">
      <c r="B8" s="19"/>
      <c r="D8" s="25" t="s">
        <v>139</v>
      </c>
      <c r="E8" s="202"/>
      <c r="F8" s="202"/>
      <c r="G8" s="202"/>
      <c r="H8" s="202"/>
      <c r="L8" s="19"/>
    </row>
    <row r="9" spans="1:46" s="1" customFormat="1" ht="16.5" customHeight="1" x14ac:dyDescent="0.2">
      <c r="B9" s="19"/>
      <c r="E9" s="353" t="s">
        <v>140</v>
      </c>
      <c r="F9" s="356"/>
      <c r="G9" s="356"/>
      <c r="H9" s="356"/>
      <c r="L9" s="19"/>
    </row>
    <row r="10" spans="1:46" s="1" customFormat="1" ht="12" customHeight="1" x14ac:dyDescent="0.2">
      <c r="B10" s="19"/>
      <c r="D10" s="25" t="s">
        <v>141</v>
      </c>
      <c r="E10" s="202"/>
      <c r="F10" s="202"/>
      <c r="G10" s="202"/>
      <c r="H10" s="202"/>
      <c r="L10" s="19"/>
    </row>
    <row r="11" spans="1:46" s="2" customFormat="1" ht="16.5" customHeight="1" x14ac:dyDescent="0.2">
      <c r="A11" s="28"/>
      <c r="B11" s="29"/>
      <c r="C11" s="28"/>
      <c r="D11" s="28"/>
      <c r="E11" s="354" t="s">
        <v>2880</v>
      </c>
      <c r="F11" s="355"/>
      <c r="G11" s="355"/>
      <c r="H11" s="355"/>
      <c r="I11" s="28"/>
      <c r="J11" s="28"/>
      <c r="K11" s="28"/>
      <c r="L11" s="40"/>
      <c r="S11" s="28"/>
      <c r="T11" s="28"/>
      <c r="U11" s="28"/>
      <c r="V11" s="28"/>
      <c r="W11" s="28"/>
      <c r="X11" s="28"/>
      <c r="Y11" s="28"/>
      <c r="Z11" s="28"/>
      <c r="AA11" s="28"/>
      <c r="AB11" s="28"/>
      <c r="AC11" s="28"/>
      <c r="AD11" s="28"/>
      <c r="AE11" s="28"/>
    </row>
    <row r="12" spans="1:46" s="2" customFormat="1" ht="12" customHeight="1" x14ac:dyDescent="0.2">
      <c r="A12" s="28"/>
      <c r="B12" s="29"/>
      <c r="C12" s="28"/>
      <c r="D12" s="25" t="s">
        <v>143</v>
      </c>
      <c r="E12" s="28"/>
      <c r="F12" s="2" t="s">
        <v>2879</v>
      </c>
      <c r="G12" s="28"/>
      <c r="H12" s="28"/>
      <c r="I12" s="28"/>
      <c r="J12" s="28"/>
      <c r="K12" s="28"/>
      <c r="L12" s="40"/>
      <c r="S12" s="28"/>
      <c r="T12" s="28"/>
      <c r="U12" s="28"/>
      <c r="V12" s="28"/>
      <c r="W12" s="28"/>
      <c r="X12" s="28"/>
      <c r="Y12" s="28"/>
      <c r="Z12" s="28"/>
      <c r="AA12" s="28"/>
      <c r="AB12" s="28"/>
      <c r="AC12" s="28"/>
      <c r="AD12" s="28"/>
      <c r="AE12" s="28"/>
    </row>
    <row r="13" spans="1:46" s="2" customFormat="1" ht="16.5" customHeight="1" x14ac:dyDescent="0.2">
      <c r="A13" s="28"/>
      <c r="B13" s="29"/>
      <c r="C13" s="28"/>
      <c r="D13" s="28"/>
      <c r="E13" s="333" t="s">
        <v>1580</v>
      </c>
      <c r="F13" s="357"/>
      <c r="G13" s="357"/>
      <c r="H13" s="357"/>
      <c r="I13" s="28"/>
      <c r="J13" s="28"/>
      <c r="K13" s="28"/>
      <c r="L13" s="40"/>
      <c r="S13" s="28"/>
      <c r="T13" s="28"/>
      <c r="U13" s="28"/>
      <c r="V13" s="28"/>
      <c r="W13" s="28"/>
      <c r="X13" s="28"/>
      <c r="Y13" s="28"/>
      <c r="Z13" s="28"/>
      <c r="AA13" s="28"/>
      <c r="AB13" s="28"/>
      <c r="AC13" s="28"/>
      <c r="AD13" s="28"/>
      <c r="AE13" s="28"/>
    </row>
    <row r="14" spans="1:46" s="2" customFormat="1" x14ac:dyDescent="0.2">
      <c r="A14" s="28"/>
      <c r="B14" s="29"/>
      <c r="C14" s="28"/>
      <c r="D14" s="28"/>
      <c r="E14" s="28"/>
      <c r="F14" s="28"/>
      <c r="G14" s="28"/>
      <c r="H14" s="28"/>
      <c r="I14" s="28"/>
      <c r="J14" s="28"/>
      <c r="K14" s="28"/>
      <c r="L14" s="40"/>
      <c r="S14" s="28"/>
      <c r="T14" s="28"/>
      <c r="U14" s="28"/>
      <c r="V14" s="28"/>
      <c r="W14" s="28"/>
      <c r="X14" s="28"/>
      <c r="Y14" s="28"/>
      <c r="Z14" s="28"/>
      <c r="AA14" s="28"/>
      <c r="AB14" s="28"/>
      <c r="AC14" s="28"/>
      <c r="AD14" s="28"/>
      <c r="AE14" s="28"/>
    </row>
    <row r="15" spans="1:46" s="2" customFormat="1" ht="12" customHeight="1" x14ac:dyDescent="0.2">
      <c r="A15" s="28"/>
      <c r="B15" s="29"/>
      <c r="C15" s="28"/>
      <c r="D15" s="25" t="s">
        <v>13</v>
      </c>
      <c r="E15" s="28"/>
      <c r="F15" s="23" t="s">
        <v>1</v>
      </c>
      <c r="G15" s="28"/>
      <c r="H15" s="28"/>
      <c r="I15" s="25" t="s">
        <v>14</v>
      </c>
      <c r="J15" s="23" t="s">
        <v>1</v>
      </c>
      <c r="K15" s="28"/>
      <c r="L15" s="40"/>
      <c r="S15" s="28"/>
      <c r="T15" s="28"/>
      <c r="U15" s="28"/>
      <c r="V15" s="28"/>
      <c r="W15" s="28"/>
      <c r="X15" s="28"/>
      <c r="Y15" s="28"/>
      <c r="Z15" s="28"/>
      <c r="AA15" s="28"/>
      <c r="AB15" s="28"/>
      <c r="AC15" s="28"/>
      <c r="AD15" s="28"/>
      <c r="AE15" s="28"/>
    </row>
    <row r="16" spans="1:46" s="2" customFormat="1" ht="12" customHeight="1" x14ac:dyDescent="0.2">
      <c r="A16" s="28"/>
      <c r="B16" s="29"/>
      <c r="C16" s="28"/>
      <c r="D16" s="25" t="s">
        <v>15</v>
      </c>
      <c r="E16" s="28"/>
      <c r="F16" s="23" t="s">
        <v>16</v>
      </c>
      <c r="G16" s="28"/>
      <c r="H16" s="28"/>
      <c r="I16" s="25" t="s">
        <v>17</v>
      </c>
      <c r="J16" s="53" t="str">
        <f>'Rekapitulácia stavby'!AN8</f>
        <v>16.12.2022</v>
      </c>
      <c r="K16" s="28"/>
      <c r="L16" s="40"/>
      <c r="S16" s="28"/>
      <c r="T16" s="28"/>
      <c r="U16" s="28"/>
      <c r="V16" s="28"/>
      <c r="W16" s="28"/>
      <c r="X16" s="28"/>
      <c r="Y16" s="28"/>
      <c r="Z16" s="28"/>
      <c r="AA16" s="28"/>
      <c r="AB16" s="28"/>
      <c r="AC16" s="28"/>
      <c r="AD16" s="28"/>
      <c r="AE16" s="28"/>
    </row>
    <row r="17" spans="1:31" s="2" customFormat="1" ht="10.9" customHeight="1" x14ac:dyDescent="0.2">
      <c r="A17" s="28"/>
      <c r="B17" s="29"/>
      <c r="C17" s="28"/>
      <c r="D17" s="28"/>
      <c r="E17" s="28"/>
      <c r="F17" s="28"/>
      <c r="G17" s="28"/>
      <c r="H17" s="28"/>
      <c r="I17" s="28"/>
      <c r="J17" s="28"/>
      <c r="K17" s="28"/>
      <c r="L17" s="40"/>
      <c r="S17" s="28"/>
      <c r="T17" s="28"/>
      <c r="U17" s="28"/>
      <c r="V17" s="28"/>
      <c r="W17" s="28"/>
      <c r="X17" s="28"/>
      <c r="Y17" s="28"/>
      <c r="Z17" s="28"/>
      <c r="AA17" s="28"/>
      <c r="AB17" s="28"/>
      <c r="AC17" s="28"/>
      <c r="AD17" s="28"/>
      <c r="AE17" s="28"/>
    </row>
    <row r="18" spans="1:31" s="2" customFormat="1" ht="12" customHeight="1" x14ac:dyDescent="0.2">
      <c r="A18" s="28"/>
      <c r="B18" s="29"/>
      <c r="C18" s="28"/>
      <c r="D18" s="25" t="s">
        <v>19</v>
      </c>
      <c r="E18" s="28"/>
      <c r="F18" s="28"/>
      <c r="G18" s="28"/>
      <c r="H18" s="28"/>
      <c r="I18" s="25" t="s">
        <v>20</v>
      </c>
      <c r="J18" s="23" t="str">
        <f>IF('Rekapitulácia stavby'!AN10="","",'Rekapitulácia stavby'!AN10)</f>
        <v/>
      </c>
      <c r="K18" s="28"/>
      <c r="L18" s="40"/>
      <c r="S18" s="28"/>
      <c r="T18" s="28"/>
      <c r="U18" s="28"/>
      <c r="V18" s="28"/>
      <c r="W18" s="28"/>
      <c r="X18" s="28"/>
      <c r="Y18" s="28"/>
      <c r="Z18" s="28"/>
      <c r="AA18" s="28"/>
      <c r="AB18" s="28"/>
      <c r="AC18" s="28"/>
      <c r="AD18" s="28"/>
      <c r="AE18" s="28"/>
    </row>
    <row r="19" spans="1:31" s="2" customFormat="1" ht="18" customHeight="1" x14ac:dyDescent="0.2">
      <c r="A19" s="28"/>
      <c r="B19" s="29"/>
      <c r="C19" s="28"/>
      <c r="D19" s="28"/>
      <c r="E19" s="23" t="str">
        <f>IF('Rekapitulácia stavby'!E11="","",'Rekapitulácia stavby'!E11)</f>
        <v xml:space="preserve"> </v>
      </c>
      <c r="F19" s="28"/>
      <c r="G19" s="28"/>
      <c r="H19" s="28"/>
      <c r="I19" s="25" t="s">
        <v>21</v>
      </c>
      <c r="J19" s="23" t="str">
        <f>IF('Rekapitulácia stavby'!AN11="","",'Rekapitulácia stavby'!AN11)</f>
        <v/>
      </c>
      <c r="K19" s="28"/>
      <c r="L19" s="40"/>
      <c r="S19" s="28"/>
      <c r="T19" s="28"/>
      <c r="U19" s="28"/>
      <c r="V19" s="28"/>
      <c r="W19" s="28"/>
      <c r="X19" s="28"/>
      <c r="Y19" s="28"/>
      <c r="Z19" s="28"/>
      <c r="AA19" s="28"/>
      <c r="AB19" s="28"/>
      <c r="AC19" s="28"/>
      <c r="AD19" s="28"/>
      <c r="AE19" s="28"/>
    </row>
    <row r="20" spans="1:31" s="2" customFormat="1" ht="6.95" customHeight="1" x14ac:dyDescent="0.2">
      <c r="A20" s="28"/>
      <c r="B20" s="29"/>
      <c r="C20" s="28"/>
      <c r="D20" s="28"/>
      <c r="E20" s="28"/>
      <c r="F20" s="28"/>
      <c r="G20" s="28"/>
      <c r="H20" s="28"/>
      <c r="I20" s="28"/>
      <c r="J20" s="28"/>
      <c r="K20" s="28"/>
      <c r="L20" s="40"/>
      <c r="S20" s="28"/>
      <c r="T20" s="28"/>
      <c r="U20" s="28"/>
      <c r="V20" s="28"/>
      <c r="W20" s="28"/>
      <c r="X20" s="28"/>
      <c r="Y20" s="28"/>
      <c r="Z20" s="28"/>
      <c r="AA20" s="28"/>
      <c r="AB20" s="28"/>
      <c r="AC20" s="28"/>
      <c r="AD20" s="28"/>
      <c r="AE20" s="28"/>
    </row>
    <row r="21" spans="1:31" s="2" customFormat="1" ht="12" customHeight="1" x14ac:dyDescent="0.2">
      <c r="A21" s="28"/>
      <c r="B21" s="29"/>
      <c r="C21" s="28"/>
      <c r="D21" s="25" t="s">
        <v>22</v>
      </c>
      <c r="E21" s="28"/>
      <c r="F21" s="28"/>
      <c r="G21" s="28"/>
      <c r="H21" s="28"/>
      <c r="I21" s="25" t="s">
        <v>20</v>
      </c>
      <c r="J21" s="23" t="str">
        <f>'Rekapitulácia stavby'!AN13</f>
        <v/>
      </c>
      <c r="K21" s="28"/>
      <c r="L21" s="40"/>
      <c r="S21" s="28"/>
      <c r="T21" s="28"/>
      <c r="U21" s="28"/>
      <c r="V21" s="28"/>
      <c r="W21" s="28"/>
      <c r="X21" s="28"/>
      <c r="Y21" s="28"/>
      <c r="Z21" s="28"/>
      <c r="AA21" s="28"/>
      <c r="AB21" s="28"/>
      <c r="AC21" s="28"/>
      <c r="AD21" s="28"/>
      <c r="AE21" s="28"/>
    </row>
    <row r="22" spans="1:31" s="2" customFormat="1" ht="18" customHeight="1" x14ac:dyDescent="0.2">
      <c r="A22" s="28"/>
      <c r="B22" s="29"/>
      <c r="C22" s="28"/>
      <c r="D22" s="28"/>
      <c r="E22" s="302" t="str">
        <f>'Rekapitulácia stavby'!E14</f>
        <v xml:space="preserve"> </v>
      </c>
      <c r="F22" s="302"/>
      <c r="G22" s="302"/>
      <c r="H22" s="302"/>
      <c r="I22" s="25" t="s">
        <v>21</v>
      </c>
      <c r="J22" s="23" t="str">
        <f>'Rekapitulácia stavby'!AN14</f>
        <v/>
      </c>
      <c r="K22" s="28"/>
      <c r="L22" s="40"/>
      <c r="S22" s="28"/>
      <c r="T22" s="28"/>
      <c r="U22" s="28"/>
      <c r="V22" s="28"/>
      <c r="W22" s="28"/>
      <c r="X22" s="28"/>
      <c r="Y22" s="28"/>
      <c r="Z22" s="28"/>
      <c r="AA22" s="28"/>
      <c r="AB22" s="28"/>
      <c r="AC22" s="28"/>
      <c r="AD22" s="28"/>
      <c r="AE22" s="28"/>
    </row>
    <row r="23" spans="1:31" s="2" customFormat="1" ht="6.95" customHeight="1" x14ac:dyDescent="0.2">
      <c r="A23" s="28"/>
      <c r="B23" s="29"/>
      <c r="C23" s="28"/>
      <c r="D23" s="28"/>
      <c r="E23" s="28"/>
      <c r="F23" s="28"/>
      <c r="G23" s="28"/>
      <c r="H23" s="28"/>
      <c r="I23" s="28"/>
      <c r="J23" s="28"/>
      <c r="K23" s="28"/>
      <c r="L23" s="40"/>
      <c r="S23" s="28"/>
      <c r="T23" s="28"/>
      <c r="U23" s="28"/>
      <c r="V23" s="28"/>
      <c r="W23" s="28"/>
      <c r="X23" s="28"/>
      <c r="Y23" s="28"/>
      <c r="Z23" s="28"/>
      <c r="AA23" s="28"/>
      <c r="AB23" s="28"/>
      <c r="AC23" s="28"/>
      <c r="AD23" s="28"/>
      <c r="AE23" s="28"/>
    </row>
    <row r="24" spans="1:31" s="2" customFormat="1" ht="12" customHeight="1" x14ac:dyDescent="0.2">
      <c r="A24" s="28"/>
      <c r="B24" s="29"/>
      <c r="C24" s="28"/>
      <c r="D24" s="25" t="s">
        <v>23</v>
      </c>
      <c r="E24" s="28"/>
      <c r="F24" s="28"/>
      <c r="G24" s="28"/>
      <c r="H24" s="28"/>
      <c r="I24" s="25" t="s">
        <v>20</v>
      </c>
      <c r="J24" s="23" t="s">
        <v>1</v>
      </c>
      <c r="K24" s="28"/>
      <c r="L24" s="40"/>
      <c r="S24" s="28"/>
      <c r="T24" s="28"/>
      <c r="U24" s="28"/>
      <c r="V24" s="28"/>
      <c r="W24" s="28"/>
      <c r="X24" s="28"/>
      <c r="Y24" s="28"/>
      <c r="Z24" s="28"/>
      <c r="AA24" s="28"/>
      <c r="AB24" s="28"/>
      <c r="AC24" s="28"/>
      <c r="AD24" s="28"/>
      <c r="AE24" s="28"/>
    </row>
    <row r="25" spans="1:31" s="2" customFormat="1" ht="18" customHeight="1" x14ac:dyDescent="0.2">
      <c r="A25" s="28"/>
      <c r="B25" s="29"/>
      <c r="C25" s="28"/>
      <c r="D25" s="28"/>
      <c r="E25" s="23" t="s">
        <v>24</v>
      </c>
      <c r="F25" s="28"/>
      <c r="G25" s="28"/>
      <c r="H25" s="28"/>
      <c r="I25" s="25" t="s">
        <v>21</v>
      </c>
      <c r="J25" s="23" t="s">
        <v>1</v>
      </c>
      <c r="K25" s="28"/>
      <c r="L25" s="40"/>
      <c r="S25" s="28"/>
      <c r="T25" s="28"/>
      <c r="U25" s="28"/>
      <c r="V25" s="28"/>
      <c r="W25" s="28"/>
      <c r="X25" s="28"/>
      <c r="Y25" s="28"/>
      <c r="Z25" s="28"/>
      <c r="AA25" s="28"/>
      <c r="AB25" s="28"/>
      <c r="AC25" s="28"/>
      <c r="AD25" s="28"/>
      <c r="AE25" s="28"/>
    </row>
    <row r="26" spans="1:31" s="2" customFormat="1" ht="6.95" customHeight="1" x14ac:dyDescent="0.2">
      <c r="A26" s="28"/>
      <c r="B26" s="29"/>
      <c r="C26" s="28"/>
      <c r="D26" s="28"/>
      <c r="E26" s="28"/>
      <c r="F26" s="28"/>
      <c r="G26" s="28"/>
      <c r="H26" s="28"/>
      <c r="I26" s="28"/>
      <c r="J26" s="28"/>
      <c r="K26" s="28"/>
      <c r="L26" s="40"/>
      <c r="S26" s="28"/>
      <c r="T26" s="28"/>
      <c r="U26" s="28"/>
      <c r="V26" s="28"/>
      <c r="W26" s="28"/>
      <c r="X26" s="28"/>
      <c r="Y26" s="28"/>
      <c r="Z26" s="28"/>
      <c r="AA26" s="28"/>
      <c r="AB26" s="28"/>
      <c r="AC26" s="28"/>
      <c r="AD26" s="28"/>
      <c r="AE26" s="28"/>
    </row>
    <row r="27" spans="1:31" s="2" customFormat="1" ht="12" customHeight="1" x14ac:dyDescent="0.2">
      <c r="A27" s="28"/>
      <c r="B27" s="29"/>
      <c r="C27" s="28"/>
      <c r="D27" s="25" t="s">
        <v>26</v>
      </c>
      <c r="E27" s="28"/>
      <c r="F27" s="28"/>
      <c r="G27" s="28"/>
      <c r="H27" s="28"/>
      <c r="I27" s="25" t="s">
        <v>20</v>
      </c>
      <c r="J27" s="23" t="s">
        <v>1</v>
      </c>
      <c r="K27" s="28"/>
      <c r="L27" s="40"/>
      <c r="S27" s="28"/>
      <c r="T27" s="28"/>
      <c r="U27" s="28"/>
      <c r="V27" s="28"/>
      <c r="W27" s="28"/>
      <c r="X27" s="28"/>
      <c r="Y27" s="28"/>
      <c r="Z27" s="28"/>
      <c r="AA27" s="28"/>
      <c r="AB27" s="28"/>
      <c r="AC27" s="28"/>
      <c r="AD27" s="28"/>
      <c r="AE27" s="28"/>
    </row>
    <row r="28" spans="1:31" s="2" customFormat="1" ht="18" customHeight="1" x14ac:dyDescent="0.2">
      <c r="A28" s="28"/>
      <c r="B28" s="29"/>
      <c r="C28" s="28"/>
      <c r="D28" s="28"/>
      <c r="E28" s="23" t="s">
        <v>27</v>
      </c>
      <c r="F28" s="28"/>
      <c r="G28" s="28"/>
      <c r="H28" s="28"/>
      <c r="I28" s="25" t="s">
        <v>21</v>
      </c>
      <c r="J28" s="23" t="s">
        <v>1</v>
      </c>
      <c r="K28" s="28"/>
      <c r="L28" s="40"/>
      <c r="S28" s="28"/>
      <c r="T28" s="28"/>
      <c r="U28" s="28"/>
      <c r="V28" s="28"/>
      <c r="W28" s="28"/>
      <c r="X28" s="28"/>
      <c r="Y28" s="28"/>
      <c r="Z28" s="28"/>
      <c r="AA28" s="28"/>
      <c r="AB28" s="28"/>
      <c r="AC28" s="28"/>
      <c r="AD28" s="28"/>
      <c r="AE28" s="28"/>
    </row>
    <row r="29" spans="1:31" s="2" customFormat="1" ht="6.95" customHeight="1" x14ac:dyDescent="0.2">
      <c r="A29" s="28"/>
      <c r="B29" s="29"/>
      <c r="C29" s="28"/>
      <c r="D29" s="28"/>
      <c r="E29" s="28"/>
      <c r="F29" s="28"/>
      <c r="G29" s="28"/>
      <c r="H29" s="28"/>
      <c r="I29" s="28"/>
      <c r="J29" s="28"/>
      <c r="K29" s="28"/>
      <c r="L29" s="40"/>
      <c r="S29" s="28"/>
      <c r="T29" s="28"/>
      <c r="U29" s="28"/>
      <c r="V29" s="28"/>
      <c r="W29" s="28"/>
      <c r="X29" s="28"/>
      <c r="Y29" s="28"/>
      <c r="Z29" s="28"/>
      <c r="AA29" s="28"/>
      <c r="AB29" s="28"/>
      <c r="AC29" s="28"/>
      <c r="AD29" s="28"/>
      <c r="AE29" s="28"/>
    </row>
    <row r="30" spans="1:31" s="2" customFormat="1" ht="12" customHeight="1" x14ac:dyDescent="0.2">
      <c r="A30" s="28"/>
      <c r="B30" s="29"/>
      <c r="C30" s="28"/>
      <c r="D30" s="25" t="s">
        <v>28</v>
      </c>
      <c r="E30" s="28"/>
      <c r="F30" s="28"/>
      <c r="G30" s="28"/>
      <c r="H30" s="28"/>
      <c r="I30" s="28"/>
      <c r="J30" s="28"/>
      <c r="K30" s="28"/>
      <c r="L30" s="40"/>
      <c r="S30" s="28"/>
      <c r="T30" s="28"/>
      <c r="U30" s="28"/>
      <c r="V30" s="28"/>
      <c r="W30" s="28"/>
      <c r="X30" s="28"/>
      <c r="Y30" s="28"/>
      <c r="Z30" s="28"/>
      <c r="AA30" s="28"/>
      <c r="AB30" s="28"/>
      <c r="AC30" s="28"/>
      <c r="AD30" s="28"/>
      <c r="AE30" s="28"/>
    </row>
    <row r="31" spans="1:31" s="8" customFormat="1" ht="16.5" customHeight="1" x14ac:dyDescent="0.2">
      <c r="A31" s="98"/>
      <c r="B31" s="99"/>
      <c r="C31" s="98"/>
      <c r="D31" s="98"/>
      <c r="E31" s="304" t="s">
        <v>1</v>
      </c>
      <c r="F31" s="304"/>
      <c r="G31" s="304"/>
      <c r="H31" s="304"/>
      <c r="I31" s="98"/>
      <c r="J31" s="98"/>
      <c r="K31" s="98"/>
      <c r="L31" s="100"/>
      <c r="S31" s="98"/>
      <c r="T31" s="98"/>
      <c r="U31" s="98"/>
      <c r="V31" s="98"/>
      <c r="W31" s="98"/>
      <c r="X31" s="98"/>
      <c r="Y31" s="98"/>
      <c r="Z31" s="98"/>
      <c r="AA31" s="98"/>
      <c r="AB31" s="98"/>
      <c r="AC31" s="98"/>
      <c r="AD31" s="98"/>
      <c r="AE31" s="98"/>
    </row>
    <row r="32" spans="1:31" s="2" customFormat="1" ht="6.95" customHeight="1" x14ac:dyDescent="0.2">
      <c r="A32" s="28"/>
      <c r="B32" s="29"/>
      <c r="C32" s="28"/>
      <c r="D32" s="28"/>
      <c r="E32" s="28"/>
      <c r="F32" s="28"/>
      <c r="G32" s="28"/>
      <c r="H32" s="28"/>
      <c r="I32" s="28"/>
      <c r="J32" s="28"/>
      <c r="K32" s="28"/>
      <c r="L32" s="40"/>
      <c r="S32" s="28"/>
      <c r="T32" s="28"/>
      <c r="U32" s="28"/>
      <c r="V32" s="28"/>
      <c r="W32" s="28"/>
      <c r="X32" s="28"/>
      <c r="Y32" s="28"/>
      <c r="Z32" s="28"/>
      <c r="AA32" s="28"/>
      <c r="AB32" s="28"/>
      <c r="AC32" s="28"/>
      <c r="AD32" s="28"/>
      <c r="AE32" s="28"/>
    </row>
    <row r="33" spans="1:31" s="2" customFormat="1" ht="6.95" customHeight="1" x14ac:dyDescent="0.2">
      <c r="A33" s="28"/>
      <c r="B33" s="29"/>
      <c r="C33" s="28"/>
      <c r="D33" s="64"/>
      <c r="E33" s="64"/>
      <c r="F33" s="64"/>
      <c r="G33" s="64"/>
      <c r="H33" s="64"/>
      <c r="I33" s="64"/>
      <c r="J33" s="64"/>
      <c r="K33" s="64"/>
      <c r="L33" s="40"/>
      <c r="S33" s="28"/>
      <c r="T33" s="28"/>
      <c r="U33" s="28"/>
      <c r="V33" s="28"/>
      <c r="W33" s="28"/>
      <c r="X33" s="28"/>
      <c r="Y33" s="28"/>
      <c r="Z33" s="28"/>
      <c r="AA33" s="28"/>
      <c r="AB33" s="28"/>
      <c r="AC33" s="28"/>
      <c r="AD33" s="28"/>
      <c r="AE33" s="28"/>
    </row>
    <row r="34" spans="1:31" s="2" customFormat="1" ht="25.35" customHeight="1" x14ac:dyDescent="0.2">
      <c r="A34" s="28"/>
      <c r="B34" s="29"/>
      <c r="C34" s="28"/>
      <c r="D34" s="101" t="s">
        <v>29</v>
      </c>
      <c r="E34" s="28"/>
      <c r="F34" s="28"/>
      <c r="G34" s="28"/>
      <c r="H34" s="28"/>
      <c r="I34" s="28"/>
      <c r="J34" s="69"/>
      <c r="K34" s="28"/>
      <c r="L34" s="40"/>
      <c r="S34" s="28"/>
      <c r="T34" s="28"/>
      <c r="U34" s="28"/>
      <c r="V34" s="28"/>
      <c r="W34" s="28"/>
      <c r="X34" s="28"/>
      <c r="Y34" s="28"/>
      <c r="Z34" s="28"/>
      <c r="AA34" s="28"/>
      <c r="AB34" s="28"/>
      <c r="AC34" s="28"/>
      <c r="AD34" s="28"/>
      <c r="AE34" s="28"/>
    </row>
    <row r="35" spans="1:31" s="2" customFormat="1" ht="6.95" customHeight="1" x14ac:dyDescent="0.2">
      <c r="A35" s="28"/>
      <c r="B35" s="29"/>
      <c r="C35" s="28"/>
      <c r="D35" s="64"/>
      <c r="E35" s="64"/>
      <c r="F35" s="64"/>
      <c r="G35" s="64"/>
      <c r="H35" s="64"/>
      <c r="I35" s="64"/>
      <c r="J35" s="64"/>
      <c r="K35" s="64"/>
      <c r="L35" s="40"/>
      <c r="S35" s="28"/>
      <c r="T35" s="28"/>
      <c r="U35" s="28"/>
      <c r="V35" s="28"/>
      <c r="W35" s="28"/>
      <c r="X35" s="28"/>
      <c r="Y35" s="28"/>
      <c r="Z35" s="28"/>
      <c r="AA35" s="28"/>
      <c r="AB35" s="28"/>
      <c r="AC35" s="28"/>
      <c r="AD35" s="28"/>
      <c r="AE35" s="28"/>
    </row>
    <row r="36" spans="1:31" s="2" customFormat="1" ht="14.45" customHeight="1" x14ac:dyDescent="0.2">
      <c r="A36" s="28"/>
      <c r="B36" s="29"/>
      <c r="C36" s="28"/>
      <c r="D36" s="28"/>
      <c r="E36" s="28"/>
      <c r="F36" s="32" t="s">
        <v>31</v>
      </c>
      <c r="G36" s="28"/>
      <c r="H36" s="28"/>
      <c r="I36" s="32" t="s">
        <v>30</v>
      </c>
      <c r="J36" s="32" t="s">
        <v>32</v>
      </c>
      <c r="K36" s="28"/>
      <c r="L36" s="40"/>
      <c r="S36" s="28"/>
      <c r="T36" s="28"/>
      <c r="U36" s="28"/>
      <c r="V36" s="28"/>
      <c r="W36" s="28"/>
      <c r="X36" s="28"/>
      <c r="Y36" s="28"/>
      <c r="Z36" s="28"/>
      <c r="AA36" s="28"/>
      <c r="AB36" s="28"/>
      <c r="AC36" s="28"/>
      <c r="AD36" s="28"/>
      <c r="AE36" s="28"/>
    </row>
    <row r="37" spans="1:31" s="2" customFormat="1" ht="14.45" customHeight="1" x14ac:dyDescent="0.2">
      <c r="A37" s="28"/>
      <c r="B37" s="29"/>
      <c r="C37" s="28"/>
      <c r="D37" s="97" t="s">
        <v>33</v>
      </c>
      <c r="E37" s="34" t="s">
        <v>34</v>
      </c>
      <c r="F37" s="102">
        <f>ROUND((SUM(BE126:BE148)),  2)</f>
        <v>0</v>
      </c>
      <c r="G37" s="103"/>
      <c r="H37" s="103"/>
      <c r="I37" s="104">
        <v>0.2</v>
      </c>
      <c r="J37" s="102">
        <f>ROUND(((SUM(BE126:BE148))*I37),  2)</f>
        <v>0</v>
      </c>
      <c r="K37" s="28"/>
      <c r="L37" s="40"/>
      <c r="S37" s="28"/>
      <c r="T37" s="28"/>
      <c r="U37" s="28"/>
      <c r="V37" s="28"/>
      <c r="W37" s="28"/>
      <c r="X37" s="28"/>
      <c r="Y37" s="28"/>
      <c r="Z37" s="28"/>
      <c r="AA37" s="28"/>
      <c r="AB37" s="28"/>
      <c r="AC37" s="28"/>
      <c r="AD37" s="28"/>
      <c r="AE37" s="28"/>
    </row>
    <row r="38" spans="1:31" s="2" customFormat="1" ht="14.45" customHeight="1" x14ac:dyDescent="0.2">
      <c r="A38" s="28"/>
      <c r="B38" s="29"/>
      <c r="C38" s="28"/>
      <c r="D38" s="28"/>
      <c r="E38" s="34" t="s">
        <v>35</v>
      </c>
      <c r="F38" s="105"/>
      <c r="G38" s="28"/>
      <c r="H38" s="28"/>
      <c r="I38" s="106">
        <v>0.2</v>
      </c>
      <c r="J38" s="105"/>
      <c r="K38" s="28"/>
      <c r="L38" s="40"/>
      <c r="S38" s="28"/>
      <c r="T38" s="28"/>
      <c r="U38" s="28"/>
      <c r="V38" s="28"/>
      <c r="W38" s="28"/>
      <c r="X38" s="28"/>
      <c r="Y38" s="28"/>
      <c r="Z38" s="28"/>
      <c r="AA38" s="28"/>
      <c r="AB38" s="28"/>
      <c r="AC38" s="28"/>
      <c r="AD38" s="28"/>
      <c r="AE38" s="28"/>
    </row>
    <row r="39" spans="1:31" s="2" customFormat="1" ht="14.45" hidden="1" customHeight="1" x14ac:dyDescent="0.2">
      <c r="A39" s="28"/>
      <c r="B39" s="29"/>
      <c r="C39" s="28"/>
      <c r="D39" s="28"/>
      <c r="E39" s="25" t="s">
        <v>36</v>
      </c>
      <c r="F39" s="105">
        <f>ROUND((SUM(BG126:BG148)),  2)</f>
        <v>0</v>
      </c>
      <c r="G39" s="28"/>
      <c r="H39" s="28"/>
      <c r="I39" s="106">
        <v>0.2</v>
      </c>
      <c r="J39" s="105">
        <f>0</f>
        <v>0</v>
      </c>
      <c r="K39" s="28"/>
      <c r="L39" s="40"/>
      <c r="S39" s="28"/>
      <c r="T39" s="28"/>
      <c r="U39" s="28"/>
      <c r="V39" s="28"/>
      <c r="W39" s="28"/>
      <c r="X39" s="28"/>
      <c r="Y39" s="28"/>
      <c r="Z39" s="28"/>
      <c r="AA39" s="28"/>
      <c r="AB39" s="28"/>
      <c r="AC39" s="28"/>
      <c r="AD39" s="28"/>
      <c r="AE39" s="28"/>
    </row>
    <row r="40" spans="1:31" s="2" customFormat="1" ht="14.45" hidden="1" customHeight="1" x14ac:dyDescent="0.2">
      <c r="A40" s="28"/>
      <c r="B40" s="29"/>
      <c r="C40" s="28"/>
      <c r="D40" s="28"/>
      <c r="E40" s="25" t="s">
        <v>37</v>
      </c>
      <c r="F40" s="105">
        <f>ROUND((SUM(BH126:BH148)),  2)</f>
        <v>0</v>
      </c>
      <c r="G40" s="28"/>
      <c r="H40" s="28"/>
      <c r="I40" s="106">
        <v>0.2</v>
      </c>
      <c r="J40" s="105">
        <f>0</f>
        <v>0</v>
      </c>
      <c r="K40" s="28"/>
      <c r="L40" s="40"/>
      <c r="S40" s="28"/>
      <c r="T40" s="28"/>
      <c r="U40" s="28"/>
      <c r="V40" s="28"/>
      <c r="W40" s="28"/>
      <c r="X40" s="28"/>
      <c r="Y40" s="28"/>
      <c r="Z40" s="28"/>
      <c r="AA40" s="28"/>
      <c r="AB40" s="28"/>
      <c r="AC40" s="28"/>
      <c r="AD40" s="28"/>
      <c r="AE40" s="28"/>
    </row>
    <row r="41" spans="1:31" s="2" customFormat="1" ht="14.45" hidden="1" customHeight="1" x14ac:dyDescent="0.2">
      <c r="A41" s="28"/>
      <c r="B41" s="29"/>
      <c r="C41" s="28"/>
      <c r="D41" s="28"/>
      <c r="E41" s="34" t="s">
        <v>38</v>
      </c>
      <c r="F41" s="102">
        <f>ROUND((SUM(BI126:BI148)),  2)</f>
        <v>0</v>
      </c>
      <c r="G41" s="103"/>
      <c r="H41" s="103"/>
      <c r="I41" s="104">
        <v>0</v>
      </c>
      <c r="J41" s="102">
        <f>0</f>
        <v>0</v>
      </c>
      <c r="K41" s="28"/>
      <c r="L41" s="40"/>
      <c r="S41" s="28"/>
      <c r="T41" s="28"/>
      <c r="U41" s="28"/>
      <c r="V41" s="28"/>
      <c r="W41" s="28"/>
      <c r="X41" s="28"/>
      <c r="Y41" s="28"/>
      <c r="Z41" s="28"/>
      <c r="AA41" s="28"/>
      <c r="AB41" s="28"/>
      <c r="AC41" s="28"/>
      <c r="AD41" s="28"/>
      <c r="AE41" s="28"/>
    </row>
    <row r="42" spans="1:31" s="2" customFormat="1" ht="6.95" customHeight="1" x14ac:dyDescent="0.2">
      <c r="A42" s="28"/>
      <c r="B42" s="29"/>
      <c r="C42" s="28"/>
      <c r="D42" s="28"/>
      <c r="E42" s="28"/>
      <c r="F42" s="28"/>
      <c r="G42" s="28"/>
      <c r="H42" s="28"/>
      <c r="I42" s="28"/>
      <c r="J42" s="28"/>
      <c r="K42" s="28"/>
      <c r="L42" s="40"/>
      <c r="S42" s="28"/>
      <c r="T42" s="28"/>
      <c r="U42" s="28"/>
      <c r="V42" s="28"/>
      <c r="W42" s="28"/>
      <c r="X42" s="28"/>
      <c r="Y42" s="28"/>
      <c r="Z42" s="28"/>
      <c r="AA42" s="28"/>
      <c r="AB42" s="28"/>
      <c r="AC42" s="28"/>
      <c r="AD42" s="28"/>
      <c r="AE42" s="28"/>
    </row>
    <row r="43" spans="1:31" s="2" customFormat="1" ht="25.35" customHeight="1" x14ac:dyDescent="0.2">
      <c r="A43" s="28"/>
      <c r="B43" s="29"/>
      <c r="C43" s="107"/>
      <c r="D43" s="108" t="s">
        <v>39</v>
      </c>
      <c r="E43" s="58"/>
      <c r="F43" s="58"/>
      <c r="G43" s="109" t="s">
        <v>40</v>
      </c>
      <c r="H43" s="110" t="s">
        <v>41</v>
      </c>
      <c r="I43" s="58"/>
      <c r="J43" s="111"/>
      <c r="K43" s="112"/>
      <c r="L43" s="40"/>
      <c r="S43" s="28"/>
      <c r="T43" s="28"/>
      <c r="U43" s="28"/>
      <c r="V43" s="28"/>
      <c r="W43" s="28"/>
      <c r="X43" s="28"/>
      <c r="Y43" s="28"/>
      <c r="Z43" s="28"/>
      <c r="AA43" s="28"/>
      <c r="AB43" s="28"/>
      <c r="AC43" s="28"/>
      <c r="AD43" s="28"/>
      <c r="AE43" s="28"/>
    </row>
    <row r="44" spans="1:31" s="2" customFormat="1" ht="14.45" customHeight="1" x14ac:dyDescent="0.2">
      <c r="A44" s="28"/>
      <c r="B44" s="29"/>
      <c r="C44" s="28"/>
      <c r="D44" s="28"/>
      <c r="E44" s="28"/>
      <c r="F44" s="28"/>
      <c r="G44" s="28"/>
      <c r="H44" s="28"/>
      <c r="I44" s="28"/>
      <c r="J44" s="28"/>
      <c r="K44" s="28"/>
      <c r="L44" s="40"/>
      <c r="S44" s="28"/>
      <c r="T44" s="28"/>
      <c r="U44" s="28"/>
      <c r="V44" s="28"/>
      <c r="W44" s="28"/>
      <c r="X44" s="28"/>
      <c r="Y44" s="28"/>
      <c r="Z44" s="28"/>
      <c r="AA44" s="28"/>
      <c r="AB44" s="28"/>
      <c r="AC44" s="28"/>
      <c r="AD44" s="28"/>
      <c r="AE44" s="28"/>
    </row>
    <row r="45" spans="1:31" s="1" customFormat="1" ht="14.45" customHeight="1" x14ac:dyDescent="0.2">
      <c r="B45" s="19"/>
      <c r="L45" s="19"/>
    </row>
    <row r="46" spans="1:31" s="1" customFormat="1" ht="14.45" customHeight="1" x14ac:dyDescent="0.2">
      <c r="B46" s="19"/>
      <c r="L46" s="19"/>
    </row>
    <row r="47" spans="1:31" s="1" customFormat="1" ht="14.45" customHeight="1" x14ac:dyDescent="0.2">
      <c r="B47" s="19"/>
      <c r="L47" s="19"/>
    </row>
    <row r="48" spans="1:31" s="1" customFormat="1" ht="14.45" customHeight="1" x14ac:dyDescent="0.2">
      <c r="B48" s="19"/>
      <c r="L48" s="19"/>
    </row>
    <row r="49" spans="1:31" s="1" customFormat="1" ht="14.45" customHeight="1" x14ac:dyDescent="0.2">
      <c r="B49" s="19"/>
      <c r="L49" s="19"/>
    </row>
    <row r="50" spans="1:31" s="2" customFormat="1" ht="14.45" customHeight="1" x14ac:dyDescent="0.2">
      <c r="B50" s="40"/>
      <c r="D50" s="41" t="s">
        <v>42</v>
      </c>
      <c r="E50" s="42"/>
      <c r="F50" s="42"/>
      <c r="G50" s="41" t="s">
        <v>43</v>
      </c>
      <c r="H50" s="42"/>
      <c r="I50" s="42"/>
      <c r="J50" s="42"/>
      <c r="K50" s="42"/>
      <c r="L50" s="40"/>
    </row>
    <row r="51" spans="1:31" x14ac:dyDescent="0.2">
      <c r="B51" s="19"/>
      <c r="L51" s="19"/>
    </row>
    <row r="52" spans="1:31" x14ac:dyDescent="0.2">
      <c r="B52" s="19"/>
      <c r="L52" s="19"/>
    </row>
    <row r="53" spans="1:31" x14ac:dyDescent="0.2">
      <c r="B53" s="19"/>
      <c r="L53" s="19"/>
    </row>
    <row r="54" spans="1:31" x14ac:dyDescent="0.2">
      <c r="B54" s="19"/>
      <c r="L54" s="19"/>
    </row>
    <row r="55" spans="1:31" x14ac:dyDescent="0.2">
      <c r="B55" s="19"/>
      <c r="L55" s="19"/>
    </row>
    <row r="56" spans="1:31" x14ac:dyDescent="0.2">
      <c r="B56" s="19"/>
      <c r="L56" s="19"/>
    </row>
    <row r="57" spans="1:31" x14ac:dyDescent="0.2">
      <c r="B57" s="19"/>
      <c r="L57" s="19"/>
    </row>
    <row r="58" spans="1:31" x14ac:dyDescent="0.2">
      <c r="B58" s="19"/>
      <c r="L58" s="19"/>
    </row>
    <row r="59" spans="1:31" x14ac:dyDescent="0.2">
      <c r="B59" s="19"/>
      <c r="L59" s="19"/>
    </row>
    <row r="60" spans="1:31" x14ac:dyDescent="0.2">
      <c r="B60" s="19"/>
      <c r="L60" s="19"/>
    </row>
    <row r="61" spans="1:31" s="2" customFormat="1" ht="12.75" x14ac:dyDescent="0.2">
      <c r="A61" s="28"/>
      <c r="B61" s="29"/>
      <c r="C61" s="28"/>
      <c r="D61" s="43" t="s">
        <v>44</v>
      </c>
      <c r="E61" s="31"/>
      <c r="F61" s="113" t="s">
        <v>45</v>
      </c>
      <c r="G61" s="43" t="s">
        <v>44</v>
      </c>
      <c r="H61" s="31"/>
      <c r="I61" s="31"/>
      <c r="J61" s="114" t="s">
        <v>45</v>
      </c>
      <c r="K61" s="31"/>
      <c r="L61" s="40"/>
      <c r="S61" s="28"/>
      <c r="T61" s="28"/>
      <c r="U61" s="28"/>
      <c r="V61" s="28"/>
      <c r="W61" s="28"/>
      <c r="X61" s="28"/>
      <c r="Y61" s="28"/>
      <c r="Z61" s="28"/>
      <c r="AA61" s="28"/>
      <c r="AB61" s="28"/>
      <c r="AC61" s="28"/>
      <c r="AD61" s="28"/>
      <c r="AE61" s="28"/>
    </row>
    <row r="62" spans="1:31" x14ac:dyDescent="0.2">
      <c r="B62" s="19"/>
      <c r="L62" s="19"/>
    </row>
    <row r="63" spans="1:31" x14ac:dyDescent="0.2">
      <c r="B63" s="19"/>
      <c r="L63" s="19"/>
    </row>
    <row r="64" spans="1:31" x14ac:dyDescent="0.2">
      <c r="B64" s="19"/>
      <c r="L64" s="19"/>
    </row>
    <row r="65" spans="1:31" s="2" customFormat="1" ht="12.75" x14ac:dyDescent="0.2">
      <c r="A65" s="28"/>
      <c r="B65" s="29"/>
      <c r="C65" s="28"/>
      <c r="D65" s="41" t="s">
        <v>46</v>
      </c>
      <c r="E65" s="44"/>
      <c r="F65" s="44"/>
      <c r="G65" s="41" t="s">
        <v>47</v>
      </c>
      <c r="H65" s="44"/>
      <c r="I65" s="44"/>
      <c r="J65" s="44"/>
      <c r="K65" s="44"/>
      <c r="L65" s="40"/>
      <c r="S65" s="28"/>
      <c r="T65" s="28"/>
      <c r="U65" s="28"/>
      <c r="V65" s="28"/>
      <c r="W65" s="28"/>
      <c r="X65" s="28"/>
      <c r="Y65" s="28"/>
      <c r="Z65" s="28"/>
      <c r="AA65" s="28"/>
      <c r="AB65" s="28"/>
      <c r="AC65" s="28"/>
      <c r="AD65" s="28"/>
      <c r="AE65" s="28"/>
    </row>
    <row r="66" spans="1:31" x14ac:dyDescent="0.2">
      <c r="B66" s="19"/>
      <c r="L66" s="19"/>
    </row>
    <row r="67" spans="1:31" x14ac:dyDescent="0.2">
      <c r="B67" s="19"/>
      <c r="L67" s="19"/>
    </row>
    <row r="68" spans="1:31" x14ac:dyDescent="0.2">
      <c r="B68" s="19"/>
      <c r="L68" s="19"/>
    </row>
    <row r="69" spans="1:31" x14ac:dyDescent="0.2">
      <c r="B69" s="19"/>
      <c r="L69" s="19"/>
    </row>
    <row r="70" spans="1:31" x14ac:dyDescent="0.2">
      <c r="B70" s="19"/>
      <c r="L70" s="19"/>
    </row>
    <row r="71" spans="1:31" x14ac:dyDescent="0.2">
      <c r="B71" s="19"/>
      <c r="L71" s="19"/>
    </row>
    <row r="72" spans="1:31" x14ac:dyDescent="0.2">
      <c r="B72" s="19"/>
      <c r="L72" s="19"/>
    </row>
    <row r="73" spans="1:31" x14ac:dyDescent="0.2">
      <c r="B73" s="19"/>
      <c r="L73" s="19"/>
    </row>
    <row r="74" spans="1:31" x14ac:dyDescent="0.2">
      <c r="B74" s="19"/>
      <c r="L74" s="19"/>
    </row>
    <row r="75" spans="1:31" x14ac:dyDescent="0.2">
      <c r="B75" s="19"/>
      <c r="L75" s="19"/>
    </row>
    <row r="76" spans="1:31" s="2" customFormat="1" ht="12.75" x14ac:dyDescent="0.2">
      <c r="A76" s="28"/>
      <c r="B76" s="29"/>
      <c r="C76" s="28"/>
      <c r="D76" s="43" t="s">
        <v>44</v>
      </c>
      <c r="E76" s="31"/>
      <c r="F76" s="113" t="s">
        <v>45</v>
      </c>
      <c r="G76" s="43" t="s">
        <v>44</v>
      </c>
      <c r="H76" s="31"/>
      <c r="I76" s="31"/>
      <c r="J76" s="114" t="s">
        <v>45</v>
      </c>
      <c r="K76" s="31"/>
      <c r="L76" s="40"/>
      <c r="S76" s="28"/>
      <c r="T76" s="28"/>
      <c r="U76" s="28"/>
      <c r="V76" s="28"/>
      <c r="W76" s="28"/>
      <c r="X76" s="28"/>
      <c r="Y76" s="28"/>
      <c r="Z76" s="28"/>
      <c r="AA76" s="28"/>
      <c r="AB76" s="28"/>
      <c r="AC76" s="28"/>
      <c r="AD76" s="28"/>
      <c r="AE76" s="28"/>
    </row>
    <row r="77" spans="1:31" s="2" customFormat="1" ht="14.45" customHeight="1" x14ac:dyDescent="0.2">
      <c r="A77" s="28"/>
      <c r="B77" s="45"/>
      <c r="C77" s="46"/>
      <c r="D77" s="46"/>
      <c r="E77" s="46"/>
      <c r="F77" s="46"/>
      <c r="G77" s="46"/>
      <c r="H77" s="46"/>
      <c r="I77" s="46"/>
      <c r="J77" s="46"/>
      <c r="K77" s="46"/>
      <c r="L77" s="40"/>
      <c r="S77" s="28"/>
      <c r="T77" s="28"/>
      <c r="U77" s="28"/>
      <c r="V77" s="28"/>
      <c r="W77" s="28"/>
      <c r="X77" s="28"/>
      <c r="Y77" s="28"/>
      <c r="Z77" s="28"/>
      <c r="AA77" s="28"/>
      <c r="AB77" s="28"/>
      <c r="AC77" s="28"/>
      <c r="AD77" s="28"/>
      <c r="AE77" s="28"/>
    </row>
    <row r="81" spans="1:31" s="2" customFormat="1" ht="6.95" customHeight="1" x14ac:dyDescent="0.2">
      <c r="A81" s="28"/>
      <c r="B81" s="47"/>
      <c r="C81" s="48"/>
      <c r="D81" s="48"/>
      <c r="E81" s="48"/>
      <c r="F81" s="48"/>
      <c r="G81" s="48"/>
      <c r="H81" s="48"/>
      <c r="I81" s="48"/>
      <c r="J81" s="48"/>
      <c r="K81" s="48"/>
      <c r="L81" s="40"/>
      <c r="S81" s="28"/>
      <c r="T81" s="28"/>
      <c r="U81" s="28"/>
      <c r="V81" s="28"/>
      <c r="W81" s="28"/>
      <c r="X81" s="28"/>
      <c r="Y81" s="28"/>
      <c r="Z81" s="28"/>
      <c r="AA81" s="28"/>
      <c r="AB81" s="28"/>
      <c r="AC81" s="28"/>
      <c r="AD81" s="28"/>
      <c r="AE81" s="28"/>
    </row>
    <row r="82" spans="1:31" s="2" customFormat="1" ht="24.95" customHeight="1" x14ac:dyDescent="0.2">
      <c r="A82" s="28"/>
      <c r="B82" s="29"/>
      <c r="C82" s="20" t="s">
        <v>145</v>
      </c>
      <c r="D82" s="28"/>
      <c r="E82" s="28"/>
      <c r="F82" s="28"/>
      <c r="G82" s="28"/>
      <c r="H82" s="28"/>
      <c r="I82" s="28"/>
      <c r="J82" s="28"/>
      <c r="K82" s="28"/>
      <c r="L82" s="40"/>
      <c r="S82" s="28"/>
      <c r="T82" s="28"/>
      <c r="U82" s="28"/>
      <c r="V82" s="28"/>
      <c r="W82" s="28"/>
      <c r="X82" s="28"/>
      <c r="Y82" s="28"/>
      <c r="Z82" s="28"/>
      <c r="AA82" s="28"/>
      <c r="AB82" s="28"/>
      <c r="AC82" s="28"/>
      <c r="AD82" s="28"/>
      <c r="AE82" s="28"/>
    </row>
    <row r="83" spans="1:31" s="2" customFormat="1" ht="6.95" customHeight="1" x14ac:dyDescent="0.2">
      <c r="A83" s="28"/>
      <c r="B83" s="29"/>
      <c r="C83" s="28"/>
      <c r="D83" s="28"/>
      <c r="E83" s="28"/>
      <c r="F83" s="28"/>
      <c r="G83" s="28"/>
      <c r="H83" s="28"/>
      <c r="I83" s="28"/>
      <c r="J83" s="28"/>
      <c r="K83" s="28"/>
      <c r="L83" s="40"/>
      <c r="S83" s="28"/>
      <c r="T83" s="28"/>
      <c r="U83" s="28"/>
      <c r="V83" s="28"/>
      <c r="W83" s="28"/>
      <c r="X83" s="28"/>
      <c r="Y83" s="28"/>
      <c r="Z83" s="28"/>
      <c r="AA83" s="28"/>
      <c r="AB83" s="28"/>
      <c r="AC83" s="28"/>
      <c r="AD83" s="28"/>
      <c r="AE83" s="28"/>
    </row>
    <row r="84" spans="1:31" s="2" customFormat="1" ht="12" customHeight="1" x14ac:dyDescent="0.2">
      <c r="A84" s="28"/>
      <c r="B84" s="29"/>
      <c r="C84" s="25" t="s">
        <v>11</v>
      </c>
      <c r="D84" s="28"/>
      <c r="E84" s="28"/>
      <c r="F84" s="28"/>
      <c r="G84" s="28"/>
      <c r="H84" s="28"/>
      <c r="I84" s="28"/>
      <c r="J84" s="28"/>
      <c r="K84" s="28"/>
      <c r="L84" s="40"/>
      <c r="S84" s="28"/>
      <c r="T84" s="28"/>
      <c r="U84" s="28"/>
      <c r="V84" s="28"/>
      <c r="W84" s="28"/>
      <c r="X84" s="28"/>
      <c r="Y84" s="28"/>
      <c r="Z84" s="28"/>
      <c r="AA84" s="28"/>
      <c r="AB84" s="28"/>
      <c r="AC84" s="28"/>
      <c r="AD84" s="28"/>
      <c r="AE84" s="28"/>
    </row>
    <row r="85" spans="1:31" s="2" customFormat="1" ht="16.5" customHeight="1" x14ac:dyDescent="0.2">
      <c r="A85" s="28"/>
      <c r="B85" s="29"/>
      <c r="C85" s="28"/>
      <c r="D85" s="28"/>
      <c r="E85" s="353" t="str">
        <f>E7</f>
        <v>Lipany OOPZ, Rekonštrukcia objektu</v>
      </c>
      <c r="F85" s="354"/>
      <c r="G85" s="354"/>
      <c r="H85" s="354"/>
      <c r="I85" s="28"/>
      <c r="J85" s="28"/>
      <c r="K85" s="28"/>
      <c r="L85" s="40"/>
      <c r="S85" s="28"/>
      <c r="T85" s="28"/>
      <c r="U85" s="28"/>
      <c r="V85" s="28"/>
      <c r="W85" s="28"/>
      <c r="X85" s="28"/>
      <c r="Y85" s="28"/>
      <c r="Z85" s="28"/>
      <c r="AA85" s="28"/>
      <c r="AB85" s="28"/>
      <c r="AC85" s="28"/>
      <c r="AD85" s="28"/>
      <c r="AE85" s="28"/>
    </row>
    <row r="86" spans="1:31" s="1" customFormat="1" ht="12" customHeight="1" x14ac:dyDescent="0.2">
      <c r="B86" s="19"/>
      <c r="C86" s="25" t="s">
        <v>139</v>
      </c>
      <c r="E86" s="202"/>
      <c r="F86" s="202"/>
      <c r="G86" s="202"/>
      <c r="H86" s="202"/>
      <c r="L86" s="19"/>
    </row>
    <row r="87" spans="1:31" s="1" customFormat="1" ht="16.5" customHeight="1" x14ac:dyDescent="0.2">
      <c r="B87" s="19"/>
      <c r="E87" s="353" t="s">
        <v>140</v>
      </c>
      <c r="F87" s="356"/>
      <c r="G87" s="356"/>
      <c r="H87" s="356"/>
      <c r="L87" s="19"/>
    </row>
    <row r="88" spans="1:31" s="1" customFormat="1" ht="12" customHeight="1" x14ac:dyDescent="0.2">
      <c r="B88" s="19"/>
      <c r="C88" s="25" t="s">
        <v>141</v>
      </c>
      <c r="E88" s="202"/>
      <c r="F88" s="202"/>
      <c r="G88" s="202"/>
      <c r="H88" s="202"/>
      <c r="L88" s="19"/>
    </row>
    <row r="89" spans="1:31" s="2" customFormat="1" ht="16.5" customHeight="1" x14ac:dyDescent="0.2">
      <c r="A89" s="28"/>
      <c r="B89" s="29"/>
      <c r="C89" s="28"/>
      <c r="D89" s="28"/>
      <c r="E89" s="354" t="s">
        <v>142</v>
      </c>
      <c r="F89" s="355"/>
      <c r="G89" s="355"/>
      <c r="H89" s="355"/>
      <c r="I89" s="28"/>
      <c r="J89" s="28"/>
      <c r="K89" s="28"/>
      <c r="L89" s="40"/>
      <c r="S89" s="28"/>
      <c r="T89" s="28"/>
      <c r="U89" s="28"/>
      <c r="V89" s="28"/>
      <c r="W89" s="28"/>
      <c r="X89" s="28"/>
      <c r="Y89" s="28"/>
      <c r="Z89" s="28"/>
      <c r="AA89" s="28"/>
      <c r="AB89" s="28"/>
      <c r="AC89" s="28"/>
      <c r="AD89" s="28"/>
      <c r="AE89" s="28"/>
    </row>
    <row r="90" spans="1:31" s="2" customFormat="1" ht="12" customHeight="1" x14ac:dyDescent="0.2">
      <c r="A90" s="28"/>
      <c r="B90" s="29"/>
      <c r="C90" s="25" t="s">
        <v>143</v>
      </c>
      <c r="D90" s="28"/>
      <c r="E90" s="28"/>
      <c r="F90" s="199" t="s">
        <v>2881</v>
      </c>
      <c r="G90" s="28"/>
      <c r="H90" s="28"/>
      <c r="I90" s="28"/>
      <c r="J90" s="28"/>
      <c r="K90" s="28"/>
      <c r="L90" s="40"/>
      <c r="S90" s="28"/>
      <c r="T90" s="28"/>
      <c r="U90" s="28"/>
      <c r="V90" s="28"/>
      <c r="W90" s="28"/>
      <c r="X90" s="28"/>
      <c r="Y90" s="28"/>
      <c r="Z90" s="28"/>
      <c r="AA90" s="28"/>
      <c r="AB90" s="28"/>
      <c r="AC90" s="28"/>
      <c r="AD90" s="28"/>
      <c r="AE90" s="28"/>
    </row>
    <row r="91" spans="1:31" s="2" customFormat="1" ht="16.5" customHeight="1" x14ac:dyDescent="0.2">
      <c r="A91" s="28"/>
      <c r="B91" s="29"/>
      <c r="C91" s="28"/>
      <c r="D91" s="28"/>
      <c r="E91" s="333" t="str">
        <f>E13</f>
        <v>10 - Umelé osvetlenie a vzduchotechnické zariadenia</v>
      </c>
      <c r="F91" s="357"/>
      <c r="G91" s="357"/>
      <c r="H91" s="357"/>
      <c r="I91" s="28"/>
      <c r="J91" s="28"/>
      <c r="K91" s="28"/>
      <c r="L91" s="40"/>
      <c r="S91" s="28"/>
      <c r="T91" s="28"/>
      <c r="U91" s="28"/>
      <c r="V91" s="28"/>
      <c r="W91" s="28"/>
      <c r="X91" s="28"/>
      <c r="Y91" s="28"/>
      <c r="Z91" s="28"/>
      <c r="AA91" s="28"/>
      <c r="AB91" s="28"/>
      <c r="AC91" s="28"/>
      <c r="AD91" s="28"/>
      <c r="AE91" s="28"/>
    </row>
    <row r="92" spans="1:31" s="2" customFormat="1" ht="6.95" customHeight="1" x14ac:dyDescent="0.2">
      <c r="A92" s="28"/>
      <c r="B92" s="29"/>
      <c r="C92" s="28"/>
      <c r="D92" s="28"/>
      <c r="E92" s="28"/>
      <c r="F92" s="28"/>
      <c r="G92" s="28"/>
      <c r="H92" s="28"/>
      <c r="I92" s="28"/>
      <c r="J92" s="28"/>
      <c r="K92" s="28"/>
      <c r="L92" s="40"/>
      <c r="S92" s="28"/>
      <c r="T92" s="28"/>
      <c r="U92" s="28"/>
      <c r="V92" s="28"/>
      <c r="W92" s="28"/>
      <c r="X92" s="28"/>
      <c r="Y92" s="28"/>
      <c r="Z92" s="28"/>
      <c r="AA92" s="28"/>
      <c r="AB92" s="28"/>
      <c r="AC92" s="28"/>
      <c r="AD92" s="28"/>
      <c r="AE92" s="28"/>
    </row>
    <row r="93" spans="1:31" s="2" customFormat="1" ht="12" customHeight="1" x14ac:dyDescent="0.2">
      <c r="A93" s="28"/>
      <c r="B93" s="29"/>
      <c r="C93" s="25" t="s">
        <v>15</v>
      </c>
      <c r="D93" s="28"/>
      <c r="E93" s="28"/>
      <c r="F93" s="23" t="str">
        <f>F16</f>
        <v xml:space="preserve"> </v>
      </c>
      <c r="G93" s="28"/>
      <c r="H93" s="28"/>
      <c r="I93" s="25" t="s">
        <v>17</v>
      </c>
      <c r="J93" s="53" t="str">
        <f>IF(J16="","",J16)</f>
        <v>16.12.2022</v>
      </c>
      <c r="K93" s="28"/>
      <c r="L93" s="40"/>
      <c r="S93" s="28"/>
      <c r="T93" s="28"/>
      <c r="U93" s="28"/>
      <c r="V93" s="28"/>
      <c r="W93" s="28"/>
      <c r="X93" s="28"/>
      <c r="Y93" s="28"/>
      <c r="Z93" s="28"/>
      <c r="AA93" s="28"/>
      <c r="AB93" s="28"/>
      <c r="AC93" s="28"/>
      <c r="AD93" s="28"/>
      <c r="AE93" s="28"/>
    </row>
    <row r="94" spans="1:31" s="2" customFormat="1" ht="6.95" customHeight="1" x14ac:dyDescent="0.2">
      <c r="A94" s="28"/>
      <c r="B94" s="29"/>
      <c r="C94" s="28"/>
      <c r="D94" s="28"/>
      <c r="E94" s="28"/>
      <c r="F94" s="28"/>
      <c r="G94" s="28"/>
      <c r="H94" s="28"/>
      <c r="I94" s="28"/>
      <c r="J94" s="28"/>
      <c r="K94" s="28"/>
      <c r="L94" s="40"/>
      <c r="S94" s="28"/>
      <c r="T94" s="28"/>
      <c r="U94" s="28"/>
      <c r="V94" s="28"/>
      <c r="W94" s="28"/>
      <c r="X94" s="28"/>
      <c r="Y94" s="28"/>
      <c r="Z94" s="28"/>
      <c r="AA94" s="28"/>
      <c r="AB94" s="28"/>
      <c r="AC94" s="28"/>
      <c r="AD94" s="28"/>
      <c r="AE94" s="28"/>
    </row>
    <row r="95" spans="1:31" s="2" customFormat="1" ht="40.15" customHeight="1" x14ac:dyDescent="0.2">
      <c r="A95" s="28"/>
      <c r="B95" s="29"/>
      <c r="C95" s="25" t="s">
        <v>19</v>
      </c>
      <c r="D95" s="28"/>
      <c r="E95" s="28"/>
      <c r="F95" s="23" t="str">
        <f>E19</f>
        <v xml:space="preserve"> </v>
      </c>
      <c r="G95" s="28"/>
      <c r="H95" s="28"/>
      <c r="I95" s="25" t="s">
        <v>23</v>
      </c>
      <c r="J95" s="26" t="str">
        <f>E25</f>
        <v>LTK projekt, s.r.o., Jánošíkova 5, 0890 01 Prešov</v>
      </c>
      <c r="K95" s="28"/>
      <c r="L95" s="40"/>
      <c r="S95" s="28"/>
      <c r="T95" s="28"/>
      <c r="U95" s="28"/>
      <c r="V95" s="28"/>
      <c r="W95" s="28"/>
      <c r="X95" s="28"/>
      <c r="Y95" s="28"/>
      <c r="Z95" s="28"/>
      <c r="AA95" s="28"/>
      <c r="AB95" s="28"/>
      <c r="AC95" s="28"/>
      <c r="AD95" s="28"/>
      <c r="AE95" s="28"/>
    </row>
    <row r="96" spans="1:31" s="2" customFormat="1" ht="15.2" customHeight="1" x14ac:dyDescent="0.2">
      <c r="A96" s="28"/>
      <c r="B96" s="29"/>
      <c r="C96" s="25" t="s">
        <v>22</v>
      </c>
      <c r="D96" s="28"/>
      <c r="E96" s="28"/>
      <c r="F96" s="23" t="str">
        <f>IF(E22="","",E22)</f>
        <v xml:space="preserve"> </v>
      </c>
      <c r="G96" s="28"/>
      <c r="H96" s="28"/>
      <c r="I96" s="25" t="s">
        <v>26</v>
      </c>
      <c r="J96" s="26" t="str">
        <f>E28</f>
        <v>Ing. Ľubomnír Tkáč</v>
      </c>
      <c r="K96" s="28"/>
      <c r="L96" s="40"/>
      <c r="S96" s="28"/>
      <c r="T96" s="28"/>
      <c r="U96" s="28"/>
      <c r="V96" s="28"/>
      <c r="W96" s="28"/>
      <c r="X96" s="28"/>
      <c r="Y96" s="28"/>
      <c r="Z96" s="28"/>
      <c r="AA96" s="28"/>
      <c r="AB96" s="28"/>
      <c r="AC96" s="28"/>
      <c r="AD96" s="28"/>
      <c r="AE96" s="28"/>
    </row>
    <row r="97" spans="1:47" s="2" customFormat="1" ht="10.35" customHeight="1" x14ac:dyDescent="0.2">
      <c r="A97" s="28"/>
      <c r="B97" s="29"/>
      <c r="C97" s="28"/>
      <c r="D97" s="28"/>
      <c r="E97" s="28"/>
      <c r="F97" s="28"/>
      <c r="G97" s="28"/>
      <c r="H97" s="28"/>
      <c r="I97" s="28"/>
      <c r="J97" s="28"/>
      <c r="K97" s="28"/>
      <c r="L97" s="40"/>
      <c r="S97" s="28"/>
      <c r="T97" s="28"/>
      <c r="U97" s="28"/>
      <c r="V97" s="28"/>
      <c r="W97" s="28"/>
      <c r="X97" s="28"/>
      <c r="Y97" s="28"/>
      <c r="Z97" s="28"/>
      <c r="AA97" s="28"/>
      <c r="AB97" s="28"/>
      <c r="AC97" s="28"/>
      <c r="AD97" s="28"/>
      <c r="AE97" s="28"/>
    </row>
    <row r="98" spans="1:47" s="2" customFormat="1" ht="29.25" customHeight="1" x14ac:dyDescent="0.2">
      <c r="A98" s="28"/>
      <c r="B98" s="29"/>
      <c r="C98" s="115" t="s">
        <v>146</v>
      </c>
      <c r="D98" s="107"/>
      <c r="E98" s="107"/>
      <c r="F98" s="107"/>
      <c r="G98" s="107"/>
      <c r="H98" s="107"/>
      <c r="I98" s="107"/>
      <c r="J98" s="116" t="s">
        <v>147</v>
      </c>
      <c r="K98" s="107"/>
      <c r="L98" s="40"/>
      <c r="S98" s="28"/>
      <c r="T98" s="28"/>
      <c r="U98" s="28"/>
      <c r="V98" s="28"/>
      <c r="W98" s="28"/>
      <c r="X98" s="28"/>
      <c r="Y98" s="28"/>
      <c r="Z98" s="28"/>
      <c r="AA98" s="28"/>
      <c r="AB98" s="28"/>
      <c r="AC98" s="28"/>
      <c r="AD98" s="28"/>
      <c r="AE98" s="28"/>
    </row>
    <row r="99" spans="1:47" s="2" customFormat="1" ht="10.35" customHeight="1" x14ac:dyDescent="0.2">
      <c r="A99" s="28"/>
      <c r="B99" s="29"/>
      <c r="C99" s="28"/>
      <c r="D99" s="28"/>
      <c r="E99" s="28"/>
      <c r="F99" s="28"/>
      <c r="G99" s="28"/>
      <c r="H99" s="28"/>
      <c r="I99" s="28"/>
      <c r="J99" s="28"/>
      <c r="K99" s="28"/>
      <c r="L99" s="40"/>
      <c r="S99" s="28"/>
      <c r="T99" s="28"/>
      <c r="U99" s="28"/>
      <c r="V99" s="28"/>
      <c r="W99" s="28"/>
      <c r="X99" s="28"/>
      <c r="Y99" s="28"/>
      <c r="Z99" s="28"/>
      <c r="AA99" s="28"/>
      <c r="AB99" s="28"/>
      <c r="AC99" s="28"/>
      <c r="AD99" s="28"/>
      <c r="AE99" s="28"/>
    </row>
    <row r="100" spans="1:47" s="2" customFormat="1" ht="22.9" customHeight="1" x14ac:dyDescent="0.2">
      <c r="A100" s="28"/>
      <c r="B100" s="29"/>
      <c r="C100" s="117" t="s">
        <v>148</v>
      </c>
      <c r="D100" s="28"/>
      <c r="E100" s="28"/>
      <c r="F100" s="28"/>
      <c r="G100" s="28"/>
      <c r="H100" s="28"/>
      <c r="I100" s="28"/>
      <c r="J100" s="69"/>
      <c r="K100" s="28"/>
      <c r="L100" s="40"/>
      <c r="S100" s="28"/>
      <c r="T100" s="28"/>
      <c r="U100" s="28"/>
      <c r="V100" s="28"/>
      <c r="W100" s="28"/>
      <c r="X100" s="28"/>
      <c r="Y100" s="28"/>
      <c r="Z100" s="28"/>
      <c r="AA100" s="28"/>
      <c r="AB100" s="28"/>
      <c r="AC100" s="28"/>
      <c r="AD100" s="28"/>
      <c r="AE100" s="28"/>
      <c r="AU100" s="16" t="s">
        <v>149</v>
      </c>
    </row>
    <row r="101" spans="1:47" s="9" customFormat="1" ht="24.95" customHeight="1" x14ac:dyDescent="0.2">
      <c r="B101" s="118"/>
      <c r="D101" s="119" t="s">
        <v>1581</v>
      </c>
      <c r="E101" s="120"/>
      <c r="F101" s="120"/>
      <c r="G101" s="120"/>
      <c r="H101" s="120"/>
      <c r="I101" s="120"/>
      <c r="J101" s="121"/>
      <c r="L101" s="118"/>
    </row>
    <row r="102" spans="1:47" s="9" customFormat="1" ht="24.95" customHeight="1" x14ac:dyDescent="0.2">
      <c r="B102" s="118"/>
      <c r="D102" s="119" t="s">
        <v>1582</v>
      </c>
      <c r="E102" s="120"/>
      <c r="F102" s="120"/>
      <c r="G102" s="120"/>
      <c r="H102" s="120"/>
      <c r="I102" s="120"/>
      <c r="J102" s="121"/>
      <c r="L102" s="118"/>
    </row>
    <row r="103" spans="1:47" s="2" customFormat="1" ht="21.75" customHeight="1" x14ac:dyDescent="0.2">
      <c r="A103" s="28"/>
      <c r="B103" s="29"/>
      <c r="C103" s="28"/>
      <c r="D103" s="28"/>
      <c r="E103" s="28"/>
      <c r="F103" s="28"/>
      <c r="G103" s="28"/>
      <c r="H103" s="28"/>
      <c r="I103" s="28"/>
      <c r="J103" s="28"/>
      <c r="K103" s="28"/>
      <c r="L103" s="40"/>
      <c r="S103" s="28"/>
      <c r="T103" s="28"/>
      <c r="U103" s="28"/>
      <c r="V103" s="28"/>
      <c r="W103" s="28"/>
      <c r="X103" s="28"/>
      <c r="Y103" s="28"/>
      <c r="Z103" s="28"/>
      <c r="AA103" s="28"/>
      <c r="AB103" s="28"/>
      <c r="AC103" s="28"/>
      <c r="AD103" s="28"/>
      <c r="AE103" s="28"/>
    </row>
    <row r="104" spans="1:47" s="2" customFormat="1" ht="6.95" customHeight="1" x14ac:dyDescent="0.2">
      <c r="A104" s="28"/>
      <c r="B104" s="45"/>
      <c r="C104" s="46"/>
      <c r="D104" s="46"/>
      <c r="E104" s="46"/>
      <c r="F104" s="46"/>
      <c r="G104" s="46"/>
      <c r="H104" s="46"/>
      <c r="I104" s="46"/>
      <c r="J104" s="46"/>
      <c r="K104" s="46"/>
      <c r="L104" s="40"/>
      <c r="S104" s="28"/>
      <c r="T104" s="28"/>
      <c r="U104" s="28"/>
      <c r="V104" s="28"/>
      <c r="W104" s="28"/>
      <c r="X104" s="28"/>
      <c r="Y104" s="28"/>
      <c r="Z104" s="28"/>
      <c r="AA104" s="28"/>
      <c r="AB104" s="28"/>
      <c r="AC104" s="28"/>
      <c r="AD104" s="28"/>
      <c r="AE104" s="28"/>
    </row>
    <row r="108" spans="1:47" s="2" customFormat="1" ht="6.95" customHeight="1" x14ac:dyDescent="0.2">
      <c r="A108" s="28"/>
      <c r="B108" s="47"/>
      <c r="C108" s="48"/>
      <c r="D108" s="48"/>
      <c r="E108" s="48"/>
      <c r="F108" s="48"/>
      <c r="G108" s="48"/>
      <c r="H108" s="48"/>
      <c r="I108" s="48"/>
      <c r="J108" s="48"/>
      <c r="K108" s="48"/>
      <c r="L108" s="40"/>
      <c r="S108" s="28"/>
      <c r="T108" s="28"/>
      <c r="U108" s="28"/>
      <c r="V108" s="28"/>
      <c r="W108" s="28"/>
      <c r="X108" s="28"/>
      <c r="Y108" s="28"/>
      <c r="Z108" s="28"/>
      <c r="AA108" s="28"/>
      <c r="AB108" s="28"/>
      <c r="AC108" s="28"/>
      <c r="AD108" s="28"/>
      <c r="AE108" s="28"/>
    </row>
    <row r="109" spans="1:47" s="2" customFormat="1" ht="24.95" customHeight="1" x14ac:dyDescent="0.2">
      <c r="A109" s="28"/>
      <c r="B109" s="29"/>
      <c r="C109" s="20" t="s">
        <v>161</v>
      </c>
      <c r="D109" s="28"/>
      <c r="E109" s="28"/>
      <c r="F109" s="28"/>
      <c r="G109" s="28"/>
      <c r="H109" s="28"/>
      <c r="I109" s="28"/>
      <c r="J109" s="28"/>
      <c r="K109" s="28"/>
      <c r="L109" s="40"/>
      <c r="S109" s="28"/>
      <c r="T109" s="28"/>
      <c r="U109" s="28"/>
      <c r="V109" s="28"/>
      <c r="W109" s="28"/>
      <c r="X109" s="28"/>
      <c r="Y109" s="28"/>
      <c r="Z109" s="28"/>
      <c r="AA109" s="28"/>
      <c r="AB109" s="28"/>
      <c r="AC109" s="28"/>
      <c r="AD109" s="28"/>
      <c r="AE109" s="28"/>
    </row>
    <row r="110" spans="1:47" s="2" customFormat="1" ht="6.95" customHeight="1" x14ac:dyDescent="0.2">
      <c r="A110" s="28"/>
      <c r="B110" s="29"/>
      <c r="C110" s="28"/>
      <c r="D110" s="28"/>
      <c r="E110" s="28"/>
      <c r="F110" s="28"/>
      <c r="G110" s="28"/>
      <c r="H110" s="28"/>
      <c r="I110" s="28"/>
      <c r="J110" s="28"/>
      <c r="K110" s="28"/>
      <c r="L110" s="40"/>
      <c r="S110" s="28"/>
      <c r="T110" s="28"/>
      <c r="U110" s="28"/>
      <c r="V110" s="28"/>
      <c r="W110" s="28"/>
      <c r="X110" s="28"/>
      <c r="Y110" s="28"/>
      <c r="Z110" s="28"/>
      <c r="AA110" s="28"/>
      <c r="AB110" s="28"/>
      <c r="AC110" s="28"/>
      <c r="AD110" s="28"/>
      <c r="AE110" s="28"/>
    </row>
    <row r="111" spans="1:47" s="2" customFormat="1" ht="12" customHeight="1" x14ac:dyDescent="0.2">
      <c r="A111" s="28"/>
      <c r="B111" s="29"/>
      <c r="C111" s="25" t="s">
        <v>11</v>
      </c>
      <c r="D111" s="28"/>
      <c r="E111" s="28"/>
      <c r="F111" s="28"/>
      <c r="G111" s="28"/>
      <c r="H111" s="28"/>
      <c r="I111" s="28"/>
      <c r="J111" s="28"/>
      <c r="K111" s="28"/>
      <c r="L111" s="40"/>
      <c r="S111" s="28"/>
      <c r="T111" s="28"/>
      <c r="U111" s="28"/>
      <c r="V111" s="28"/>
      <c r="W111" s="28"/>
      <c r="X111" s="28"/>
      <c r="Y111" s="28"/>
      <c r="Z111" s="28"/>
      <c r="AA111" s="28"/>
      <c r="AB111" s="28"/>
      <c r="AC111" s="28"/>
      <c r="AD111" s="28"/>
      <c r="AE111" s="28"/>
    </row>
    <row r="112" spans="1:47" s="2" customFormat="1" ht="16.5" customHeight="1" x14ac:dyDescent="0.2">
      <c r="A112" s="28"/>
      <c r="B112" s="29"/>
      <c r="C112" s="28"/>
      <c r="D112" s="28"/>
      <c r="E112" s="353" t="str">
        <f>E7</f>
        <v>Lipany OOPZ, Rekonštrukcia objektu</v>
      </c>
      <c r="F112" s="354"/>
      <c r="G112" s="354"/>
      <c r="H112" s="354"/>
      <c r="I112" s="28"/>
      <c r="J112" s="28"/>
      <c r="K112" s="28"/>
      <c r="L112" s="40"/>
      <c r="S112" s="28"/>
      <c r="T112" s="28"/>
      <c r="U112" s="28"/>
      <c r="V112" s="28"/>
      <c r="W112" s="28"/>
      <c r="X112" s="28"/>
      <c r="Y112" s="28"/>
      <c r="Z112" s="28"/>
      <c r="AA112" s="28"/>
      <c r="AB112" s="28"/>
      <c r="AC112" s="28"/>
      <c r="AD112" s="28"/>
      <c r="AE112" s="28"/>
    </row>
    <row r="113" spans="1:65" s="1" customFormat="1" ht="12" customHeight="1" x14ac:dyDescent="0.2">
      <c r="B113" s="19"/>
      <c r="C113" s="25" t="s">
        <v>139</v>
      </c>
      <c r="E113" s="202"/>
      <c r="F113" s="202"/>
      <c r="G113" s="202"/>
      <c r="H113" s="202"/>
      <c r="L113" s="19"/>
    </row>
    <row r="114" spans="1:65" s="1" customFormat="1" ht="16.5" customHeight="1" x14ac:dyDescent="0.2">
      <c r="B114" s="19"/>
      <c r="E114" s="353" t="s">
        <v>140</v>
      </c>
      <c r="F114" s="356"/>
      <c r="G114" s="356"/>
      <c r="H114" s="356"/>
      <c r="L114" s="19"/>
    </row>
    <row r="115" spans="1:65" s="1" customFormat="1" ht="12" customHeight="1" x14ac:dyDescent="0.2">
      <c r="B115" s="19"/>
      <c r="C115" s="25" t="s">
        <v>141</v>
      </c>
      <c r="E115" s="202"/>
      <c r="F115" s="202"/>
      <c r="G115" s="202"/>
      <c r="H115" s="202"/>
      <c r="L115" s="19"/>
    </row>
    <row r="116" spans="1:65" s="2" customFormat="1" ht="16.5" customHeight="1" x14ac:dyDescent="0.2">
      <c r="A116" s="28"/>
      <c r="B116" s="29"/>
      <c r="C116" s="28"/>
      <c r="D116" s="28"/>
      <c r="E116" s="354" t="s">
        <v>142</v>
      </c>
      <c r="F116" s="355"/>
      <c r="G116" s="355"/>
      <c r="H116" s="355"/>
      <c r="I116" s="28"/>
      <c r="J116" s="28"/>
      <c r="K116" s="28"/>
      <c r="L116" s="40"/>
      <c r="S116" s="28"/>
      <c r="T116" s="28"/>
      <c r="U116" s="28"/>
      <c r="V116" s="28"/>
      <c r="W116" s="28"/>
      <c r="X116" s="28"/>
      <c r="Y116" s="28"/>
      <c r="Z116" s="28"/>
      <c r="AA116" s="28"/>
      <c r="AB116" s="28"/>
      <c r="AC116" s="28"/>
      <c r="AD116" s="28"/>
      <c r="AE116" s="28"/>
    </row>
    <row r="117" spans="1:65" s="2" customFormat="1" ht="12" customHeight="1" x14ac:dyDescent="0.2">
      <c r="A117" s="28"/>
      <c r="B117" s="29"/>
      <c r="C117" s="25" t="s">
        <v>143</v>
      </c>
      <c r="D117" s="28"/>
      <c r="E117" s="28"/>
      <c r="F117" s="199" t="s">
        <v>2881</v>
      </c>
      <c r="G117" s="28"/>
      <c r="H117" s="28"/>
      <c r="I117" s="28"/>
      <c r="J117" s="28"/>
      <c r="K117" s="28"/>
      <c r="L117" s="40"/>
      <c r="S117" s="28"/>
      <c r="T117" s="28"/>
      <c r="U117" s="28"/>
      <c r="V117" s="28"/>
      <c r="W117" s="28"/>
      <c r="X117" s="28"/>
      <c r="Y117" s="28"/>
      <c r="Z117" s="28"/>
      <c r="AA117" s="28"/>
      <c r="AB117" s="28"/>
      <c r="AC117" s="28"/>
      <c r="AD117" s="28"/>
      <c r="AE117" s="28"/>
    </row>
    <row r="118" spans="1:65" s="2" customFormat="1" ht="16.5" customHeight="1" x14ac:dyDescent="0.2">
      <c r="A118" s="28"/>
      <c r="B118" s="29"/>
      <c r="C118" s="28"/>
      <c r="D118" s="28"/>
      <c r="E118" s="333" t="str">
        <f>E13</f>
        <v>10 - Umelé osvetlenie a vzduchotechnické zariadenia</v>
      </c>
      <c r="F118" s="357"/>
      <c r="G118" s="357"/>
      <c r="H118" s="357"/>
      <c r="I118" s="28"/>
      <c r="J118" s="28"/>
      <c r="K118" s="28"/>
      <c r="L118" s="40"/>
      <c r="S118" s="28"/>
      <c r="T118" s="28"/>
      <c r="U118" s="28"/>
      <c r="V118" s="28"/>
      <c r="W118" s="28"/>
      <c r="X118" s="28"/>
      <c r="Y118" s="28"/>
      <c r="Z118" s="28"/>
      <c r="AA118" s="28"/>
      <c r="AB118" s="28"/>
      <c r="AC118" s="28"/>
      <c r="AD118" s="28"/>
      <c r="AE118" s="28"/>
    </row>
    <row r="119" spans="1:65" s="2" customFormat="1" ht="6.95" customHeight="1" x14ac:dyDescent="0.2">
      <c r="A119" s="28"/>
      <c r="B119" s="29"/>
      <c r="C119" s="28"/>
      <c r="D119" s="28"/>
      <c r="E119" s="28"/>
      <c r="F119" s="28"/>
      <c r="G119" s="28"/>
      <c r="H119" s="28"/>
      <c r="I119" s="28"/>
      <c r="J119" s="28"/>
      <c r="K119" s="28"/>
      <c r="L119" s="40"/>
      <c r="S119" s="28"/>
      <c r="T119" s="28"/>
      <c r="U119" s="28"/>
      <c r="V119" s="28"/>
      <c r="W119" s="28"/>
      <c r="X119" s="28"/>
      <c r="Y119" s="28"/>
      <c r="Z119" s="28"/>
      <c r="AA119" s="28"/>
      <c r="AB119" s="28"/>
      <c r="AC119" s="28"/>
      <c r="AD119" s="28"/>
      <c r="AE119" s="28"/>
    </row>
    <row r="120" spans="1:65" s="2" customFormat="1" ht="12" customHeight="1" x14ac:dyDescent="0.2">
      <c r="A120" s="28"/>
      <c r="B120" s="29"/>
      <c r="C120" s="25" t="s">
        <v>15</v>
      </c>
      <c r="D120" s="28"/>
      <c r="E120" s="28"/>
      <c r="F120" s="23" t="str">
        <f>F16</f>
        <v xml:space="preserve"> </v>
      </c>
      <c r="G120" s="28"/>
      <c r="H120" s="28"/>
      <c r="I120" s="25" t="s">
        <v>17</v>
      </c>
      <c r="J120" s="53" t="str">
        <f>IF(J16="","",J16)</f>
        <v>16.12.2022</v>
      </c>
      <c r="K120" s="28"/>
      <c r="L120" s="40"/>
      <c r="S120" s="28"/>
      <c r="T120" s="28"/>
      <c r="U120" s="28"/>
      <c r="V120" s="28"/>
      <c r="W120" s="28"/>
      <c r="X120" s="28"/>
      <c r="Y120" s="28"/>
      <c r="Z120" s="28"/>
      <c r="AA120" s="28"/>
      <c r="AB120" s="28"/>
      <c r="AC120" s="28"/>
      <c r="AD120" s="28"/>
      <c r="AE120" s="28"/>
    </row>
    <row r="121" spans="1:65" s="2" customFormat="1" ht="6.95" customHeight="1" x14ac:dyDescent="0.2">
      <c r="A121" s="28"/>
      <c r="B121" s="29"/>
      <c r="C121" s="28"/>
      <c r="D121" s="28"/>
      <c r="E121" s="28"/>
      <c r="F121" s="28"/>
      <c r="G121" s="28"/>
      <c r="H121" s="28"/>
      <c r="I121" s="28"/>
      <c r="J121" s="28"/>
      <c r="K121" s="28"/>
      <c r="L121" s="40"/>
      <c r="S121" s="28"/>
      <c r="T121" s="28"/>
      <c r="U121" s="28"/>
      <c r="V121" s="28"/>
      <c r="W121" s="28"/>
      <c r="X121" s="28"/>
      <c r="Y121" s="28"/>
      <c r="Z121" s="28"/>
      <c r="AA121" s="28"/>
      <c r="AB121" s="28"/>
      <c r="AC121" s="28"/>
      <c r="AD121" s="28"/>
      <c r="AE121" s="28"/>
    </row>
    <row r="122" spans="1:65" s="2" customFormat="1" ht="40.15" customHeight="1" x14ac:dyDescent="0.2">
      <c r="A122" s="28"/>
      <c r="B122" s="29"/>
      <c r="C122" s="25" t="s">
        <v>19</v>
      </c>
      <c r="D122" s="28"/>
      <c r="E122" s="28"/>
      <c r="F122" s="23" t="str">
        <f>E19</f>
        <v xml:space="preserve"> </v>
      </c>
      <c r="G122" s="28"/>
      <c r="H122" s="28"/>
      <c r="I122" s="25" t="s">
        <v>23</v>
      </c>
      <c r="J122" s="26" t="str">
        <f>E25</f>
        <v>LTK projekt, s.r.o., Jánošíkova 5, 0890 01 Prešov</v>
      </c>
      <c r="K122" s="28"/>
      <c r="L122" s="40"/>
      <c r="S122" s="28"/>
      <c r="T122" s="28"/>
      <c r="U122" s="28"/>
      <c r="V122" s="28"/>
      <c r="W122" s="28"/>
      <c r="X122" s="28"/>
      <c r="Y122" s="28"/>
      <c r="Z122" s="28"/>
      <c r="AA122" s="28"/>
      <c r="AB122" s="28"/>
      <c r="AC122" s="28"/>
      <c r="AD122" s="28"/>
      <c r="AE122" s="28"/>
    </row>
    <row r="123" spans="1:65" s="2" customFormat="1" ht="15.2" customHeight="1" x14ac:dyDescent="0.2">
      <c r="A123" s="28"/>
      <c r="B123" s="29"/>
      <c r="C123" s="25" t="s">
        <v>22</v>
      </c>
      <c r="D123" s="28"/>
      <c r="E123" s="28"/>
      <c r="F123" s="23" t="str">
        <f>IF(E22="","",E22)</f>
        <v xml:space="preserve"> </v>
      </c>
      <c r="G123" s="28"/>
      <c r="H123" s="28"/>
      <c r="I123" s="25" t="s">
        <v>26</v>
      </c>
      <c r="J123" s="26" t="str">
        <f>E28</f>
        <v>Ing. Ľubomnír Tkáč</v>
      </c>
      <c r="K123" s="28"/>
      <c r="L123" s="40"/>
      <c r="S123" s="28"/>
      <c r="T123" s="28"/>
      <c r="U123" s="28"/>
      <c r="V123" s="28"/>
      <c r="W123" s="28"/>
      <c r="X123" s="28"/>
      <c r="Y123" s="28"/>
      <c r="Z123" s="28"/>
      <c r="AA123" s="28"/>
      <c r="AB123" s="28"/>
      <c r="AC123" s="28"/>
      <c r="AD123" s="28"/>
      <c r="AE123" s="28"/>
    </row>
    <row r="124" spans="1:65" s="2" customFormat="1" ht="10.35" customHeight="1" x14ac:dyDescent="0.2">
      <c r="A124" s="28"/>
      <c r="B124" s="29"/>
      <c r="C124" s="28"/>
      <c r="D124" s="28"/>
      <c r="E124" s="28"/>
      <c r="F124" s="28"/>
      <c r="G124" s="28"/>
      <c r="H124" s="28"/>
      <c r="I124" s="28"/>
      <c r="J124" s="28"/>
      <c r="K124" s="28"/>
      <c r="L124" s="40"/>
      <c r="S124" s="28"/>
      <c r="T124" s="28"/>
      <c r="U124" s="28"/>
      <c r="V124" s="28"/>
      <c r="W124" s="28"/>
      <c r="X124" s="28"/>
      <c r="Y124" s="28"/>
      <c r="Z124" s="28"/>
      <c r="AA124" s="28"/>
      <c r="AB124" s="28"/>
      <c r="AC124" s="28"/>
      <c r="AD124" s="28"/>
      <c r="AE124" s="28"/>
    </row>
    <row r="125" spans="1:65" s="11" customFormat="1" ht="29.25" customHeight="1" x14ac:dyDescent="0.2">
      <c r="A125" s="126"/>
      <c r="B125" s="127"/>
      <c r="C125" s="128" t="s">
        <v>162</v>
      </c>
      <c r="D125" s="129" t="s">
        <v>54</v>
      </c>
      <c r="E125" s="129" t="s">
        <v>50</v>
      </c>
      <c r="F125" s="129" t="s">
        <v>51</v>
      </c>
      <c r="G125" s="129" t="s">
        <v>163</v>
      </c>
      <c r="H125" s="129" t="s">
        <v>164</v>
      </c>
      <c r="I125" s="129" t="s">
        <v>165</v>
      </c>
      <c r="J125" s="130" t="s">
        <v>147</v>
      </c>
      <c r="K125" s="131" t="s">
        <v>166</v>
      </c>
      <c r="L125" s="132"/>
      <c r="M125" s="60" t="s">
        <v>1</v>
      </c>
      <c r="N125" s="61" t="s">
        <v>33</v>
      </c>
      <c r="O125" s="61" t="s">
        <v>167</v>
      </c>
      <c r="P125" s="61" t="s">
        <v>168</v>
      </c>
      <c r="Q125" s="61" t="s">
        <v>169</v>
      </c>
      <c r="R125" s="61" t="s">
        <v>170</v>
      </c>
      <c r="S125" s="61" t="s">
        <v>171</v>
      </c>
      <c r="T125" s="62" t="s">
        <v>172</v>
      </c>
      <c r="U125" s="126"/>
      <c r="V125" s="126"/>
      <c r="W125" s="126"/>
      <c r="X125" s="126"/>
      <c r="Y125" s="126"/>
      <c r="Z125" s="126"/>
      <c r="AA125" s="126"/>
      <c r="AB125" s="126"/>
      <c r="AC125" s="126"/>
      <c r="AD125" s="126"/>
      <c r="AE125" s="126"/>
    </row>
    <row r="126" spans="1:65" s="2" customFormat="1" ht="22.9" customHeight="1" x14ac:dyDescent="0.25">
      <c r="A126" s="28"/>
      <c r="B126" s="29"/>
      <c r="C126" s="67" t="s">
        <v>148</v>
      </c>
      <c r="D126" s="28"/>
      <c r="E126" s="28"/>
      <c r="F126" s="28"/>
      <c r="G126" s="28"/>
      <c r="H126" s="28"/>
      <c r="I126" s="28"/>
      <c r="J126" s="133"/>
      <c r="K126" s="28"/>
      <c r="L126" s="29"/>
      <c r="M126" s="63"/>
      <c r="N126" s="54"/>
      <c r="O126" s="64"/>
      <c r="P126" s="134">
        <f>P127+P142</f>
        <v>0</v>
      </c>
      <c r="Q126" s="64"/>
      <c r="R126" s="134">
        <f>R127+R142</f>
        <v>0</v>
      </c>
      <c r="S126" s="64"/>
      <c r="T126" s="135">
        <f>T127+T142</f>
        <v>0</v>
      </c>
      <c r="U126" s="28"/>
      <c r="V126" s="28"/>
      <c r="W126" s="28"/>
      <c r="X126" s="28"/>
      <c r="Y126" s="28"/>
      <c r="Z126" s="28"/>
      <c r="AA126" s="28"/>
      <c r="AB126" s="28"/>
      <c r="AC126" s="28"/>
      <c r="AD126" s="28"/>
      <c r="AE126" s="28"/>
      <c r="AT126" s="16" t="s">
        <v>68</v>
      </c>
      <c r="AU126" s="16" t="s">
        <v>149</v>
      </c>
      <c r="BK126" s="136">
        <f>BK127+BK142</f>
        <v>0</v>
      </c>
    </row>
    <row r="127" spans="1:65" s="12" customFormat="1" ht="25.9" customHeight="1" x14ac:dyDescent="0.2">
      <c r="B127" s="137"/>
      <c r="D127" s="138" t="s">
        <v>68</v>
      </c>
      <c r="E127" s="139" t="s">
        <v>1583</v>
      </c>
      <c r="F127" s="139" t="s">
        <v>1584</v>
      </c>
      <c r="J127" s="140"/>
      <c r="L127" s="137"/>
      <c r="M127" s="141"/>
      <c r="N127" s="142"/>
      <c r="O127" s="142"/>
      <c r="P127" s="143">
        <f>SUM(P128:P141)</f>
        <v>0</v>
      </c>
      <c r="Q127" s="142"/>
      <c r="R127" s="143">
        <f>SUM(R128:R141)</f>
        <v>0</v>
      </c>
      <c r="S127" s="142"/>
      <c r="T127" s="144">
        <f>SUM(T128:T141)</f>
        <v>0</v>
      </c>
      <c r="AR127" s="138" t="s">
        <v>76</v>
      </c>
      <c r="AT127" s="145" t="s">
        <v>68</v>
      </c>
      <c r="AU127" s="145" t="s">
        <v>69</v>
      </c>
      <c r="AY127" s="138" t="s">
        <v>175</v>
      </c>
      <c r="BK127" s="146">
        <f>SUM(BK128:BK141)</f>
        <v>0</v>
      </c>
    </row>
    <row r="128" spans="1:65" s="2" customFormat="1" ht="24.2" customHeight="1" x14ac:dyDescent="0.2">
      <c r="A128" s="28"/>
      <c r="B128" s="149"/>
      <c r="C128" s="150">
        <v>1</v>
      </c>
      <c r="D128" s="297" t="s">
        <v>324</v>
      </c>
      <c r="E128" s="151" t="s">
        <v>1585</v>
      </c>
      <c r="F128" s="152" t="s">
        <v>1586</v>
      </c>
      <c r="G128" s="153" t="s">
        <v>275</v>
      </c>
      <c r="H128" s="154">
        <v>30</v>
      </c>
      <c r="I128" s="155"/>
      <c r="J128" s="155"/>
      <c r="K128" s="156"/>
      <c r="L128" s="29"/>
      <c r="M128" s="157" t="s">
        <v>1</v>
      </c>
      <c r="N128" s="158" t="s">
        <v>35</v>
      </c>
      <c r="O128" s="159">
        <v>0</v>
      </c>
      <c r="P128" s="159">
        <f t="shared" ref="P128:P141" si="0">O128*H128</f>
        <v>0</v>
      </c>
      <c r="Q128" s="159">
        <v>0</v>
      </c>
      <c r="R128" s="159">
        <f t="shared" ref="R128:R141" si="1">Q128*H128</f>
        <v>0</v>
      </c>
      <c r="S128" s="159">
        <v>0</v>
      </c>
      <c r="T128" s="160">
        <f t="shared" ref="T128:T141" si="2">S128*H128</f>
        <v>0</v>
      </c>
      <c r="U128" s="28"/>
      <c r="V128" s="28"/>
      <c r="W128" s="28"/>
      <c r="X128" s="28"/>
      <c r="Y128" s="28"/>
      <c r="Z128" s="28"/>
      <c r="AA128" s="28"/>
      <c r="AB128" s="28"/>
      <c r="AC128" s="28"/>
      <c r="AD128" s="28"/>
      <c r="AE128" s="28"/>
      <c r="AR128" s="161" t="s">
        <v>86</v>
      </c>
      <c r="AT128" s="161" t="s">
        <v>177</v>
      </c>
      <c r="AU128" s="161" t="s">
        <v>76</v>
      </c>
      <c r="AY128" s="16" t="s">
        <v>175</v>
      </c>
      <c r="BE128" s="162">
        <f t="shared" ref="BE128:BE141" si="3">IF(N128="základná",J128,0)</f>
        <v>0</v>
      </c>
      <c r="BF128" s="162">
        <f t="shared" ref="BF128:BF141" si="4">IF(N128="znížená",J128,0)</f>
        <v>0</v>
      </c>
      <c r="BG128" s="162">
        <f t="shared" ref="BG128:BG141" si="5">IF(N128="zákl. prenesená",J128,0)</f>
        <v>0</v>
      </c>
      <c r="BH128" s="162">
        <f t="shared" ref="BH128:BH141" si="6">IF(N128="zníž. prenesená",J128,0)</f>
        <v>0</v>
      </c>
      <c r="BI128" s="162">
        <f t="shared" ref="BI128:BI141" si="7">IF(N128="nulová",J128,0)</f>
        <v>0</v>
      </c>
      <c r="BJ128" s="16" t="s">
        <v>80</v>
      </c>
      <c r="BK128" s="162">
        <f t="shared" ref="BK128:BK141" si="8">ROUND(I128*H128,2)</f>
        <v>0</v>
      </c>
      <c r="BL128" s="16" t="s">
        <v>86</v>
      </c>
      <c r="BM128" s="161" t="s">
        <v>80</v>
      </c>
    </row>
    <row r="129" spans="1:65" s="2" customFormat="1" ht="21.75" customHeight="1" x14ac:dyDescent="0.2">
      <c r="A129" s="28"/>
      <c r="B129" s="149"/>
      <c r="C129" s="150">
        <v>3</v>
      </c>
      <c r="D129" s="297" t="s">
        <v>324</v>
      </c>
      <c r="E129" s="151" t="s">
        <v>1587</v>
      </c>
      <c r="F129" s="152" t="s">
        <v>1588</v>
      </c>
      <c r="G129" s="153" t="s">
        <v>275</v>
      </c>
      <c r="H129" s="154">
        <v>5</v>
      </c>
      <c r="I129" s="155"/>
      <c r="J129" s="155"/>
      <c r="K129" s="156"/>
      <c r="L129" s="29"/>
      <c r="M129" s="157" t="s">
        <v>1</v>
      </c>
      <c r="N129" s="158" t="s">
        <v>35</v>
      </c>
      <c r="O129" s="159">
        <v>0</v>
      </c>
      <c r="P129" s="159">
        <f t="shared" si="0"/>
        <v>0</v>
      </c>
      <c r="Q129" s="159">
        <v>0</v>
      </c>
      <c r="R129" s="159">
        <f t="shared" si="1"/>
        <v>0</v>
      </c>
      <c r="S129" s="159">
        <v>0</v>
      </c>
      <c r="T129" s="160">
        <f t="shared" si="2"/>
        <v>0</v>
      </c>
      <c r="U129" s="28"/>
      <c r="V129" s="28"/>
      <c r="W129" s="28"/>
      <c r="X129" s="28"/>
      <c r="Y129" s="28"/>
      <c r="Z129" s="28"/>
      <c r="AA129" s="28"/>
      <c r="AB129" s="28"/>
      <c r="AC129" s="28"/>
      <c r="AD129" s="28"/>
      <c r="AE129" s="28"/>
      <c r="AR129" s="161" t="s">
        <v>86</v>
      </c>
      <c r="AT129" s="161" t="s">
        <v>177</v>
      </c>
      <c r="AU129" s="161" t="s">
        <v>76</v>
      </c>
      <c r="AY129" s="16" t="s">
        <v>175</v>
      </c>
      <c r="BE129" s="162">
        <f t="shared" si="3"/>
        <v>0</v>
      </c>
      <c r="BF129" s="162">
        <f t="shared" si="4"/>
        <v>0</v>
      </c>
      <c r="BG129" s="162">
        <f t="shared" si="5"/>
        <v>0</v>
      </c>
      <c r="BH129" s="162">
        <f t="shared" si="6"/>
        <v>0</v>
      </c>
      <c r="BI129" s="162">
        <f t="shared" si="7"/>
        <v>0</v>
      </c>
      <c r="BJ129" s="16" t="s">
        <v>80</v>
      </c>
      <c r="BK129" s="162">
        <f t="shared" si="8"/>
        <v>0</v>
      </c>
      <c r="BL129" s="16" t="s">
        <v>86</v>
      </c>
      <c r="BM129" s="161" t="s">
        <v>93</v>
      </c>
    </row>
    <row r="130" spans="1:65" s="2" customFormat="1" ht="21.75" customHeight="1" x14ac:dyDescent="0.2">
      <c r="A130" s="28"/>
      <c r="B130" s="149"/>
      <c r="C130" s="150">
        <v>4</v>
      </c>
      <c r="D130" s="297" t="s">
        <v>324</v>
      </c>
      <c r="E130" s="151" t="s">
        <v>1589</v>
      </c>
      <c r="F130" s="152" t="s">
        <v>1590</v>
      </c>
      <c r="G130" s="153" t="s">
        <v>275</v>
      </c>
      <c r="H130" s="154">
        <v>4</v>
      </c>
      <c r="I130" s="155"/>
      <c r="J130" s="155"/>
      <c r="K130" s="156"/>
      <c r="L130" s="29"/>
      <c r="M130" s="157" t="s">
        <v>1</v>
      </c>
      <c r="N130" s="158" t="s">
        <v>35</v>
      </c>
      <c r="O130" s="159">
        <v>0</v>
      </c>
      <c r="P130" s="159">
        <f t="shared" si="0"/>
        <v>0</v>
      </c>
      <c r="Q130" s="159">
        <v>0</v>
      </c>
      <c r="R130" s="159">
        <f t="shared" si="1"/>
        <v>0</v>
      </c>
      <c r="S130" s="159">
        <v>0</v>
      </c>
      <c r="T130" s="160">
        <f t="shared" si="2"/>
        <v>0</v>
      </c>
      <c r="U130" s="28"/>
      <c r="V130" s="28"/>
      <c r="W130" s="28"/>
      <c r="X130" s="28"/>
      <c r="Y130" s="28"/>
      <c r="Z130" s="28"/>
      <c r="AA130" s="28"/>
      <c r="AB130" s="28"/>
      <c r="AC130" s="28"/>
      <c r="AD130" s="28"/>
      <c r="AE130" s="28"/>
      <c r="AR130" s="161" t="s">
        <v>86</v>
      </c>
      <c r="AT130" s="161" t="s">
        <v>177</v>
      </c>
      <c r="AU130" s="161" t="s">
        <v>76</v>
      </c>
      <c r="AY130" s="16" t="s">
        <v>175</v>
      </c>
      <c r="BE130" s="162">
        <f t="shared" si="3"/>
        <v>0</v>
      </c>
      <c r="BF130" s="162">
        <f t="shared" si="4"/>
        <v>0</v>
      </c>
      <c r="BG130" s="162">
        <f t="shared" si="5"/>
        <v>0</v>
      </c>
      <c r="BH130" s="162">
        <f t="shared" si="6"/>
        <v>0</v>
      </c>
      <c r="BI130" s="162">
        <f t="shared" si="7"/>
        <v>0</v>
      </c>
      <c r="BJ130" s="16" t="s">
        <v>80</v>
      </c>
      <c r="BK130" s="162">
        <f t="shared" si="8"/>
        <v>0</v>
      </c>
      <c r="BL130" s="16" t="s">
        <v>86</v>
      </c>
      <c r="BM130" s="161" t="s">
        <v>99</v>
      </c>
    </row>
    <row r="131" spans="1:65" s="2" customFormat="1" ht="24.2" customHeight="1" x14ac:dyDescent="0.2">
      <c r="A131" s="28"/>
      <c r="B131" s="149"/>
      <c r="C131" s="150">
        <v>5</v>
      </c>
      <c r="D131" s="297" t="s">
        <v>324</v>
      </c>
      <c r="E131" s="151" t="s">
        <v>1591</v>
      </c>
      <c r="F131" s="152" t="s">
        <v>1592</v>
      </c>
      <c r="G131" s="153" t="s">
        <v>275</v>
      </c>
      <c r="H131" s="154">
        <v>3</v>
      </c>
      <c r="I131" s="155"/>
      <c r="J131" s="155"/>
      <c r="K131" s="156"/>
      <c r="L131" s="29"/>
      <c r="M131" s="157" t="s">
        <v>1</v>
      </c>
      <c r="N131" s="158" t="s">
        <v>35</v>
      </c>
      <c r="O131" s="159">
        <v>0</v>
      </c>
      <c r="P131" s="159">
        <f t="shared" si="0"/>
        <v>0</v>
      </c>
      <c r="Q131" s="159">
        <v>0</v>
      </c>
      <c r="R131" s="159">
        <f t="shared" si="1"/>
        <v>0</v>
      </c>
      <c r="S131" s="159">
        <v>0</v>
      </c>
      <c r="T131" s="160">
        <f t="shared" si="2"/>
        <v>0</v>
      </c>
      <c r="U131" s="28"/>
      <c r="V131" s="28"/>
      <c r="W131" s="28"/>
      <c r="X131" s="28"/>
      <c r="Y131" s="28"/>
      <c r="Z131" s="28"/>
      <c r="AA131" s="28"/>
      <c r="AB131" s="28"/>
      <c r="AC131" s="28"/>
      <c r="AD131" s="28"/>
      <c r="AE131" s="28"/>
      <c r="AR131" s="161" t="s">
        <v>86</v>
      </c>
      <c r="AT131" s="161" t="s">
        <v>177</v>
      </c>
      <c r="AU131" s="161" t="s">
        <v>76</v>
      </c>
      <c r="AY131" s="16" t="s">
        <v>175</v>
      </c>
      <c r="BE131" s="162">
        <f t="shared" si="3"/>
        <v>0</v>
      </c>
      <c r="BF131" s="162">
        <f t="shared" si="4"/>
        <v>0</v>
      </c>
      <c r="BG131" s="162">
        <f t="shared" si="5"/>
        <v>0</v>
      </c>
      <c r="BH131" s="162">
        <f t="shared" si="6"/>
        <v>0</v>
      </c>
      <c r="BI131" s="162">
        <f t="shared" si="7"/>
        <v>0</v>
      </c>
      <c r="BJ131" s="16" t="s">
        <v>80</v>
      </c>
      <c r="BK131" s="162">
        <f t="shared" si="8"/>
        <v>0</v>
      </c>
      <c r="BL131" s="16" t="s">
        <v>86</v>
      </c>
      <c r="BM131" s="161" t="s">
        <v>105</v>
      </c>
    </row>
    <row r="132" spans="1:65" s="2" customFormat="1" ht="24.2" customHeight="1" x14ac:dyDescent="0.2">
      <c r="A132" s="28"/>
      <c r="B132" s="149"/>
      <c r="C132" s="150">
        <v>6</v>
      </c>
      <c r="D132" s="297" t="s">
        <v>324</v>
      </c>
      <c r="E132" s="151" t="s">
        <v>1593</v>
      </c>
      <c r="F132" s="152" t="s">
        <v>1594</v>
      </c>
      <c r="G132" s="153" t="s">
        <v>275</v>
      </c>
      <c r="H132" s="154">
        <v>4</v>
      </c>
      <c r="I132" s="155"/>
      <c r="J132" s="155"/>
      <c r="K132" s="156"/>
      <c r="L132" s="29"/>
      <c r="M132" s="157" t="s">
        <v>1</v>
      </c>
      <c r="N132" s="158" t="s">
        <v>35</v>
      </c>
      <c r="O132" s="159">
        <v>0</v>
      </c>
      <c r="P132" s="159">
        <f t="shared" si="0"/>
        <v>0</v>
      </c>
      <c r="Q132" s="159">
        <v>0</v>
      </c>
      <c r="R132" s="159">
        <f t="shared" si="1"/>
        <v>0</v>
      </c>
      <c r="S132" s="159">
        <v>0</v>
      </c>
      <c r="T132" s="160">
        <f t="shared" si="2"/>
        <v>0</v>
      </c>
      <c r="U132" s="28"/>
      <c r="V132" s="28"/>
      <c r="W132" s="28"/>
      <c r="X132" s="28"/>
      <c r="Y132" s="28"/>
      <c r="Z132" s="28"/>
      <c r="AA132" s="28"/>
      <c r="AB132" s="28"/>
      <c r="AC132" s="28"/>
      <c r="AD132" s="28"/>
      <c r="AE132" s="28"/>
      <c r="AR132" s="161" t="s">
        <v>86</v>
      </c>
      <c r="AT132" s="161" t="s">
        <v>177</v>
      </c>
      <c r="AU132" s="161" t="s">
        <v>76</v>
      </c>
      <c r="AY132" s="16" t="s">
        <v>175</v>
      </c>
      <c r="BE132" s="162">
        <f t="shared" si="3"/>
        <v>0</v>
      </c>
      <c r="BF132" s="162">
        <f t="shared" si="4"/>
        <v>0</v>
      </c>
      <c r="BG132" s="162">
        <f t="shared" si="5"/>
        <v>0</v>
      </c>
      <c r="BH132" s="162">
        <f t="shared" si="6"/>
        <v>0</v>
      </c>
      <c r="BI132" s="162">
        <f t="shared" si="7"/>
        <v>0</v>
      </c>
      <c r="BJ132" s="16" t="s">
        <v>80</v>
      </c>
      <c r="BK132" s="162">
        <f t="shared" si="8"/>
        <v>0</v>
      </c>
      <c r="BL132" s="16" t="s">
        <v>86</v>
      </c>
      <c r="BM132" s="161" t="s">
        <v>117</v>
      </c>
    </row>
    <row r="133" spans="1:65" s="2" customFormat="1" ht="24.2" customHeight="1" x14ac:dyDescent="0.2">
      <c r="A133" s="28"/>
      <c r="B133" s="149"/>
      <c r="C133" s="150">
        <v>7</v>
      </c>
      <c r="D133" s="297" t="s">
        <v>324</v>
      </c>
      <c r="E133" s="151" t="s">
        <v>1595</v>
      </c>
      <c r="F133" s="152" t="s">
        <v>1596</v>
      </c>
      <c r="G133" s="153" t="s">
        <v>275</v>
      </c>
      <c r="H133" s="154">
        <v>7</v>
      </c>
      <c r="I133" s="155"/>
      <c r="J133" s="155"/>
      <c r="K133" s="156"/>
      <c r="L133" s="29"/>
      <c r="M133" s="157" t="s">
        <v>1</v>
      </c>
      <c r="N133" s="158" t="s">
        <v>35</v>
      </c>
      <c r="O133" s="159">
        <v>0</v>
      </c>
      <c r="P133" s="159">
        <f t="shared" si="0"/>
        <v>0</v>
      </c>
      <c r="Q133" s="159">
        <v>0</v>
      </c>
      <c r="R133" s="159">
        <f t="shared" si="1"/>
        <v>0</v>
      </c>
      <c r="S133" s="159">
        <v>0</v>
      </c>
      <c r="T133" s="160">
        <f t="shared" si="2"/>
        <v>0</v>
      </c>
      <c r="U133" s="28"/>
      <c r="V133" s="28"/>
      <c r="W133" s="28"/>
      <c r="X133" s="28"/>
      <c r="Y133" s="28"/>
      <c r="Z133" s="28"/>
      <c r="AA133" s="28"/>
      <c r="AB133" s="28"/>
      <c r="AC133" s="28"/>
      <c r="AD133" s="28"/>
      <c r="AE133" s="28"/>
      <c r="AR133" s="161" t="s">
        <v>86</v>
      </c>
      <c r="AT133" s="161" t="s">
        <v>177</v>
      </c>
      <c r="AU133" s="161" t="s">
        <v>76</v>
      </c>
      <c r="AY133" s="16" t="s">
        <v>175</v>
      </c>
      <c r="BE133" s="162">
        <f t="shared" si="3"/>
        <v>0</v>
      </c>
      <c r="BF133" s="162">
        <f t="shared" si="4"/>
        <v>0</v>
      </c>
      <c r="BG133" s="162">
        <f t="shared" si="5"/>
        <v>0</v>
      </c>
      <c r="BH133" s="162">
        <f t="shared" si="6"/>
        <v>0</v>
      </c>
      <c r="BI133" s="162">
        <f t="shared" si="7"/>
        <v>0</v>
      </c>
      <c r="BJ133" s="16" t="s">
        <v>80</v>
      </c>
      <c r="BK133" s="162">
        <f t="shared" si="8"/>
        <v>0</v>
      </c>
      <c r="BL133" s="16" t="s">
        <v>86</v>
      </c>
      <c r="BM133" s="161" t="s">
        <v>121</v>
      </c>
    </row>
    <row r="134" spans="1:65" s="2" customFormat="1" ht="16.5" customHeight="1" x14ac:dyDescent="0.2">
      <c r="A134" s="28"/>
      <c r="B134" s="149"/>
      <c r="C134" s="150">
        <v>8</v>
      </c>
      <c r="D134" s="297" t="s">
        <v>324</v>
      </c>
      <c r="E134" s="151" t="s">
        <v>1597</v>
      </c>
      <c r="F134" s="152" t="s">
        <v>1598</v>
      </c>
      <c r="G134" s="153" t="s">
        <v>275</v>
      </c>
      <c r="H134" s="154">
        <v>5</v>
      </c>
      <c r="I134" s="155"/>
      <c r="J134" s="155"/>
      <c r="K134" s="156"/>
      <c r="L134" s="29"/>
      <c r="M134" s="157" t="s">
        <v>1</v>
      </c>
      <c r="N134" s="158" t="s">
        <v>35</v>
      </c>
      <c r="O134" s="159">
        <v>0</v>
      </c>
      <c r="P134" s="159">
        <f t="shared" si="0"/>
        <v>0</v>
      </c>
      <c r="Q134" s="159">
        <v>0</v>
      </c>
      <c r="R134" s="159">
        <f t="shared" si="1"/>
        <v>0</v>
      </c>
      <c r="S134" s="159">
        <v>0</v>
      </c>
      <c r="T134" s="160">
        <f t="shared" si="2"/>
        <v>0</v>
      </c>
      <c r="U134" s="28"/>
      <c r="V134" s="28"/>
      <c r="W134" s="28"/>
      <c r="X134" s="28"/>
      <c r="Y134" s="28"/>
      <c r="Z134" s="28"/>
      <c r="AA134" s="28"/>
      <c r="AB134" s="28"/>
      <c r="AC134" s="28"/>
      <c r="AD134" s="28"/>
      <c r="AE134" s="28"/>
      <c r="AR134" s="161" t="s">
        <v>86</v>
      </c>
      <c r="AT134" s="161" t="s">
        <v>177</v>
      </c>
      <c r="AU134" s="161" t="s">
        <v>76</v>
      </c>
      <c r="AY134" s="16" t="s">
        <v>175</v>
      </c>
      <c r="BE134" s="162">
        <f t="shared" si="3"/>
        <v>0</v>
      </c>
      <c r="BF134" s="162">
        <f t="shared" si="4"/>
        <v>0</v>
      </c>
      <c r="BG134" s="162">
        <f t="shared" si="5"/>
        <v>0</v>
      </c>
      <c r="BH134" s="162">
        <f t="shared" si="6"/>
        <v>0</v>
      </c>
      <c r="BI134" s="162">
        <f t="shared" si="7"/>
        <v>0</v>
      </c>
      <c r="BJ134" s="16" t="s">
        <v>80</v>
      </c>
      <c r="BK134" s="162">
        <f t="shared" si="8"/>
        <v>0</v>
      </c>
      <c r="BL134" s="16" t="s">
        <v>86</v>
      </c>
      <c r="BM134" s="161" t="s">
        <v>243</v>
      </c>
    </row>
    <row r="135" spans="1:65" s="2" customFormat="1" ht="24.2" customHeight="1" x14ac:dyDescent="0.2">
      <c r="A135" s="28"/>
      <c r="B135" s="149"/>
      <c r="C135" s="297">
        <v>9</v>
      </c>
      <c r="D135" s="297" t="s">
        <v>324</v>
      </c>
      <c r="E135" s="151" t="s">
        <v>1599</v>
      </c>
      <c r="F135" s="152" t="s">
        <v>2978</v>
      </c>
      <c r="G135" s="153" t="s">
        <v>275</v>
      </c>
      <c r="H135" s="154">
        <v>16</v>
      </c>
      <c r="I135" s="155"/>
      <c r="J135" s="155"/>
      <c r="K135" s="156"/>
      <c r="L135" s="29"/>
      <c r="M135" s="157" t="s">
        <v>1</v>
      </c>
      <c r="N135" s="158" t="s">
        <v>35</v>
      </c>
      <c r="O135" s="159">
        <v>0</v>
      </c>
      <c r="P135" s="159">
        <f t="shared" si="0"/>
        <v>0</v>
      </c>
      <c r="Q135" s="159">
        <v>0</v>
      </c>
      <c r="R135" s="159">
        <f t="shared" si="1"/>
        <v>0</v>
      </c>
      <c r="S135" s="159">
        <v>0</v>
      </c>
      <c r="T135" s="160">
        <f t="shared" si="2"/>
        <v>0</v>
      </c>
      <c r="U135" s="28"/>
      <c r="V135" s="28"/>
      <c r="W135" s="28"/>
      <c r="X135" s="28"/>
      <c r="Y135" s="28"/>
      <c r="Z135" s="28"/>
      <c r="AA135" s="28"/>
      <c r="AB135" s="28"/>
      <c r="AC135" s="28"/>
      <c r="AD135" s="28"/>
      <c r="AE135" s="28"/>
      <c r="AR135" s="161" t="s">
        <v>86</v>
      </c>
      <c r="AT135" s="161" t="s">
        <v>177</v>
      </c>
      <c r="AU135" s="161" t="s">
        <v>76</v>
      </c>
      <c r="AY135" s="16" t="s">
        <v>175</v>
      </c>
      <c r="BE135" s="162">
        <f t="shared" si="3"/>
        <v>0</v>
      </c>
      <c r="BF135" s="162">
        <f t="shared" si="4"/>
        <v>0</v>
      </c>
      <c r="BG135" s="162">
        <f t="shared" si="5"/>
        <v>0</v>
      </c>
      <c r="BH135" s="162">
        <f t="shared" si="6"/>
        <v>0</v>
      </c>
      <c r="BI135" s="162">
        <f t="shared" si="7"/>
        <v>0</v>
      </c>
      <c r="BJ135" s="16" t="s">
        <v>80</v>
      </c>
      <c r="BK135" s="162">
        <f t="shared" si="8"/>
        <v>0</v>
      </c>
      <c r="BL135" s="16" t="s">
        <v>86</v>
      </c>
      <c r="BM135" s="161" t="s">
        <v>255</v>
      </c>
    </row>
    <row r="136" spans="1:65" s="2" customFormat="1" ht="24.2" customHeight="1" x14ac:dyDescent="0.2">
      <c r="A136" s="28"/>
      <c r="B136" s="149"/>
      <c r="C136" s="297">
        <v>10</v>
      </c>
      <c r="D136" s="297" t="s">
        <v>324</v>
      </c>
      <c r="E136" s="151" t="s">
        <v>1600</v>
      </c>
      <c r="F136" s="152" t="s">
        <v>2979</v>
      </c>
      <c r="G136" s="153" t="s">
        <v>275</v>
      </c>
      <c r="H136" s="154">
        <v>4</v>
      </c>
      <c r="I136" s="155"/>
      <c r="J136" s="155"/>
      <c r="K136" s="156"/>
      <c r="L136" s="29"/>
      <c r="M136" s="157" t="s">
        <v>1</v>
      </c>
      <c r="N136" s="158" t="s">
        <v>35</v>
      </c>
      <c r="O136" s="159">
        <v>0</v>
      </c>
      <c r="P136" s="159">
        <f t="shared" si="0"/>
        <v>0</v>
      </c>
      <c r="Q136" s="159">
        <v>0</v>
      </c>
      <c r="R136" s="159">
        <f t="shared" si="1"/>
        <v>0</v>
      </c>
      <c r="S136" s="159">
        <v>0</v>
      </c>
      <c r="T136" s="160">
        <f t="shared" si="2"/>
        <v>0</v>
      </c>
      <c r="U136" s="28"/>
      <c r="V136" s="28"/>
      <c r="W136" s="28"/>
      <c r="X136" s="28"/>
      <c r="Y136" s="28"/>
      <c r="Z136" s="28"/>
      <c r="AA136" s="28"/>
      <c r="AB136" s="28"/>
      <c r="AC136" s="28"/>
      <c r="AD136" s="28"/>
      <c r="AE136" s="28"/>
      <c r="AR136" s="161" t="s">
        <v>86</v>
      </c>
      <c r="AT136" s="161" t="s">
        <v>177</v>
      </c>
      <c r="AU136" s="161" t="s">
        <v>76</v>
      </c>
      <c r="AY136" s="16" t="s">
        <v>175</v>
      </c>
      <c r="BE136" s="162">
        <f t="shared" si="3"/>
        <v>0</v>
      </c>
      <c r="BF136" s="162">
        <f t="shared" si="4"/>
        <v>0</v>
      </c>
      <c r="BG136" s="162">
        <f t="shared" si="5"/>
        <v>0</v>
      </c>
      <c r="BH136" s="162">
        <f t="shared" si="6"/>
        <v>0</v>
      </c>
      <c r="BI136" s="162">
        <f t="shared" si="7"/>
        <v>0</v>
      </c>
      <c r="BJ136" s="16" t="s">
        <v>80</v>
      </c>
      <c r="BK136" s="162">
        <f t="shared" si="8"/>
        <v>0</v>
      </c>
      <c r="BL136" s="16" t="s">
        <v>86</v>
      </c>
      <c r="BM136" s="161" t="s">
        <v>7</v>
      </c>
    </row>
    <row r="137" spans="1:65" s="2" customFormat="1" ht="24.2" customHeight="1" x14ac:dyDescent="0.2">
      <c r="A137" s="28"/>
      <c r="B137" s="149"/>
      <c r="C137" s="297">
        <v>11</v>
      </c>
      <c r="D137" s="297" t="s">
        <v>324</v>
      </c>
      <c r="E137" s="151" t="s">
        <v>1601</v>
      </c>
      <c r="F137" s="152" t="s">
        <v>2980</v>
      </c>
      <c r="G137" s="153" t="s">
        <v>275</v>
      </c>
      <c r="H137" s="154">
        <v>36</v>
      </c>
      <c r="I137" s="155"/>
      <c r="J137" s="155"/>
      <c r="K137" s="156"/>
      <c r="L137" s="29"/>
      <c r="M137" s="157" t="s">
        <v>1</v>
      </c>
      <c r="N137" s="158" t="s">
        <v>35</v>
      </c>
      <c r="O137" s="159">
        <v>0</v>
      </c>
      <c r="P137" s="159">
        <f t="shared" si="0"/>
        <v>0</v>
      </c>
      <c r="Q137" s="159">
        <v>0</v>
      </c>
      <c r="R137" s="159">
        <f t="shared" si="1"/>
        <v>0</v>
      </c>
      <c r="S137" s="159">
        <v>0</v>
      </c>
      <c r="T137" s="160">
        <f t="shared" si="2"/>
        <v>0</v>
      </c>
      <c r="U137" s="28"/>
      <c r="V137" s="28"/>
      <c r="W137" s="28"/>
      <c r="X137" s="28"/>
      <c r="Y137" s="28"/>
      <c r="Z137" s="28"/>
      <c r="AA137" s="28"/>
      <c r="AB137" s="28"/>
      <c r="AC137" s="28"/>
      <c r="AD137" s="28"/>
      <c r="AE137" s="28"/>
      <c r="AR137" s="161" t="s">
        <v>86</v>
      </c>
      <c r="AT137" s="161" t="s">
        <v>177</v>
      </c>
      <c r="AU137" s="161" t="s">
        <v>76</v>
      </c>
      <c r="AY137" s="16" t="s">
        <v>175</v>
      </c>
      <c r="BE137" s="162">
        <f t="shared" si="3"/>
        <v>0</v>
      </c>
      <c r="BF137" s="162">
        <f t="shared" si="4"/>
        <v>0</v>
      </c>
      <c r="BG137" s="162">
        <f t="shared" si="5"/>
        <v>0</v>
      </c>
      <c r="BH137" s="162">
        <f t="shared" si="6"/>
        <v>0</v>
      </c>
      <c r="BI137" s="162">
        <f t="shared" si="7"/>
        <v>0</v>
      </c>
      <c r="BJ137" s="16" t="s">
        <v>80</v>
      </c>
      <c r="BK137" s="162">
        <f t="shared" si="8"/>
        <v>0</v>
      </c>
      <c r="BL137" s="16" t="s">
        <v>86</v>
      </c>
      <c r="BM137" s="161" t="s">
        <v>129</v>
      </c>
    </row>
    <row r="138" spans="1:65" s="2" customFormat="1" ht="24.2" customHeight="1" x14ac:dyDescent="0.2">
      <c r="A138" s="28"/>
      <c r="B138" s="149"/>
      <c r="C138" s="297">
        <v>12</v>
      </c>
      <c r="D138" s="297" t="s">
        <v>324</v>
      </c>
      <c r="E138" s="151" t="s">
        <v>1602</v>
      </c>
      <c r="F138" s="152" t="s">
        <v>2981</v>
      </c>
      <c r="G138" s="153" t="s">
        <v>275</v>
      </c>
      <c r="H138" s="154">
        <v>14</v>
      </c>
      <c r="I138" s="155"/>
      <c r="J138" s="155"/>
      <c r="K138" s="156"/>
      <c r="L138" s="29"/>
      <c r="M138" s="157" t="s">
        <v>1</v>
      </c>
      <c r="N138" s="158" t="s">
        <v>35</v>
      </c>
      <c r="O138" s="159">
        <v>0</v>
      </c>
      <c r="P138" s="159">
        <f t="shared" si="0"/>
        <v>0</v>
      </c>
      <c r="Q138" s="159">
        <v>0</v>
      </c>
      <c r="R138" s="159">
        <f t="shared" si="1"/>
        <v>0</v>
      </c>
      <c r="S138" s="159">
        <v>0</v>
      </c>
      <c r="T138" s="160">
        <f t="shared" si="2"/>
        <v>0</v>
      </c>
      <c r="U138" s="28"/>
      <c r="V138" s="28"/>
      <c r="W138" s="28"/>
      <c r="X138" s="28"/>
      <c r="Y138" s="28"/>
      <c r="Z138" s="28"/>
      <c r="AA138" s="28"/>
      <c r="AB138" s="28"/>
      <c r="AC138" s="28"/>
      <c r="AD138" s="28"/>
      <c r="AE138" s="28"/>
      <c r="AR138" s="161" t="s">
        <v>86</v>
      </c>
      <c r="AT138" s="161" t="s">
        <v>177</v>
      </c>
      <c r="AU138" s="161" t="s">
        <v>76</v>
      </c>
      <c r="AY138" s="16" t="s">
        <v>175</v>
      </c>
      <c r="BE138" s="162">
        <f t="shared" si="3"/>
        <v>0</v>
      </c>
      <c r="BF138" s="162">
        <f t="shared" si="4"/>
        <v>0</v>
      </c>
      <c r="BG138" s="162">
        <f t="shared" si="5"/>
        <v>0</v>
      </c>
      <c r="BH138" s="162">
        <f t="shared" si="6"/>
        <v>0</v>
      </c>
      <c r="BI138" s="162">
        <f t="shared" si="7"/>
        <v>0</v>
      </c>
      <c r="BJ138" s="16" t="s">
        <v>80</v>
      </c>
      <c r="BK138" s="162">
        <f t="shared" si="8"/>
        <v>0</v>
      </c>
      <c r="BL138" s="16" t="s">
        <v>86</v>
      </c>
      <c r="BM138" s="161" t="s">
        <v>135</v>
      </c>
    </row>
    <row r="139" spans="1:65" s="2" customFormat="1" ht="21.75" customHeight="1" x14ac:dyDescent="0.2">
      <c r="A139" s="28"/>
      <c r="B139" s="149"/>
      <c r="C139" s="150">
        <v>13</v>
      </c>
      <c r="D139" s="297" t="s">
        <v>324</v>
      </c>
      <c r="E139" s="151" t="s">
        <v>1603</v>
      </c>
      <c r="F139" s="152" t="s">
        <v>1604</v>
      </c>
      <c r="G139" s="153" t="s">
        <v>275</v>
      </c>
      <c r="H139" s="154">
        <v>3</v>
      </c>
      <c r="I139" s="155"/>
      <c r="J139" s="155"/>
      <c r="K139" s="156"/>
      <c r="L139" s="29"/>
      <c r="M139" s="157" t="s">
        <v>1</v>
      </c>
      <c r="N139" s="158" t="s">
        <v>35</v>
      </c>
      <c r="O139" s="159">
        <v>0</v>
      </c>
      <c r="P139" s="159">
        <f t="shared" si="0"/>
        <v>0</v>
      </c>
      <c r="Q139" s="159">
        <v>0</v>
      </c>
      <c r="R139" s="159">
        <f t="shared" si="1"/>
        <v>0</v>
      </c>
      <c r="S139" s="159">
        <v>0</v>
      </c>
      <c r="T139" s="160">
        <f t="shared" si="2"/>
        <v>0</v>
      </c>
      <c r="U139" s="28"/>
      <c r="V139" s="28"/>
      <c r="W139" s="28"/>
      <c r="X139" s="28"/>
      <c r="Y139" s="28"/>
      <c r="Z139" s="28"/>
      <c r="AA139" s="28"/>
      <c r="AB139" s="28"/>
      <c r="AC139" s="28"/>
      <c r="AD139" s="28"/>
      <c r="AE139" s="28"/>
      <c r="AR139" s="161" t="s">
        <v>86</v>
      </c>
      <c r="AT139" s="161" t="s">
        <v>177</v>
      </c>
      <c r="AU139" s="161" t="s">
        <v>76</v>
      </c>
      <c r="AY139" s="16" t="s">
        <v>175</v>
      </c>
      <c r="BE139" s="162">
        <f t="shared" si="3"/>
        <v>0</v>
      </c>
      <c r="BF139" s="162">
        <f t="shared" si="4"/>
        <v>0</v>
      </c>
      <c r="BG139" s="162">
        <f t="shared" si="5"/>
        <v>0</v>
      </c>
      <c r="BH139" s="162">
        <f t="shared" si="6"/>
        <v>0</v>
      </c>
      <c r="BI139" s="162">
        <f t="shared" si="7"/>
        <v>0</v>
      </c>
      <c r="BJ139" s="16" t="s">
        <v>80</v>
      </c>
      <c r="BK139" s="162">
        <f t="shared" si="8"/>
        <v>0</v>
      </c>
      <c r="BL139" s="16" t="s">
        <v>86</v>
      </c>
      <c r="BM139" s="161" t="s">
        <v>296</v>
      </c>
    </row>
    <row r="140" spans="1:65" s="2" customFormat="1" ht="26.25" customHeight="1" x14ac:dyDescent="0.2">
      <c r="A140" s="28"/>
      <c r="B140" s="149"/>
      <c r="C140" s="297">
        <v>14</v>
      </c>
      <c r="D140" s="297" t="s">
        <v>324</v>
      </c>
      <c r="E140" s="151" t="s">
        <v>1605</v>
      </c>
      <c r="F140" s="152" t="s">
        <v>2982</v>
      </c>
      <c r="G140" s="153" t="s">
        <v>275</v>
      </c>
      <c r="H140" s="154">
        <v>9</v>
      </c>
      <c r="I140" s="155"/>
      <c r="J140" s="155"/>
      <c r="K140" s="156"/>
      <c r="L140" s="29"/>
      <c r="M140" s="157" t="s">
        <v>1</v>
      </c>
      <c r="N140" s="158" t="s">
        <v>35</v>
      </c>
      <c r="O140" s="159">
        <v>0</v>
      </c>
      <c r="P140" s="159">
        <f t="shared" si="0"/>
        <v>0</v>
      </c>
      <c r="Q140" s="159">
        <v>0</v>
      </c>
      <c r="R140" s="159">
        <f t="shared" si="1"/>
        <v>0</v>
      </c>
      <c r="S140" s="159">
        <v>0</v>
      </c>
      <c r="T140" s="160">
        <f t="shared" si="2"/>
        <v>0</v>
      </c>
      <c r="U140" s="28"/>
      <c r="V140" s="28"/>
      <c r="W140" s="28"/>
      <c r="X140" s="28"/>
      <c r="Y140" s="28"/>
      <c r="Z140" s="28"/>
      <c r="AA140" s="28"/>
      <c r="AB140" s="28"/>
      <c r="AC140" s="28"/>
      <c r="AD140" s="28"/>
      <c r="AE140" s="28"/>
      <c r="AR140" s="161" t="s">
        <v>86</v>
      </c>
      <c r="AT140" s="161" t="s">
        <v>177</v>
      </c>
      <c r="AU140" s="161" t="s">
        <v>76</v>
      </c>
      <c r="AY140" s="16" t="s">
        <v>175</v>
      </c>
      <c r="BE140" s="162">
        <f t="shared" si="3"/>
        <v>0</v>
      </c>
      <c r="BF140" s="162">
        <f t="shared" si="4"/>
        <v>0</v>
      </c>
      <c r="BG140" s="162">
        <f t="shared" si="5"/>
        <v>0</v>
      </c>
      <c r="BH140" s="162">
        <f t="shared" si="6"/>
        <v>0</v>
      </c>
      <c r="BI140" s="162">
        <f t="shared" si="7"/>
        <v>0</v>
      </c>
      <c r="BJ140" s="16" t="s">
        <v>80</v>
      </c>
      <c r="BK140" s="162">
        <f t="shared" si="8"/>
        <v>0</v>
      </c>
      <c r="BL140" s="16" t="s">
        <v>86</v>
      </c>
      <c r="BM140" s="161" t="s">
        <v>304</v>
      </c>
    </row>
    <row r="141" spans="1:65" s="2" customFormat="1" ht="16.5" customHeight="1" x14ac:dyDescent="0.2">
      <c r="A141" s="28"/>
      <c r="B141" s="149"/>
      <c r="C141" s="150">
        <v>15</v>
      </c>
      <c r="D141" s="297" t="s">
        <v>324</v>
      </c>
      <c r="E141" s="151" t="s">
        <v>1608</v>
      </c>
      <c r="F141" s="152" t="s">
        <v>1385</v>
      </c>
      <c r="G141" s="153" t="s">
        <v>349</v>
      </c>
      <c r="H141" s="154">
        <v>3</v>
      </c>
      <c r="I141" s="155"/>
      <c r="J141" s="155"/>
      <c r="K141" s="156"/>
      <c r="L141" s="29"/>
      <c r="M141" s="157" t="s">
        <v>1</v>
      </c>
      <c r="N141" s="158" t="s">
        <v>35</v>
      </c>
      <c r="O141" s="159">
        <v>0</v>
      </c>
      <c r="P141" s="159">
        <f t="shared" si="0"/>
        <v>0</v>
      </c>
      <c r="Q141" s="159">
        <v>0</v>
      </c>
      <c r="R141" s="159">
        <f t="shared" si="1"/>
        <v>0</v>
      </c>
      <c r="S141" s="159">
        <v>0</v>
      </c>
      <c r="T141" s="160">
        <f t="shared" si="2"/>
        <v>0</v>
      </c>
      <c r="U141" s="28"/>
      <c r="V141" s="28"/>
      <c r="W141" s="28"/>
      <c r="X141" s="28"/>
      <c r="Y141" s="28"/>
      <c r="Z141" s="28"/>
      <c r="AA141" s="28"/>
      <c r="AB141" s="28"/>
      <c r="AC141" s="28"/>
      <c r="AD141" s="28"/>
      <c r="AE141" s="28"/>
      <c r="AR141" s="161" t="s">
        <v>86</v>
      </c>
      <c r="AT141" s="161" t="s">
        <v>177</v>
      </c>
      <c r="AU141" s="161" t="s">
        <v>76</v>
      </c>
      <c r="AY141" s="16" t="s">
        <v>175</v>
      </c>
      <c r="BE141" s="162">
        <f t="shared" si="3"/>
        <v>0</v>
      </c>
      <c r="BF141" s="162">
        <f t="shared" si="4"/>
        <v>0</v>
      </c>
      <c r="BG141" s="162">
        <f t="shared" si="5"/>
        <v>0</v>
      </c>
      <c r="BH141" s="162">
        <f t="shared" si="6"/>
        <v>0</v>
      </c>
      <c r="BI141" s="162">
        <f t="shared" si="7"/>
        <v>0</v>
      </c>
      <c r="BJ141" s="16" t="s">
        <v>80</v>
      </c>
      <c r="BK141" s="162">
        <f t="shared" si="8"/>
        <v>0</v>
      </c>
      <c r="BL141" s="16" t="s">
        <v>86</v>
      </c>
      <c r="BM141" s="161" t="s">
        <v>327</v>
      </c>
    </row>
    <row r="142" spans="1:65" s="12" customFormat="1" ht="25.9" customHeight="1" x14ac:dyDescent="0.2">
      <c r="B142" s="137"/>
      <c r="D142" s="138" t="s">
        <v>68</v>
      </c>
      <c r="E142" s="139" t="s">
        <v>1609</v>
      </c>
      <c r="F142" s="139" t="s">
        <v>1610</v>
      </c>
      <c r="J142" s="140"/>
      <c r="L142" s="137"/>
      <c r="M142" s="141"/>
      <c r="N142" s="142"/>
      <c r="O142" s="142"/>
      <c r="P142" s="143">
        <f>SUM(P143:P148)</f>
        <v>0</v>
      </c>
      <c r="Q142" s="142"/>
      <c r="R142" s="143">
        <f>SUM(R143:R148)</f>
        <v>0</v>
      </c>
      <c r="S142" s="142"/>
      <c r="T142" s="144">
        <f>SUM(T143:T148)</f>
        <v>0</v>
      </c>
      <c r="AR142" s="138" t="s">
        <v>76</v>
      </c>
      <c r="AT142" s="145" t="s">
        <v>68</v>
      </c>
      <c r="AU142" s="145" t="s">
        <v>69</v>
      </c>
      <c r="AY142" s="138" t="s">
        <v>175</v>
      </c>
      <c r="BK142" s="146">
        <f>SUM(BK143:BK148)</f>
        <v>0</v>
      </c>
    </row>
    <row r="143" spans="1:65" s="2" customFormat="1" ht="16.5" customHeight="1" x14ac:dyDescent="0.2">
      <c r="A143" s="28"/>
      <c r="B143" s="149"/>
      <c r="C143" s="150">
        <v>16</v>
      </c>
      <c r="D143" s="150" t="s">
        <v>177</v>
      </c>
      <c r="E143" s="151" t="s">
        <v>1611</v>
      </c>
      <c r="F143" s="152" t="s">
        <v>1612</v>
      </c>
      <c r="G143" s="153" t="s">
        <v>275</v>
      </c>
      <c r="H143" s="154">
        <v>30</v>
      </c>
      <c r="I143" s="155"/>
      <c r="J143" s="155"/>
      <c r="K143" s="156"/>
      <c r="L143" s="29"/>
      <c r="M143" s="157" t="s">
        <v>1</v>
      </c>
      <c r="N143" s="158" t="s">
        <v>35</v>
      </c>
      <c r="O143" s="159">
        <v>0</v>
      </c>
      <c r="P143" s="159">
        <f t="shared" ref="P143:P148" si="9">O143*H143</f>
        <v>0</v>
      </c>
      <c r="Q143" s="159">
        <v>0</v>
      </c>
      <c r="R143" s="159">
        <f t="shared" ref="R143:R148" si="10">Q143*H143</f>
        <v>0</v>
      </c>
      <c r="S143" s="159">
        <v>0</v>
      </c>
      <c r="T143" s="160">
        <f t="shared" ref="T143:T148" si="11">S143*H143</f>
        <v>0</v>
      </c>
      <c r="U143" s="28"/>
      <c r="V143" s="28"/>
      <c r="W143" s="28"/>
      <c r="X143" s="28"/>
      <c r="Y143" s="28"/>
      <c r="Z143" s="28"/>
      <c r="AA143" s="28"/>
      <c r="AB143" s="28"/>
      <c r="AC143" s="28"/>
      <c r="AD143" s="28"/>
      <c r="AE143" s="28"/>
      <c r="AR143" s="161" t="s">
        <v>86</v>
      </c>
      <c r="AT143" s="161" t="s">
        <v>177</v>
      </c>
      <c r="AU143" s="161" t="s">
        <v>76</v>
      </c>
      <c r="AY143" s="16" t="s">
        <v>175</v>
      </c>
      <c r="BE143" s="162">
        <f t="shared" ref="BE143:BE148" si="12">IF(N143="základná",J143,0)</f>
        <v>0</v>
      </c>
      <c r="BF143" s="162">
        <f t="shared" ref="BF143:BF148" si="13">IF(N143="znížená",J143,0)</f>
        <v>0</v>
      </c>
      <c r="BG143" s="162">
        <f t="shared" ref="BG143:BG148" si="14">IF(N143="zákl. prenesená",J143,0)</f>
        <v>0</v>
      </c>
      <c r="BH143" s="162">
        <f t="shared" ref="BH143:BH148" si="15">IF(N143="zníž. prenesená",J143,0)</f>
        <v>0</v>
      </c>
      <c r="BI143" s="162">
        <f t="shared" ref="BI143:BI148" si="16">IF(N143="nulová",J143,0)</f>
        <v>0</v>
      </c>
      <c r="BJ143" s="16" t="s">
        <v>80</v>
      </c>
      <c r="BK143" s="162">
        <f t="shared" ref="BK143:BK148" si="17">ROUND(I143*H143,2)</f>
        <v>0</v>
      </c>
      <c r="BL143" s="16" t="s">
        <v>86</v>
      </c>
      <c r="BM143" s="161" t="s">
        <v>338</v>
      </c>
    </row>
    <row r="144" spans="1:65" s="2" customFormat="1" ht="16.5" customHeight="1" x14ac:dyDescent="0.2">
      <c r="A144" s="28"/>
      <c r="B144" s="149"/>
      <c r="C144" s="150">
        <v>17</v>
      </c>
      <c r="D144" s="150" t="s">
        <v>177</v>
      </c>
      <c r="E144" s="151" t="s">
        <v>1613</v>
      </c>
      <c r="F144" s="152" t="s">
        <v>1614</v>
      </c>
      <c r="G144" s="153" t="s">
        <v>275</v>
      </c>
      <c r="H144" s="154">
        <v>96</v>
      </c>
      <c r="I144" s="155"/>
      <c r="J144" s="155"/>
      <c r="K144" s="156"/>
      <c r="L144" s="29"/>
      <c r="M144" s="157" t="s">
        <v>1</v>
      </c>
      <c r="N144" s="158" t="s">
        <v>35</v>
      </c>
      <c r="O144" s="159">
        <v>0</v>
      </c>
      <c r="P144" s="159">
        <f t="shared" si="9"/>
        <v>0</v>
      </c>
      <c r="Q144" s="159">
        <v>0</v>
      </c>
      <c r="R144" s="159">
        <f t="shared" si="10"/>
        <v>0</v>
      </c>
      <c r="S144" s="159">
        <v>0</v>
      </c>
      <c r="T144" s="160">
        <f t="shared" si="11"/>
        <v>0</v>
      </c>
      <c r="U144" s="28"/>
      <c r="V144" s="28"/>
      <c r="W144" s="28"/>
      <c r="X144" s="28"/>
      <c r="Y144" s="28"/>
      <c r="Z144" s="28"/>
      <c r="AA144" s="28"/>
      <c r="AB144" s="28"/>
      <c r="AC144" s="28"/>
      <c r="AD144" s="28"/>
      <c r="AE144" s="28"/>
      <c r="AR144" s="161" t="s">
        <v>86</v>
      </c>
      <c r="AT144" s="161" t="s">
        <v>177</v>
      </c>
      <c r="AU144" s="161" t="s">
        <v>76</v>
      </c>
      <c r="AY144" s="16" t="s">
        <v>175</v>
      </c>
      <c r="BE144" s="162">
        <f t="shared" si="12"/>
        <v>0</v>
      </c>
      <c r="BF144" s="162">
        <f t="shared" si="13"/>
        <v>0</v>
      </c>
      <c r="BG144" s="162">
        <f t="shared" si="14"/>
        <v>0</v>
      </c>
      <c r="BH144" s="162">
        <f t="shared" si="15"/>
        <v>0</v>
      </c>
      <c r="BI144" s="162">
        <f t="shared" si="16"/>
        <v>0</v>
      </c>
      <c r="BJ144" s="16" t="s">
        <v>80</v>
      </c>
      <c r="BK144" s="162">
        <f t="shared" si="17"/>
        <v>0</v>
      </c>
      <c r="BL144" s="16" t="s">
        <v>86</v>
      </c>
      <c r="BM144" s="161" t="s">
        <v>346</v>
      </c>
    </row>
    <row r="145" spans="1:65" s="2" customFormat="1" ht="16.5" customHeight="1" x14ac:dyDescent="0.2">
      <c r="A145" s="28"/>
      <c r="B145" s="149"/>
      <c r="C145" s="150">
        <v>18</v>
      </c>
      <c r="D145" s="150" t="s">
        <v>177</v>
      </c>
      <c r="E145" s="151" t="s">
        <v>1615</v>
      </c>
      <c r="F145" s="152" t="s">
        <v>1616</v>
      </c>
      <c r="G145" s="153" t="s">
        <v>275</v>
      </c>
      <c r="H145" s="154">
        <v>5</v>
      </c>
      <c r="I145" s="155"/>
      <c r="J145" s="155"/>
      <c r="K145" s="156"/>
      <c r="L145" s="29"/>
      <c r="M145" s="157" t="s">
        <v>1</v>
      </c>
      <c r="N145" s="158" t="s">
        <v>35</v>
      </c>
      <c r="O145" s="159">
        <v>0</v>
      </c>
      <c r="P145" s="159">
        <f t="shared" si="9"/>
        <v>0</v>
      </c>
      <c r="Q145" s="159">
        <v>0</v>
      </c>
      <c r="R145" s="159">
        <f t="shared" si="10"/>
        <v>0</v>
      </c>
      <c r="S145" s="159">
        <v>0</v>
      </c>
      <c r="T145" s="160">
        <f t="shared" si="11"/>
        <v>0</v>
      </c>
      <c r="U145" s="28"/>
      <c r="V145" s="28"/>
      <c r="W145" s="28"/>
      <c r="X145" s="28"/>
      <c r="Y145" s="28"/>
      <c r="Z145" s="28"/>
      <c r="AA145" s="28"/>
      <c r="AB145" s="28"/>
      <c r="AC145" s="28"/>
      <c r="AD145" s="28"/>
      <c r="AE145" s="28"/>
      <c r="AR145" s="161" t="s">
        <v>86</v>
      </c>
      <c r="AT145" s="161" t="s">
        <v>177</v>
      </c>
      <c r="AU145" s="161" t="s">
        <v>76</v>
      </c>
      <c r="AY145" s="16" t="s">
        <v>175</v>
      </c>
      <c r="BE145" s="162">
        <f t="shared" si="12"/>
        <v>0</v>
      </c>
      <c r="BF145" s="162">
        <f t="shared" si="13"/>
        <v>0</v>
      </c>
      <c r="BG145" s="162">
        <f t="shared" si="14"/>
        <v>0</v>
      </c>
      <c r="BH145" s="162">
        <f t="shared" si="15"/>
        <v>0</v>
      </c>
      <c r="BI145" s="162">
        <f t="shared" si="16"/>
        <v>0</v>
      </c>
      <c r="BJ145" s="16" t="s">
        <v>80</v>
      </c>
      <c r="BK145" s="162">
        <f t="shared" si="17"/>
        <v>0</v>
      </c>
      <c r="BL145" s="16" t="s">
        <v>86</v>
      </c>
      <c r="BM145" s="161" t="s">
        <v>357</v>
      </c>
    </row>
    <row r="146" spans="1:65" s="2" customFormat="1" ht="16.5" customHeight="1" x14ac:dyDescent="0.2">
      <c r="A146" s="28"/>
      <c r="B146" s="149"/>
      <c r="C146" s="150">
        <v>19</v>
      </c>
      <c r="D146" s="150" t="s">
        <v>177</v>
      </c>
      <c r="E146" s="151" t="s">
        <v>1617</v>
      </c>
      <c r="F146" s="152" t="s">
        <v>1618</v>
      </c>
      <c r="G146" s="153" t="s">
        <v>275</v>
      </c>
      <c r="H146" s="154">
        <v>5</v>
      </c>
      <c r="I146" s="155"/>
      <c r="J146" s="155"/>
      <c r="K146" s="156"/>
      <c r="L146" s="29"/>
      <c r="M146" s="157" t="s">
        <v>1</v>
      </c>
      <c r="N146" s="158" t="s">
        <v>35</v>
      </c>
      <c r="O146" s="159">
        <v>0</v>
      </c>
      <c r="P146" s="159">
        <f t="shared" si="9"/>
        <v>0</v>
      </c>
      <c r="Q146" s="159">
        <v>0</v>
      </c>
      <c r="R146" s="159">
        <f t="shared" si="10"/>
        <v>0</v>
      </c>
      <c r="S146" s="159">
        <v>0</v>
      </c>
      <c r="T146" s="160">
        <f t="shared" si="11"/>
        <v>0</v>
      </c>
      <c r="U146" s="28"/>
      <c r="V146" s="28"/>
      <c r="W146" s="28"/>
      <c r="X146" s="28"/>
      <c r="Y146" s="28"/>
      <c r="Z146" s="28"/>
      <c r="AA146" s="28"/>
      <c r="AB146" s="28"/>
      <c r="AC146" s="28"/>
      <c r="AD146" s="28"/>
      <c r="AE146" s="28"/>
      <c r="AR146" s="161" t="s">
        <v>86</v>
      </c>
      <c r="AT146" s="161" t="s">
        <v>177</v>
      </c>
      <c r="AU146" s="161" t="s">
        <v>76</v>
      </c>
      <c r="AY146" s="16" t="s">
        <v>175</v>
      </c>
      <c r="BE146" s="162">
        <f t="shared" si="12"/>
        <v>0</v>
      </c>
      <c r="BF146" s="162">
        <f t="shared" si="13"/>
        <v>0</v>
      </c>
      <c r="BG146" s="162">
        <f t="shared" si="14"/>
        <v>0</v>
      </c>
      <c r="BH146" s="162">
        <f t="shared" si="15"/>
        <v>0</v>
      </c>
      <c r="BI146" s="162">
        <f t="shared" si="16"/>
        <v>0</v>
      </c>
      <c r="BJ146" s="16" t="s">
        <v>80</v>
      </c>
      <c r="BK146" s="162">
        <f t="shared" si="17"/>
        <v>0</v>
      </c>
      <c r="BL146" s="16" t="s">
        <v>86</v>
      </c>
      <c r="BM146" s="161" t="s">
        <v>367</v>
      </c>
    </row>
    <row r="147" spans="1:65" s="2" customFormat="1" ht="16.5" customHeight="1" x14ac:dyDescent="0.2">
      <c r="A147" s="28"/>
      <c r="B147" s="149"/>
      <c r="C147" s="150">
        <v>20</v>
      </c>
      <c r="D147" s="150" t="s">
        <v>177</v>
      </c>
      <c r="E147" s="151" t="s">
        <v>1619</v>
      </c>
      <c r="F147" s="152" t="s">
        <v>1620</v>
      </c>
      <c r="G147" s="153" t="s">
        <v>1124</v>
      </c>
      <c r="H147" s="154">
        <v>14</v>
      </c>
      <c r="I147" s="155"/>
      <c r="J147" s="155"/>
      <c r="K147" s="156"/>
      <c r="L147" s="29"/>
      <c r="M147" s="157" t="s">
        <v>1</v>
      </c>
      <c r="N147" s="158" t="s">
        <v>35</v>
      </c>
      <c r="O147" s="159">
        <v>0</v>
      </c>
      <c r="P147" s="159">
        <f t="shared" si="9"/>
        <v>0</v>
      </c>
      <c r="Q147" s="159">
        <v>0</v>
      </c>
      <c r="R147" s="159">
        <f t="shared" si="10"/>
        <v>0</v>
      </c>
      <c r="S147" s="159">
        <v>0</v>
      </c>
      <c r="T147" s="160">
        <f t="shared" si="11"/>
        <v>0</v>
      </c>
      <c r="U147" s="28"/>
      <c r="V147" s="28"/>
      <c r="W147" s="28"/>
      <c r="X147" s="28"/>
      <c r="Y147" s="28"/>
      <c r="Z147" s="28"/>
      <c r="AA147" s="28"/>
      <c r="AB147" s="28"/>
      <c r="AC147" s="28"/>
      <c r="AD147" s="28"/>
      <c r="AE147" s="28"/>
      <c r="AR147" s="161" t="s">
        <v>86</v>
      </c>
      <c r="AT147" s="161" t="s">
        <v>177</v>
      </c>
      <c r="AU147" s="161" t="s">
        <v>76</v>
      </c>
      <c r="AY147" s="16" t="s">
        <v>175</v>
      </c>
      <c r="BE147" s="162">
        <f t="shared" si="12"/>
        <v>0</v>
      </c>
      <c r="BF147" s="162">
        <f t="shared" si="13"/>
        <v>0</v>
      </c>
      <c r="BG147" s="162">
        <f t="shared" si="14"/>
        <v>0</v>
      </c>
      <c r="BH147" s="162">
        <f t="shared" si="15"/>
        <v>0</v>
      </c>
      <c r="BI147" s="162">
        <f t="shared" si="16"/>
        <v>0</v>
      </c>
      <c r="BJ147" s="16" t="s">
        <v>80</v>
      </c>
      <c r="BK147" s="162">
        <f t="shared" si="17"/>
        <v>0</v>
      </c>
      <c r="BL147" s="16" t="s">
        <v>86</v>
      </c>
      <c r="BM147" s="161" t="s">
        <v>376</v>
      </c>
    </row>
    <row r="148" spans="1:65" s="2" customFormat="1" ht="24" customHeight="1" x14ac:dyDescent="0.2">
      <c r="A148" s="28"/>
      <c r="B148" s="149"/>
      <c r="C148" s="150">
        <v>21</v>
      </c>
      <c r="D148" s="150" t="s">
        <v>177</v>
      </c>
      <c r="E148" s="151" t="s">
        <v>1621</v>
      </c>
      <c r="F148" s="152" t="s">
        <v>2940</v>
      </c>
      <c r="G148" s="153" t="s">
        <v>1124</v>
      </c>
      <c r="H148" s="154">
        <v>8</v>
      </c>
      <c r="I148" s="155"/>
      <c r="J148" s="155"/>
      <c r="K148" s="156"/>
      <c r="L148" s="29"/>
      <c r="M148" s="157" t="s">
        <v>1</v>
      </c>
      <c r="N148" s="158" t="s">
        <v>35</v>
      </c>
      <c r="O148" s="159">
        <v>0</v>
      </c>
      <c r="P148" s="159">
        <f t="shared" si="9"/>
        <v>0</v>
      </c>
      <c r="Q148" s="159">
        <v>0</v>
      </c>
      <c r="R148" s="159">
        <f t="shared" si="10"/>
        <v>0</v>
      </c>
      <c r="S148" s="159">
        <v>0</v>
      </c>
      <c r="T148" s="160">
        <f t="shared" si="11"/>
        <v>0</v>
      </c>
      <c r="U148" s="28"/>
      <c r="V148" s="28"/>
      <c r="W148" s="28"/>
      <c r="X148" s="28"/>
      <c r="Y148" s="28"/>
      <c r="Z148" s="28"/>
      <c r="AA148" s="28"/>
      <c r="AB148" s="28"/>
      <c r="AC148" s="28"/>
      <c r="AD148" s="28"/>
      <c r="AE148" s="28"/>
      <c r="AR148" s="161" t="s">
        <v>86</v>
      </c>
      <c r="AT148" s="161" t="s">
        <v>177</v>
      </c>
      <c r="AU148" s="161" t="s">
        <v>76</v>
      </c>
      <c r="AY148" s="16" t="s">
        <v>175</v>
      </c>
      <c r="BE148" s="162">
        <f t="shared" si="12"/>
        <v>0</v>
      </c>
      <c r="BF148" s="162">
        <f t="shared" si="13"/>
        <v>0</v>
      </c>
      <c r="BG148" s="162">
        <f t="shared" si="14"/>
        <v>0</v>
      </c>
      <c r="BH148" s="162">
        <f t="shared" si="15"/>
        <v>0</v>
      </c>
      <c r="BI148" s="162">
        <f t="shared" si="16"/>
        <v>0</v>
      </c>
      <c r="BJ148" s="16" t="s">
        <v>80</v>
      </c>
      <c r="BK148" s="162">
        <f t="shared" si="17"/>
        <v>0</v>
      </c>
      <c r="BL148" s="16" t="s">
        <v>86</v>
      </c>
      <c r="BM148" s="161" t="s">
        <v>386</v>
      </c>
    </row>
    <row r="149" spans="1:65" s="281" customFormat="1" ht="16.5" customHeight="1" x14ac:dyDescent="0.2">
      <c r="A149" s="280"/>
      <c r="B149" s="149"/>
      <c r="C149" s="150">
        <v>22</v>
      </c>
      <c r="D149" s="150" t="s">
        <v>177</v>
      </c>
      <c r="E149" s="151" t="s">
        <v>2941</v>
      </c>
      <c r="F149" s="152" t="s">
        <v>2942</v>
      </c>
      <c r="G149" s="153" t="s">
        <v>275</v>
      </c>
      <c r="H149" s="154">
        <v>101</v>
      </c>
      <c r="I149" s="155"/>
      <c r="J149" s="155"/>
      <c r="K149" s="156"/>
      <c r="L149" s="29"/>
      <c r="M149" s="157" t="s">
        <v>1</v>
      </c>
      <c r="N149" s="158" t="s">
        <v>35</v>
      </c>
      <c r="O149" s="159">
        <v>0</v>
      </c>
      <c r="P149" s="159">
        <f t="shared" ref="P149" si="18">O149*H149</f>
        <v>0</v>
      </c>
      <c r="Q149" s="159">
        <v>0</v>
      </c>
      <c r="R149" s="159">
        <f t="shared" ref="R149" si="19">Q149*H149</f>
        <v>0</v>
      </c>
      <c r="S149" s="159">
        <v>0</v>
      </c>
      <c r="T149" s="160">
        <f t="shared" ref="T149" si="20">S149*H149</f>
        <v>0</v>
      </c>
      <c r="U149" s="280"/>
      <c r="V149" s="280"/>
      <c r="W149" s="280"/>
      <c r="X149" s="280"/>
      <c r="Y149" s="280"/>
      <c r="Z149" s="280"/>
      <c r="AA149" s="280"/>
      <c r="AB149" s="280"/>
      <c r="AC149" s="280"/>
      <c r="AD149" s="280"/>
      <c r="AE149" s="280"/>
      <c r="AR149" s="161" t="s">
        <v>86</v>
      </c>
      <c r="AT149" s="161" t="s">
        <v>177</v>
      </c>
      <c r="AU149" s="161" t="s">
        <v>76</v>
      </c>
      <c r="AY149" s="16" t="s">
        <v>175</v>
      </c>
      <c r="BE149" s="162">
        <f t="shared" ref="BE149" si="21">IF(N149="základná",J149,0)</f>
        <v>0</v>
      </c>
      <c r="BF149" s="162">
        <f t="shared" ref="BF149" si="22">IF(N149="znížená",J149,0)</f>
        <v>0</v>
      </c>
      <c r="BG149" s="162">
        <f t="shared" ref="BG149" si="23">IF(N149="zákl. prenesená",J149,0)</f>
        <v>0</v>
      </c>
      <c r="BH149" s="162">
        <f t="shared" ref="BH149" si="24">IF(N149="zníž. prenesená",J149,0)</f>
        <v>0</v>
      </c>
      <c r="BI149" s="162">
        <f t="shared" ref="BI149" si="25">IF(N149="nulová",J149,0)</f>
        <v>0</v>
      </c>
      <c r="BJ149" s="16" t="s">
        <v>80</v>
      </c>
      <c r="BK149" s="162">
        <f t="shared" ref="BK149" si="26">ROUND(I149*H149,2)</f>
        <v>0</v>
      </c>
      <c r="BL149" s="16" t="s">
        <v>86</v>
      </c>
      <c r="BM149" s="161" t="s">
        <v>376</v>
      </c>
    </row>
    <row r="150" spans="1:65" s="2" customFormat="1" ht="3.75" customHeight="1" x14ac:dyDescent="0.2">
      <c r="A150" s="28"/>
      <c r="B150" s="45"/>
      <c r="C150" s="46"/>
      <c r="D150" s="46"/>
      <c r="E150" s="46"/>
      <c r="F150" s="46"/>
      <c r="G150" s="46"/>
      <c r="H150" s="46"/>
      <c r="I150" s="46"/>
      <c r="J150" s="46"/>
      <c r="K150" s="46"/>
      <c r="L150" s="29"/>
      <c r="M150" s="28"/>
      <c r="O150" s="28"/>
      <c r="P150" s="28"/>
      <c r="Q150" s="28"/>
      <c r="R150" s="28"/>
      <c r="S150" s="28"/>
      <c r="T150" s="28"/>
      <c r="U150" s="28"/>
      <c r="V150" s="28"/>
      <c r="W150" s="28"/>
      <c r="X150" s="28"/>
      <c r="Y150" s="28"/>
      <c r="Z150" s="28"/>
      <c r="AA150" s="28"/>
      <c r="AB150" s="28"/>
      <c r="AC150" s="28"/>
      <c r="AD150" s="28"/>
      <c r="AE150" s="28"/>
    </row>
  </sheetData>
  <autoFilter ref="C125:K148"/>
  <mergeCells count="15">
    <mergeCell ref="E112:H112"/>
    <mergeCell ref="E116:H116"/>
    <mergeCell ref="E114:H114"/>
    <mergeCell ref="E118:H118"/>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scale="87" fitToHeight="100" orientation="portrait" blackAndWhite="1" copies="3" r:id="rId1"/>
  <headerFooter>
    <oddFooter>&amp;CStrana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229"/>
  <sheetViews>
    <sheetView showGridLines="0" topLeftCell="A192" workbookViewId="0">
      <selection activeCell="J122" sqref="J122"/>
    </sheetView>
  </sheetViews>
  <sheetFormatPr defaultColWidth="9.1640625" defaultRowHeight="11.25" x14ac:dyDescent="0.2"/>
  <cols>
    <col min="1" max="1" width="8.33203125" style="249" customWidth="1"/>
    <col min="2" max="2" width="1.1640625" style="249" customWidth="1"/>
    <col min="3" max="3" width="4.1640625" style="249" customWidth="1"/>
    <col min="4" max="4" width="4.33203125" style="249" customWidth="1"/>
    <col min="5" max="5" width="17.1640625" style="249" customWidth="1"/>
    <col min="6" max="6" width="50.83203125" style="249" customWidth="1"/>
    <col min="7" max="7" width="7.5" style="249" customWidth="1"/>
    <col min="8" max="8" width="14" style="249" customWidth="1"/>
    <col min="9" max="9" width="15.83203125" style="249" customWidth="1"/>
    <col min="10" max="10" width="22.33203125" style="249" customWidth="1"/>
    <col min="11" max="11" width="22.33203125" style="249" hidden="1" customWidth="1"/>
    <col min="12" max="12" width="9.33203125" style="249" customWidth="1"/>
    <col min="13" max="13" width="10.83203125" style="249" hidden="1" customWidth="1"/>
    <col min="14" max="14" width="9.1640625" style="249"/>
    <col min="15" max="20" width="14.1640625" style="249" hidden="1" customWidth="1"/>
    <col min="21" max="21" width="16.33203125" style="249" hidden="1" customWidth="1"/>
    <col min="22" max="22" width="12.33203125" style="249" customWidth="1"/>
    <col min="23" max="23" width="16.33203125" style="249" customWidth="1"/>
    <col min="24" max="24" width="12.33203125" style="249" customWidth="1"/>
    <col min="25" max="25" width="15" style="249" customWidth="1"/>
    <col min="26" max="26" width="11" style="249" customWidth="1"/>
    <col min="27" max="27" width="15" style="249" customWidth="1"/>
    <col min="28" max="28" width="16.33203125" style="249" customWidth="1"/>
    <col min="29" max="29" width="11" style="249" customWidth="1"/>
    <col min="30" max="30" width="15" style="249" customWidth="1"/>
    <col min="31" max="31" width="16.33203125" style="249" customWidth="1"/>
    <col min="32" max="16384" width="9.1640625" style="249"/>
  </cols>
  <sheetData>
    <row r="2" spans="2:46" ht="36.950000000000003" customHeight="1" x14ac:dyDescent="0.2">
      <c r="L2" s="298" t="s">
        <v>5</v>
      </c>
      <c r="M2" s="299"/>
      <c r="N2" s="299"/>
      <c r="O2" s="299"/>
      <c r="P2" s="299"/>
      <c r="Q2" s="299"/>
      <c r="R2" s="299"/>
      <c r="S2" s="299"/>
      <c r="T2" s="299"/>
      <c r="U2" s="299"/>
      <c r="V2" s="299"/>
      <c r="AT2" s="255" t="s">
        <v>115</v>
      </c>
    </row>
    <row r="3" spans="2:46" ht="6.95" customHeight="1" x14ac:dyDescent="0.2">
      <c r="B3" s="17"/>
      <c r="C3" s="18"/>
      <c r="D3" s="18"/>
      <c r="E3" s="18"/>
      <c r="F3" s="18"/>
      <c r="G3" s="18"/>
      <c r="H3" s="18"/>
      <c r="I3" s="18"/>
      <c r="J3" s="18"/>
      <c r="K3" s="18"/>
      <c r="L3" s="19"/>
      <c r="AT3" s="255" t="s">
        <v>69</v>
      </c>
    </row>
    <row r="4" spans="2:46" ht="24.95" customHeight="1" x14ac:dyDescent="0.2">
      <c r="B4" s="19"/>
      <c r="D4" s="20" t="s">
        <v>138</v>
      </c>
      <c r="L4" s="19"/>
      <c r="M4" s="96" t="s">
        <v>8</v>
      </c>
      <c r="AT4" s="255" t="s">
        <v>3</v>
      </c>
    </row>
    <row r="5" spans="2:46" ht="6.95" customHeight="1" x14ac:dyDescent="0.2">
      <c r="B5" s="19"/>
      <c r="L5" s="19"/>
    </row>
    <row r="6" spans="2:46" ht="12" customHeight="1" x14ac:dyDescent="0.2">
      <c r="B6" s="19"/>
      <c r="D6" s="25" t="s">
        <v>11</v>
      </c>
      <c r="L6" s="19"/>
    </row>
    <row r="7" spans="2:46" ht="16.5" customHeight="1" x14ac:dyDescent="0.2">
      <c r="B7" s="19"/>
      <c r="E7" s="353" t="str">
        <f>'[1]Rekapitulácia stavby'!K6</f>
        <v>Lipany OOPZ, Rekonštrukcia objektu</v>
      </c>
      <c r="F7" s="354"/>
      <c r="G7" s="354"/>
      <c r="H7" s="354"/>
      <c r="L7" s="19"/>
    </row>
    <row r="8" spans="2:46" ht="12.75" x14ac:dyDescent="0.2">
      <c r="B8" s="19"/>
      <c r="D8" s="25" t="s">
        <v>139</v>
      </c>
      <c r="L8" s="19"/>
    </row>
    <row r="9" spans="2:46" ht="16.5" customHeight="1" x14ac:dyDescent="0.2">
      <c r="B9" s="19"/>
      <c r="E9" s="353" t="s">
        <v>140</v>
      </c>
      <c r="F9" s="356"/>
      <c r="G9" s="356"/>
      <c r="H9" s="356"/>
      <c r="L9" s="19"/>
    </row>
    <row r="10" spans="2:46" ht="12" customHeight="1" x14ac:dyDescent="0.2">
      <c r="B10" s="19"/>
      <c r="D10" s="25" t="s">
        <v>141</v>
      </c>
      <c r="L10" s="19"/>
    </row>
    <row r="11" spans="2:46" s="2" customFormat="1" ht="16.5" customHeight="1" x14ac:dyDescent="0.2">
      <c r="B11" s="40"/>
      <c r="E11" s="354" t="s">
        <v>1623</v>
      </c>
      <c r="F11" s="355"/>
      <c r="G11" s="355"/>
      <c r="H11" s="355"/>
      <c r="L11" s="40"/>
    </row>
    <row r="12" spans="2:46" s="2" customFormat="1" ht="17.25" customHeight="1" x14ac:dyDescent="0.2">
      <c r="B12" s="40"/>
      <c r="D12" s="25" t="s">
        <v>143</v>
      </c>
      <c r="F12" s="333" t="s">
        <v>2904</v>
      </c>
      <c r="G12" s="358"/>
      <c r="H12" s="358"/>
      <c r="I12" s="358"/>
      <c r="L12" s="40"/>
    </row>
    <row r="13" spans="2:46" s="2" customFormat="1" ht="16.5" customHeight="1" x14ac:dyDescent="0.2">
      <c r="B13" s="40"/>
      <c r="E13" s="333" t="s">
        <v>1624</v>
      </c>
      <c r="F13" s="358"/>
      <c r="G13" s="358"/>
      <c r="H13" s="358"/>
      <c r="L13" s="40"/>
    </row>
    <row r="14" spans="2:46" s="2" customFormat="1" x14ac:dyDescent="0.2">
      <c r="B14" s="40"/>
      <c r="L14" s="40"/>
    </row>
    <row r="15" spans="2:46" s="2" customFormat="1" ht="12" customHeight="1" x14ac:dyDescent="0.2">
      <c r="B15" s="40"/>
      <c r="D15" s="25" t="s">
        <v>13</v>
      </c>
      <c r="F15" s="250" t="s">
        <v>1</v>
      </c>
      <c r="I15" s="25" t="s">
        <v>14</v>
      </c>
      <c r="J15" s="250" t="s">
        <v>1</v>
      </c>
      <c r="L15" s="40"/>
    </row>
    <row r="16" spans="2:46" s="2" customFormat="1" ht="12" customHeight="1" x14ac:dyDescent="0.2">
      <c r="B16" s="40"/>
      <c r="D16" s="25" t="s">
        <v>15</v>
      </c>
      <c r="F16" s="250" t="s">
        <v>16</v>
      </c>
      <c r="I16" s="25" t="s">
        <v>17</v>
      </c>
      <c r="J16" s="248" t="str">
        <f>'[1]Rekapitulácia stavby'!AN8</f>
        <v>16. 12. 2022</v>
      </c>
      <c r="L16" s="40"/>
    </row>
    <row r="17" spans="2:12" s="2" customFormat="1" ht="10.9" customHeight="1" x14ac:dyDescent="0.2">
      <c r="B17" s="40"/>
      <c r="L17" s="40"/>
    </row>
    <row r="18" spans="2:12" s="2" customFormat="1" ht="12" customHeight="1" x14ac:dyDescent="0.2">
      <c r="B18" s="40"/>
      <c r="D18" s="25" t="s">
        <v>19</v>
      </c>
      <c r="I18" s="25" t="s">
        <v>20</v>
      </c>
      <c r="J18" s="250" t="str">
        <f>IF('[1]Rekapitulácia stavby'!AN10="","",'[1]Rekapitulácia stavby'!AN10)</f>
        <v/>
      </c>
      <c r="L18" s="40"/>
    </row>
    <row r="19" spans="2:12" s="2" customFormat="1" ht="18" customHeight="1" x14ac:dyDescent="0.2">
      <c r="B19" s="40"/>
      <c r="E19" s="250" t="str">
        <f>IF('[1]Rekapitulácia stavby'!E11="","",'[1]Rekapitulácia stavby'!E11)</f>
        <v xml:space="preserve"> </v>
      </c>
      <c r="I19" s="25" t="s">
        <v>21</v>
      </c>
      <c r="J19" s="250" t="str">
        <f>IF('[1]Rekapitulácia stavby'!AN11="","",'[1]Rekapitulácia stavby'!AN11)</f>
        <v/>
      </c>
      <c r="L19" s="40"/>
    </row>
    <row r="20" spans="2:12" s="2" customFormat="1" ht="6.95" customHeight="1" x14ac:dyDescent="0.2">
      <c r="B20" s="40"/>
      <c r="L20" s="40"/>
    </row>
    <row r="21" spans="2:12" s="2" customFormat="1" ht="12" customHeight="1" x14ac:dyDescent="0.2">
      <c r="B21" s="40"/>
      <c r="D21" s="25" t="s">
        <v>22</v>
      </c>
      <c r="I21" s="25" t="s">
        <v>20</v>
      </c>
      <c r="J21" s="250" t="str">
        <f>'[1]Rekapitulácia stavby'!AN13</f>
        <v/>
      </c>
      <c r="L21" s="40"/>
    </row>
    <row r="22" spans="2:12" s="2" customFormat="1" ht="18" customHeight="1" x14ac:dyDescent="0.2">
      <c r="B22" s="40"/>
      <c r="E22" s="302" t="str">
        <f>'[1]Rekapitulácia stavby'!E14</f>
        <v xml:space="preserve"> </v>
      </c>
      <c r="F22" s="302"/>
      <c r="G22" s="302"/>
      <c r="H22" s="302"/>
      <c r="I22" s="25" t="s">
        <v>21</v>
      </c>
      <c r="J22" s="250" t="str">
        <f>'[1]Rekapitulácia stavby'!AN14</f>
        <v/>
      </c>
      <c r="L22" s="40"/>
    </row>
    <row r="23" spans="2:12" s="2" customFormat="1" ht="6.95" customHeight="1" x14ac:dyDescent="0.2">
      <c r="B23" s="40"/>
      <c r="L23" s="40"/>
    </row>
    <row r="24" spans="2:12" s="2" customFormat="1" ht="12" customHeight="1" x14ac:dyDescent="0.2">
      <c r="B24" s="40"/>
      <c r="D24" s="25" t="s">
        <v>23</v>
      </c>
      <c r="I24" s="25" t="s">
        <v>20</v>
      </c>
      <c r="J24" s="250" t="s">
        <v>1</v>
      </c>
      <c r="L24" s="40"/>
    </row>
    <row r="25" spans="2:12" s="2" customFormat="1" ht="18" customHeight="1" x14ac:dyDescent="0.2">
      <c r="B25" s="40"/>
      <c r="E25" s="250" t="s">
        <v>24</v>
      </c>
      <c r="I25" s="25" t="s">
        <v>21</v>
      </c>
      <c r="J25" s="250" t="s">
        <v>1</v>
      </c>
      <c r="L25" s="40"/>
    </row>
    <row r="26" spans="2:12" s="2" customFormat="1" ht="6.95" customHeight="1" x14ac:dyDescent="0.2">
      <c r="B26" s="40"/>
      <c r="L26" s="40"/>
    </row>
    <row r="27" spans="2:12" s="2" customFormat="1" ht="12" customHeight="1" x14ac:dyDescent="0.2">
      <c r="B27" s="40"/>
      <c r="D27" s="25" t="s">
        <v>26</v>
      </c>
      <c r="I27" s="25" t="s">
        <v>20</v>
      </c>
      <c r="J27" s="250" t="s">
        <v>1</v>
      </c>
      <c r="L27" s="40"/>
    </row>
    <row r="28" spans="2:12" s="2" customFormat="1" ht="18" customHeight="1" x14ac:dyDescent="0.2">
      <c r="B28" s="40"/>
      <c r="E28" s="250" t="s">
        <v>27</v>
      </c>
      <c r="I28" s="25" t="s">
        <v>21</v>
      </c>
      <c r="J28" s="250" t="s">
        <v>1</v>
      </c>
      <c r="L28" s="40"/>
    </row>
    <row r="29" spans="2:12" s="2" customFormat="1" ht="6.95" customHeight="1" x14ac:dyDescent="0.2">
      <c r="B29" s="40"/>
      <c r="L29" s="40"/>
    </row>
    <row r="30" spans="2:12" s="2" customFormat="1" ht="12" customHeight="1" x14ac:dyDescent="0.2">
      <c r="B30" s="40"/>
      <c r="D30" s="25" t="s">
        <v>28</v>
      </c>
      <c r="L30" s="40"/>
    </row>
    <row r="31" spans="2:12" s="8" customFormat="1" ht="16.5" customHeight="1" x14ac:dyDescent="0.2">
      <c r="B31" s="100"/>
      <c r="E31" s="304" t="s">
        <v>1</v>
      </c>
      <c r="F31" s="304"/>
      <c r="G31" s="304"/>
      <c r="H31" s="304"/>
      <c r="L31" s="100"/>
    </row>
    <row r="32" spans="2:12" s="2" customFormat="1" ht="6.95" customHeight="1" x14ac:dyDescent="0.2">
      <c r="B32" s="40"/>
      <c r="L32" s="40"/>
    </row>
    <row r="33" spans="2:12" s="2" customFormat="1" ht="6.95" customHeight="1" x14ac:dyDescent="0.2">
      <c r="B33" s="40"/>
      <c r="D33" s="54"/>
      <c r="E33" s="54"/>
      <c r="F33" s="54"/>
      <c r="G33" s="54"/>
      <c r="H33" s="54"/>
      <c r="I33" s="54"/>
      <c r="J33" s="54"/>
      <c r="K33" s="54"/>
      <c r="L33" s="40"/>
    </row>
    <row r="34" spans="2:12" s="2" customFormat="1" ht="25.35" customHeight="1" x14ac:dyDescent="0.2">
      <c r="B34" s="40"/>
      <c r="D34" s="101" t="s">
        <v>29</v>
      </c>
      <c r="J34" s="247"/>
      <c r="L34" s="40"/>
    </row>
    <row r="35" spans="2:12" s="2" customFormat="1" ht="6.95" customHeight="1" x14ac:dyDescent="0.2">
      <c r="B35" s="40"/>
      <c r="D35" s="54"/>
      <c r="E35" s="54"/>
      <c r="F35" s="54"/>
      <c r="G35" s="54"/>
      <c r="H35" s="54"/>
      <c r="I35" s="54"/>
      <c r="J35" s="54"/>
      <c r="K35" s="54"/>
      <c r="L35" s="40"/>
    </row>
    <row r="36" spans="2:12" s="2" customFormat="1" ht="14.45" customHeight="1" x14ac:dyDescent="0.2">
      <c r="B36" s="40"/>
      <c r="F36" s="252" t="s">
        <v>31</v>
      </c>
      <c r="I36" s="252" t="s">
        <v>30</v>
      </c>
      <c r="J36" s="252" t="s">
        <v>32</v>
      </c>
      <c r="L36" s="40"/>
    </row>
    <row r="37" spans="2:12" s="2" customFormat="1" ht="14.45" customHeight="1" x14ac:dyDescent="0.2">
      <c r="B37" s="40"/>
      <c r="D37" s="97" t="s">
        <v>33</v>
      </c>
      <c r="E37" s="34" t="s">
        <v>34</v>
      </c>
      <c r="F37" s="102">
        <f>ROUND((SUM(BE130:BE228)),  2)</f>
        <v>0</v>
      </c>
      <c r="G37" s="103"/>
      <c r="H37" s="103"/>
      <c r="I37" s="104">
        <v>0.2</v>
      </c>
      <c r="J37" s="102">
        <f>ROUND(((SUM(BE130:BE228))*I37),  2)</f>
        <v>0</v>
      </c>
      <c r="L37" s="40"/>
    </row>
    <row r="38" spans="2:12" s="2" customFormat="1" ht="14.45" customHeight="1" x14ac:dyDescent="0.2">
      <c r="B38" s="40"/>
      <c r="E38" s="34" t="s">
        <v>35</v>
      </c>
      <c r="F38" s="105"/>
      <c r="I38" s="106">
        <v>0.2</v>
      </c>
      <c r="J38" s="105"/>
      <c r="L38" s="40"/>
    </row>
    <row r="39" spans="2:12" s="2" customFormat="1" ht="14.45" hidden="1" customHeight="1" x14ac:dyDescent="0.2">
      <c r="B39" s="40"/>
      <c r="E39" s="25" t="s">
        <v>36</v>
      </c>
      <c r="F39" s="105">
        <f>ROUND((SUM(BG130:BG228)),  2)</f>
        <v>0</v>
      </c>
      <c r="I39" s="106">
        <v>0.2</v>
      </c>
      <c r="J39" s="105">
        <f>0</f>
        <v>0</v>
      </c>
      <c r="L39" s="40"/>
    </row>
    <row r="40" spans="2:12" s="2" customFormat="1" ht="14.45" hidden="1" customHeight="1" x14ac:dyDescent="0.2">
      <c r="B40" s="40"/>
      <c r="E40" s="25" t="s">
        <v>37</v>
      </c>
      <c r="F40" s="105">
        <f>ROUND((SUM(BH130:BH228)),  2)</f>
        <v>0</v>
      </c>
      <c r="I40" s="106">
        <v>0.2</v>
      </c>
      <c r="J40" s="105">
        <f>0</f>
        <v>0</v>
      </c>
      <c r="L40" s="40"/>
    </row>
    <row r="41" spans="2:12" s="2" customFormat="1" ht="14.45" hidden="1" customHeight="1" x14ac:dyDescent="0.2">
      <c r="B41" s="40"/>
      <c r="E41" s="34" t="s">
        <v>38</v>
      </c>
      <c r="F41" s="102">
        <f>ROUND((SUM(BI130:BI228)),  2)</f>
        <v>0</v>
      </c>
      <c r="G41" s="103"/>
      <c r="H41" s="103"/>
      <c r="I41" s="104">
        <v>0</v>
      </c>
      <c r="J41" s="102">
        <f>0</f>
        <v>0</v>
      </c>
      <c r="L41" s="40"/>
    </row>
    <row r="42" spans="2:12" s="2" customFormat="1" ht="6.95" customHeight="1" x14ac:dyDescent="0.2">
      <c r="B42" s="40"/>
      <c r="L42" s="40"/>
    </row>
    <row r="43" spans="2:12" s="2" customFormat="1" ht="25.35" customHeight="1" x14ac:dyDescent="0.2">
      <c r="B43" s="40"/>
      <c r="C43" s="275"/>
      <c r="D43" s="108" t="s">
        <v>39</v>
      </c>
      <c r="E43" s="278"/>
      <c r="F43" s="278"/>
      <c r="G43" s="109" t="s">
        <v>40</v>
      </c>
      <c r="H43" s="110" t="s">
        <v>41</v>
      </c>
      <c r="I43" s="278"/>
      <c r="J43" s="111"/>
      <c r="K43" s="277"/>
      <c r="L43" s="40"/>
    </row>
    <row r="44" spans="2:12" s="2" customFormat="1" ht="14.45" customHeight="1" x14ac:dyDescent="0.2">
      <c r="B44" s="40"/>
      <c r="L44" s="40"/>
    </row>
    <row r="45" spans="2:12" ht="14.45" customHeight="1" x14ac:dyDescent="0.2">
      <c r="B45" s="19"/>
      <c r="L45" s="19"/>
    </row>
    <row r="46" spans="2:12" ht="14.45" customHeight="1" x14ac:dyDescent="0.2">
      <c r="B46" s="19"/>
      <c r="L46" s="19"/>
    </row>
    <row r="47" spans="2:12" ht="14.45" customHeight="1" x14ac:dyDescent="0.2">
      <c r="B47" s="19"/>
      <c r="L47" s="19"/>
    </row>
    <row r="48" spans="2:12" ht="14.45" customHeight="1" x14ac:dyDescent="0.2">
      <c r="B48" s="19"/>
      <c r="L48" s="19"/>
    </row>
    <row r="49" spans="2:12" ht="14.45" customHeight="1" x14ac:dyDescent="0.2">
      <c r="B49" s="19"/>
      <c r="L49" s="19"/>
    </row>
    <row r="50" spans="2:12" s="2" customFormat="1" ht="14.45" customHeight="1" x14ac:dyDescent="0.2">
      <c r="B50" s="40"/>
      <c r="D50" s="41" t="s">
        <v>42</v>
      </c>
      <c r="E50" s="42"/>
      <c r="F50" s="42"/>
      <c r="G50" s="41" t="s">
        <v>43</v>
      </c>
      <c r="H50" s="42"/>
      <c r="I50" s="42"/>
      <c r="J50" s="42"/>
      <c r="K50" s="42"/>
      <c r="L50" s="40"/>
    </row>
    <row r="51" spans="2:12" x14ac:dyDescent="0.2">
      <c r="B51" s="19"/>
      <c r="L51" s="19"/>
    </row>
    <row r="52" spans="2:12" x14ac:dyDescent="0.2">
      <c r="B52" s="19"/>
      <c r="L52" s="19"/>
    </row>
    <row r="53" spans="2:12" x14ac:dyDescent="0.2">
      <c r="B53" s="19"/>
      <c r="L53" s="19"/>
    </row>
    <row r="54" spans="2:12" x14ac:dyDescent="0.2">
      <c r="B54" s="19"/>
      <c r="L54" s="19"/>
    </row>
    <row r="55" spans="2:12" x14ac:dyDescent="0.2">
      <c r="B55" s="19"/>
      <c r="L55" s="19"/>
    </row>
    <row r="56" spans="2:12" x14ac:dyDescent="0.2">
      <c r="B56" s="19"/>
      <c r="L56" s="19"/>
    </row>
    <row r="57" spans="2:12" x14ac:dyDescent="0.2">
      <c r="B57" s="19"/>
      <c r="L57" s="19"/>
    </row>
    <row r="58" spans="2:12" x14ac:dyDescent="0.2">
      <c r="B58" s="19"/>
      <c r="L58" s="19"/>
    </row>
    <row r="59" spans="2:12" x14ac:dyDescent="0.2">
      <c r="B59" s="19"/>
      <c r="L59" s="19"/>
    </row>
    <row r="60" spans="2:12" x14ac:dyDescent="0.2">
      <c r="B60" s="19"/>
      <c r="L60" s="19"/>
    </row>
    <row r="61" spans="2:12" s="2" customFormat="1" ht="12.75" x14ac:dyDescent="0.2">
      <c r="B61" s="40"/>
      <c r="D61" s="43" t="s">
        <v>44</v>
      </c>
      <c r="E61" s="276"/>
      <c r="F61" s="113" t="s">
        <v>45</v>
      </c>
      <c r="G61" s="43" t="s">
        <v>44</v>
      </c>
      <c r="H61" s="276"/>
      <c r="I61" s="276"/>
      <c r="J61" s="114" t="s">
        <v>45</v>
      </c>
      <c r="K61" s="276"/>
      <c r="L61" s="40"/>
    </row>
    <row r="62" spans="2:12" x14ac:dyDescent="0.2">
      <c r="B62" s="19"/>
      <c r="L62" s="19"/>
    </row>
    <row r="63" spans="2:12" x14ac:dyDescent="0.2">
      <c r="B63" s="19"/>
      <c r="L63" s="19"/>
    </row>
    <row r="64" spans="2:12" x14ac:dyDescent="0.2">
      <c r="B64" s="19"/>
      <c r="L64" s="19"/>
    </row>
    <row r="65" spans="2:12" s="2" customFormat="1" ht="12.75" x14ac:dyDescent="0.2">
      <c r="B65" s="40"/>
      <c r="D65" s="41" t="s">
        <v>46</v>
      </c>
      <c r="E65" s="42"/>
      <c r="F65" s="42"/>
      <c r="G65" s="41" t="s">
        <v>47</v>
      </c>
      <c r="H65" s="42"/>
      <c r="I65" s="42"/>
      <c r="J65" s="42"/>
      <c r="K65" s="42"/>
      <c r="L65" s="40"/>
    </row>
    <row r="66" spans="2:12" x14ac:dyDescent="0.2">
      <c r="B66" s="19"/>
      <c r="L66" s="19"/>
    </row>
    <row r="67" spans="2:12" x14ac:dyDescent="0.2">
      <c r="B67" s="19"/>
      <c r="L67" s="19"/>
    </row>
    <row r="68" spans="2:12" x14ac:dyDescent="0.2">
      <c r="B68" s="19"/>
      <c r="L68" s="19"/>
    </row>
    <row r="69" spans="2:12" x14ac:dyDescent="0.2">
      <c r="B69" s="19"/>
      <c r="L69" s="19"/>
    </row>
    <row r="70" spans="2:12" x14ac:dyDescent="0.2">
      <c r="B70" s="19"/>
      <c r="L70" s="19"/>
    </row>
    <row r="71" spans="2:12" x14ac:dyDescent="0.2">
      <c r="B71" s="19"/>
      <c r="L71" s="19"/>
    </row>
    <row r="72" spans="2:12" x14ac:dyDescent="0.2">
      <c r="B72" s="19"/>
      <c r="L72" s="19"/>
    </row>
    <row r="73" spans="2:12" x14ac:dyDescent="0.2">
      <c r="B73" s="19"/>
      <c r="L73" s="19"/>
    </row>
    <row r="74" spans="2:12" x14ac:dyDescent="0.2">
      <c r="B74" s="19"/>
      <c r="L74" s="19"/>
    </row>
    <row r="75" spans="2:12" x14ac:dyDescent="0.2">
      <c r="B75" s="19"/>
      <c r="L75" s="19"/>
    </row>
    <row r="76" spans="2:12" s="2" customFormat="1" ht="12.75" x14ac:dyDescent="0.2">
      <c r="B76" s="40"/>
      <c r="D76" s="43" t="s">
        <v>44</v>
      </c>
      <c r="E76" s="276"/>
      <c r="F76" s="113" t="s">
        <v>45</v>
      </c>
      <c r="G76" s="43" t="s">
        <v>44</v>
      </c>
      <c r="H76" s="276"/>
      <c r="I76" s="276"/>
      <c r="J76" s="114" t="s">
        <v>45</v>
      </c>
      <c r="K76" s="276"/>
      <c r="L76" s="40"/>
    </row>
    <row r="77" spans="2:12" s="2" customFormat="1" ht="14.45" customHeight="1" x14ac:dyDescent="0.2">
      <c r="B77" s="254"/>
      <c r="C77" s="253"/>
      <c r="D77" s="253"/>
      <c r="E77" s="253"/>
      <c r="F77" s="253"/>
      <c r="G77" s="253"/>
      <c r="H77" s="253"/>
      <c r="I77" s="253"/>
      <c r="J77" s="253"/>
      <c r="K77" s="253"/>
      <c r="L77" s="40"/>
    </row>
    <row r="81" spans="2:12" s="2" customFormat="1" ht="6.95" customHeight="1" x14ac:dyDescent="0.2">
      <c r="B81" s="274"/>
      <c r="C81" s="273"/>
      <c r="D81" s="273"/>
      <c r="E81" s="273"/>
      <c r="F81" s="273"/>
      <c r="G81" s="273"/>
      <c r="H81" s="273"/>
      <c r="I81" s="273"/>
      <c r="J81" s="273"/>
      <c r="K81" s="273"/>
      <c r="L81" s="40"/>
    </row>
    <row r="82" spans="2:12" s="2" customFormat="1" ht="24.95" customHeight="1" x14ac:dyDescent="0.2">
      <c r="B82" s="40"/>
      <c r="C82" s="20" t="s">
        <v>145</v>
      </c>
      <c r="L82" s="40"/>
    </row>
    <row r="83" spans="2:12" s="2" customFormat="1" ht="6.95" customHeight="1" x14ac:dyDescent="0.2">
      <c r="B83" s="40"/>
      <c r="L83" s="40"/>
    </row>
    <row r="84" spans="2:12" s="2" customFormat="1" ht="12" customHeight="1" x14ac:dyDescent="0.2">
      <c r="B84" s="40"/>
      <c r="C84" s="25" t="s">
        <v>11</v>
      </c>
      <c r="L84" s="40"/>
    </row>
    <row r="85" spans="2:12" s="2" customFormat="1" ht="16.5" customHeight="1" x14ac:dyDescent="0.2">
      <c r="B85" s="40"/>
      <c r="E85" s="353" t="str">
        <f>E7</f>
        <v>Lipany OOPZ, Rekonštrukcia objektu</v>
      </c>
      <c r="F85" s="354"/>
      <c r="G85" s="354"/>
      <c r="H85" s="354"/>
      <c r="L85" s="40"/>
    </row>
    <row r="86" spans="2:12" ht="12" customHeight="1" x14ac:dyDescent="0.2">
      <c r="B86" s="19"/>
      <c r="C86" s="25" t="s">
        <v>139</v>
      </c>
      <c r="L86" s="19"/>
    </row>
    <row r="87" spans="2:12" ht="16.5" customHeight="1" x14ac:dyDescent="0.2">
      <c r="B87" s="19"/>
      <c r="E87" s="353" t="s">
        <v>140</v>
      </c>
      <c r="F87" s="356"/>
      <c r="G87" s="356"/>
      <c r="H87" s="356"/>
      <c r="L87" s="19"/>
    </row>
    <row r="88" spans="2:12" ht="12" customHeight="1" x14ac:dyDescent="0.2">
      <c r="B88" s="19"/>
      <c r="C88" s="25" t="s">
        <v>141</v>
      </c>
      <c r="L88" s="19"/>
    </row>
    <row r="89" spans="2:12" s="2" customFormat="1" ht="16.5" customHeight="1" x14ac:dyDescent="0.2">
      <c r="B89" s="40"/>
      <c r="E89" s="354" t="s">
        <v>1623</v>
      </c>
      <c r="F89" s="355"/>
      <c r="G89" s="355"/>
      <c r="H89" s="355"/>
      <c r="L89" s="40"/>
    </row>
    <row r="90" spans="2:12" s="2" customFormat="1" ht="15.75" customHeight="1" x14ac:dyDescent="0.2">
      <c r="B90" s="40"/>
      <c r="C90" s="25" t="s">
        <v>143</v>
      </c>
      <c r="F90" s="333" t="s">
        <v>2904</v>
      </c>
      <c r="G90" s="358"/>
      <c r="H90" s="358"/>
      <c r="I90" s="358"/>
      <c r="L90" s="40"/>
    </row>
    <row r="91" spans="2:12" s="2" customFormat="1" ht="16.5" customHeight="1" x14ac:dyDescent="0.2">
      <c r="B91" s="40"/>
      <c r="E91" s="333" t="str">
        <f>E13</f>
        <v>11 - E1.2. Statika - oceľové a betónové konštrukcie</v>
      </c>
      <c r="F91" s="358"/>
      <c r="G91" s="358"/>
      <c r="H91" s="358"/>
      <c r="L91" s="40"/>
    </row>
    <row r="92" spans="2:12" s="2" customFormat="1" ht="6.95" customHeight="1" x14ac:dyDescent="0.2">
      <c r="B92" s="40"/>
      <c r="L92" s="40"/>
    </row>
    <row r="93" spans="2:12" s="2" customFormat="1" ht="12" customHeight="1" x14ac:dyDescent="0.2">
      <c r="B93" s="40"/>
      <c r="C93" s="25" t="s">
        <v>15</v>
      </c>
      <c r="F93" s="250" t="str">
        <f>F16</f>
        <v xml:space="preserve"> </v>
      </c>
      <c r="I93" s="25" t="s">
        <v>17</v>
      </c>
      <c r="J93" s="248" t="str">
        <f>IF(J16="","",J16)</f>
        <v>16. 12. 2022</v>
      </c>
      <c r="L93" s="40"/>
    </row>
    <row r="94" spans="2:12" s="2" customFormat="1" ht="6.95" customHeight="1" x14ac:dyDescent="0.2">
      <c r="B94" s="40"/>
      <c r="L94" s="40"/>
    </row>
    <row r="95" spans="2:12" s="2" customFormat="1" ht="40.15" customHeight="1" x14ac:dyDescent="0.2">
      <c r="B95" s="40"/>
      <c r="C95" s="25" t="s">
        <v>19</v>
      </c>
      <c r="F95" s="250" t="str">
        <f>E19</f>
        <v xml:space="preserve"> </v>
      </c>
      <c r="I95" s="25" t="s">
        <v>23</v>
      </c>
      <c r="J95" s="251" t="str">
        <f>E25</f>
        <v>LTK projekt, s.r.o., Jánošíkova 5, 0890 01 Prešov</v>
      </c>
      <c r="L95" s="40"/>
    </row>
    <row r="96" spans="2:12" s="2" customFormat="1" ht="15.2" customHeight="1" x14ac:dyDescent="0.2">
      <c r="B96" s="40"/>
      <c r="C96" s="25" t="s">
        <v>22</v>
      </c>
      <c r="F96" s="250" t="str">
        <f>IF(E22="","",E22)</f>
        <v xml:space="preserve"> </v>
      </c>
      <c r="I96" s="25" t="s">
        <v>26</v>
      </c>
      <c r="J96" s="251" t="str">
        <f>E28</f>
        <v>Ing. Ľubomnír Tkáč</v>
      </c>
      <c r="L96" s="40"/>
    </row>
    <row r="97" spans="2:47" s="2" customFormat="1" ht="10.35" customHeight="1" x14ac:dyDescent="0.2">
      <c r="B97" s="40"/>
      <c r="L97" s="40"/>
    </row>
    <row r="98" spans="2:47" s="2" customFormat="1" ht="29.25" customHeight="1" x14ac:dyDescent="0.2">
      <c r="B98" s="40"/>
      <c r="C98" s="115" t="s">
        <v>146</v>
      </c>
      <c r="D98" s="275"/>
      <c r="E98" s="275"/>
      <c r="F98" s="275"/>
      <c r="G98" s="275"/>
      <c r="H98" s="275"/>
      <c r="I98" s="275"/>
      <c r="J98" s="116" t="s">
        <v>147</v>
      </c>
      <c r="K98" s="275"/>
      <c r="L98" s="40"/>
    </row>
    <row r="99" spans="2:47" s="2" customFormat="1" ht="10.35" customHeight="1" x14ac:dyDescent="0.2">
      <c r="B99" s="40"/>
      <c r="L99" s="40"/>
    </row>
    <row r="100" spans="2:47" s="2" customFormat="1" ht="22.9" customHeight="1" x14ac:dyDescent="0.2">
      <c r="B100" s="40"/>
      <c r="C100" s="117" t="s">
        <v>148</v>
      </c>
      <c r="J100" s="247"/>
      <c r="L100" s="40"/>
      <c r="AU100" s="255" t="s">
        <v>149</v>
      </c>
    </row>
    <row r="101" spans="2:47" s="9" customFormat="1" ht="24.95" customHeight="1" x14ac:dyDescent="0.2">
      <c r="B101" s="118"/>
      <c r="D101" s="119" t="s">
        <v>150</v>
      </c>
      <c r="E101" s="120"/>
      <c r="F101" s="120"/>
      <c r="G101" s="120"/>
      <c r="H101" s="120"/>
      <c r="I101" s="120"/>
      <c r="J101" s="121"/>
      <c r="L101" s="118"/>
    </row>
    <row r="102" spans="2:47" s="209" customFormat="1" ht="19.899999999999999" customHeight="1" x14ac:dyDescent="0.2">
      <c r="B102" s="122"/>
      <c r="D102" s="123" t="s">
        <v>972</v>
      </c>
      <c r="E102" s="124"/>
      <c r="F102" s="124"/>
      <c r="G102" s="124"/>
      <c r="H102" s="124"/>
      <c r="I102" s="124"/>
      <c r="J102" s="125"/>
      <c r="L102" s="122"/>
    </row>
    <row r="103" spans="2:47" s="209" customFormat="1" ht="19.899999999999999" customHeight="1" x14ac:dyDescent="0.2">
      <c r="B103" s="122"/>
      <c r="D103" s="123" t="s">
        <v>1625</v>
      </c>
      <c r="E103" s="124"/>
      <c r="F103" s="124"/>
      <c r="G103" s="124"/>
      <c r="H103" s="124"/>
      <c r="I103" s="124"/>
      <c r="J103" s="125"/>
      <c r="L103" s="122"/>
    </row>
    <row r="104" spans="2:47" s="209" customFormat="1" ht="19.899999999999999" customHeight="1" x14ac:dyDescent="0.2">
      <c r="B104" s="122"/>
      <c r="D104" s="123" t="s">
        <v>687</v>
      </c>
      <c r="E104" s="124"/>
      <c r="F104" s="124"/>
      <c r="G104" s="124"/>
      <c r="H104" s="124"/>
      <c r="I104" s="124"/>
      <c r="J104" s="125"/>
      <c r="L104" s="122"/>
    </row>
    <row r="105" spans="2:47" s="209" customFormat="1" ht="19.899999999999999" customHeight="1" x14ac:dyDescent="0.2">
      <c r="B105" s="122"/>
      <c r="D105" s="123" t="s">
        <v>1626</v>
      </c>
      <c r="E105" s="124"/>
      <c r="F105" s="124"/>
      <c r="G105" s="124"/>
      <c r="H105" s="124"/>
      <c r="I105" s="124"/>
      <c r="J105" s="125"/>
      <c r="L105" s="122"/>
    </row>
    <row r="106" spans="2:47" s="209" customFormat="1" ht="19.899999999999999" customHeight="1" x14ac:dyDescent="0.2">
      <c r="B106" s="122"/>
      <c r="D106" s="123" t="s">
        <v>152</v>
      </c>
      <c r="E106" s="124"/>
      <c r="F106" s="124"/>
      <c r="G106" s="124"/>
      <c r="H106" s="124"/>
      <c r="I106" s="124"/>
      <c r="J106" s="125"/>
      <c r="L106" s="122"/>
    </row>
    <row r="107" spans="2:47" s="209" customFormat="1" ht="19.899999999999999" customHeight="1" x14ac:dyDescent="0.2">
      <c r="B107" s="122"/>
      <c r="D107" s="123" t="s">
        <v>153</v>
      </c>
      <c r="E107" s="124"/>
      <c r="F107" s="124"/>
      <c r="G107" s="124"/>
      <c r="H107" s="124"/>
      <c r="I107" s="124"/>
      <c r="J107" s="125"/>
      <c r="L107" s="122"/>
    </row>
    <row r="108" spans="2:47" s="9" customFormat="1" ht="24.95" customHeight="1" x14ac:dyDescent="0.2">
      <c r="B108" s="118"/>
      <c r="D108" s="119" t="s">
        <v>154</v>
      </c>
      <c r="E108" s="120"/>
      <c r="F108" s="120"/>
      <c r="G108" s="120"/>
      <c r="H108" s="120"/>
      <c r="I108" s="120"/>
      <c r="J108" s="121"/>
      <c r="L108" s="118"/>
    </row>
    <row r="109" spans="2:47" s="209" customFormat="1" ht="19.899999999999999" customHeight="1" x14ac:dyDescent="0.2">
      <c r="B109" s="122"/>
      <c r="D109" s="123" t="s">
        <v>158</v>
      </c>
      <c r="E109" s="124"/>
      <c r="F109" s="124"/>
      <c r="G109" s="124"/>
      <c r="H109" s="124"/>
      <c r="I109" s="124"/>
      <c r="J109" s="125"/>
      <c r="L109" s="122"/>
    </row>
    <row r="110" spans="2:47" s="209" customFormat="1" ht="19.899999999999999" customHeight="1" x14ac:dyDescent="0.2">
      <c r="B110" s="122"/>
      <c r="D110" s="123" t="s">
        <v>2696</v>
      </c>
      <c r="E110" s="124"/>
      <c r="F110" s="124"/>
      <c r="G110" s="124"/>
      <c r="H110" s="124"/>
      <c r="I110" s="124"/>
      <c r="J110" s="125"/>
      <c r="L110" s="122"/>
    </row>
    <row r="111" spans="2:47" s="2" customFormat="1" ht="21.75" customHeight="1" x14ac:dyDescent="0.2">
      <c r="B111" s="40"/>
      <c r="L111" s="40"/>
    </row>
    <row r="112" spans="2:47" s="2" customFormat="1" ht="6.95" customHeight="1" x14ac:dyDescent="0.2">
      <c r="B112" s="254"/>
      <c r="C112" s="253"/>
      <c r="D112" s="253"/>
      <c r="E112" s="253"/>
      <c r="F112" s="253"/>
      <c r="G112" s="253"/>
      <c r="H112" s="253"/>
      <c r="I112" s="253"/>
      <c r="J112" s="253"/>
      <c r="K112" s="253"/>
      <c r="L112" s="40"/>
    </row>
    <row r="116" spans="2:12" s="2" customFormat="1" ht="6.95" customHeight="1" x14ac:dyDescent="0.2">
      <c r="B116" s="274"/>
      <c r="C116" s="273"/>
      <c r="D116" s="273"/>
      <c r="E116" s="273"/>
      <c r="F116" s="273"/>
      <c r="G116" s="273"/>
      <c r="H116" s="273"/>
      <c r="I116" s="273"/>
      <c r="J116" s="273"/>
      <c r="K116" s="273"/>
      <c r="L116" s="40"/>
    </row>
    <row r="117" spans="2:12" s="2" customFormat="1" ht="24.95" customHeight="1" x14ac:dyDescent="0.2">
      <c r="B117" s="40"/>
      <c r="C117" s="20" t="s">
        <v>161</v>
      </c>
      <c r="L117" s="40"/>
    </row>
    <row r="118" spans="2:12" s="2" customFormat="1" ht="12" customHeight="1" x14ac:dyDescent="0.2">
      <c r="B118" s="40"/>
      <c r="C118" s="25" t="s">
        <v>11</v>
      </c>
      <c r="L118" s="40"/>
    </row>
    <row r="119" spans="2:12" s="2" customFormat="1" ht="16.5" customHeight="1" x14ac:dyDescent="0.2">
      <c r="B119" s="40"/>
      <c r="E119" s="353" t="str">
        <f>E7</f>
        <v>Lipany OOPZ, Rekonštrukcia objektu</v>
      </c>
      <c r="F119" s="354"/>
      <c r="G119" s="354"/>
      <c r="H119" s="354"/>
      <c r="L119" s="40"/>
    </row>
    <row r="120" spans="2:12" ht="12" customHeight="1" x14ac:dyDescent="0.2">
      <c r="B120" s="19"/>
      <c r="C120" s="25" t="s">
        <v>139</v>
      </c>
      <c r="L120" s="19"/>
    </row>
    <row r="121" spans="2:12" ht="16.5" customHeight="1" x14ac:dyDescent="0.2">
      <c r="B121" s="19"/>
      <c r="E121" s="353" t="s">
        <v>140</v>
      </c>
      <c r="F121" s="356"/>
      <c r="G121" s="356"/>
      <c r="H121" s="356"/>
      <c r="L121" s="19"/>
    </row>
    <row r="122" spans="2:12" ht="11.25" customHeight="1" x14ac:dyDescent="0.2">
      <c r="B122" s="19"/>
      <c r="C122" s="25" t="s">
        <v>141</v>
      </c>
      <c r="L122" s="19"/>
    </row>
    <row r="123" spans="2:12" s="2" customFormat="1" ht="17.25" customHeight="1" x14ac:dyDescent="0.2">
      <c r="B123" s="40"/>
      <c r="E123" s="354" t="s">
        <v>1623</v>
      </c>
      <c r="F123" s="355"/>
      <c r="G123" s="355"/>
      <c r="H123" s="355"/>
      <c r="L123" s="40"/>
    </row>
    <row r="124" spans="2:12" s="2" customFormat="1" ht="17.25" customHeight="1" x14ac:dyDescent="0.2">
      <c r="B124" s="40"/>
      <c r="C124" s="25" t="s">
        <v>143</v>
      </c>
      <c r="F124" s="333" t="s">
        <v>2904</v>
      </c>
      <c r="G124" s="358"/>
      <c r="H124" s="358"/>
      <c r="I124" s="358"/>
      <c r="L124" s="40"/>
    </row>
    <row r="125" spans="2:12" s="2" customFormat="1" ht="16.5" customHeight="1" x14ac:dyDescent="0.2">
      <c r="B125" s="40"/>
      <c r="E125" s="333" t="str">
        <f>E13</f>
        <v>11 - E1.2. Statika - oceľové a betónové konštrukcie</v>
      </c>
      <c r="F125" s="358"/>
      <c r="G125" s="358"/>
      <c r="H125" s="358"/>
      <c r="L125" s="40"/>
    </row>
    <row r="126" spans="2:12" s="2" customFormat="1" ht="12" customHeight="1" x14ac:dyDescent="0.2">
      <c r="B126" s="40"/>
      <c r="C126" s="25" t="s">
        <v>15</v>
      </c>
      <c r="F126" s="250" t="str">
        <f>F16</f>
        <v xml:space="preserve"> </v>
      </c>
      <c r="I126" s="25" t="s">
        <v>17</v>
      </c>
      <c r="J126" s="248" t="str">
        <f>IF(J16="","",J16)</f>
        <v>16. 12. 2022</v>
      </c>
      <c r="L126" s="40"/>
    </row>
    <row r="127" spans="2:12" s="2" customFormat="1" ht="40.15" customHeight="1" x14ac:dyDescent="0.2">
      <c r="B127" s="40"/>
      <c r="C127" s="25" t="s">
        <v>19</v>
      </c>
      <c r="F127" s="250" t="str">
        <f>E19</f>
        <v xml:space="preserve"> </v>
      </c>
      <c r="I127" s="25" t="s">
        <v>23</v>
      </c>
      <c r="J127" s="251" t="str">
        <f>E25</f>
        <v>LTK projekt, s.r.o., Jánošíkova 5, 0890 01 Prešov</v>
      </c>
      <c r="L127" s="40"/>
    </row>
    <row r="128" spans="2:12" s="2" customFormat="1" ht="15.2" customHeight="1" x14ac:dyDescent="0.2">
      <c r="B128" s="40"/>
      <c r="C128" s="25" t="s">
        <v>22</v>
      </c>
      <c r="F128" s="250" t="str">
        <f>IF(E22="","",E22)</f>
        <v xml:space="preserve"> </v>
      </c>
      <c r="I128" s="25" t="s">
        <v>26</v>
      </c>
      <c r="J128" s="251" t="str">
        <f>E28</f>
        <v>Ing. Ľubomnír Tkáč</v>
      </c>
      <c r="L128" s="40"/>
    </row>
    <row r="129" spans="2:65" s="11" customFormat="1" ht="29.25" customHeight="1" x14ac:dyDescent="0.2">
      <c r="B129" s="132"/>
      <c r="C129" s="128" t="s">
        <v>162</v>
      </c>
      <c r="D129" s="129" t="s">
        <v>54</v>
      </c>
      <c r="E129" s="129" t="s">
        <v>50</v>
      </c>
      <c r="F129" s="129" t="s">
        <v>51</v>
      </c>
      <c r="G129" s="129" t="s">
        <v>163</v>
      </c>
      <c r="H129" s="129" t="s">
        <v>164</v>
      </c>
      <c r="I129" s="129" t="s">
        <v>165</v>
      </c>
      <c r="J129" s="130" t="s">
        <v>147</v>
      </c>
      <c r="K129" s="131" t="s">
        <v>166</v>
      </c>
      <c r="L129" s="132"/>
      <c r="M129" s="60"/>
      <c r="N129" s="61"/>
      <c r="O129" s="61" t="s">
        <v>167</v>
      </c>
      <c r="P129" s="61" t="s">
        <v>168</v>
      </c>
      <c r="Q129" s="61" t="s">
        <v>169</v>
      </c>
      <c r="R129" s="61" t="s">
        <v>170</v>
      </c>
      <c r="S129" s="61" t="s">
        <v>171</v>
      </c>
      <c r="T129" s="62" t="s">
        <v>172</v>
      </c>
    </row>
    <row r="130" spans="2:65" s="2" customFormat="1" ht="22.9" customHeight="1" x14ac:dyDescent="0.25">
      <c r="B130" s="40"/>
      <c r="C130" s="67" t="s">
        <v>148</v>
      </c>
      <c r="J130" s="272"/>
      <c r="L130" s="40"/>
      <c r="M130" s="271"/>
      <c r="N130" s="54"/>
      <c r="O130" s="54"/>
      <c r="P130" s="270">
        <f>P131+P177</f>
        <v>218.16788058999998</v>
      </c>
      <c r="Q130" s="54"/>
      <c r="R130" s="270">
        <f>R131+R177</f>
        <v>6.8004942800000006</v>
      </c>
      <c r="S130" s="54"/>
      <c r="T130" s="269">
        <f>T131+T177</f>
        <v>0.59899999999999998</v>
      </c>
      <c r="AT130" s="255" t="s">
        <v>68</v>
      </c>
      <c r="AU130" s="255" t="s">
        <v>149</v>
      </c>
      <c r="BK130" s="136">
        <f>BK131+BK177</f>
        <v>0</v>
      </c>
    </row>
    <row r="131" spans="2:65" s="261" customFormat="1" ht="20.25" customHeight="1" x14ac:dyDescent="0.2">
      <c r="B131" s="265"/>
      <c r="D131" s="138" t="s">
        <v>68</v>
      </c>
      <c r="E131" s="139" t="s">
        <v>173</v>
      </c>
      <c r="F131" s="139" t="s">
        <v>174</v>
      </c>
      <c r="J131" s="268"/>
      <c r="L131" s="265"/>
      <c r="M131" s="264"/>
      <c r="P131" s="263">
        <f>P132+P142+P147+P153+P166+P175</f>
        <v>43.067115869999995</v>
      </c>
      <c r="R131" s="263">
        <f>R132+R142+R147+R153+R166+R175</f>
        <v>6.0476011600000001</v>
      </c>
      <c r="T131" s="262">
        <f>T132+T142+T147+T153+T166+T175</f>
        <v>0</v>
      </c>
      <c r="AR131" s="138" t="s">
        <v>76</v>
      </c>
      <c r="AT131" s="145" t="s">
        <v>68</v>
      </c>
      <c r="AU131" s="145" t="s">
        <v>69</v>
      </c>
      <c r="AY131" s="138" t="s">
        <v>175</v>
      </c>
      <c r="BK131" s="146">
        <f>BK132+BK142+BK147+BK153+BK166+BK175</f>
        <v>0</v>
      </c>
    </row>
    <row r="132" spans="2:65" s="261" customFormat="1" ht="20.25" customHeight="1" x14ac:dyDescent="0.2">
      <c r="B132" s="265"/>
      <c r="D132" s="138" t="s">
        <v>68</v>
      </c>
      <c r="E132" s="147" t="s">
        <v>76</v>
      </c>
      <c r="F132" s="147" t="s">
        <v>975</v>
      </c>
      <c r="J132" s="266"/>
      <c r="L132" s="265"/>
      <c r="M132" s="264"/>
      <c r="P132" s="263">
        <f>SUM(P133:P141)</f>
        <v>2.8418526000000002</v>
      </c>
      <c r="R132" s="263">
        <f>SUM(R133:R141)</f>
        <v>0</v>
      </c>
      <c r="T132" s="262">
        <f>SUM(T133:T141)</f>
        <v>0</v>
      </c>
      <c r="AR132" s="138" t="s">
        <v>76</v>
      </c>
      <c r="AT132" s="145" t="s">
        <v>68</v>
      </c>
      <c r="AU132" s="145" t="s">
        <v>76</v>
      </c>
      <c r="AY132" s="138" t="s">
        <v>175</v>
      </c>
      <c r="BK132" s="146">
        <f>SUM(BK133:BK141)</f>
        <v>0</v>
      </c>
    </row>
    <row r="133" spans="2:65" s="2" customFormat="1" ht="24.2" customHeight="1" x14ac:dyDescent="0.2">
      <c r="B133" s="258"/>
      <c r="C133" s="150" t="s">
        <v>76</v>
      </c>
      <c r="D133" s="150" t="s">
        <v>177</v>
      </c>
      <c r="E133" s="151" t="s">
        <v>1627</v>
      </c>
      <c r="F133" s="152" t="s">
        <v>1628</v>
      </c>
      <c r="G133" s="153" t="s">
        <v>564</v>
      </c>
      <c r="H133" s="154">
        <v>0.54</v>
      </c>
      <c r="I133" s="155"/>
      <c r="J133" s="155"/>
      <c r="K133" s="257"/>
      <c r="L133" s="40"/>
      <c r="M133" s="157"/>
      <c r="N133" s="260"/>
      <c r="O133" s="259">
        <v>4.1500000000000004</v>
      </c>
      <c r="P133" s="259">
        <f>O133*H133</f>
        <v>2.2410000000000005</v>
      </c>
      <c r="Q133" s="259">
        <v>0</v>
      </c>
      <c r="R133" s="259">
        <f>Q133*H133</f>
        <v>0</v>
      </c>
      <c r="S133" s="259">
        <v>0</v>
      </c>
      <c r="T133" s="160">
        <f>S133*H133</f>
        <v>0</v>
      </c>
      <c r="AR133" s="161" t="s">
        <v>86</v>
      </c>
      <c r="AT133" s="161" t="s">
        <v>177</v>
      </c>
      <c r="AU133" s="161" t="s">
        <v>80</v>
      </c>
      <c r="AY133" s="255" t="s">
        <v>175</v>
      </c>
      <c r="BE133" s="256">
        <f>IF(N133="základná",J133,0)</f>
        <v>0</v>
      </c>
      <c r="BF133" s="256">
        <f>IF(N133="znížená",J133,0)</f>
        <v>0</v>
      </c>
      <c r="BG133" s="256">
        <f>IF(N133="zákl. prenesená",J133,0)</f>
        <v>0</v>
      </c>
      <c r="BH133" s="256">
        <f>IF(N133="zníž. prenesená",J133,0)</f>
        <v>0</v>
      </c>
      <c r="BI133" s="256">
        <f>IF(N133="nulová",J133,0)</f>
        <v>0</v>
      </c>
      <c r="BJ133" s="255" t="s">
        <v>80</v>
      </c>
      <c r="BK133" s="256">
        <f>ROUND(I133*H133,2)</f>
        <v>0</v>
      </c>
      <c r="BL133" s="255" t="s">
        <v>86</v>
      </c>
      <c r="BM133" s="161" t="s">
        <v>1629</v>
      </c>
    </row>
    <row r="134" spans="2:65" s="13" customFormat="1" x14ac:dyDescent="0.2">
      <c r="B134" s="163"/>
      <c r="D134" s="164" t="s">
        <v>182</v>
      </c>
      <c r="E134" s="165" t="s">
        <v>1</v>
      </c>
      <c r="F134" s="166" t="s">
        <v>1630</v>
      </c>
      <c r="H134" s="167">
        <v>0.54</v>
      </c>
      <c r="L134" s="163"/>
      <c r="M134" s="168"/>
      <c r="T134" s="170"/>
      <c r="AT134" s="165" t="s">
        <v>182</v>
      </c>
      <c r="AU134" s="165" t="s">
        <v>80</v>
      </c>
      <c r="AV134" s="13" t="s">
        <v>80</v>
      </c>
      <c r="AW134" s="13" t="s">
        <v>25</v>
      </c>
      <c r="AX134" s="13" t="s">
        <v>76</v>
      </c>
      <c r="AY134" s="165" t="s">
        <v>175</v>
      </c>
    </row>
    <row r="135" spans="2:65" s="2" customFormat="1" ht="24.2" customHeight="1" x14ac:dyDescent="0.2">
      <c r="B135" s="258"/>
      <c r="C135" s="150" t="s">
        <v>80</v>
      </c>
      <c r="D135" s="150" t="s">
        <v>177</v>
      </c>
      <c r="E135" s="151" t="s">
        <v>1631</v>
      </c>
      <c r="F135" s="152" t="s">
        <v>1632</v>
      </c>
      <c r="G135" s="153" t="s">
        <v>564</v>
      </c>
      <c r="H135" s="154">
        <v>0.54</v>
      </c>
      <c r="I135" s="155"/>
      <c r="J135" s="155"/>
      <c r="K135" s="257"/>
      <c r="L135" s="40"/>
      <c r="M135" s="157"/>
      <c r="N135" s="260"/>
      <c r="O135" s="259">
        <v>0.75368999999999997</v>
      </c>
      <c r="P135" s="259">
        <f>O135*H135</f>
        <v>0.40699260000000004</v>
      </c>
      <c r="Q135" s="259">
        <v>0</v>
      </c>
      <c r="R135" s="259">
        <f>Q135*H135</f>
        <v>0</v>
      </c>
      <c r="S135" s="259">
        <v>0</v>
      </c>
      <c r="T135" s="160">
        <f>S135*H135</f>
        <v>0</v>
      </c>
      <c r="AR135" s="161" t="s">
        <v>86</v>
      </c>
      <c r="AT135" s="161" t="s">
        <v>177</v>
      </c>
      <c r="AU135" s="161" t="s">
        <v>80</v>
      </c>
      <c r="AY135" s="255" t="s">
        <v>175</v>
      </c>
      <c r="BE135" s="256">
        <f>IF(N135="základná",J135,0)</f>
        <v>0</v>
      </c>
      <c r="BF135" s="256">
        <f>IF(N135="znížená",J135,0)</f>
        <v>0</v>
      </c>
      <c r="BG135" s="256">
        <f>IF(N135="zákl. prenesená",J135,0)</f>
        <v>0</v>
      </c>
      <c r="BH135" s="256">
        <f>IF(N135="zníž. prenesená",J135,0)</f>
        <v>0</v>
      </c>
      <c r="BI135" s="256">
        <f>IF(N135="nulová",J135,0)</f>
        <v>0</v>
      </c>
      <c r="BJ135" s="255" t="s">
        <v>80</v>
      </c>
      <c r="BK135" s="256">
        <f>ROUND(I135*H135,2)</f>
        <v>0</v>
      </c>
      <c r="BL135" s="255" t="s">
        <v>86</v>
      </c>
      <c r="BM135" s="161" t="s">
        <v>1633</v>
      </c>
    </row>
    <row r="136" spans="2:65" s="2" customFormat="1" ht="24.2" customHeight="1" x14ac:dyDescent="0.2">
      <c r="B136" s="258"/>
      <c r="C136" s="150" t="s">
        <v>83</v>
      </c>
      <c r="D136" s="150" t="s">
        <v>177</v>
      </c>
      <c r="E136" s="151" t="s">
        <v>1634</v>
      </c>
      <c r="F136" s="152" t="s">
        <v>996</v>
      </c>
      <c r="G136" s="153" t="s">
        <v>564</v>
      </c>
      <c r="H136" s="154">
        <v>0.54</v>
      </c>
      <c r="I136" s="155"/>
      <c r="J136" s="155"/>
      <c r="K136" s="257"/>
      <c r="L136" s="40"/>
      <c r="M136" s="157"/>
      <c r="N136" s="260"/>
      <c r="O136" s="259">
        <v>6.9000000000000006E-2</v>
      </c>
      <c r="P136" s="259">
        <f>O136*H136</f>
        <v>3.7260000000000008E-2</v>
      </c>
      <c r="Q136" s="259">
        <v>0</v>
      </c>
      <c r="R136" s="259">
        <f>Q136*H136</f>
        <v>0</v>
      </c>
      <c r="S136" s="259">
        <v>0</v>
      </c>
      <c r="T136" s="160">
        <f>S136*H136</f>
        <v>0</v>
      </c>
      <c r="AR136" s="161" t="s">
        <v>86</v>
      </c>
      <c r="AT136" s="161" t="s">
        <v>177</v>
      </c>
      <c r="AU136" s="161" t="s">
        <v>80</v>
      </c>
      <c r="AY136" s="255" t="s">
        <v>175</v>
      </c>
      <c r="BE136" s="256">
        <f>IF(N136="základná",J136,0)</f>
        <v>0</v>
      </c>
      <c r="BF136" s="256">
        <f>IF(N136="znížená",J136,0)</f>
        <v>0</v>
      </c>
      <c r="BG136" s="256">
        <f>IF(N136="zákl. prenesená",J136,0)</f>
        <v>0</v>
      </c>
      <c r="BH136" s="256">
        <f>IF(N136="zníž. prenesená",J136,0)</f>
        <v>0</v>
      </c>
      <c r="BI136" s="256">
        <f>IF(N136="nulová",J136,0)</f>
        <v>0</v>
      </c>
      <c r="BJ136" s="255" t="s">
        <v>80</v>
      </c>
      <c r="BK136" s="256">
        <f>ROUND(I136*H136,2)</f>
        <v>0</v>
      </c>
      <c r="BL136" s="255" t="s">
        <v>86</v>
      </c>
      <c r="BM136" s="161" t="s">
        <v>1635</v>
      </c>
    </row>
    <row r="137" spans="2:65" s="2" customFormat="1" ht="33" customHeight="1" x14ac:dyDescent="0.2">
      <c r="B137" s="258"/>
      <c r="C137" s="150" t="s">
        <v>86</v>
      </c>
      <c r="D137" s="150" t="s">
        <v>177</v>
      </c>
      <c r="E137" s="151" t="s">
        <v>1636</v>
      </c>
      <c r="F137" s="152" t="s">
        <v>1637</v>
      </c>
      <c r="G137" s="153" t="s">
        <v>564</v>
      </c>
      <c r="H137" s="154">
        <v>0.54</v>
      </c>
      <c r="I137" s="155"/>
      <c r="J137" s="155"/>
      <c r="K137" s="257"/>
      <c r="L137" s="40"/>
      <c r="M137" s="157"/>
      <c r="N137" s="260"/>
      <c r="O137" s="259">
        <v>7.0999999999999994E-2</v>
      </c>
      <c r="P137" s="259">
        <f>O137*H137</f>
        <v>3.8339999999999999E-2</v>
      </c>
      <c r="Q137" s="259">
        <v>0</v>
      </c>
      <c r="R137" s="259">
        <f>Q137*H137</f>
        <v>0</v>
      </c>
      <c r="S137" s="259">
        <v>0</v>
      </c>
      <c r="T137" s="160">
        <f>S137*H137</f>
        <v>0</v>
      </c>
      <c r="AR137" s="161" t="s">
        <v>86</v>
      </c>
      <c r="AT137" s="161" t="s">
        <v>177</v>
      </c>
      <c r="AU137" s="161" t="s">
        <v>80</v>
      </c>
      <c r="AY137" s="255" t="s">
        <v>175</v>
      </c>
      <c r="BE137" s="256">
        <f>IF(N137="základná",J137,0)</f>
        <v>0</v>
      </c>
      <c r="BF137" s="256">
        <f>IF(N137="znížená",J137,0)</f>
        <v>0</v>
      </c>
      <c r="BG137" s="256">
        <f>IF(N137="zákl. prenesená",J137,0)</f>
        <v>0</v>
      </c>
      <c r="BH137" s="256">
        <f>IF(N137="zníž. prenesená",J137,0)</f>
        <v>0</v>
      </c>
      <c r="BI137" s="256">
        <f>IF(N137="nulová",J137,0)</f>
        <v>0</v>
      </c>
      <c r="BJ137" s="255" t="s">
        <v>80</v>
      </c>
      <c r="BK137" s="256">
        <f>ROUND(I137*H137,2)</f>
        <v>0</v>
      </c>
      <c r="BL137" s="255" t="s">
        <v>86</v>
      </c>
      <c r="BM137" s="161" t="s">
        <v>1638</v>
      </c>
    </row>
    <row r="138" spans="2:65" s="2" customFormat="1" ht="37.9" customHeight="1" x14ac:dyDescent="0.2">
      <c r="B138" s="258"/>
      <c r="C138" s="150" t="s">
        <v>91</v>
      </c>
      <c r="D138" s="150" t="s">
        <v>177</v>
      </c>
      <c r="E138" s="151" t="s">
        <v>1639</v>
      </c>
      <c r="F138" s="152" t="s">
        <v>1002</v>
      </c>
      <c r="G138" s="153" t="s">
        <v>564</v>
      </c>
      <c r="H138" s="154">
        <v>16.2</v>
      </c>
      <c r="I138" s="155"/>
      <c r="J138" s="155"/>
      <c r="K138" s="257"/>
      <c r="L138" s="40"/>
      <c r="M138" s="157"/>
      <c r="N138" s="260"/>
      <c r="O138" s="259">
        <v>7.0000000000000001E-3</v>
      </c>
      <c r="P138" s="259">
        <f>O138*H138</f>
        <v>0.1134</v>
      </c>
      <c r="Q138" s="259">
        <v>0</v>
      </c>
      <c r="R138" s="259">
        <f>Q138*H138</f>
        <v>0</v>
      </c>
      <c r="S138" s="259">
        <v>0</v>
      </c>
      <c r="T138" s="160">
        <f>S138*H138</f>
        <v>0</v>
      </c>
      <c r="AR138" s="161" t="s">
        <v>86</v>
      </c>
      <c r="AT138" s="161" t="s">
        <v>177</v>
      </c>
      <c r="AU138" s="161" t="s">
        <v>80</v>
      </c>
      <c r="AY138" s="255" t="s">
        <v>175</v>
      </c>
      <c r="BE138" s="256">
        <f>IF(N138="základná",J138,0)</f>
        <v>0</v>
      </c>
      <c r="BF138" s="256">
        <f>IF(N138="znížená",J138,0)</f>
        <v>0</v>
      </c>
      <c r="BG138" s="256">
        <f>IF(N138="zákl. prenesená",J138,0)</f>
        <v>0</v>
      </c>
      <c r="BH138" s="256">
        <f>IF(N138="zníž. prenesená",J138,0)</f>
        <v>0</v>
      </c>
      <c r="BI138" s="256">
        <f>IF(N138="nulová",J138,0)</f>
        <v>0</v>
      </c>
      <c r="BJ138" s="255" t="s">
        <v>80</v>
      </c>
      <c r="BK138" s="256">
        <f>ROUND(I138*H138,2)</f>
        <v>0</v>
      </c>
      <c r="BL138" s="255" t="s">
        <v>86</v>
      </c>
      <c r="BM138" s="161" t="s">
        <v>1640</v>
      </c>
    </row>
    <row r="139" spans="2:65" s="13" customFormat="1" x14ac:dyDescent="0.2">
      <c r="B139" s="163"/>
      <c r="D139" s="164" t="s">
        <v>182</v>
      </c>
      <c r="F139" s="166" t="s">
        <v>1641</v>
      </c>
      <c r="H139" s="167">
        <v>16.2</v>
      </c>
      <c r="L139" s="163"/>
      <c r="M139" s="168"/>
      <c r="T139" s="170"/>
      <c r="AT139" s="165" t="s">
        <v>182</v>
      </c>
      <c r="AU139" s="165" t="s">
        <v>80</v>
      </c>
      <c r="AV139" s="13" t="s">
        <v>80</v>
      </c>
      <c r="AW139" s="13" t="s">
        <v>3</v>
      </c>
      <c r="AX139" s="13" t="s">
        <v>76</v>
      </c>
      <c r="AY139" s="165" t="s">
        <v>175</v>
      </c>
    </row>
    <row r="140" spans="2:65" s="2" customFormat="1" ht="16.5" customHeight="1" x14ac:dyDescent="0.2">
      <c r="B140" s="258"/>
      <c r="C140" s="150" t="s">
        <v>93</v>
      </c>
      <c r="D140" s="150" t="s">
        <v>177</v>
      </c>
      <c r="E140" s="151" t="s">
        <v>1642</v>
      </c>
      <c r="F140" s="152" t="s">
        <v>1006</v>
      </c>
      <c r="G140" s="153" t="s">
        <v>564</v>
      </c>
      <c r="H140" s="154">
        <v>0.54</v>
      </c>
      <c r="I140" s="155"/>
      <c r="J140" s="155"/>
      <c r="K140" s="257"/>
      <c r="L140" s="40"/>
      <c r="M140" s="157"/>
      <c r="N140" s="260"/>
      <c r="O140" s="259">
        <v>8.9999999999999993E-3</v>
      </c>
      <c r="P140" s="259">
        <f>O140*H140</f>
        <v>4.8599999999999997E-3</v>
      </c>
      <c r="Q140" s="259">
        <v>0</v>
      </c>
      <c r="R140" s="259">
        <f>Q140*H140</f>
        <v>0</v>
      </c>
      <c r="S140" s="259">
        <v>0</v>
      </c>
      <c r="T140" s="160">
        <f>S140*H140</f>
        <v>0</v>
      </c>
      <c r="AR140" s="161" t="s">
        <v>86</v>
      </c>
      <c r="AT140" s="161" t="s">
        <v>177</v>
      </c>
      <c r="AU140" s="161" t="s">
        <v>80</v>
      </c>
      <c r="AY140" s="255" t="s">
        <v>175</v>
      </c>
      <c r="BE140" s="256">
        <f>IF(N140="základná",J140,0)</f>
        <v>0</v>
      </c>
      <c r="BF140" s="256">
        <f>IF(N140="znížená",J140,0)</f>
        <v>0</v>
      </c>
      <c r="BG140" s="256">
        <f>IF(N140="zákl. prenesená",J140,0)</f>
        <v>0</v>
      </c>
      <c r="BH140" s="256">
        <f>IF(N140="zníž. prenesená",J140,0)</f>
        <v>0</v>
      </c>
      <c r="BI140" s="256">
        <f>IF(N140="nulová",J140,0)</f>
        <v>0</v>
      </c>
      <c r="BJ140" s="255" t="s">
        <v>80</v>
      </c>
      <c r="BK140" s="256">
        <f>ROUND(I140*H140,2)</f>
        <v>0</v>
      </c>
      <c r="BL140" s="255" t="s">
        <v>86</v>
      </c>
      <c r="BM140" s="161" t="s">
        <v>1643</v>
      </c>
    </row>
    <row r="141" spans="2:65" s="2" customFormat="1" ht="24.2" customHeight="1" x14ac:dyDescent="0.2">
      <c r="B141" s="258"/>
      <c r="C141" s="150" t="s">
        <v>97</v>
      </c>
      <c r="D141" s="150" t="s">
        <v>177</v>
      </c>
      <c r="E141" s="151" t="s">
        <v>1644</v>
      </c>
      <c r="F141" s="152" t="s">
        <v>1009</v>
      </c>
      <c r="G141" s="153" t="s">
        <v>282</v>
      </c>
      <c r="H141" s="154">
        <v>0.54</v>
      </c>
      <c r="I141" s="155"/>
      <c r="J141" s="155"/>
      <c r="K141" s="257"/>
      <c r="L141" s="40"/>
      <c r="M141" s="157"/>
      <c r="N141" s="260"/>
      <c r="O141" s="259">
        <v>0</v>
      </c>
      <c r="P141" s="259">
        <f>O141*H141</f>
        <v>0</v>
      </c>
      <c r="Q141" s="259">
        <v>0</v>
      </c>
      <c r="R141" s="259">
        <f>Q141*H141</f>
        <v>0</v>
      </c>
      <c r="S141" s="259">
        <v>0</v>
      </c>
      <c r="T141" s="160">
        <f>S141*H141</f>
        <v>0</v>
      </c>
      <c r="AR141" s="161" t="s">
        <v>86</v>
      </c>
      <c r="AT141" s="161" t="s">
        <v>177</v>
      </c>
      <c r="AU141" s="161" t="s">
        <v>80</v>
      </c>
      <c r="AY141" s="255" t="s">
        <v>175</v>
      </c>
      <c r="BE141" s="256">
        <f>IF(N141="základná",J141,0)</f>
        <v>0</v>
      </c>
      <c r="BF141" s="256">
        <f>IF(N141="znížená",J141,0)</f>
        <v>0</v>
      </c>
      <c r="BG141" s="256">
        <f>IF(N141="zákl. prenesená",J141,0)</f>
        <v>0</v>
      </c>
      <c r="BH141" s="256">
        <f>IF(N141="zníž. prenesená",J141,0)</f>
        <v>0</v>
      </c>
      <c r="BI141" s="256">
        <f>IF(N141="nulová",J141,0)</f>
        <v>0</v>
      </c>
      <c r="BJ141" s="255" t="s">
        <v>80</v>
      </c>
      <c r="BK141" s="256">
        <f>ROUND(I141*H141,2)</f>
        <v>0</v>
      </c>
      <c r="BL141" s="255" t="s">
        <v>86</v>
      </c>
      <c r="BM141" s="161" t="s">
        <v>1645</v>
      </c>
    </row>
    <row r="142" spans="2:65" s="261" customFormat="1" ht="22.9" customHeight="1" x14ac:dyDescent="0.2">
      <c r="B142" s="265"/>
      <c r="D142" s="138" t="s">
        <v>68</v>
      </c>
      <c r="E142" s="147" t="s">
        <v>80</v>
      </c>
      <c r="F142" s="147" t="s">
        <v>1646</v>
      </c>
      <c r="J142" s="266"/>
      <c r="L142" s="265"/>
      <c r="M142" s="264"/>
      <c r="P142" s="263">
        <f>SUM(P143:P146)</f>
        <v>0.34889183999999995</v>
      </c>
      <c r="R142" s="263">
        <f>SUM(R143:R146)</f>
        <v>1.18887696</v>
      </c>
      <c r="T142" s="262">
        <f>SUM(T143:T146)</f>
        <v>0</v>
      </c>
      <c r="AR142" s="138" t="s">
        <v>76</v>
      </c>
      <c r="AT142" s="145" t="s">
        <v>68</v>
      </c>
      <c r="AU142" s="145" t="s">
        <v>76</v>
      </c>
      <c r="AY142" s="138" t="s">
        <v>175</v>
      </c>
      <c r="BK142" s="146">
        <f>SUM(BK143:BK146)</f>
        <v>0</v>
      </c>
    </row>
    <row r="143" spans="2:65" s="2" customFormat="1" ht="16.5" customHeight="1" x14ac:dyDescent="0.2">
      <c r="B143" s="258"/>
      <c r="C143" s="150" t="s">
        <v>99</v>
      </c>
      <c r="D143" s="150" t="s">
        <v>177</v>
      </c>
      <c r="E143" s="151" t="s">
        <v>1647</v>
      </c>
      <c r="F143" s="152" t="s">
        <v>1648</v>
      </c>
      <c r="G143" s="153" t="s">
        <v>564</v>
      </c>
      <c r="H143" s="154">
        <v>0.108</v>
      </c>
      <c r="I143" s="155"/>
      <c r="J143" s="155"/>
      <c r="K143" s="257"/>
      <c r="L143" s="40"/>
      <c r="M143" s="157"/>
      <c r="N143" s="260"/>
      <c r="O143" s="259">
        <v>0.90824000000000005</v>
      </c>
      <c r="P143" s="259">
        <f>O143*H143</f>
        <v>9.8089919999999997E-2</v>
      </c>
      <c r="Q143" s="259">
        <v>2.0663999999999998</v>
      </c>
      <c r="R143" s="259">
        <f>Q143*H143</f>
        <v>0.22317119999999999</v>
      </c>
      <c r="S143" s="259">
        <v>0</v>
      </c>
      <c r="T143" s="160">
        <f>S143*H143</f>
        <v>0</v>
      </c>
      <c r="AR143" s="161" t="s">
        <v>86</v>
      </c>
      <c r="AT143" s="161" t="s">
        <v>177</v>
      </c>
      <c r="AU143" s="161" t="s">
        <v>80</v>
      </c>
      <c r="AY143" s="255" t="s">
        <v>175</v>
      </c>
      <c r="BE143" s="256">
        <f>IF(N143="základná",J143,0)</f>
        <v>0</v>
      </c>
      <c r="BF143" s="256">
        <f>IF(N143="znížená",J143,0)</f>
        <v>0</v>
      </c>
      <c r="BG143" s="256">
        <f>IF(N143="zákl. prenesená",J143,0)</f>
        <v>0</v>
      </c>
      <c r="BH143" s="256">
        <f>IF(N143="zníž. prenesená",J143,0)</f>
        <v>0</v>
      </c>
      <c r="BI143" s="256">
        <f>IF(N143="nulová",J143,0)</f>
        <v>0</v>
      </c>
      <c r="BJ143" s="255" t="s">
        <v>80</v>
      </c>
      <c r="BK143" s="256">
        <f>ROUND(I143*H143,2)</f>
        <v>0</v>
      </c>
      <c r="BL143" s="255" t="s">
        <v>86</v>
      </c>
      <c r="BM143" s="161" t="s">
        <v>1649</v>
      </c>
    </row>
    <row r="144" spans="2:65" s="13" customFormat="1" x14ac:dyDescent="0.2">
      <c r="B144" s="163"/>
      <c r="D144" s="164" t="s">
        <v>182</v>
      </c>
      <c r="E144" s="165" t="s">
        <v>1</v>
      </c>
      <c r="F144" s="166" t="s">
        <v>1650</v>
      </c>
      <c r="H144" s="167">
        <v>0.108</v>
      </c>
      <c r="L144" s="163"/>
      <c r="M144" s="168"/>
      <c r="T144" s="170"/>
      <c r="AT144" s="165" t="s">
        <v>182</v>
      </c>
      <c r="AU144" s="165" t="s">
        <v>80</v>
      </c>
      <c r="AV144" s="13" t="s">
        <v>80</v>
      </c>
      <c r="AW144" s="13" t="s">
        <v>25</v>
      </c>
      <c r="AX144" s="13" t="s">
        <v>76</v>
      </c>
      <c r="AY144" s="165" t="s">
        <v>175</v>
      </c>
    </row>
    <row r="145" spans="2:65" s="2" customFormat="1" ht="16.5" customHeight="1" x14ac:dyDescent="0.2">
      <c r="B145" s="258"/>
      <c r="C145" s="150" t="s">
        <v>102</v>
      </c>
      <c r="D145" s="150" t="s">
        <v>177</v>
      </c>
      <c r="E145" s="151" t="s">
        <v>1651</v>
      </c>
      <c r="F145" s="152" t="s">
        <v>1652</v>
      </c>
      <c r="G145" s="153" t="s">
        <v>564</v>
      </c>
      <c r="H145" s="154">
        <v>0.432</v>
      </c>
      <c r="I145" s="155"/>
      <c r="J145" s="155"/>
      <c r="K145" s="257"/>
      <c r="L145" s="40"/>
      <c r="M145" s="157"/>
      <c r="N145" s="260"/>
      <c r="O145" s="259">
        <v>0.58055999999999996</v>
      </c>
      <c r="P145" s="259">
        <f>O145*H145</f>
        <v>0.25080191999999996</v>
      </c>
      <c r="Q145" s="259">
        <v>2.23543</v>
      </c>
      <c r="R145" s="259">
        <f>Q145*H145</f>
        <v>0.96570575999999997</v>
      </c>
      <c r="S145" s="259">
        <v>0</v>
      </c>
      <c r="T145" s="160">
        <f>S145*H145</f>
        <v>0</v>
      </c>
      <c r="AR145" s="161" t="s">
        <v>86</v>
      </c>
      <c r="AT145" s="161" t="s">
        <v>177</v>
      </c>
      <c r="AU145" s="161" t="s">
        <v>80</v>
      </c>
      <c r="AY145" s="255" t="s">
        <v>175</v>
      </c>
      <c r="BE145" s="256">
        <f>IF(N145="základná",J145,0)</f>
        <v>0</v>
      </c>
      <c r="BF145" s="256">
        <f>IF(N145="znížená",J145,0)</f>
        <v>0</v>
      </c>
      <c r="BG145" s="256">
        <f>IF(N145="zákl. prenesená",J145,0)</f>
        <v>0</v>
      </c>
      <c r="BH145" s="256">
        <f>IF(N145="zníž. prenesená",J145,0)</f>
        <v>0</v>
      </c>
      <c r="BI145" s="256">
        <f>IF(N145="nulová",J145,0)</f>
        <v>0</v>
      </c>
      <c r="BJ145" s="255" t="s">
        <v>80</v>
      </c>
      <c r="BK145" s="256">
        <f>ROUND(I145*H145,2)</f>
        <v>0</v>
      </c>
      <c r="BL145" s="255" t="s">
        <v>86</v>
      </c>
      <c r="BM145" s="161" t="s">
        <v>1653</v>
      </c>
    </row>
    <row r="146" spans="2:65" s="13" customFormat="1" x14ac:dyDescent="0.2">
      <c r="B146" s="163"/>
      <c r="D146" s="164" t="s">
        <v>182</v>
      </c>
      <c r="E146" s="165" t="s">
        <v>1</v>
      </c>
      <c r="F146" s="166" t="s">
        <v>1654</v>
      </c>
      <c r="H146" s="167">
        <v>0.432</v>
      </c>
      <c r="L146" s="163"/>
      <c r="M146" s="168"/>
      <c r="T146" s="170"/>
      <c r="AT146" s="165" t="s">
        <v>182</v>
      </c>
      <c r="AU146" s="165" t="s">
        <v>80</v>
      </c>
      <c r="AV146" s="13" t="s">
        <v>80</v>
      </c>
      <c r="AW146" s="13" t="s">
        <v>25</v>
      </c>
      <c r="AX146" s="13" t="s">
        <v>76</v>
      </c>
      <c r="AY146" s="165" t="s">
        <v>175</v>
      </c>
    </row>
    <row r="147" spans="2:65" s="261" customFormat="1" ht="22.9" customHeight="1" x14ac:dyDescent="0.2">
      <c r="B147" s="265"/>
      <c r="D147" s="138" t="s">
        <v>68</v>
      </c>
      <c r="E147" s="147" t="s">
        <v>83</v>
      </c>
      <c r="F147" s="147" t="s">
        <v>688</v>
      </c>
      <c r="J147" s="266"/>
      <c r="L147" s="265"/>
      <c r="M147" s="264"/>
      <c r="P147" s="263">
        <f>SUM(P148:P152)</f>
        <v>1.6284560000000001</v>
      </c>
      <c r="R147" s="263">
        <f>SUM(R148:R152)</f>
        <v>9.5607399999999995E-2</v>
      </c>
      <c r="T147" s="262">
        <f>SUM(T148:T152)</f>
        <v>0</v>
      </c>
      <c r="AR147" s="138" t="s">
        <v>76</v>
      </c>
      <c r="AT147" s="145" t="s">
        <v>68</v>
      </c>
      <c r="AU147" s="145" t="s">
        <v>76</v>
      </c>
      <c r="AY147" s="138" t="s">
        <v>175</v>
      </c>
      <c r="BK147" s="146">
        <f>SUM(BK148:BK152)</f>
        <v>0</v>
      </c>
    </row>
    <row r="148" spans="2:65" s="2" customFormat="1" ht="33" customHeight="1" x14ac:dyDescent="0.2">
      <c r="B148" s="258"/>
      <c r="C148" s="150" t="s">
        <v>105</v>
      </c>
      <c r="D148" s="150" t="s">
        <v>177</v>
      </c>
      <c r="E148" s="151" t="s">
        <v>1655</v>
      </c>
      <c r="F148" s="152" t="s">
        <v>1656</v>
      </c>
      <c r="G148" s="153" t="s">
        <v>282</v>
      </c>
      <c r="H148" s="154">
        <v>9.4E-2</v>
      </c>
      <c r="I148" s="155"/>
      <c r="J148" s="155"/>
      <c r="K148" s="257"/>
      <c r="L148" s="40"/>
      <c r="M148" s="157"/>
      <c r="N148" s="260"/>
      <c r="O148" s="259">
        <v>17.324000000000002</v>
      </c>
      <c r="P148" s="259">
        <f>O148*H148</f>
        <v>1.6284560000000001</v>
      </c>
      <c r="Q148" s="259">
        <v>1.7100000000000001E-2</v>
      </c>
      <c r="R148" s="259">
        <f>Q148*H148</f>
        <v>1.6074000000000001E-3</v>
      </c>
      <c r="S148" s="259">
        <v>0</v>
      </c>
      <c r="T148" s="160">
        <f>S148*H148</f>
        <v>0</v>
      </c>
      <c r="AR148" s="161" t="s">
        <v>86</v>
      </c>
      <c r="AT148" s="161" t="s">
        <v>177</v>
      </c>
      <c r="AU148" s="161" t="s">
        <v>80</v>
      </c>
      <c r="AY148" s="255" t="s">
        <v>175</v>
      </c>
      <c r="BE148" s="256">
        <f>IF(N148="základná",J148,0)</f>
        <v>0</v>
      </c>
      <c r="BF148" s="256">
        <f>IF(N148="znížená",J148,0)</f>
        <v>0</v>
      </c>
      <c r="BG148" s="256">
        <f>IF(N148="zákl. prenesená",J148,0)</f>
        <v>0</v>
      </c>
      <c r="BH148" s="256">
        <f>IF(N148="zníž. prenesená",J148,0)</f>
        <v>0</v>
      </c>
      <c r="BI148" s="256">
        <f>IF(N148="nulová",J148,0)</f>
        <v>0</v>
      </c>
      <c r="BJ148" s="255" t="s">
        <v>80</v>
      </c>
      <c r="BK148" s="256">
        <f>ROUND(I148*H148,2)</f>
        <v>0</v>
      </c>
      <c r="BL148" s="255" t="s">
        <v>86</v>
      </c>
      <c r="BM148" s="161" t="s">
        <v>1657</v>
      </c>
    </row>
    <row r="149" spans="2:65" s="13" customFormat="1" x14ac:dyDescent="0.2">
      <c r="B149" s="163"/>
      <c r="D149" s="164" t="s">
        <v>182</v>
      </c>
      <c r="E149" s="165" t="s">
        <v>1</v>
      </c>
      <c r="F149" s="166" t="s">
        <v>1658</v>
      </c>
      <c r="H149" s="167">
        <v>4.9000000000000002E-2</v>
      </c>
      <c r="L149" s="163"/>
      <c r="M149" s="168"/>
      <c r="T149" s="170"/>
      <c r="AT149" s="165" t="s">
        <v>182</v>
      </c>
      <c r="AU149" s="165" t="s">
        <v>80</v>
      </c>
      <c r="AV149" s="13" t="s">
        <v>80</v>
      </c>
      <c r="AW149" s="13" t="s">
        <v>25</v>
      </c>
      <c r="AX149" s="13" t="s">
        <v>69</v>
      </c>
      <c r="AY149" s="165" t="s">
        <v>175</v>
      </c>
    </row>
    <row r="150" spans="2:65" s="13" customFormat="1" x14ac:dyDescent="0.2">
      <c r="B150" s="163"/>
      <c r="D150" s="164" t="s">
        <v>182</v>
      </c>
      <c r="E150" s="165" t="s">
        <v>1</v>
      </c>
      <c r="F150" s="166" t="s">
        <v>1659</v>
      </c>
      <c r="H150" s="167">
        <v>4.4999999999999998E-2</v>
      </c>
      <c r="L150" s="163"/>
      <c r="M150" s="168"/>
      <c r="T150" s="170"/>
      <c r="AT150" s="165" t="s">
        <v>182</v>
      </c>
      <c r="AU150" s="165" t="s">
        <v>80</v>
      </c>
      <c r="AV150" s="13" t="s">
        <v>80</v>
      </c>
      <c r="AW150" s="13" t="s">
        <v>25</v>
      </c>
      <c r="AX150" s="13" t="s">
        <v>69</v>
      </c>
      <c r="AY150" s="165" t="s">
        <v>175</v>
      </c>
    </row>
    <row r="151" spans="2:65" s="14" customFormat="1" x14ac:dyDescent="0.2">
      <c r="B151" s="171"/>
      <c r="D151" s="164" t="s">
        <v>182</v>
      </c>
      <c r="E151" s="172" t="s">
        <v>1</v>
      </c>
      <c r="F151" s="173" t="s">
        <v>216</v>
      </c>
      <c r="H151" s="174">
        <v>9.4E-2</v>
      </c>
      <c r="L151" s="171"/>
      <c r="M151" s="175"/>
      <c r="T151" s="177"/>
      <c r="AT151" s="172" t="s">
        <v>182</v>
      </c>
      <c r="AU151" s="172" t="s">
        <v>80</v>
      </c>
      <c r="AV151" s="14" t="s">
        <v>86</v>
      </c>
      <c r="AW151" s="14" t="s">
        <v>25</v>
      </c>
      <c r="AX151" s="14" t="s">
        <v>76</v>
      </c>
      <c r="AY151" s="172" t="s">
        <v>175</v>
      </c>
    </row>
    <row r="152" spans="2:65" s="2" customFormat="1" ht="21.75" customHeight="1" x14ac:dyDescent="0.2">
      <c r="B152" s="258"/>
      <c r="C152" s="178" t="s">
        <v>113</v>
      </c>
      <c r="D152" s="178" t="s">
        <v>324</v>
      </c>
      <c r="E152" s="179" t="s">
        <v>1660</v>
      </c>
      <c r="F152" s="180" t="s">
        <v>1661</v>
      </c>
      <c r="G152" s="181" t="s">
        <v>282</v>
      </c>
      <c r="H152" s="182">
        <v>9.4E-2</v>
      </c>
      <c r="I152" s="183"/>
      <c r="J152" s="183"/>
      <c r="K152" s="184"/>
      <c r="L152" s="185"/>
      <c r="M152" s="186"/>
      <c r="N152" s="267"/>
      <c r="O152" s="259">
        <v>0</v>
      </c>
      <c r="P152" s="259">
        <f>O152*H152</f>
        <v>0</v>
      </c>
      <c r="Q152" s="259">
        <v>1</v>
      </c>
      <c r="R152" s="259">
        <f>Q152*H152</f>
        <v>9.4E-2</v>
      </c>
      <c r="S152" s="259">
        <v>0</v>
      </c>
      <c r="T152" s="160">
        <f>S152*H152</f>
        <v>0</v>
      </c>
      <c r="AR152" s="161" t="s">
        <v>99</v>
      </c>
      <c r="AT152" s="161" t="s">
        <v>324</v>
      </c>
      <c r="AU152" s="161" t="s">
        <v>80</v>
      </c>
      <c r="AY152" s="255" t="s">
        <v>175</v>
      </c>
      <c r="BE152" s="256">
        <f>IF(N152="základná",J152,0)</f>
        <v>0</v>
      </c>
      <c r="BF152" s="256">
        <f>IF(N152="znížená",J152,0)</f>
        <v>0</v>
      </c>
      <c r="BG152" s="256">
        <f>IF(N152="zákl. prenesená",J152,0)</f>
        <v>0</v>
      </c>
      <c r="BH152" s="256">
        <f>IF(N152="zníž. prenesená",J152,0)</f>
        <v>0</v>
      </c>
      <c r="BI152" s="256">
        <f>IF(N152="nulová",J152,0)</f>
        <v>0</v>
      </c>
      <c r="BJ152" s="255" t="s">
        <v>80</v>
      </c>
      <c r="BK152" s="256">
        <f>ROUND(I152*H152,2)</f>
        <v>0</v>
      </c>
      <c r="BL152" s="255" t="s">
        <v>86</v>
      </c>
      <c r="BM152" s="161" t="s">
        <v>1662</v>
      </c>
    </row>
    <row r="153" spans="2:65" s="261" customFormat="1" ht="22.9" customHeight="1" x14ac:dyDescent="0.2">
      <c r="B153" s="265"/>
      <c r="D153" s="138" t="s">
        <v>68</v>
      </c>
      <c r="E153" s="147" t="s">
        <v>86</v>
      </c>
      <c r="F153" s="147" t="s">
        <v>1663</v>
      </c>
      <c r="J153" s="266"/>
      <c r="L153" s="265"/>
      <c r="M153" s="264"/>
      <c r="P153" s="263">
        <f>SUM(P154:P165)</f>
        <v>21.412765429999997</v>
      </c>
      <c r="R153" s="263">
        <f>SUM(R154:R165)</f>
        <v>4.7519808000000001</v>
      </c>
      <c r="T153" s="262">
        <f>SUM(T154:T165)</f>
        <v>0</v>
      </c>
      <c r="AR153" s="138" t="s">
        <v>76</v>
      </c>
      <c r="AT153" s="145" t="s">
        <v>68</v>
      </c>
      <c r="AU153" s="145" t="s">
        <v>76</v>
      </c>
      <c r="AY153" s="138" t="s">
        <v>175</v>
      </c>
      <c r="BK153" s="146">
        <f>SUM(BK154:BK165)</f>
        <v>0</v>
      </c>
    </row>
    <row r="154" spans="2:65" s="2" customFormat="1" ht="21.75" customHeight="1" x14ac:dyDescent="0.2">
      <c r="B154" s="258"/>
      <c r="C154" s="150" t="s">
        <v>117</v>
      </c>
      <c r="D154" s="150" t="s">
        <v>177</v>
      </c>
      <c r="E154" s="151" t="s">
        <v>1664</v>
      </c>
      <c r="F154" s="152" t="s">
        <v>1665</v>
      </c>
      <c r="G154" s="153" t="s">
        <v>564</v>
      </c>
      <c r="H154" s="154">
        <v>1.994</v>
      </c>
      <c r="I154" s="155"/>
      <c r="J154" s="155"/>
      <c r="K154" s="257"/>
      <c r="L154" s="40"/>
      <c r="M154" s="157"/>
      <c r="N154" s="260"/>
      <c r="O154" s="259">
        <v>1.5711999999999999</v>
      </c>
      <c r="P154" s="259">
        <f>O154*H154</f>
        <v>3.1329727999999997</v>
      </c>
      <c r="Q154" s="259">
        <v>2.29698</v>
      </c>
      <c r="R154" s="259">
        <f>Q154*H154</f>
        <v>4.5801781200000002</v>
      </c>
      <c r="S154" s="259">
        <v>0</v>
      </c>
      <c r="T154" s="160">
        <f>S154*H154</f>
        <v>0</v>
      </c>
      <c r="AR154" s="161" t="s">
        <v>86</v>
      </c>
      <c r="AT154" s="161" t="s">
        <v>177</v>
      </c>
      <c r="AU154" s="161" t="s">
        <v>80</v>
      </c>
      <c r="AY154" s="255" t="s">
        <v>175</v>
      </c>
      <c r="BE154" s="256">
        <f>IF(N154="základná",J154,0)</f>
        <v>0</v>
      </c>
      <c r="BF154" s="256">
        <f>IF(N154="znížená",J154,0)</f>
        <v>0</v>
      </c>
      <c r="BG154" s="256">
        <f>IF(N154="zákl. prenesená",J154,0)</f>
        <v>0</v>
      </c>
      <c r="BH154" s="256">
        <f>IF(N154="zníž. prenesená",J154,0)</f>
        <v>0</v>
      </c>
      <c r="BI154" s="256">
        <f>IF(N154="nulová",J154,0)</f>
        <v>0</v>
      </c>
      <c r="BJ154" s="255" t="s">
        <v>80</v>
      </c>
      <c r="BK154" s="256">
        <f>ROUND(I154*H154,2)</f>
        <v>0</v>
      </c>
      <c r="BL154" s="255" t="s">
        <v>86</v>
      </c>
      <c r="BM154" s="161" t="s">
        <v>1666</v>
      </c>
    </row>
    <row r="155" spans="2:65" s="13" customFormat="1" x14ac:dyDescent="0.2">
      <c r="B155" s="163"/>
      <c r="D155" s="164" t="s">
        <v>182</v>
      </c>
      <c r="E155" s="165" t="s">
        <v>1</v>
      </c>
      <c r="F155" s="166" t="s">
        <v>1667</v>
      </c>
      <c r="H155" s="167">
        <v>1.7549999999999999</v>
      </c>
      <c r="L155" s="163"/>
      <c r="M155" s="168"/>
      <c r="T155" s="170"/>
      <c r="AT155" s="165" t="s">
        <v>182</v>
      </c>
      <c r="AU155" s="165" t="s">
        <v>80</v>
      </c>
      <c r="AV155" s="13" t="s">
        <v>80</v>
      </c>
      <c r="AW155" s="13" t="s">
        <v>25</v>
      </c>
      <c r="AX155" s="13" t="s">
        <v>69</v>
      </c>
      <c r="AY155" s="165" t="s">
        <v>175</v>
      </c>
    </row>
    <row r="156" spans="2:65" s="13" customFormat="1" x14ac:dyDescent="0.2">
      <c r="B156" s="163"/>
      <c r="D156" s="164" t="s">
        <v>182</v>
      </c>
      <c r="E156" s="165" t="s">
        <v>1</v>
      </c>
      <c r="F156" s="166" t="s">
        <v>1668</v>
      </c>
      <c r="H156" s="167">
        <v>0.16200000000000001</v>
      </c>
      <c r="L156" s="163"/>
      <c r="M156" s="168"/>
      <c r="T156" s="170"/>
      <c r="AT156" s="165" t="s">
        <v>182</v>
      </c>
      <c r="AU156" s="165" t="s">
        <v>80</v>
      </c>
      <c r="AV156" s="13" t="s">
        <v>80</v>
      </c>
      <c r="AW156" s="13" t="s">
        <v>25</v>
      </c>
      <c r="AX156" s="13" t="s">
        <v>69</v>
      </c>
      <c r="AY156" s="165" t="s">
        <v>175</v>
      </c>
    </row>
    <row r="157" spans="2:65" s="13" customFormat="1" x14ac:dyDescent="0.2">
      <c r="B157" s="163"/>
      <c r="D157" s="164" t="s">
        <v>182</v>
      </c>
      <c r="E157" s="165" t="s">
        <v>1</v>
      </c>
      <c r="F157" s="166" t="s">
        <v>1669</v>
      </c>
      <c r="H157" s="167">
        <v>7.6999999999999999E-2</v>
      </c>
      <c r="L157" s="163"/>
      <c r="M157" s="168"/>
      <c r="T157" s="170"/>
      <c r="AT157" s="165" t="s">
        <v>182</v>
      </c>
      <c r="AU157" s="165" t="s">
        <v>80</v>
      </c>
      <c r="AV157" s="13" t="s">
        <v>80</v>
      </c>
      <c r="AW157" s="13" t="s">
        <v>25</v>
      </c>
      <c r="AX157" s="13" t="s">
        <v>69</v>
      </c>
      <c r="AY157" s="165" t="s">
        <v>175</v>
      </c>
    </row>
    <row r="158" spans="2:65" s="14" customFormat="1" x14ac:dyDescent="0.2">
      <c r="B158" s="171"/>
      <c r="D158" s="164" t="s">
        <v>182</v>
      </c>
      <c r="E158" s="172" t="s">
        <v>1</v>
      </c>
      <c r="F158" s="173" t="s">
        <v>216</v>
      </c>
      <c r="H158" s="174">
        <v>1.9939999999999998</v>
      </c>
      <c r="L158" s="171"/>
      <c r="M158" s="175"/>
      <c r="T158" s="177"/>
      <c r="AT158" s="172" t="s">
        <v>182</v>
      </c>
      <c r="AU158" s="172" t="s">
        <v>80</v>
      </c>
      <c r="AV158" s="14" t="s">
        <v>86</v>
      </c>
      <c r="AW158" s="14" t="s">
        <v>25</v>
      </c>
      <c r="AX158" s="14" t="s">
        <v>76</v>
      </c>
      <c r="AY158" s="172" t="s">
        <v>175</v>
      </c>
    </row>
    <row r="159" spans="2:65" s="2" customFormat="1" ht="24.2" customHeight="1" x14ac:dyDescent="0.2">
      <c r="B159" s="258"/>
      <c r="C159" s="150" t="s">
        <v>119</v>
      </c>
      <c r="D159" s="150" t="s">
        <v>177</v>
      </c>
      <c r="E159" s="151" t="s">
        <v>1670</v>
      </c>
      <c r="F159" s="152" t="s">
        <v>1671</v>
      </c>
      <c r="G159" s="153" t="s">
        <v>180</v>
      </c>
      <c r="H159" s="154">
        <v>14.891999999999999</v>
      </c>
      <c r="I159" s="155"/>
      <c r="J159" s="155"/>
      <c r="K159" s="257"/>
      <c r="L159" s="40"/>
      <c r="M159" s="157"/>
      <c r="N159" s="260"/>
      <c r="O159" s="259">
        <v>0.68330000000000002</v>
      </c>
      <c r="P159" s="259">
        <f>O159*H159</f>
        <v>10.1757036</v>
      </c>
      <c r="Q159" s="259">
        <v>3.14E-3</v>
      </c>
      <c r="R159" s="259">
        <f>Q159*H159</f>
        <v>4.6760879999999998E-2</v>
      </c>
      <c r="S159" s="259">
        <v>0</v>
      </c>
      <c r="T159" s="160">
        <f>S159*H159</f>
        <v>0</v>
      </c>
      <c r="AR159" s="161" t="s">
        <v>86</v>
      </c>
      <c r="AT159" s="161" t="s">
        <v>177</v>
      </c>
      <c r="AU159" s="161" t="s">
        <v>80</v>
      </c>
      <c r="AY159" s="255" t="s">
        <v>175</v>
      </c>
      <c r="BE159" s="256">
        <f>IF(N159="základná",J159,0)</f>
        <v>0</v>
      </c>
      <c r="BF159" s="256">
        <f>IF(N159="znížená",J159,0)</f>
        <v>0</v>
      </c>
      <c r="BG159" s="256">
        <f>IF(N159="zákl. prenesená",J159,0)</f>
        <v>0</v>
      </c>
      <c r="BH159" s="256">
        <f>IF(N159="zníž. prenesená",J159,0)</f>
        <v>0</v>
      </c>
      <c r="BI159" s="256">
        <f>IF(N159="nulová",J159,0)</f>
        <v>0</v>
      </c>
      <c r="BJ159" s="255" t="s">
        <v>80</v>
      </c>
      <c r="BK159" s="256">
        <f>ROUND(I159*H159,2)</f>
        <v>0</v>
      </c>
      <c r="BL159" s="255" t="s">
        <v>86</v>
      </c>
      <c r="BM159" s="161" t="s">
        <v>1672</v>
      </c>
    </row>
    <row r="160" spans="2:65" s="13" customFormat="1" x14ac:dyDescent="0.2">
      <c r="B160" s="163"/>
      <c r="D160" s="164" t="s">
        <v>182</v>
      </c>
      <c r="E160" s="165" t="s">
        <v>1</v>
      </c>
      <c r="F160" s="166" t="s">
        <v>1673</v>
      </c>
      <c r="H160" s="167">
        <v>11.7</v>
      </c>
      <c r="L160" s="163"/>
      <c r="M160" s="168"/>
      <c r="T160" s="170"/>
      <c r="AT160" s="165" t="s">
        <v>182</v>
      </c>
      <c r="AU160" s="165" t="s">
        <v>80</v>
      </c>
      <c r="AV160" s="13" t="s">
        <v>80</v>
      </c>
      <c r="AW160" s="13" t="s">
        <v>25</v>
      </c>
      <c r="AX160" s="13" t="s">
        <v>69</v>
      </c>
      <c r="AY160" s="165" t="s">
        <v>175</v>
      </c>
    </row>
    <row r="161" spans="2:65" s="13" customFormat="1" x14ac:dyDescent="0.2">
      <c r="B161" s="163"/>
      <c r="D161" s="164" t="s">
        <v>182</v>
      </c>
      <c r="E161" s="165" t="s">
        <v>1</v>
      </c>
      <c r="F161" s="166" t="s">
        <v>1674</v>
      </c>
      <c r="H161" s="167">
        <v>2.16</v>
      </c>
      <c r="L161" s="163"/>
      <c r="M161" s="168"/>
      <c r="T161" s="170"/>
      <c r="AT161" s="165" t="s">
        <v>182</v>
      </c>
      <c r="AU161" s="165" t="s">
        <v>80</v>
      </c>
      <c r="AV161" s="13" t="s">
        <v>80</v>
      </c>
      <c r="AW161" s="13" t="s">
        <v>25</v>
      </c>
      <c r="AX161" s="13" t="s">
        <v>69</v>
      </c>
      <c r="AY161" s="165" t="s">
        <v>175</v>
      </c>
    </row>
    <row r="162" spans="2:65" s="13" customFormat="1" x14ac:dyDescent="0.2">
      <c r="B162" s="163"/>
      <c r="D162" s="164" t="s">
        <v>182</v>
      </c>
      <c r="E162" s="165" t="s">
        <v>1</v>
      </c>
      <c r="F162" s="166" t="s">
        <v>1675</v>
      </c>
      <c r="H162" s="167">
        <v>1.032</v>
      </c>
      <c r="L162" s="163"/>
      <c r="M162" s="168"/>
      <c r="T162" s="170"/>
      <c r="AT162" s="165" t="s">
        <v>182</v>
      </c>
      <c r="AU162" s="165" t="s">
        <v>80</v>
      </c>
      <c r="AV162" s="13" t="s">
        <v>80</v>
      </c>
      <c r="AW162" s="13" t="s">
        <v>25</v>
      </c>
      <c r="AX162" s="13" t="s">
        <v>69</v>
      </c>
      <c r="AY162" s="165" t="s">
        <v>175</v>
      </c>
    </row>
    <row r="163" spans="2:65" s="14" customFormat="1" x14ac:dyDescent="0.2">
      <c r="B163" s="171"/>
      <c r="D163" s="164" t="s">
        <v>182</v>
      </c>
      <c r="E163" s="172" t="s">
        <v>1</v>
      </c>
      <c r="F163" s="173" t="s">
        <v>216</v>
      </c>
      <c r="H163" s="174">
        <v>14.891999999999999</v>
      </c>
      <c r="L163" s="171"/>
      <c r="M163" s="175"/>
      <c r="T163" s="177"/>
      <c r="AT163" s="172" t="s">
        <v>182</v>
      </c>
      <c r="AU163" s="172" t="s">
        <v>80</v>
      </c>
      <c r="AV163" s="14" t="s">
        <v>86</v>
      </c>
      <c r="AW163" s="14" t="s">
        <v>25</v>
      </c>
      <c r="AX163" s="14" t="s">
        <v>76</v>
      </c>
      <c r="AY163" s="172" t="s">
        <v>175</v>
      </c>
    </row>
    <row r="164" spans="2:65" s="2" customFormat="1" ht="24.2" customHeight="1" x14ac:dyDescent="0.2">
      <c r="B164" s="258"/>
      <c r="C164" s="150" t="s">
        <v>121</v>
      </c>
      <c r="D164" s="150" t="s">
        <v>177</v>
      </c>
      <c r="E164" s="151" t="s">
        <v>1676</v>
      </c>
      <c r="F164" s="152" t="s">
        <v>1677</v>
      </c>
      <c r="G164" s="153" t="s">
        <v>180</v>
      </c>
      <c r="H164" s="154">
        <v>14.891999999999999</v>
      </c>
      <c r="I164" s="155"/>
      <c r="J164" s="155"/>
      <c r="K164" s="257"/>
      <c r="L164" s="40"/>
      <c r="M164" s="157"/>
      <c r="N164" s="260"/>
      <c r="O164" s="259">
        <v>0.25</v>
      </c>
      <c r="P164" s="259">
        <f>O164*H164</f>
        <v>3.7229999999999999</v>
      </c>
      <c r="Q164" s="259">
        <v>0</v>
      </c>
      <c r="R164" s="259">
        <f>Q164*H164</f>
        <v>0</v>
      </c>
      <c r="S164" s="259">
        <v>0</v>
      </c>
      <c r="T164" s="160">
        <f>S164*H164</f>
        <v>0</v>
      </c>
      <c r="AR164" s="161" t="s">
        <v>86</v>
      </c>
      <c r="AT164" s="161" t="s">
        <v>177</v>
      </c>
      <c r="AU164" s="161" t="s">
        <v>80</v>
      </c>
      <c r="AY164" s="255" t="s">
        <v>175</v>
      </c>
      <c r="BE164" s="256">
        <f>IF(N164="základná",J164,0)</f>
        <v>0</v>
      </c>
      <c r="BF164" s="256">
        <f>IF(N164="znížená",J164,0)</f>
        <v>0</v>
      </c>
      <c r="BG164" s="256">
        <f>IF(N164="zákl. prenesená",J164,0)</f>
        <v>0</v>
      </c>
      <c r="BH164" s="256">
        <f>IF(N164="zníž. prenesená",J164,0)</f>
        <v>0</v>
      </c>
      <c r="BI164" s="256">
        <f>IF(N164="nulová",J164,0)</f>
        <v>0</v>
      </c>
      <c r="BJ164" s="255" t="s">
        <v>80</v>
      </c>
      <c r="BK164" s="256">
        <f>ROUND(I164*H164,2)</f>
        <v>0</v>
      </c>
      <c r="BL164" s="255" t="s">
        <v>86</v>
      </c>
      <c r="BM164" s="161" t="s">
        <v>1678</v>
      </c>
    </row>
    <row r="165" spans="2:65" s="2" customFormat="1" ht="24.2" customHeight="1" x14ac:dyDescent="0.2">
      <c r="B165" s="258"/>
      <c r="C165" s="150" t="s">
        <v>123</v>
      </c>
      <c r="D165" s="150" t="s">
        <v>177</v>
      </c>
      <c r="E165" s="151" t="s">
        <v>1679</v>
      </c>
      <c r="F165" s="152" t="s">
        <v>1680</v>
      </c>
      <c r="G165" s="153" t="s">
        <v>282</v>
      </c>
      <c r="H165" s="154">
        <v>0.123</v>
      </c>
      <c r="I165" s="155"/>
      <c r="J165" s="155"/>
      <c r="K165" s="257"/>
      <c r="L165" s="40"/>
      <c r="M165" s="157"/>
      <c r="N165" s="260"/>
      <c r="O165" s="259">
        <v>35.618609999999997</v>
      </c>
      <c r="P165" s="259">
        <f>O165*H165</f>
        <v>4.3810890299999992</v>
      </c>
      <c r="Q165" s="259">
        <v>1.0165999999999999</v>
      </c>
      <c r="R165" s="259">
        <f>Q165*H165</f>
        <v>0.12504179999999998</v>
      </c>
      <c r="S165" s="259">
        <v>0</v>
      </c>
      <c r="T165" s="160">
        <f>S165*H165</f>
        <v>0</v>
      </c>
      <c r="AR165" s="161" t="s">
        <v>86</v>
      </c>
      <c r="AT165" s="161" t="s">
        <v>177</v>
      </c>
      <c r="AU165" s="161" t="s">
        <v>80</v>
      </c>
      <c r="AY165" s="255" t="s">
        <v>175</v>
      </c>
      <c r="BE165" s="256">
        <f>IF(N165="základná",J165,0)</f>
        <v>0</v>
      </c>
      <c r="BF165" s="256">
        <f>IF(N165="znížená",J165,0)</f>
        <v>0</v>
      </c>
      <c r="BG165" s="256">
        <f>IF(N165="zákl. prenesená",J165,0)</f>
        <v>0</v>
      </c>
      <c r="BH165" s="256">
        <f>IF(N165="zníž. prenesená",J165,0)</f>
        <v>0</v>
      </c>
      <c r="BI165" s="256">
        <f>IF(N165="nulová",J165,0)</f>
        <v>0</v>
      </c>
      <c r="BJ165" s="255" t="s">
        <v>80</v>
      </c>
      <c r="BK165" s="256">
        <f>ROUND(I165*H165,2)</f>
        <v>0</v>
      </c>
      <c r="BL165" s="255" t="s">
        <v>86</v>
      </c>
      <c r="BM165" s="161" t="s">
        <v>1681</v>
      </c>
    </row>
    <row r="166" spans="2:65" s="261" customFormat="1" ht="22.9" customHeight="1" x14ac:dyDescent="0.2">
      <c r="B166" s="265"/>
      <c r="D166" s="138" t="s">
        <v>68</v>
      </c>
      <c r="E166" s="147" t="s">
        <v>102</v>
      </c>
      <c r="F166" s="147" t="s">
        <v>226</v>
      </c>
      <c r="J166" s="266"/>
      <c r="L166" s="265"/>
      <c r="M166" s="264"/>
      <c r="P166" s="263">
        <f>SUM(P167:P174)</f>
        <v>1.9389259999999997</v>
      </c>
      <c r="R166" s="263">
        <f>SUM(R167:R174)</f>
        <v>1.1136E-2</v>
      </c>
      <c r="T166" s="262">
        <f>SUM(T167:T174)</f>
        <v>0</v>
      </c>
      <c r="AR166" s="138" t="s">
        <v>76</v>
      </c>
      <c r="AT166" s="145" t="s">
        <v>68</v>
      </c>
      <c r="AU166" s="145" t="s">
        <v>76</v>
      </c>
      <c r="AY166" s="138" t="s">
        <v>175</v>
      </c>
      <c r="BK166" s="146">
        <f>SUM(BK167:BK174)</f>
        <v>0</v>
      </c>
    </row>
    <row r="167" spans="2:65" s="2" customFormat="1" ht="24.2" customHeight="1" x14ac:dyDescent="0.2">
      <c r="B167" s="258"/>
      <c r="C167" s="150" t="s">
        <v>243</v>
      </c>
      <c r="D167" s="150" t="s">
        <v>177</v>
      </c>
      <c r="E167" s="151" t="s">
        <v>906</v>
      </c>
      <c r="F167" s="152" t="s">
        <v>907</v>
      </c>
      <c r="G167" s="153" t="s">
        <v>180</v>
      </c>
      <c r="H167" s="154">
        <v>5.8</v>
      </c>
      <c r="I167" s="155"/>
      <c r="J167" s="155"/>
      <c r="K167" s="257"/>
      <c r="L167" s="40"/>
      <c r="M167" s="157"/>
      <c r="N167" s="260"/>
      <c r="O167" s="259">
        <v>0.13827999999999999</v>
      </c>
      <c r="P167" s="259">
        <f>O167*H167</f>
        <v>0.80202399999999985</v>
      </c>
      <c r="Q167" s="259">
        <v>1.92E-3</v>
      </c>
      <c r="R167" s="259">
        <f>Q167*H167</f>
        <v>1.1136E-2</v>
      </c>
      <c r="S167" s="259">
        <v>0</v>
      </c>
      <c r="T167" s="160">
        <f>S167*H167</f>
        <v>0</v>
      </c>
      <c r="AR167" s="161" t="s">
        <v>86</v>
      </c>
      <c r="AT167" s="161" t="s">
        <v>177</v>
      </c>
      <c r="AU167" s="161" t="s">
        <v>80</v>
      </c>
      <c r="AY167" s="255" t="s">
        <v>175</v>
      </c>
      <c r="BE167" s="256">
        <f>IF(N167="základná",J167,0)</f>
        <v>0</v>
      </c>
      <c r="BF167" s="256">
        <f>IF(N167="znížená",J167,0)</f>
        <v>0</v>
      </c>
      <c r="BG167" s="256">
        <f>IF(N167="zákl. prenesená",J167,0)</f>
        <v>0</v>
      </c>
      <c r="BH167" s="256">
        <f>IF(N167="zníž. prenesená",J167,0)</f>
        <v>0</v>
      </c>
      <c r="BI167" s="256">
        <f>IF(N167="nulová",J167,0)</f>
        <v>0</v>
      </c>
      <c r="BJ167" s="255" t="s">
        <v>80</v>
      </c>
      <c r="BK167" s="256">
        <f>ROUND(I167*H167,2)</f>
        <v>0</v>
      </c>
      <c r="BL167" s="255" t="s">
        <v>86</v>
      </c>
      <c r="BM167" s="161" t="s">
        <v>1682</v>
      </c>
    </row>
    <row r="168" spans="2:65" s="2" customFormat="1" ht="21.75" customHeight="1" x14ac:dyDescent="0.2">
      <c r="B168" s="258"/>
      <c r="C168" s="150" t="s">
        <v>247</v>
      </c>
      <c r="D168" s="150" t="s">
        <v>177</v>
      </c>
      <c r="E168" s="151" t="s">
        <v>288</v>
      </c>
      <c r="F168" s="152" t="s">
        <v>289</v>
      </c>
      <c r="G168" s="153" t="s">
        <v>282</v>
      </c>
      <c r="H168" s="154">
        <v>0.59899999999999998</v>
      </c>
      <c r="I168" s="155"/>
      <c r="J168" s="155"/>
      <c r="K168" s="257"/>
      <c r="L168" s="40"/>
      <c r="M168" s="157"/>
      <c r="N168" s="260"/>
      <c r="O168" s="259">
        <v>0.59799999999999998</v>
      </c>
      <c r="P168" s="259">
        <f>O168*H168</f>
        <v>0.35820199999999996</v>
      </c>
      <c r="Q168" s="259">
        <v>0</v>
      </c>
      <c r="R168" s="259">
        <f>Q168*H168</f>
        <v>0</v>
      </c>
      <c r="S168" s="259">
        <v>0</v>
      </c>
      <c r="T168" s="160">
        <f>S168*H168</f>
        <v>0</v>
      </c>
      <c r="AR168" s="161" t="s">
        <v>86</v>
      </c>
      <c r="AT168" s="161" t="s">
        <v>177</v>
      </c>
      <c r="AU168" s="161" t="s">
        <v>80</v>
      </c>
      <c r="AY168" s="255" t="s">
        <v>175</v>
      </c>
      <c r="BE168" s="256">
        <f>IF(N168="základná",J168,0)</f>
        <v>0</v>
      </c>
      <c r="BF168" s="256">
        <f>IF(N168="znížená",J168,0)</f>
        <v>0</v>
      </c>
      <c r="BG168" s="256">
        <f>IF(N168="zákl. prenesená",J168,0)</f>
        <v>0</v>
      </c>
      <c r="BH168" s="256">
        <f>IF(N168="zníž. prenesená",J168,0)</f>
        <v>0</v>
      </c>
      <c r="BI168" s="256">
        <f>IF(N168="nulová",J168,0)</f>
        <v>0</v>
      </c>
      <c r="BJ168" s="255" t="s">
        <v>80</v>
      </c>
      <c r="BK168" s="256">
        <f>ROUND(I168*H168,2)</f>
        <v>0</v>
      </c>
      <c r="BL168" s="255" t="s">
        <v>86</v>
      </c>
      <c r="BM168" s="161" t="s">
        <v>1683</v>
      </c>
    </row>
    <row r="169" spans="2:65" s="2" customFormat="1" ht="24.2" customHeight="1" x14ac:dyDescent="0.2">
      <c r="B169" s="258"/>
      <c r="C169" s="150" t="s">
        <v>255</v>
      </c>
      <c r="D169" s="150" t="s">
        <v>177</v>
      </c>
      <c r="E169" s="151" t="s">
        <v>292</v>
      </c>
      <c r="F169" s="152" t="s">
        <v>293</v>
      </c>
      <c r="G169" s="153" t="s">
        <v>282</v>
      </c>
      <c r="H169" s="154">
        <v>17.97</v>
      </c>
      <c r="I169" s="155"/>
      <c r="J169" s="155"/>
      <c r="K169" s="257"/>
      <c r="L169" s="40"/>
      <c r="M169" s="157"/>
      <c r="N169" s="260"/>
      <c r="O169" s="259">
        <v>7.0000000000000001E-3</v>
      </c>
      <c r="P169" s="259">
        <f>O169*H169</f>
        <v>0.12578999999999999</v>
      </c>
      <c r="Q169" s="259">
        <v>0</v>
      </c>
      <c r="R169" s="259">
        <f>Q169*H169</f>
        <v>0</v>
      </c>
      <c r="S169" s="259">
        <v>0</v>
      </c>
      <c r="T169" s="160">
        <f>S169*H169</f>
        <v>0</v>
      </c>
      <c r="AR169" s="161" t="s">
        <v>86</v>
      </c>
      <c r="AT169" s="161" t="s">
        <v>177</v>
      </c>
      <c r="AU169" s="161" t="s">
        <v>80</v>
      </c>
      <c r="AY169" s="255" t="s">
        <v>175</v>
      </c>
      <c r="BE169" s="256">
        <f>IF(N169="základná",J169,0)</f>
        <v>0</v>
      </c>
      <c r="BF169" s="256">
        <f>IF(N169="znížená",J169,0)</f>
        <v>0</v>
      </c>
      <c r="BG169" s="256">
        <f>IF(N169="zákl. prenesená",J169,0)</f>
        <v>0</v>
      </c>
      <c r="BH169" s="256">
        <f>IF(N169="zníž. prenesená",J169,0)</f>
        <v>0</v>
      </c>
      <c r="BI169" s="256">
        <f>IF(N169="nulová",J169,0)</f>
        <v>0</v>
      </c>
      <c r="BJ169" s="255" t="s">
        <v>80</v>
      </c>
      <c r="BK169" s="256">
        <f>ROUND(I169*H169,2)</f>
        <v>0</v>
      </c>
      <c r="BL169" s="255" t="s">
        <v>86</v>
      </c>
      <c r="BM169" s="161" t="s">
        <v>1684</v>
      </c>
    </row>
    <row r="170" spans="2:65" s="13" customFormat="1" x14ac:dyDescent="0.2">
      <c r="B170" s="163"/>
      <c r="D170" s="164" t="s">
        <v>182</v>
      </c>
      <c r="F170" s="166" t="s">
        <v>1685</v>
      </c>
      <c r="H170" s="167">
        <v>17.97</v>
      </c>
      <c r="L170" s="163"/>
      <c r="M170" s="168"/>
      <c r="T170" s="170"/>
      <c r="AT170" s="165" t="s">
        <v>182</v>
      </c>
      <c r="AU170" s="165" t="s">
        <v>80</v>
      </c>
      <c r="AV170" s="13" t="s">
        <v>80</v>
      </c>
      <c r="AW170" s="13" t="s">
        <v>3</v>
      </c>
      <c r="AX170" s="13" t="s">
        <v>76</v>
      </c>
      <c r="AY170" s="165" t="s">
        <v>175</v>
      </c>
    </row>
    <row r="171" spans="2:65" s="2" customFormat="1" ht="24.2" customHeight="1" x14ac:dyDescent="0.2">
      <c r="B171" s="258"/>
      <c r="C171" s="150" t="s">
        <v>265</v>
      </c>
      <c r="D171" s="150" t="s">
        <v>177</v>
      </c>
      <c r="E171" s="151" t="s">
        <v>297</v>
      </c>
      <c r="F171" s="152" t="s">
        <v>298</v>
      </c>
      <c r="G171" s="153" t="s">
        <v>282</v>
      </c>
      <c r="H171" s="154">
        <v>0.59899999999999998</v>
      </c>
      <c r="I171" s="155"/>
      <c r="J171" s="155"/>
      <c r="K171" s="257"/>
      <c r="L171" s="40"/>
      <c r="M171" s="157"/>
      <c r="N171" s="260"/>
      <c r="O171" s="259">
        <v>0.89</v>
      </c>
      <c r="P171" s="259">
        <f>O171*H171</f>
        <v>0.53310999999999997</v>
      </c>
      <c r="Q171" s="259">
        <v>0</v>
      </c>
      <c r="R171" s="259">
        <f>Q171*H171</f>
        <v>0</v>
      </c>
      <c r="S171" s="259">
        <v>0</v>
      </c>
      <c r="T171" s="160">
        <f>S171*H171</f>
        <v>0</v>
      </c>
      <c r="AR171" s="161" t="s">
        <v>86</v>
      </c>
      <c r="AT171" s="161" t="s">
        <v>177</v>
      </c>
      <c r="AU171" s="161" t="s">
        <v>80</v>
      </c>
      <c r="AY171" s="255" t="s">
        <v>175</v>
      </c>
      <c r="BE171" s="256">
        <f>IF(N171="základná",J171,0)</f>
        <v>0</v>
      </c>
      <c r="BF171" s="256">
        <f>IF(N171="znížená",J171,0)</f>
        <v>0</v>
      </c>
      <c r="BG171" s="256">
        <f>IF(N171="zákl. prenesená",J171,0)</f>
        <v>0</v>
      </c>
      <c r="BH171" s="256">
        <f>IF(N171="zníž. prenesená",J171,0)</f>
        <v>0</v>
      </c>
      <c r="BI171" s="256">
        <f>IF(N171="nulová",J171,0)</f>
        <v>0</v>
      </c>
      <c r="BJ171" s="255" t="s">
        <v>80</v>
      </c>
      <c r="BK171" s="256">
        <f>ROUND(I171*H171,2)</f>
        <v>0</v>
      </c>
      <c r="BL171" s="255" t="s">
        <v>86</v>
      </c>
      <c r="BM171" s="161" t="s">
        <v>1686</v>
      </c>
    </row>
    <row r="172" spans="2:65" s="2" customFormat="1" ht="24.2" customHeight="1" x14ac:dyDescent="0.2">
      <c r="B172" s="258"/>
      <c r="C172" s="150" t="s">
        <v>7</v>
      </c>
      <c r="D172" s="150" t="s">
        <v>177</v>
      </c>
      <c r="E172" s="151" t="s">
        <v>301</v>
      </c>
      <c r="F172" s="152" t="s">
        <v>302</v>
      </c>
      <c r="G172" s="153" t="s">
        <v>282</v>
      </c>
      <c r="H172" s="154">
        <v>1.198</v>
      </c>
      <c r="I172" s="155"/>
      <c r="J172" s="155"/>
      <c r="K172" s="257"/>
      <c r="L172" s="40"/>
      <c r="M172" s="157"/>
      <c r="N172" s="260"/>
      <c r="O172" s="259">
        <v>0.1</v>
      </c>
      <c r="P172" s="259">
        <f>O172*H172</f>
        <v>0.1198</v>
      </c>
      <c r="Q172" s="259">
        <v>0</v>
      </c>
      <c r="R172" s="259">
        <f>Q172*H172</f>
        <v>0</v>
      </c>
      <c r="S172" s="259">
        <v>0</v>
      </c>
      <c r="T172" s="160">
        <f>S172*H172</f>
        <v>0</v>
      </c>
      <c r="AR172" s="161" t="s">
        <v>86</v>
      </c>
      <c r="AT172" s="161" t="s">
        <v>177</v>
      </c>
      <c r="AU172" s="161" t="s">
        <v>80</v>
      </c>
      <c r="AY172" s="255" t="s">
        <v>175</v>
      </c>
      <c r="BE172" s="256">
        <f>IF(N172="základná",J172,0)</f>
        <v>0</v>
      </c>
      <c r="BF172" s="256">
        <f>IF(N172="znížená",J172,0)</f>
        <v>0</v>
      </c>
      <c r="BG172" s="256">
        <f>IF(N172="zákl. prenesená",J172,0)</f>
        <v>0</v>
      </c>
      <c r="BH172" s="256">
        <f>IF(N172="zníž. prenesená",J172,0)</f>
        <v>0</v>
      </c>
      <c r="BI172" s="256">
        <f>IF(N172="nulová",J172,0)</f>
        <v>0</v>
      </c>
      <c r="BJ172" s="255" t="s">
        <v>80</v>
      </c>
      <c r="BK172" s="256">
        <f>ROUND(I172*H172,2)</f>
        <v>0</v>
      </c>
      <c r="BL172" s="255" t="s">
        <v>86</v>
      </c>
      <c r="BM172" s="161" t="s">
        <v>1687</v>
      </c>
    </row>
    <row r="173" spans="2:65" s="13" customFormat="1" x14ac:dyDescent="0.2">
      <c r="B173" s="163"/>
      <c r="D173" s="164" t="s">
        <v>182</v>
      </c>
      <c r="F173" s="166" t="s">
        <v>1688</v>
      </c>
      <c r="H173" s="167">
        <v>1.198</v>
      </c>
      <c r="L173" s="163"/>
      <c r="M173" s="168"/>
      <c r="T173" s="170"/>
      <c r="AT173" s="165" t="s">
        <v>182</v>
      </c>
      <c r="AU173" s="165" t="s">
        <v>80</v>
      </c>
      <c r="AV173" s="13" t="s">
        <v>80</v>
      </c>
      <c r="AW173" s="13" t="s">
        <v>3</v>
      </c>
      <c r="AX173" s="13" t="s">
        <v>76</v>
      </c>
      <c r="AY173" s="165" t="s">
        <v>175</v>
      </c>
    </row>
    <row r="174" spans="2:65" s="2" customFormat="1" ht="16.5" customHeight="1" x14ac:dyDescent="0.2">
      <c r="B174" s="258"/>
      <c r="C174" s="150" t="s">
        <v>127</v>
      </c>
      <c r="D174" s="150" t="s">
        <v>177</v>
      </c>
      <c r="E174" s="151" t="s">
        <v>305</v>
      </c>
      <c r="F174" s="152" t="s">
        <v>1689</v>
      </c>
      <c r="G174" s="153" t="s">
        <v>282</v>
      </c>
      <c r="H174" s="154">
        <v>0.59899999999999998</v>
      </c>
      <c r="I174" s="155"/>
      <c r="J174" s="155"/>
      <c r="K174" s="257"/>
      <c r="L174" s="40"/>
      <c r="M174" s="157"/>
      <c r="N174" s="260"/>
      <c r="O174" s="259">
        <v>0</v>
      </c>
      <c r="P174" s="259">
        <f>O174*H174</f>
        <v>0</v>
      </c>
      <c r="Q174" s="259">
        <v>0</v>
      </c>
      <c r="R174" s="259">
        <f>Q174*H174</f>
        <v>0</v>
      </c>
      <c r="S174" s="259">
        <v>0</v>
      </c>
      <c r="T174" s="160">
        <f>S174*H174</f>
        <v>0</v>
      </c>
      <c r="AR174" s="161" t="s">
        <v>86</v>
      </c>
      <c r="AT174" s="161" t="s">
        <v>177</v>
      </c>
      <c r="AU174" s="161" t="s">
        <v>80</v>
      </c>
      <c r="AY174" s="255" t="s">
        <v>175</v>
      </c>
      <c r="BE174" s="256">
        <f>IF(N174="základná",J174,0)</f>
        <v>0</v>
      </c>
      <c r="BF174" s="256">
        <f>IF(N174="znížená",J174,0)</f>
        <v>0</v>
      </c>
      <c r="BG174" s="256">
        <f>IF(N174="zákl. prenesená",J174,0)</f>
        <v>0</v>
      </c>
      <c r="BH174" s="256">
        <f>IF(N174="zníž. prenesená",J174,0)</f>
        <v>0</v>
      </c>
      <c r="BI174" s="256">
        <f>IF(N174="nulová",J174,0)</f>
        <v>0</v>
      </c>
      <c r="BJ174" s="255" t="s">
        <v>80</v>
      </c>
      <c r="BK174" s="256">
        <f>ROUND(I174*H174,2)</f>
        <v>0</v>
      </c>
      <c r="BL174" s="255" t="s">
        <v>86</v>
      </c>
      <c r="BM174" s="161" t="s">
        <v>1690</v>
      </c>
    </row>
    <row r="175" spans="2:65" s="261" customFormat="1" ht="22.9" customHeight="1" x14ac:dyDescent="0.2">
      <c r="B175" s="265"/>
      <c r="D175" s="138" t="s">
        <v>68</v>
      </c>
      <c r="E175" s="147" t="s">
        <v>308</v>
      </c>
      <c r="F175" s="147" t="s">
        <v>309</v>
      </c>
      <c r="J175" s="266"/>
      <c r="L175" s="265"/>
      <c r="M175" s="264"/>
      <c r="P175" s="263">
        <f>P176</f>
        <v>14.896224</v>
      </c>
      <c r="R175" s="263">
        <f>R176</f>
        <v>0</v>
      </c>
      <c r="T175" s="262">
        <f>T176</f>
        <v>0</v>
      </c>
      <c r="AR175" s="138" t="s">
        <v>76</v>
      </c>
      <c r="AT175" s="145" t="s">
        <v>68</v>
      </c>
      <c r="AU175" s="145" t="s">
        <v>76</v>
      </c>
      <c r="AY175" s="138" t="s">
        <v>175</v>
      </c>
      <c r="BK175" s="146">
        <f>BK176</f>
        <v>0</v>
      </c>
    </row>
    <row r="176" spans="2:65" s="2" customFormat="1" ht="24.2" customHeight="1" x14ac:dyDescent="0.2">
      <c r="B176" s="258"/>
      <c r="C176" s="150" t="s">
        <v>129</v>
      </c>
      <c r="D176" s="150" t="s">
        <v>177</v>
      </c>
      <c r="E176" s="151" t="s">
        <v>311</v>
      </c>
      <c r="F176" s="152" t="s">
        <v>312</v>
      </c>
      <c r="G176" s="153" t="s">
        <v>282</v>
      </c>
      <c r="H176" s="154">
        <v>6.048</v>
      </c>
      <c r="I176" s="155"/>
      <c r="J176" s="155"/>
      <c r="K176" s="257"/>
      <c r="L176" s="40"/>
      <c r="M176" s="157"/>
      <c r="N176" s="260"/>
      <c r="O176" s="259">
        <v>2.4630000000000001</v>
      </c>
      <c r="P176" s="259">
        <f>O176*H176</f>
        <v>14.896224</v>
      </c>
      <c r="Q176" s="259">
        <v>0</v>
      </c>
      <c r="R176" s="259">
        <f>Q176*H176</f>
        <v>0</v>
      </c>
      <c r="S176" s="259">
        <v>0</v>
      </c>
      <c r="T176" s="160">
        <f>S176*H176</f>
        <v>0</v>
      </c>
      <c r="AR176" s="161" t="s">
        <v>86</v>
      </c>
      <c r="AT176" s="161" t="s">
        <v>177</v>
      </c>
      <c r="AU176" s="161" t="s">
        <v>80</v>
      </c>
      <c r="AY176" s="255" t="s">
        <v>175</v>
      </c>
      <c r="BE176" s="256">
        <f>IF(N176="základná",J176,0)</f>
        <v>0</v>
      </c>
      <c r="BF176" s="256">
        <f>IF(N176="znížená",J176,0)</f>
        <v>0</v>
      </c>
      <c r="BG176" s="256">
        <f>IF(N176="zákl. prenesená",J176,0)</f>
        <v>0</v>
      </c>
      <c r="BH176" s="256">
        <f>IF(N176="zníž. prenesená",J176,0)</f>
        <v>0</v>
      </c>
      <c r="BI176" s="256">
        <f>IF(N176="nulová",J176,0)</f>
        <v>0</v>
      </c>
      <c r="BJ176" s="255" t="s">
        <v>80</v>
      </c>
      <c r="BK176" s="256">
        <f>ROUND(I176*H176,2)</f>
        <v>0</v>
      </c>
      <c r="BL176" s="255" t="s">
        <v>86</v>
      </c>
      <c r="BM176" s="161" t="s">
        <v>1691</v>
      </c>
    </row>
    <row r="177" spans="2:65" s="261" customFormat="1" ht="25.9" customHeight="1" x14ac:dyDescent="0.2">
      <c r="B177" s="265"/>
      <c r="D177" s="138" t="s">
        <v>68</v>
      </c>
      <c r="E177" s="139" t="s">
        <v>314</v>
      </c>
      <c r="F177" s="139" t="s">
        <v>315</v>
      </c>
      <c r="J177" s="268"/>
      <c r="L177" s="265"/>
      <c r="M177" s="264"/>
      <c r="P177" s="263">
        <f>P178+P226</f>
        <v>175.10076471999997</v>
      </c>
      <c r="R177" s="263">
        <f>R178+R226</f>
        <v>0.75289312000000008</v>
      </c>
      <c r="T177" s="262">
        <f>T178+T226</f>
        <v>0.59899999999999998</v>
      </c>
      <c r="AR177" s="138" t="s">
        <v>80</v>
      </c>
      <c r="AT177" s="145" t="s">
        <v>68</v>
      </c>
      <c r="AU177" s="145" t="s">
        <v>69</v>
      </c>
      <c r="AY177" s="138" t="s">
        <v>175</v>
      </c>
      <c r="BK177" s="146">
        <f>BK178+BK226</f>
        <v>0</v>
      </c>
    </row>
    <row r="178" spans="2:65" s="261" customFormat="1" ht="22.9" customHeight="1" x14ac:dyDescent="0.2">
      <c r="B178" s="265"/>
      <c r="D178" s="138" t="s">
        <v>68</v>
      </c>
      <c r="E178" s="147" t="s">
        <v>380</v>
      </c>
      <c r="F178" s="147" t="s">
        <v>381</v>
      </c>
      <c r="J178" s="266"/>
      <c r="L178" s="265"/>
      <c r="M178" s="264"/>
      <c r="P178" s="263">
        <f>SUM(P179:P225)</f>
        <v>137.21394999999998</v>
      </c>
      <c r="R178" s="263">
        <f>SUM(R179:R225)</f>
        <v>0.73090000000000011</v>
      </c>
      <c r="T178" s="262">
        <f>SUM(T179:T225)</f>
        <v>0.59899999999999998</v>
      </c>
      <c r="AR178" s="138" t="s">
        <v>80</v>
      </c>
      <c r="AT178" s="145" t="s">
        <v>68</v>
      </c>
      <c r="AU178" s="145" t="s">
        <v>76</v>
      </c>
      <c r="AY178" s="138" t="s">
        <v>175</v>
      </c>
      <c r="BK178" s="146">
        <f>SUM(BK179:BK225)</f>
        <v>0</v>
      </c>
    </row>
    <row r="179" spans="2:65" s="2" customFormat="1" ht="37.9" customHeight="1" x14ac:dyDescent="0.2">
      <c r="B179" s="258"/>
      <c r="C179" s="150" t="s">
        <v>132</v>
      </c>
      <c r="D179" s="150" t="s">
        <v>177</v>
      </c>
      <c r="E179" s="151" t="s">
        <v>1692</v>
      </c>
      <c r="F179" s="152" t="s">
        <v>1693</v>
      </c>
      <c r="G179" s="153" t="s">
        <v>1694</v>
      </c>
      <c r="H179" s="154">
        <v>62.44</v>
      </c>
      <c r="I179" s="155"/>
      <c r="J179" s="155"/>
      <c r="K179" s="257"/>
      <c r="L179" s="40"/>
      <c r="M179" s="157"/>
      <c r="N179" s="260"/>
      <c r="O179" s="259">
        <v>9.9089999999999998E-2</v>
      </c>
      <c r="P179" s="259">
        <f>O179*H179</f>
        <v>6.1871795999999994</v>
      </c>
      <c r="Q179" s="259">
        <v>5.0000000000000002E-5</v>
      </c>
      <c r="R179" s="259">
        <f>Q179*H179</f>
        <v>3.1220000000000002E-3</v>
      </c>
      <c r="S179" s="259">
        <v>0</v>
      </c>
      <c r="T179" s="160">
        <f>S179*H179</f>
        <v>0</v>
      </c>
      <c r="AR179" s="161" t="s">
        <v>243</v>
      </c>
      <c r="AT179" s="161" t="s">
        <v>177</v>
      </c>
      <c r="AU179" s="161" t="s">
        <v>80</v>
      </c>
      <c r="AY179" s="255" t="s">
        <v>175</v>
      </c>
      <c r="BE179" s="256">
        <f>IF(N179="základná",J179,0)</f>
        <v>0</v>
      </c>
      <c r="BF179" s="256">
        <f>IF(N179="znížená",J179,0)</f>
        <v>0</v>
      </c>
      <c r="BG179" s="256">
        <f>IF(N179="zákl. prenesená",J179,0)</f>
        <v>0</v>
      </c>
      <c r="BH179" s="256">
        <f>IF(N179="zníž. prenesená",J179,0)</f>
        <v>0</v>
      </c>
      <c r="BI179" s="256">
        <f>IF(N179="nulová",J179,0)</f>
        <v>0</v>
      </c>
      <c r="BJ179" s="255" t="s">
        <v>80</v>
      </c>
      <c r="BK179" s="256">
        <f>ROUND(I179*H179,2)</f>
        <v>0</v>
      </c>
      <c r="BL179" s="255" t="s">
        <v>243</v>
      </c>
      <c r="BM179" s="161" t="s">
        <v>1695</v>
      </c>
    </row>
    <row r="180" spans="2:65" s="2" customFormat="1" ht="24.2" customHeight="1" x14ac:dyDescent="0.2">
      <c r="B180" s="258"/>
      <c r="C180" s="178" t="s">
        <v>135</v>
      </c>
      <c r="D180" s="178" t="s">
        <v>324</v>
      </c>
      <c r="E180" s="179" t="s">
        <v>1696</v>
      </c>
      <c r="F180" s="180" t="s">
        <v>1697</v>
      </c>
      <c r="G180" s="181" t="s">
        <v>282</v>
      </c>
      <c r="H180" s="182">
        <v>5.8000000000000003E-2</v>
      </c>
      <c r="I180" s="183"/>
      <c r="J180" s="183"/>
      <c r="K180" s="184"/>
      <c r="L180" s="185"/>
      <c r="M180" s="186"/>
      <c r="N180" s="267"/>
      <c r="O180" s="259">
        <v>0</v>
      </c>
      <c r="P180" s="259">
        <f>O180*H180</f>
        <v>0</v>
      </c>
      <c r="Q180" s="259">
        <v>1</v>
      </c>
      <c r="R180" s="259">
        <f>Q180*H180</f>
        <v>5.8000000000000003E-2</v>
      </c>
      <c r="S180" s="259">
        <v>0</v>
      </c>
      <c r="T180" s="160">
        <f>S180*H180</f>
        <v>0</v>
      </c>
      <c r="AR180" s="161" t="s">
        <v>327</v>
      </c>
      <c r="AT180" s="161" t="s">
        <v>324</v>
      </c>
      <c r="AU180" s="161" t="s">
        <v>80</v>
      </c>
      <c r="AY180" s="255" t="s">
        <v>175</v>
      </c>
      <c r="BE180" s="256">
        <f>IF(N180="základná",J180,0)</f>
        <v>0</v>
      </c>
      <c r="BF180" s="256">
        <f>IF(N180="znížená",J180,0)</f>
        <v>0</v>
      </c>
      <c r="BG180" s="256">
        <f>IF(N180="zákl. prenesená",J180,0)</f>
        <v>0</v>
      </c>
      <c r="BH180" s="256">
        <f>IF(N180="zníž. prenesená",J180,0)</f>
        <v>0</v>
      </c>
      <c r="BI180" s="256">
        <f>IF(N180="nulová",J180,0)</f>
        <v>0</v>
      </c>
      <c r="BJ180" s="255" t="s">
        <v>80</v>
      </c>
      <c r="BK180" s="256">
        <f>ROUND(I180*H180,2)</f>
        <v>0</v>
      </c>
      <c r="BL180" s="255" t="s">
        <v>243</v>
      </c>
      <c r="BM180" s="161" t="s">
        <v>1698</v>
      </c>
    </row>
    <row r="181" spans="2:65" s="13" customFormat="1" x14ac:dyDescent="0.2">
      <c r="B181" s="163"/>
      <c r="D181" s="164" t="s">
        <v>182</v>
      </c>
      <c r="E181" s="165" t="s">
        <v>1</v>
      </c>
      <c r="F181" s="166" t="s">
        <v>1699</v>
      </c>
      <c r="H181" s="167">
        <v>5.2999999999999999E-2</v>
      </c>
      <c r="L181" s="163"/>
      <c r="M181" s="168"/>
      <c r="T181" s="170"/>
      <c r="AT181" s="165" t="s">
        <v>182</v>
      </c>
      <c r="AU181" s="165" t="s">
        <v>80</v>
      </c>
      <c r="AV181" s="13" t="s">
        <v>80</v>
      </c>
      <c r="AW181" s="13" t="s">
        <v>25</v>
      </c>
      <c r="AX181" s="13" t="s">
        <v>69</v>
      </c>
      <c r="AY181" s="165" t="s">
        <v>175</v>
      </c>
    </row>
    <row r="182" spans="2:65" s="13" customFormat="1" x14ac:dyDescent="0.2">
      <c r="B182" s="163"/>
      <c r="D182" s="164" t="s">
        <v>182</v>
      </c>
      <c r="E182" s="165" t="s">
        <v>1</v>
      </c>
      <c r="F182" s="166" t="s">
        <v>1700</v>
      </c>
      <c r="H182" s="167">
        <v>5.0000000000000001E-3</v>
      </c>
      <c r="L182" s="163"/>
      <c r="M182" s="168"/>
      <c r="T182" s="170"/>
      <c r="AT182" s="165" t="s">
        <v>182</v>
      </c>
      <c r="AU182" s="165" t="s">
        <v>80</v>
      </c>
      <c r="AV182" s="13" t="s">
        <v>80</v>
      </c>
      <c r="AW182" s="13" t="s">
        <v>25</v>
      </c>
      <c r="AX182" s="13" t="s">
        <v>69</v>
      </c>
      <c r="AY182" s="165" t="s">
        <v>175</v>
      </c>
    </row>
    <row r="183" spans="2:65" s="14" customFormat="1" x14ac:dyDescent="0.2">
      <c r="B183" s="171"/>
      <c r="D183" s="164" t="s">
        <v>182</v>
      </c>
      <c r="E183" s="172" t="s">
        <v>1</v>
      </c>
      <c r="F183" s="173" t="s">
        <v>216</v>
      </c>
      <c r="H183" s="174">
        <v>5.7999999999999996E-2</v>
      </c>
      <c r="L183" s="171"/>
      <c r="M183" s="175"/>
      <c r="T183" s="177"/>
      <c r="AT183" s="172" t="s">
        <v>182</v>
      </c>
      <c r="AU183" s="172" t="s">
        <v>80</v>
      </c>
      <c r="AV183" s="14" t="s">
        <v>86</v>
      </c>
      <c r="AW183" s="14" t="s">
        <v>25</v>
      </c>
      <c r="AX183" s="14" t="s">
        <v>76</v>
      </c>
      <c r="AY183" s="172" t="s">
        <v>175</v>
      </c>
    </row>
    <row r="184" spans="2:65" s="2" customFormat="1" ht="16.5" customHeight="1" x14ac:dyDescent="0.2">
      <c r="B184" s="258"/>
      <c r="C184" s="178" t="s">
        <v>291</v>
      </c>
      <c r="D184" s="178" t="s">
        <v>324</v>
      </c>
      <c r="E184" s="179" t="s">
        <v>1701</v>
      </c>
      <c r="F184" s="180" t="s">
        <v>1702</v>
      </c>
      <c r="G184" s="181" t="s">
        <v>275</v>
      </c>
      <c r="H184" s="182">
        <v>14</v>
      </c>
      <c r="I184" s="183"/>
      <c r="J184" s="183"/>
      <c r="K184" s="184"/>
      <c r="L184" s="185"/>
      <c r="M184" s="186"/>
      <c r="N184" s="267"/>
      <c r="O184" s="259">
        <v>0</v>
      </c>
      <c r="P184" s="259">
        <f>O184*H184</f>
        <v>0</v>
      </c>
      <c r="Q184" s="259">
        <v>1E-3</v>
      </c>
      <c r="R184" s="259">
        <f>Q184*H184</f>
        <v>1.4E-2</v>
      </c>
      <c r="S184" s="259">
        <v>0</v>
      </c>
      <c r="T184" s="160">
        <f>S184*H184</f>
        <v>0</v>
      </c>
      <c r="AR184" s="161" t="s">
        <v>327</v>
      </c>
      <c r="AT184" s="161" t="s">
        <v>324</v>
      </c>
      <c r="AU184" s="161" t="s">
        <v>80</v>
      </c>
      <c r="AY184" s="255" t="s">
        <v>175</v>
      </c>
      <c r="BE184" s="256">
        <f>IF(N184="základná",J184,0)</f>
        <v>0</v>
      </c>
      <c r="BF184" s="256">
        <f>IF(N184="znížená",J184,0)</f>
        <v>0</v>
      </c>
      <c r="BG184" s="256">
        <f>IF(N184="zákl. prenesená",J184,0)</f>
        <v>0</v>
      </c>
      <c r="BH184" s="256">
        <f>IF(N184="zníž. prenesená",J184,0)</f>
        <v>0</v>
      </c>
      <c r="BI184" s="256">
        <f>IF(N184="nulová",J184,0)</f>
        <v>0</v>
      </c>
      <c r="BJ184" s="255" t="s">
        <v>80</v>
      </c>
      <c r="BK184" s="256">
        <f>ROUND(I184*H184,2)</f>
        <v>0</v>
      </c>
      <c r="BL184" s="255" t="s">
        <v>243</v>
      </c>
      <c r="BM184" s="161" t="s">
        <v>1703</v>
      </c>
    </row>
    <row r="185" spans="2:65" s="2" customFormat="1" ht="24.2" customHeight="1" x14ac:dyDescent="0.2">
      <c r="B185" s="258"/>
      <c r="C185" s="178" t="s">
        <v>296</v>
      </c>
      <c r="D185" s="178" t="s">
        <v>324</v>
      </c>
      <c r="E185" s="179" t="s">
        <v>1704</v>
      </c>
      <c r="F185" s="180" t="s">
        <v>1705</v>
      </c>
      <c r="G185" s="181" t="s">
        <v>275</v>
      </c>
      <c r="H185" s="182">
        <v>14</v>
      </c>
      <c r="I185" s="183"/>
      <c r="J185" s="183"/>
      <c r="K185" s="184"/>
      <c r="L185" s="185"/>
      <c r="M185" s="186"/>
      <c r="N185" s="267"/>
      <c r="O185" s="259">
        <v>0</v>
      </c>
      <c r="P185" s="259">
        <f>O185*H185</f>
        <v>0</v>
      </c>
      <c r="Q185" s="259">
        <v>1.0000000000000001E-5</v>
      </c>
      <c r="R185" s="259">
        <f>Q185*H185</f>
        <v>1.4000000000000001E-4</v>
      </c>
      <c r="S185" s="259">
        <v>0</v>
      </c>
      <c r="T185" s="160">
        <f>S185*H185</f>
        <v>0</v>
      </c>
      <c r="AR185" s="161" t="s">
        <v>327</v>
      </c>
      <c r="AT185" s="161" t="s">
        <v>324</v>
      </c>
      <c r="AU185" s="161" t="s">
        <v>80</v>
      </c>
      <c r="AY185" s="255" t="s">
        <v>175</v>
      </c>
      <c r="BE185" s="256">
        <f>IF(N185="základná",J185,0)</f>
        <v>0</v>
      </c>
      <c r="BF185" s="256">
        <f>IF(N185="znížená",J185,0)</f>
        <v>0</v>
      </c>
      <c r="BG185" s="256">
        <f>IF(N185="zákl. prenesená",J185,0)</f>
        <v>0</v>
      </c>
      <c r="BH185" s="256">
        <f>IF(N185="zníž. prenesená",J185,0)</f>
        <v>0</v>
      </c>
      <c r="BI185" s="256">
        <f>IF(N185="nulová",J185,0)</f>
        <v>0</v>
      </c>
      <c r="BJ185" s="255" t="s">
        <v>80</v>
      </c>
      <c r="BK185" s="256">
        <f>ROUND(I185*H185,2)</f>
        <v>0</v>
      </c>
      <c r="BL185" s="255" t="s">
        <v>243</v>
      </c>
      <c r="BM185" s="161" t="s">
        <v>1706</v>
      </c>
    </row>
    <row r="186" spans="2:65" s="2" customFormat="1" ht="16.5" customHeight="1" x14ac:dyDescent="0.2">
      <c r="B186" s="258"/>
      <c r="C186" s="178" t="s">
        <v>300</v>
      </c>
      <c r="D186" s="178" t="s">
        <v>324</v>
      </c>
      <c r="E186" s="179" t="s">
        <v>1707</v>
      </c>
      <c r="F186" s="180" t="s">
        <v>1708</v>
      </c>
      <c r="G186" s="181" t="s">
        <v>275</v>
      </c>
      <c r="H186" s="182">
        <v>14</v>
      </c>
      <c r="I186" s="183"/>
      <c r="J186" s="183"/>
      <c r="K186" s="184"/>
      <c r="L186" s="185"/>
      <c r="M186" s="186"/>
      <c r="N186" s="267"/>
      <c r="O186" s="259">
        <v>0</v>
      </c>
      <c r="P186" s="259">
        <f>O186*H186</f>
        <v>0</v>
      </c>
      <c r="Q186" s="259">
        <v>5.4000000000000001E-4</v>
      </c>
      <c r="R186" s="259">
        <f>Q186*H186</f>
        <v>7.5599999999999999E-3</v>
      </c>
      <c r="S186" s="259">
        <v>0</v>
      </c>
      <c r="T186" s="160">
        <f>S186*H186</f>
        <v>0</v>
      </c>
      <c r="AR186" s="161" t="s">
        <v>327</v>
      </c>
      <c r="AT186" s="161" t="s">
        <v>324</v>
      </c>
      <c r="AU186" s="161" t="s">
        <v>80</v>
      </c>
      <c r="AY186" s="255" t="s">
        <v>175</v>
      </c>
      <c r="BE186" s="256">
        <f>IF(N186="základná",J186,0)</f>
        <v>0</v>
      </c>
      <c r="BF186" s="256">
        <f>IF(N186="znížená",J186,0)</f>
        <v>0</v>
      </c>
      <c r="BG186" s="256">
        <f>IF(N186="zákl. prenesená",J186,0)</f>
        <v>0</v>
      </c>
      <c r="BH186" s="256">
        <f>IF(N186="zníž. prenesená",J186,0)</f>
        <v>0</v>
      </c>
      <c r="BI186" s="256">
        <f>IF(N186="nulová",J186,0)</f>
        <v>0</v>
      </c>
      <c r="BJ186" s="255" t="s">
        <v>80</v>
      </c>
      <c r="BK186" s="256">
        <f>ROUND(I186*H186,2)</f>
        <v>0</v>
      </c>
      <c r="BL186" s="255" t="s">
        <v>243</v>
      </c>
      <c r="BM186" s="161" t="s">
        <v>1709</v>
      </c>
    </row>
    <row r="187" spans="2:65" s="2" customFormat="1" ht="37.9" customHeight="1" x14ac:dyDescent="0.2">
      <c r="B187" s="258"/>
      <c r="C187" s="150" t="s">
        <v>304</v>
      </c>
      <c r="D187" s="150" t="s">
        <v>177</v>
      </c>
      <c r="E187" s="151" t="s">
        <v>1710</v>
      </c>
      <c r="F187" s="152" t="s">
        <v>1711</v>
      </c>
      <c r="G187" s="153" t="s">
        <v>1694</v>
      </c>
      <c r="H187" s="154">
        <v>140.80000000000001</v>
      </c>
      <c r="I187" s="155"/>
      <c r="J187" s="155"/>
      <c r="K187" s="257"/>
      <c r="L187" s="40"/>
      <c r="M187" s="157"/>
      <c r="N187" s="260"/>
      <c r="O187" s="259">
        <v>9.9089999999999998E-2</v>
      </c>
      <c r="P187" s="259">
        <f>O187*H187</f>
        <v>13.951872000000002</v>
      </c>
      <c r="Q187" s="259">
        <v>5.0000000000000002E-5</v>
      </c>
      <c r="R187" s="259">
        <f>Q187*H187</f>
        <v>7.0400000000000011E-3</v>
      </c>
      <c r="S187" s="259">
        <v>0</v>
      </c>
      <c r="T187" s="160">
        <f>S187*H187</f>
        <v>0</v>
      </c>
      <c r="AR187" s="161" t="s">
        <v>243</v>
      </c>
      <c r="AT187" s="161" t="s">
        <v>177</v>
      </c>
      <c r="AU187" s="161" t="s">
        <v>80</v>
      </c>
      <c r="AY187" s="255" t="s">
        <v>175</v>
      </c>
      <c r="BE187" s="256">
        <f>IF(N187="základná",J187,0)</f>
        <v>0</v>
      </c>
      <c r="BF187" s="256">
        <f>IF(N187="znížená",J187,0)</f>
        <v>0</v>
      </c>
      <c r="BG187" s="256">
        <f>IF(N187="zákl. prenesená",J187,0)</f>
        <v>0</v>
      </c>
      <c r="BH187" s="256">
        <f>IF(N187="zníž. prenesená",J187,0)</f>
        <v>0</v>
      </c>
      <c r="BI187" s="256">
        <f>IF(N187="nulová",J187,0)</f>
        <v>0</v>
      </c>
      <c r="BJ187" s="255" t="s">
        <v>80</v>
      </c>
      <c r="BK187" s="256">
        <f>ROUND(I187*H187,2)</f>
        <v>0</v>
      </c>
      <c r="BL187" s="255" t="s">
        <v>243</v>
      </c>
      <c r="BM187" s="161" t="s">
        <v>1712</v>
      </c>
    </row>
    <row r="188" spans="2:65" s="2" customFormat="1" ht="24.2" customHeight="1" x14ac:dyDescent="0.2">
      <c r="B188" s="258"/>
      <c r="C188" s="178" t="s">
        <v>310</v>
      </c>
      <c r="D188" s="178" t="s">
        <v>324</v>
      </c>
      <c r="E188" s="179" t="s">
        <v>1696</v>
      </c>
      <c r="F188" s="180" t="s">
        <v>1697</v>
      </c>
      <c r="G188" s="181" t="s">
        <v>282</v>
      </c>
      <c r="H188" s="182">
        <v>5.5E-2</v>
      </c>
      <c r="I188" s="183"/>
      <c r="J188" s="183"/>
      <c r="K188" s="184"/>
      <c r="L188" s="185"/>
      <c r="M188" s="186"/>
      <c r="N188" s="267"/>
      <c r="O188" s="259">
        <v>0</v>
      </c>
      <c r="P188" s="259">
        <f>O188*H188</f>
        <v>0</v>
      </c>
      <c r="Q188" s="259">
        <v>1</v>
      </c>
      <c r="R188" s="259">
        <f>Q188*H188</f>
        <v>5.5E-2</v>
      </c>
      <c r="S188" s="259">
        <v>0</v>
      </c>
      <c r="T188" s="160">
        <f>S188*H188</f>
        <v>0</v>
      </c>
      <c r="AR188" s="161" t="s">
        <v>327</v>
      </c>
      <c r="AT188" s="161" t="s">
        <v>324</v>
      </c>
      <c r="AU188" s="161" t="s">
        <v>80</v>
      </c>
      <c r="AY188" s="255" t="s">
        <v>175</v>
      </c>
      <c r="BE188" s="256">
        <f>IF(N188="základná",J188,0)</f>
        <v>0</v>
      </c>
      <c r="BF188" s="256">
        <f>IF(N188="znížená",J188,0)</f>
        <v>0</v>
      </c>
      <c r="BG188" s="256">
        <f>IF(N188="zákl. prenesená",J188,0)</f>
        <v>0</v>
      </c>
      <c r="BH188" s="256">
        <f>IF(N188="zníž. prenesená",J188,0)</f>
        <v>0</v>
      </c>
      <c r="BI188" s="256">
        <f>IF(N188="nulová",J188,0)</f>
        <v>0</v>
      </c>
      <c r="BJ188" s="255" t="s">
        <v>80</v>
      </c>
      <c r="BK188" s="256">
        <f>ROUND(I188*H188,2)</f>
        <v>0</v>
      </c>
      <c r="BL188" s="255" t="s">
        <v>243</v>
      </c>
      <c r="BM188" s="161" t="s">
        <v>1713</v>
      </c>
    </row>
    <row r="189" spans="2:65" s="13" customFormat="1" x14ac:dyDescent="0.2">
      <c r="B189" s="163"/>
      <c r="D189" s="164" t="s">
        <v>182</v>
      </c>
      <c r="E189" s="165" t="s">
        <v>1</v>
      </c>
      <c r="F189" s="166" t="s">
        <v>1714</v>
      </c>
      <c r="H189" s="167">
        <v>5.5E-2</v>
      </c>
      <c r="L189" s="163"/>
      <c r="M189" s="168"/>
      <c r="T189" s="170"/>
      <c r="AT189" s="165" t="s">
        <v>182</v>
      </c>
      <c r="AU189" s="165" t="s">
        <v>80</v>
      </c>
      <c r="AV189" s="13" t="s">
        <v>80</v>
      </c>
      <c r="AW189" s="13" t="s">
        <v>25</v>
      </c>
      <c r="AX189" s="13" t="s">
        <v>76</v>
      </c>
      <c r="AY189" s="165" t="s">
        <v>175</v>
      </c>
    </row>
    <row r="190" spans="2:65" s="2" customFormat="1" ht="24.2" customHeight="1" x14ac:dyDescent="0.2">
      <c r="B190" s="258"/>
      <c r="C190" s="178" t="s">
        <v>318</v>
      </c>
      <c r="D190" s="178" t="s">
        <v>324</v>
      </c>
      <c r="E190" s="179" t="s">
        <v>1715</v>
      </c>
      <c r="F190" s="180" t="s">
        <v>1716</v>
      </c>
      <c r="G190" s="181" t="s">
        <v>282</v>
      </c>
      <c r="H190" s="182">
        <v>0.08</v>
      </c>
      <c r="I190" s="183"/>
      <c r="J190" s="183"/>
      <c r="K190" s="184"/>
      <c r="L190" s="185"/>
      <c r="M190" s="186"/>
      <c r="N190" s="267"/>
      <c r="O190" s="259">
        <v>0</v>
      </c>
      <c r="P190" s="259">
        <f>O190*H190</f>
        <v>0</v>
      </c>
      <c r="Q190" s="259">
        <v>1</v>
      </c>
      <c r="R190" s="259">
        <f>Q190*H190</f>
        <v>0.08</v>
      </c>
      <c r="S190" s="259">
        <v>0</v>
      </c>
      <c r="T190" s="160">
        <f>S190*H190</f>
        <v>0</v>
      </c>
      <c r="AR190" s="161" t="s">
        <v>327</v>
      </c>
      <c r="AT190" s="161" t="s">
        <v>324</v>
      </c>
      <c r="AU190" s="161" t="s">
        <v>80</v>
      </c>
      <c r="AY190" s="255" t="s">
        <v>175</v>
      </c>
      <c r="BE190" s="256">
        <f>IF(N190="základná",J190,0)</f>
        <v>0</v>
      </c>
      <c r="BF190" s="256">
        <f>IF(N190="znížená",J190,0)</f>
        <v>0</v>
      </c>
      <c r="BG190" s="256">
        <f>IF(N190="zákl. prenesená",J190,0)</f>
        <v>0</v>
      </c>
      <c r="BH190" s="256">
        <f>IF(N190="zníž. prenesená",J190,0)</f>
        <v>0</v>
      </c>
      <c r="BI190" s="256">
        <f>IF(N190="nulová",J190,0)</f>
        <v>0</v>
      </c>
      <c r="BJ190" s="255" t="s">
        <v>80</v>
      </c>
      <c r="BK190" s="256">
        <f>ROUND(I190*H190,2)</f>
        <v>0</v>
      </c>
      <c r="BL190" s="255" t="s">
        <v>243</v>
      </c>
      <c r="BM190" s="161" t="s">
        <v>1717</v>
      </c>
    </row>
    <row r="191" spans="2:65" s="13" customFormat="1" x14ac:dyDescent="0.2">
      <c r="B191" s="163"/>
      <c r="D191" s="164" t="s">
        <v>182</v>
      </c>
      <c r="E191" s="165" t="s">
        <v>1</v>
      </c>
      <c r="F191" s="166" t="s">
        <v>1718</v>
      </c>
      <c r="H191" s="167">
        <v>5.1999999999999998E-2</v>
      </c>
      <c r="L191" s="163"/>
      <c r="M191" s="168"/>
      <c r="T191" s="170"/>
      <c r="AT191" s="165" t="s">
        <v>182</v>
      </c>
      <c r="AU191" s="165" t="s">
        <v>80</v>
      </c>
      <c r="AV191" s="13" t="s">
        <v>80</v>
      </c>
      <c r="AW191" s="13" t="s">
        <v>25</v>
      </c>
      <c r="AX191" s="13" t="s">
        <v>69</v>
      </c>
      <c r="AY191" s="165" t="s">
        <v>175</v>
      </c>
    </row>
    <row r="192" spans="2:65" s="13" customFormat="1" x14ac:dyDescent="0.2">
      <c r="B192" s="163"/>
      <c r="D192" s="164" t="s">
        <v>182</v>
      </c>
      <c r="E192" s="165" t="s">
        <v>1</v>
      </c>
      <c r="F192" s="166" t="s">
        <v>1719</v>
      </c>
      <c r="H192" s="167">
        <v>2.8000000000000001E-2</v>
      </c>
      <c r="L192" s="163"/>
      <c r="M192" s="168"/>
      <c r="T192" s="170"/>
      <c r="AT192" s="165" t="s">
        <v>182</v>
      </c>
      <c r="AU192" s="165" t="s">
        <v>80</v>
      </c>
      <c r="AV192" s="13" t="s">
        <v>80</v>
      </c>
      <c r="AW192" s="13" t="s">
        <v>25</v>
      </c>
      <c r="AX192" s="13" t="s">
        <v>69</v>
      </c>
      <c r="AY192" s="165" t="s">
        <v>175</v>
      </c>
    </row>
    <row r="193" spans="2:65" s="14" customFormat="1" x14ac:dyDescent="0.2">
      <c r="B193" s="171"/>
      <c r="D193" s="164" t="s">
        <v>182</v>
      </c>
      <c r="E193" s="172" t="s">
        <v>1</v>
      </c>
      <c r="F193" s="173" t="s">
        <v>216</v>
      </c>
      <c r="H193" s="174">
        <v>0.08</v>
      </c>
      <c r="L193" s="171"/>
      <c r="M193" s="175"/>
      <c r="T193" s="177"/>
      <c r="AT193" s="172" t="s">
        <v>182</v>
      </c>
      <c r="AU193" s="172" t="s">
        <v>80</v>
      </c>
      <c r="AV193" s="14" t="s">
        <v>86</v>
      </c>
      <c r="AW193" s="14" t="s">
        <v>25</v>
      </c>
      <c r="AX193" s="14" t="s">
        <v>76</v>
      </c>
      <c r="AY193" s="172" t="s">
        <v>175</v>
      </c>
    </row>
    <row r="194" spans="2:65" s="2" customFormat="1" ht="24.2" customHeight="1" x14ac:dyDescent="0.2">
      <c r="B194" s="258"/>
      <c r="C194" s="178" t="s">
        <v>323</v>
      </c>
      <c r="D194" s="178" t="s">
        <v>324</v>
      </c>
      <c r="E194" s="179" t="s">
        <v>1720</v>
      </c>
      <c r="F194" s="180" t="s">
        <v>1721</v>
      </c>
      <c r="G194" s="181" t="s">
        <v>282</v>
      </c>
      <c r="H194" s="182">
        <v>3.0000000000000001E-3</v>
      </c>
      <c r="I194" s="183"/>
      <c r="J194" s="183"/>
      <c r="K194" s="184"/>
      <c r="L194" s="185"/>
      <c r="M194" s="186"/>
      <c r="N194" s="267"/>
      <c r="O194" s="259">
        <v>0</v>
      </c>
      <c r="P194" s="259">
        <f>O194*H194</f>
        <v>0</v>
      </c>
      <c r="Q194" s="259">
        <v>1</v>
      </c>
      <c r="R194" s="259">
        <f>Q194*H194</f>
        <v>3.0000000000000001E-3</v>
      </c>
      <c r="S194" s="259">
        <v>0</v>
      </c>
      <c r="T194" s="160">
        <f>S194*H194</f>
        <v>0</v>
      </c>
      <c r="AR194" s="161" t="s">
        <v>327</v>
      </c>
      <c r="AT194" s="161" t="s">
        <v>324</v>
      </c>
      <c r="AU194" s="161" t="s">
        <v>80</v>
      </c>
      <c r="AY194" s="255" t="s">
        <v>175</v>
      </c>
      <c r="BE194" s="256">
        <f>IF(N194="základná",J194,0)</f>
        <v>0</v>
      </c>
      <c r="BF194" s="256">
        <f>IF(N194="znížená",J194,0)</f>
        <v>0</v>
      </c>
      <c r="BG194" s="256">
        <f>IF(N194="zákl. prenesená",J194,0)</f>
        <v>0</v>
      </c>
      <c r="BH194" s="256">
        <f>IF(N194="zníž. prenesená",J194,0)</f>
        <v>0</v>
      </c>
      <c r="BI194" s="256">
        <f>IF(N194="nulová",J194,0)</f>
        <v>0</v>
      </c>
      <c r="BJ194" s="255" t="s">
        <v>80</v>
      </c>
      <c r="BK194" s="256">
        <f>ROUND(I194*H194,2)</f>
        <v>0</v>
      </c>
      <c r="BL194" s="255" t="s">
        <v>243</v>
      </c>
      <c r="BM194" s="161" t="s">
        <v>1722</v>
      </c>
    </row>
    <row r="195" spans="2:65" s="13" customFormat="1" x14ac:dyDescent="0.2">
      <c r="B195" s="163"/>
      <c r="D195" s="164" t="s">
        <v>182</v>
      </c>
      <c r="E195" s="165" t="s">
        <v>1</v>
      </c>
      <c r="F195" s="166" t="s">
        <v>1723</v>
      </c>
      <c r="H195" s="167">
        <v>3.0000000000000001E-3</v>
      </c>
      <c r="L195" s="163"/>
      <c r="M195" s="168"/>
      <c r="T195" s="170"/>
      <c r="AT195" s="165" t="s">
        <v>182</v>
      </c>
      <c r="AU195" s="165" t="s">
        <v>80</v>
      </c>
      <c r="AV195" s="13" t="s">
        <v>80</v>
      </c>
      <c r="AW195" s="13" t="s">
        <v>25</v>
      </c>
      <c r="AX195" s="13" t="s">
        <v>76</v>
      </c>
      <c r="AY195" s="165" t="s">
        <v>175</v>
      </c>
    </row>
    <row r="196" spans="2:65" s="2" customFormat="1" ht="16.5" customHeight="1" x14ac:dyDescent="0.2">
      <c r="B196" s="258"/>
      <c r="C196" s="178" t="s">
        <v>327</v>
      </c>
      <c r="D196" s="178" t="s">
        <v>324</v>
      </c>
      <c r="E196" s="179" t="s">
        <v>1701</v>
      </c>
      <c r="F196" s="180" t="s">
        <v>1702</v>
      </c>
      <c r="G196" s="181" t="s">
        <v>275</v>
      </c>
      <c r="H196" s="182">
        <v>10</v>
      </c>
      <c r="I196" s="183"/>
      <c r="J196" s="183"/>
      <c r="K196" s="184"/>
      <c r="L196" s="185"/>
      <c r="M196" s="186"/>
      <c r="N196" s="267"/>
      <c r="O196" s="259">
        <v>0</v>
      </c>
      <c r="P196" s="259">
        <f>O196*H196</f>
        <v>0</v>
      </c>
      <c r="Q196" s="259">
        <v>1E-3</v>
      </c>
      <c r="R196" s="259">
        <f>Q196*H196</f>
        <v>0.01</v>
      </c>
      <c r="S196" s="259">
        <v>0</v>
      </c>
      <c r="T196" s="160">
        <f>S196*H196</f>
        <v>0</v>
      </c>
      <c r="AR196" s="161" t="s">
        <v>327</v>
      </c>
      <c r="AT196" s="161" t="s">
        <v>324</v>
      </c>
      <c r="AU196" s="161" t="s">
        <v>80</v>
      </c>
      <c r="AY196" s="255" t="s">
        <v>175</v>
      </c>
      <c r="BE196" s="256">
        <f>IF(N196="základná",J196,0)</f>
        <v>0</v>
      </c>
      <c r="BF196" s="256">
        <f>IF(N196="znížená",J196,0)</f>
        <v>0</v>
      </c>
      <c r="BG196" s="256">
        <f>IF(N196="zákl. prenesená",J196,0)</f>
        <v>0</v>
      </c>
      <c r="BH196" s="256">
        <f>IF(N196="zníž. prenesená",J196,0)</f>
        <v>0</v>
      </c>
      <c r="BI196" s="256">
        <f>IF(N196="nulová",J196,0)</f>
        <v>0</v>
      </c>
      <c r="BJ196" s="255" t="s">
        <v>80</v>
      </c>
      <c r="BK196" s="256">
        <f>ROUND(I196*H196,2)</f>
        <v>0</v>
      </c>
      <c r="BL196" s="255" t="s">
        <v>243</v>
      </c>
      <c r="BM196" s="161" t="s">
        <v>1724</v>
      </c>
    </row>
    <row r="197" spans="2:65" s="2" customFormat="1" ht="24.2" customHeight="1" x14ac:dyDescent="0.2">
      <c r="B197" s="258"/>
      <c r="C197" s="178" t="s">
        <v>333</v>
      </c>
      <c r="D197" s="178" t="s">
        <v>324</v>
      </c>
      <c r="E197" s="179" t="s">
        <v>1704</v>
      </c>
      <c r="F197" s="180" t="s">
        <v>1705</v>
      </c>
      <c r="G197" s="181" t="s">
        <v>275</v>
      </c>
      <c r="H197" s="182">
        <v>10</v>
      </c>
      <c r="I197" s="183"/>
      <c r="J197" s="183"/>
      <c r="K197" s="184"/>
      <c r="L197" s="185"/>
      <c r="M197" s="186"/>
      <c r="N197" s="267"/>
      <c r="O197" s="259">
        <v>0</v>
      </c>
      <c r="P197" s="259">
        <f>O197*H197</f>
        <v>0</v>
      </c>
      <c r="Q197" s="259">
        <v>1.0000000000000001E-5</v>
      </c>
      <c r="R197" s="259">
        <f>Q197*H197</f>
        <v>1E-4</v>
      </c>
      <c r="S197" s="259">
        <v>0</v>
      </c>
      <c r="T197" s="160">
        <f>S197*H197</f>
        <v>0</v>
      </c>
      <c r="AR197" s="161" t="s">
        <v>327</v>
      </c>
      <c r="AT197" s="161" t="s">
        <v>324</v>
      </c>
      <c r="AU197" s="161" t="s">
        <v>80</v>
      </c>
      <c r="AY197" s="255" t="s">
        <v>175</v>
      </c>
      <c r="BE197" s="256">
        <f>IF(N197="základná",J197,0)</f>
        <v>0</v>
      </c>
      <c r="BF197" s="256">
        <f>IF(N197="znížená",J197,0)</f>
        <v>0</v>
      </c>
      <c r="BG197" s="256">
        <f>IF(N197="zákl. prenesená",J197,0)</f>
        <v>0</v>
      </c>
      <c r="BH197" s="256">
        <f>IF(N197="zníž. prenesená",J197,0)</f>
        <v>0</v>
      </c>
      <c r="BI197" s="256">
        <f>IF(N197="nulová",J197,0)</f>
        <v>0</v>
      </c>
      <c r="BJ197" s="255" t="s">
        <v>80</v>
      </c>
      <c r="BK197" s="256">
        <f>ROUND(I197*H197,2)</f>
        <v>0</v>
      </c>
      <c r="BL197" s="255" t="s">
        <v>243</v>
      </c>
      <c r="BM197" s="161" t="s">
        <v>1725</v>
      </c>
    </row>
    <row r="198" spans="2:65" s="2" customFormat="1" ht="16.5" customHeight="1" x14ac:dyDescent="0.2">
      <c r="B198" s="258"/>
      <c r="C198" s="178" t="s">
        <v>338</v>
      </c>
      <c r="D198" s="178" t="s">
        <v>324</v>
      </c>
      <c r="E198" s="179" t="s">
        <v>1707</v>
      </c>
      <c r="F198" s="180" t="s">
        <v>1708</v>
      </c>
      <c r="G198" s="181" t="s">
        <v>275</v>
      </c>
      <c r="H198" s="182">
        <v>10</v>
      </c>
      <c r="I198" s="183"/>
      <c r="J198" s="183"/>
      <c r="K198" s="184"/>
      <c r="L198" s="185"/>
      <c r="M198" s="186"/>
      <c r="N198" s="267"/>
      <c r="O198" s="259">
        <v>0</v>
      </c>
      <c r="P198" s="259">
        <f>O198*H198</f>
        <v>0</v>
      </c>
      <c r="Q198" s="259">
        <v>5.4000000000000001E-4</v>
      </c>
      <c r="R198" s="259">
        <f>Q198*H198</f>
        <v>5.4000000000000003E-3</v>
      </c>
      <c r="S198" s="259">
        <v>0</v>
      </c>
      <c r="T198" s="160">
        <f>S198*H198</f>
        <v>0</v>
      </c>
      <c r="AR198" s="161" t="s">
        <v>327</v>
      </c>
      <c r="AT198" s="161" t="s">
        <v>324</v>
      </c>
      <c r="AU198" s="161" t="s">
        <v>80</v>
      </c>
      <c r="AY198" s="255" t="s">
        <v>175</v>
      </c>
      <c r="BE198" s="256">
        <f>IF(N198="základná",J198,0)</f>
        <v>0</v>
      </c>
      <c r="BF198" s="256">
        <f>IF(N198="znížená",J198,0)</f>
        <v>0</v>
      </c>
      <c r="BG198" s="256">
        <f>IF(N198="zákl. prenesená",J198,0)</f>
        <v>0</v>
      </c>
      <c r="BH198" s="256">
        <f>IF(N198="zníž. prenesená",J198,0)</f>
        <v>0</v>
      </c>
      <c r="BI198" s="256">
        <f>IF(N198="nulová",J198,0)</f>
        <v>0</v>
      </c>
      <c r="BJ198" s="255" t="s">
        <v>80</v>
      </c>
      <c r="BK198" s="256">
        <f>ROUND(I198*H198,2)</f>
        <v>0</v>
      </c>
      <c r="BL198" s="255" t="s">
        <v>243</v>
      </c>
      <c r="BM198" s="161" t="s">
        <v>1726</v>
      </c>
    </row>
    <row r="199" spans="2:65" s="2" customFormat="1" ht="37.9" customHeight="1" x14ac:dyDescent="0.2">
      <c r="B199" s="258"/>
      <c r="C199" s="150" t="s">
        <v>342</v>
      </c>
      <c r="D199" s="150" t="s">
        <v>177</v>
      </c>
      <c r="E199" s="151" t="s">
        <v>1727</v>
      </c>
      <c r="F199" s="152" t="s">
        <v>1728</v>
      </c>
      <c r="G199" s="153" t="s">
        <v>1694</v>
      </c>
      <c r="H199" s="154">
        <v>395.76</v>
      </c>
      <c r="I199" s="155"/>
      <c r="J199" s="155"/>
      <c r="K199" s="257"/>
      <c r="L199" s="40"/>
      <c r="M199" s="157"/>
      <c r="N199" s="260"/>
      <c r="O199" s="259">
        <v>8.4089999999999998E-2</v>
      </c>
      <c r="P199" s="259">
        <f>O199*H199</f>
        <v>33.279458399999996</v>
      </c>
      <c r="Q199" s="259">
        <v>5.0000000000000002E-5</v>
      </c>
      <c r="R199" s="259">
        <f>Q199*H199</f>
        <v>1.9788E-2</v>
      </c>
      <c r="S199" s="259">
        <v>0</v>
      </c>
      <c r="T199" s="160">
        <f>S199*H199</f>
        <v>0</v>
      </c>
      <c r="AR199" s="161" t="s">
        <v>243</v>
      </c>
      <c r="AT199" s="161" t="s">
        <v>177</v>
      </c>
      <c r="AU199" s="161" t="s">
        <v>80</v>
      </c>
      <c r="AY199" s="255" t="s">
        <v>175</v>
      </c>
      <c r="BE199" s="256">
        <f>IF(N199="základná",J199,0)</f>
        <v>0</v>
      </c>
      <c r="BF199" s="256">
        <f>IF(N199="znížená",J199,0)</f>
        <v>0</v>
      </c>
      <c r="BG199" s="256">
        <f>IF(N199="zákl. prenesená",J199,0)</f>
        <v>0</v>
      </c>
      <c r="BH199" s="256">
        <f>IF(N199="zníž. prenesená",J199,0)</f>
        <v>0</v>
      </c>
      <c r="BI199" s="256">
        <f>IF(N199="nulová",J199,0)</f>
        <v>0</v>
      </c>
      <c r="BJ199" s="255" t="s">
        <v>80</v>
      </c>
      <c r="BK199" s="256">
        <f>ROUND(I199*H199,2)</f>
        <v>0</v>
      </c>
      <c r="BL199" s="255" t="s">
        <v>243</v>
      </c>
      <c r="BM199" s="161" t="s">
        <v>1729</v>
      </c>
    </row>
    <row r="200" spans="2:65" s="2" customFormat="1" ht="24.2" customHeight="1" x14ac:dyDescent="0.2">
      <c r="B200" s="258"/>
      <c r="C200" s="178" t="s">
        <v>346</v>
      </c>
      <c r="D200" s="178" t="s">
        <v>324</v>
      </c>
      <c r="E200" s="179" t="s">
        <v>1730</v>
      </c>
      <c r="F200" s="180" t="s">
        <v>1697</v>
      </c>
      <c r="G200" s="181" t="s">
        <v>282</v>
      </c>
      <c r="H200" s="182">
        <v>0.14699999999999999</v>
      </c>
      <c r="I200" s="183"/>
      <c r="J200" s="183"/>
      <c r="K200" s="184"/>
      <c r="L200" s="185"/>
      <c r="M200" s="186"/>
      <c r="N200" s="267"/>
      <c r="O200" s="259">
        <v>0</v>
      </c>
      <c r="P200" s="259">
        <f>O200*H200</f>
        <v>0</v>
      </c>
      <c r="Q200" s="259">
        <v>1</v>
      </c>
      <c r="R200" s="259">
        <f>Q200*H200</f>
        <v>0.14699999999999999</v>
      </c>
      <c r="S200" s="259">
        <v>0</v>
      </c>
      <c r="T200" s="160">
        <f>S200*H200</f>
        <v>0</v>
      </c>
      <c r="AR200" s="161" t="s">
        <v>327</v>
      </c>
      <c r="AT200" s="161" t="s">
        <v>324</v>
      </c>
      <c r="AU200" s="161" t="s">
        <v>80</v>
      </c>
      <c r="AY200" s="255" t="s">
        <v>175</v>
      </c>
      <c r="BE200" s="256">
        <f>IF(N200="základná",J200,0)</f>
        <v>0</v>
      </c>
      <c r="BF200" s="256">
        <f>IF(N200="znížená",J200,0)</f>
        <v>0</v>
      </c>
      <c r="BG200" s="256">
        <f>IF(N200="zákl. prenesená",J200,0)</f>
        <v>0</v>
      </c>
      <c r="BH200" s="256">
        <f>IF(N200="zníž. prenesená",J200,0)</f>
        <v>0</v>
      </c>
      <c r="BI200" s="256">
        <f>IF(N200="nulová",J200,0)</f>
        <v>0</v>
      </c>
      <c r="BJ200" s="255" t="s">
        <v>80</v>
      </c>
      <c r="BK200" s="256">
        <f>ROUND(I200*H200,2)</f>
        <v>0</v>
      </c>
      <c r="BL200" s="255" t="s">
        <v>243</v>
      </c>
      <c r="BM200" s="161" t="s">
        <v>1731</v>
      </c>
    </row>
    <row r="201" spans="2:65" s="13" customFormat="1" x14ac:dyDescent="0.2">
      <c r="B201" s="163"/>
      <c r="D201" s="164" t="s">
        <v>182</v>
      </c>
      <c r="E201" s="165" t="s">
        <v>1</v>
      </c>
      <c r="F201" s="166" t="s">
        <v>1732</v>
      </c>
      <c r="H201" s="167">
        <v>7.5999999999999998E-2</v>
      </c>
      <c r="L201" s="163"/>
      <c r="M201" s="168"/>
      <c r="T201" s="170"/>
      <c r="AT201" s="165" t="s">
        <v>182</v>
      </c>
      <c r="AU201" s="165" t="s">
        <v>80</v>
      </c>
      <c r="AV201" s="13" t="s">
        <v>80</v>
      </c>
      <c r="AW201" s="13" t="s">
        <v>25</v>
      </c>
      <c r="AX201" s="13" t="s">
        <v>69</v>
      </c>
      <c r="AY201" s="165" t="s">
        <v>175</v>
      </c>
    </row>
    <row r="202" spans="2:65" s="13" customFormat="1" x14ac:dyDescent="0.2">
      <c r="B202" s="163"/>
      <c r="D202" s="164" t="s">
        <v>182</v>
      </c>
      <c r="E202" s="165" t="s">
        <v>1</v>
      </c>
      <c r="F202" s="166" t="s">
        <v>1733</v>
      </c>
      <c r="H202" s="167">
        <v>5.8999999999999997E-2</v>
      </c>
      <c r="L202" s="163"/>
      <c r="M202" s="168"/>
      <c r="T202" s="170"/>
      <c r="AT202" s="165" t="s">
        <v>182</v>
      </c>
      <c r="AU202" s="165" t="s">
        <v>80</v>
      </c>
      <c r="AV202" s="13" t="s">
        <v>80</v>
      </c>
      <c r="AW202" s="13" t="s">
        <v>25</v>
      </c>
      <c r="AX202" s="13" t="s">
        <v>69</v>
      </c>
      <c r="AY202" s="165" t="s">
        <v>175</v>
      </c>
    </row>
    <row r="203" spans="2:65" s="13" customFormat="1" x14ac:dyDescent="0.2">
      <c r="B203" s="163"/>
      <c r="D203" s="164" t="s">
        <v>182</v>
      </c>
      <c r="E203" s="165" t="s">
        <v>1</v>
      </c>
      <c r="F203" s="166" t="s">
        <v>1734</v>
      </c>
      <c r="H203" s="167">
        <v>1.2E-2</v>
      </c>
      <c r="L203" s="163"/>
      <c r="M203" s="168"/>
      <c r="T203" s="170"/>
      <c r="AT203" s="165" t="s">
        <v>182</v>
      </c>
      <c r="AU203" s="165" t="s">
        <v>80</v>
      </c>
      <c r="AV203" s="13" t="s">
        <v>80</v>
      </c>
      <c r="AW203" s="13" t="s">
        <v>25</v>
      </c>
      <c r="AX203" s="13" t="s">
        <v>69</v>
      </c>
      <c r="AY203" s="165" t="s">
        <v>175</v>
      </c>
    </row>
    <row r="204" spans="2:65" s="14" customFormat="1" x14ac:dyDescent="0.2">
      <c r="B204" s="171"/>
      <c r="D204" s="164" t="s">
        <v>182</v>
      </c>
      <c r="E204" s="172" t="s">
        <v>1</v>
      </c>
      <c r="F204" s="173" t="s">
        <v>216</v>
      </c>
      <c r="H204" s="174">
        <v>0.14700000000000002</v>
      </c>
      <c r="L204" s="171"/>
      <c r="M204" s="175"/>
      <c r="T204" s="177"/>
      <c r="AT204" s="172" t="s">
        <v>182</v>
      </c>
      <c r="AU204" s="172" t="s">
        <v>80</v>
      </c>
      <c r="AV204" s="14" t="s">
        <v>86</v>
      </c>
      <c r="AW204" s="14" t="s">
        <v>25</v>
      </c>
      <c r="AX204" s="14" t="s">
        <v>76</v>
      </c>
      <c r="AY204" s="172" t="s">
        <v>175</v>
      </c>
    </row>
    <row r="205" spans="2:65" s="2" customFormat="1" ht="24.2" customHeight="1" x14ac:dyDescent="0.2">
      <c r="B205" s="258"/>
      <c r="C205" s="178" t="s">
        <v>353</v>
      </c>
      <c r="D205" s="178" t="s">
        <v>324</v>
      </c>
      <c r="E205" s="179" t="s">
        <v>1735</v>
      </c>
      <c r="F205" s="180" t="s">
        <v>1736</v>
      </c>
      <c r="G205" s="181" t="s">
        <v>282</v>
      </c>
      <c r="H205" s="182">
        <v>1.7000000000000001E-2</v>
      </c>
      <c r="I205" s="183"/>
      <c r="J205" s="183"/>
      <c r="K205" s="184"/>
      <c r="L205" s="185"/>
      <c r="M205" s="186"/>
      <c r="N205" s="267"/>
      <c r="O205" s="259">
        <v>0</v>
      </c>
      <c r="P205" s="259">
        <f>O205*H205</f>
        <v>0</v>
      </c>
      <c r="Q205" s="259">
        <v>1</v>
      </c>
      <c r="R205" s="259">
        <f>Q205*H205</f>
        <v>1.7000000000000001E-2</v>
      </c>
      <c r="S205" s="259">
        <v>0</v>
      </c>
      <c r="T205" s="160">
        <f>S205*H205</f>
        <v>0</v>
      </c>
      <c r="AR205" s="161" t="s">
        <v>327</v>
      </c>
      <c r="AT205" s="161" t="s">
        <v>324</v>
      </c>
      <c r="AU205" s="161" t="s">
        <v>80</v>
      </c>
      <c r="AY205" s="255" t="s">
        <v>175</v>
      </c>
      <c r="BE205" s="256">
        <f>IF(N205="základná",J205,0)</f>
        <v>0</v>
      </c>
      <c r="BF205" s="256">
        <f>IF(N205="znížená",J205,0)</f>
        <v>0</v>
      </c>
      <c r="BG205" s="256">
        <f>IF(N205="zákl. prenesená",J205,0)</f>
        <v>0</v>
      </c>
      <c r="BH205" s="256">
        <f>IF(N205="zníž. prenesená",J205,0)</f>
        <v>0</v>
      </c>
      <c r="BI205" s="256">
        <f>IF(N205="nulová",J205,0)</f>
        <v>0</v>
      </c>
      <c r="BJ205" s="255" t="s">
        <v>80</v>
      </c>
      <c r="BK205" s="256">
        <f>ROUND(I205*H205,2)</f>
        <v>0</v>
      </c>
      <c r="BL205" s="255" t="s">
        <v>243</v>
      </c>
      <c r="BM205" s="161" t="s">
        <v>1737</v>
      </c>
    </row>
    <row r="206" spans="2:65" s="13" customFormat="1" x14ac:dyDescent="0.2">
      <c r="B206" s="163"/>
      <c r="D206" s="164" t="s">
        <v>182</v>
      </c>
      <c r="E206" s="165" t="s">
        <v>1</v>
      </c>
      <c r="F206" s="166" t="s">
        <v>1738</v>
      </c>
      <c r="H206" s="167">
        <v>1.7000000000000001E-2</v>
      </c>
      <c r="L206" s="163"/>
      <c r="M206" s="168"/>
      <c r="T206" s="170"/>
      <c r="AT206" s="165" t="s">
        <v>182</v>
      </c>
      <c r="AU206" s="165" t="s">
        <v>80</v>
      </c>
      <c r="AV206" s="13" t="s">
        <v>80</v>
      </c>
      <c r="AW206" s="13" t="s">
        <v>25</v>
      </c>
      <c r="AX206" s="13" t="s">
        <v>76</v>
      </c>
      <c r="AY206" s="165" t="s">
        <v>175</v>
      </c>
    </row>
    <row r="207" spans="2:65" s="2" customFormat="1" ht="24.2" customHeight="1" x14ac:dyDescent="0.2">
      <c r="B207" s="258"/>
      <c r="C207" s="178" t="s">
        <v>357</v>
      </c>
      <c r="D207" s="178" t="s">
        <v>324</v>
      </c>
      <c r="E207" s="179" t="s">
        <v>1715</v>
      </c>
      <c r="F207" s="180" t="s">
        <v>1716</v>
      </c>
      <c r="G207" s="181" t="s">
        <v>282</v>
      </c>
      <c r="H207" s="182">
        <v>0.21099999999999999</v>
      </c>
      <c r="I207" s="183"/>
      <c r="J207" s="183"/>
      <c r="K207" s="184"/>
      <c r="L207" s="185"/>
      <c r="M207" s="186"/>
      <c r="N207" s="267"/>
      <c r="O207" s="259">
        <v>0</v>
      </c>
      <c r="P207" s="259">
        <f>O207*H207</f>
        <v>0</v>
      </c>
      <c r="Q207" s="259">
        <v>1</v>
      </c>
      <c r="R207" s="259">
        <f>Q207*H207</f>
        <v>0.21099999999999999</v>
      </c>
      <c r="S207" s="259">
        <v>0</v>
      </c>
      <c r="T207" s="160">
        <f>S207*H207</f>
        <v>0</v>
      </c>
      <c r="AR207" s="161" t="s">
        <v>327</v>
      </c>
      <c r="AT207" s="161" t="s">
        <v>324</v>
      </c>
      <c r="AU207" s="161" t="s">
        <v>80</v>
      </c>
      <c r="AY207" s="255" t="s">
        <v>175</v>
      </c>
      <c r="BE207" s="256">
        <f>IF(N207="základná",J207,0)</f>
        <v>0</v>
      </c>
      <c r="BF207" s="256">
        <f>IF(N207="znížená",J207,0)</f>
        <v>0</v>
      </c>
      <c r="BG207" s="256">
        <f>IF(N207="zákl. prenesená",J207,0)</f>
        <v>0</v>
      </c>
      <c r="BH207" s="256">
        <f>IF(N207="zníž. prenesená",J207,0)</f>
        <v>0</v>
      </c>
      <c r="BI207" s="256">
        <f>IF(N207="nulová",J207,0)</f>
        <v>0</v>
      </c>
      <c r="BJ207" s="255" t="s">
        <v>80</v>
      </c>
      <c r="BK207" s="256">
        <f>ROUND(I207*H207,2)</f>
        <v>0</v>
      </c>
      <c r="BL207" s="255" t="s">
        <v>243</v>
      </c>
      <c r="BM207" s="161" t="s">
        <v>1739</v>
      </c>
    </row>
    <row r="208" spans="2:65" s="13" customFormat="1" x14ac:dyDescent="0.2">
      <c r="B208" s="163"/>
      <c r="D208" s="164" t="s">
        <v>182</v>
      </c>
      <c r="E208" s="165" t="s">
        <v>1</v>
      </c>
      <c r="F208" s="166" t="s">
        <v>1740</v>
      </c>
      <c r="H208" s="167">
        <v>0.14599999999999999</v>
      </c>
      <c r="L208" s="163"/>
      <c r="M208" s="168"/>
      <c r="T208" s="170"/>
      <c r="AT208" s="165" t="s">
        <v>182</v>
      </c>
      <c r="AU208" s="165" t="s">
        <v>80</v>
      </c>
      <c r="AV208" s="13" t="s">
        <v>80</v>
      </c>
      <c r="AW208" s="13" t="s">
        <v>25</v>
      </c>
      <c r="AX208" s="13" t="s">
        <v>69</v>
      </c>
      <c r="AY208" s="165" t="s">
        <v>175</v>
      </c>
    </row>
    <row r="209" spans="2:65" s="13" customFormat="1" x14ac:dyDescent="0.2">
      <c r="B209" s="163"/>
      <c r="D209" s="164" t="s">
        <v>182</v>
      </c>
      <c r="E209" s="165" t="s">
        <v>1</v>
      </c>
      <c r="F209" s="166" t="s">
        <v>1741</v>
      </c>
      <c r="H209" s="167">
        <v>6.5000000000000002E-2</v>
      </c>
      <c r="L209" s="163"/>
      <c r="M209" s="168"/>
      <c r="T209" s="170"/>
      <c r="AT209" s="165" t="s">
        <v>182</v>
      </c>
      <c r="AU209" s="165" t="s">
        <v>80</v>
      </c>
      <c r="AV209" s="13" t="s">
        <v>80</v>
      </c>
      <c r="AW209" s="13" t="s">
        <v>25</v>
      </c>
      <c r="AX209" s="13" t="s">
        <v>69</v>
      </c>
      <c r="AY209" s="165" t="s">
        <v>175</v>
      </c>
    </row>
    <row r="210" spans="2:65" s="14" customFormat="1" x14ac:dyDescent="0.2">
      <c r="B210" s="171"/>
      <c r="D210" s="164" t="s">
        <v>182</v>
      </c>
      <c r="E210" s="172" t="s">
        <v>1</v>
      </c>
      <c r="F210" s="173" t="s">
        <v>216</v>
      </c>
      <c r="H210" s="174">
        <v>0.21099999999999999</v>
      </c>
      <c r="L210" s="171"/>
      <c r="M210" s="175"/>
      <c r="T210" s="177"/>
      <c r="AT210" s="172" t="s">
        <v>182</v>
      </c>
      <c r="AU210" s="172" t="s">
        <v>80</v>
      </c>
      <c r="AV210" s="14" t="s">
        <v>86</v>
      </c>
      <c r="AW210" s="14" t="s">
        <v>25</v>
      </c>
      <c r="AX210" s="14" t="s">
        <v>76</v>
      </c>
      <c r="AY210" s="172" t="s">
        <v>175</v>
      </c>
    </row>
    <row r="211" spans="2:65" s="2" customFormat="1" ht="24.2" customHeight="1" x14ac:dyDescent="0.2">
      <c r="B211" s="258"/>
      <c r="C211" s="178" t="s">
        <v>363</v>
      </c>
      <c r="D211" s="178" t="s">
        <v>324</v>
      </c>
      <c r="E211" s="179" t="s">
        <v>1720</v>
      </c>
      <c r="F211" s="180" t="s">
        <v>1721</v>
      </c>
      <c r="G211" s="181" t="s">
        <v>282</v>
      </c>
      <c r="H211" s="182">
        <v>7.0000000000000001E-3</v>
      </c>
      <c r="I211" s="183"/>
      <c r="J211" s="183"/>
      <c r="K211" s="184"/>
      <c r="L211" s="185"/>
      <c r="M211" s="186"/>
      <c r="N211" s="267"/>
      <c r="O211" s="259">
        <v>0</v>
      </c>
      <c r="P211" s="259">
        <f>O211*H211</f>
        <v>0</v>
      </c>
      <c r="Q211" s="259">
        <v>1</v>
      </c>
      <c r="R211" s="259">
        <f>Q211*H211</f>
        <v>7.0000000000000001E-3</v>
      </c>
      <c r="S211" s="259">
        <v>0</v>
      </c>
      <c r="T211" s="160">
        <f>S211*H211</f>
        <v>0</v>
      </c>
      <c r="AR211" s="161" t="s">
        <v>327</v>
      </c>
      <c r="AT211" s="161" t="s">
        <v>324</v>
      </c>
      <c r="AU211" s="161" t="s">
        <v>80</v>
      </c>
      <c r="AY211" s="255" t="s">
        <v>175</v>
      </c>
      <c r="BE211" s="256">
        <f>IF(N211="základná",J211,0)</f>
        <v>0</v>
      </c>
      <c r="BF211" s="256">
        <f>IF(N211="znížená",J211,0)</f>
        <v>0</v>
      </c>
      <c r="BG211" s="256">
        <f>IF(N211="zákl. prenesená",J211,0)</f>
        <v>0</v>
      </c>
      <c r="BH211" s="256">
        <f>IF(N211="zníž. prenesená",J211,0)</f>
        <v>0</v>
      </c>
      <c r="BI211" s="256">
        <f>IF(N211="nulová",J211,0)</f>
        <v>0</v>
      </c>
      <c r="BJ211" s="255" t="s">
        <v>80</v>
      </c>
      <c r="BK211" s="256">
        <f>ROUND(I211*H211,2)</f>
        <v>0</v>
      </c>
      <c r="BL211" s="255" t="s">
        <v>243</v>
      </c>
      <c r="BM211" s="161" t="s">
        <v>1742</v>
      </c>
    </row>
    <row r="212" spans="2:65" s="13" customFormat="1" x14ac:dyDescent="0.2">
      <c r="B212" s="163"/>
      <c r="D212" s="164" t="s">
        <v>182</v>
      </c>
      <c r="E212" s="165" t="s">
        <v>1</v>
      </c>
      <c r="F212" s="166" t="s">
        <v>1743</v>
      </c>
      <c r="H212" s="167">
        <v>7.0000000000000001E-3</v>
      </c>
      <c r="L212" s="163"/>
      <c r="M212" s="168"/>
      <c r="T212" s="170"/>
      <c r="AT212" s="165" t="s">
        <v>182</v>
      </c>
      <c r="AU212" s="165" t="s">
        <v>80</v>
      </c>
      <c r="AV212" s="13" t="s">
        <v>80</v>
      </c>
      <c r="AW212" s="13" t="s">
        <v>25</v>
      </c>
      <c r="AX212" s="13" t="s">
        <v>76</v>
      </c>
      <c r="AY212" s="165" t="s">
        <v>175</v>
      </c>
    </row>
    <row r="213" spans="2:65" s="2" customFormat="1" ht="16.5" customHeight="1" x14ac:dyDescent="0.2">
      <c r="B213" s="258"/>
      <c r="C213" s="178" t="s">
        <v>367</v>
      </c>
      <c r="D213" s="178" t="s">
        <v>324</v>
      </c>
      <c r="E213" s="179" t="s">
        <v>1701</v>
      </c>
      <c r="F213" s="180" t="s">
        <v>1702</v>
      </c>
      <c r="G213" s="181" t="s">
        <v>275</v>
      </c>
      <c r="H213" s="182">
        <v>36</v>
      </c>
      <c r="I213" s="183"/>
      <c r="J213" s="183"/>
      <c r="K213" s="184"/>
      <c r="L213" s="185"/>
      <c r="M213" s="186"/>
      <c r="N213" s="267"/>
      <c r="O213" s="259">
        <v>0</v>
      </c>
      <c r="P213" s="259">
        <f>O213*H213</f>
        <v>0</v>
      </c>
      <c r="Q213" s="259">
        <v>1E-3</v>
      </c>
      <c r="R213" s="259">
        <f>Q213*H213</f>
        <v>3.6000000000000004E-2</v>
      </c>
      <c r="S213" s="259">
        <v>0</v>
      </c>
      <c r="T213" s="160">
        <f>S213*H213</f>
        <v>0</v>
      </c>
      <c r="AR213" s="161" t="s">
        <v>327</v>
      </c>
      <c r="AT213" s="161" t="s">
        <v>324</v>
      </c>
      <c r="AU213" s="161" t="s">
        <v>80</v>
      </c>
      <c r="AY213" s="255" t="s">
        <v>175</v>
      </c>
      <c r="BE213" s="256">
        <f>IF(N213="základná",J213,0)</f>
        <v>0</v>
      </c>
      <c r="BF213" s="256">
        <f>IF(N213="znížená",J213,0)</f>
        <v>0</v>
      </c>
      <c r="BG213" s="256">
        <f>IF(N213="zákl. prenesená",J213,0)</f>
        <v>0</v>
      </c>
      <c r="BH213" s="256">
        <f>IF(N213="zníž. prenesená",J213,0)</f>
        <v>0</v>
      </c>
      <c r="BI213" s="256">
        <f>IF(N213="nulová",J213,0)</f>
        <v>0</v>
      </c>
      <c r="BJ213" s="255" t="s">
        <v>80</v>
      </c>
      <c r="BK213" s="256">
        <f>ROUND(I213*H213,2)</f>
        <v>0</v>
      </c>
      <c r="BL213" s="255" t="s">
        <v>243</v>
      </c>
      <c r="BM213" s="161" t="s">
        <v>1744</v>
      </c>
    </row>
    <row r="214" spans="2:65" s="2" customFormat="1" ht="24.2" customHeight="1" x14ac:dyDescent="0.2">
      <c r="B214" s="258"/>
      <c r="C214" s="178" t="s">
        <v>372</v>
      </c>
      <c r="D214" s="178" t="s">
        <v>324</v>
      </c>
      <c r="E214" s="179" t="s">
        <v>1704</v>
      </c>
      <c r="F214" s="180" t="s">
        <v>1705</v>
      </c>
      <c r="G214" s="181" t="s">
        <v>275</v>
      </c>
      <c r="H214" s="182">
        <v>36</v>
      </c>
      <c r="I214" s="183"/>
      <c r="J214" s="183"/>
      <c r="K214" s="184"/>
      <c r="L214" s="185"/>
      <c r="M214" s="186"/>
      <c r="N214" s="267"/>
      <c r="O214" s="259">
        <v>0</v>
      </c>
      <c r="P214" s="259">
        <f>O214*H214</f>
        <v>0</v>
      </c>
      <c r="Q214" s="259">
        <v>1.0000000000000001E-5</v>
      </c>
      <c r="R214" s="259">
        <f>Q214*H214</f>
        <v>3.6000000000000002E-4</v>
      </c>
      <c r="S214" s="259">
        <v>0</v>
      </c>
      <c r="T214" s="160">
        <f>S214*H214</f>
        <v>0</v>
      </c>
      <c r="AR214" s="161" t="s">
        <v>327</v>
      </c>
      <c r="AT214" s="161" t="s">
        <v>324</v>
      </c>
      <c r="AU214" s="161" t="s">
        <v>80</v>
      </c>
      <c r="AY214" s="255" t="s">
        <v>175</v>
      </c>
      <c r="BE214" s="256">
        <f>IF(N214="základná",J214,0)</f>
        <v>0</v>
      </c>
      <c r="BF214" s="256">
        <f>IF(N214="znížená",J214,0)</f>
        <v>0</v>
      </c>
      <c r="BG214" s="256">
        <f>IF(N214="zákl. prenesená",J214,0)</f>
        <v>0</v>
      </c>
      <c r="BH214" s="256">
        <f>IF(N214="zníž. prenesená",J214,0)</f>
        <v>0</v>
      </c>
      <c r="BI214" s="256">
        <f>IF(N214="nulová",J214,0)</f>
        <v>0</v>
      </c>
      <c r="BJ214" s="255" t="s">
        <v>80</v>
      </c>
      <c r="BK214" s="256">
        <f>ROUND(I214*H214,2)</f>
        <v>0</v>
      </c>
      <c r="BL214" s="255" t="s">
        <v>243</v>
      </c>
      <c r="BM214" s="161" t="s">
        <v>1745</v>
      </c>
    </row>
    <row r="215" spans="2:65" s="2" customFormat="1" ht="16.5" customHeight="1" x14ac:dyDescent="0.2">
      <c r="B215" s="258"/>
      <c r="C215" s="178" t="s">
        <v>376</v>
      </c>
      <c r="D215" s="178" t="s">
        <v>324</v>
      </c>
      <c r="E215" s="179" t="s">
        <v>1707</v>
      </c>
      <c r="F215" s="180" t="s">
        <v>1708</v>
      </c>
      <c r="G215" s="181" t="s">
        <v>275</v>
      </c>
      <c r="H215" s="182">
        <v>36</v>
      </c>
      <c r="I215" s="183"/>
      <c r="J215" s="183"/>
      <c r="K215" s="184"/>
      <c r="L215" s="185"/>
      <c r="M215" s="186"/>
      <c r="N215" s="267"/>
      <c r="O215" s="259">
        <v>0</v>
      </c>
      <c r="P215" s="259">
        <f>O215*H215</f>
        <v>0</v>
      </c>
      <c r="Q215" s="259">
        <v>5.4000000000000001E-4</v>
      </c>
      <c r="R215" s="259">
        <f>Q215*H215</f>
        <v>1.9439999999999999E-2</v>
      </c>
      <c r="S215" s="259">
        <v>0</v>
      </c>
      <c r="T215" s="160">
        <f>S215*H215</f>
        <v>0</v>
      </c>
      <c r="AR215" s="161" t="s">
        <v>327</v>
      </c>
      <c r="AT215" s="161" t="s">
        <v>324</v>
      </c>
      <c r="AU215" s="161" t="s">
        <v>80</v>
      </c>
      <c r="AY215" s="255" t="s">
        <v>175</v>
      </c>
      <c r="BE215" s="256">
        <f>IF(N215="základná",J215,0)</f>
        <v>0</v>
      </c>
      <c r="BF215" s="256">
        <f>IF(N215="znížená",J215,0)</f>
        <v>0</v>
      </c>
      <c r="BG215" s="256">
        <f>IF(N215="zákl. prenesená",J215,0)</f>
        <v>0</v>
      </c>
      <c r="BH215" s="256">
        <f>IF(N215="zníž. prenesená",J215,0)</f>
        <v>0</v>
      </c>
      <c r="BI215" s="256">
        <f>IF(N215="nulová",J215,0)</f>
        <v>0</v>
      </c>
      <c r="BJ215" s="255" t="s">
        <v>80</v>
      </c>
      <c r="BK215" s="256">
        <f>ROUND(I215*H215,2)</f>
        <v>0</v>
      </c>
      <c r="BL215" s="255" t="s">
        <v>243</v>
      </c>
      <c r="BM215" s="161" t="s">
        <v>1746</v>
      </c>
    </row>
    <row r="216" spans="2:65" s="2" customFormat="1" ht="33" customHeight="1" x14ac:dyDescent="0.2">
      <c r="B216" s="258"/>
      <c r="C216" s="150" t="s">
        <v>382</v>
      </c>
      <c r="D216" s="150" t="s">
        <v>177</v>
      </c>
      <c r="E216" s="151" t="s">
        <v>1747</v>
      </c>
      <c r="F216" s="152" t="s">
        <v>1748</v>
      </c>
      <c r="G216" s="153" t="s">
        <v>1694</v>
      </c>
      <c r="H216" s="154">
        <v>536.55999999999995</v>
      </c>
      <c r="I216" s="155"/>
      <c r="J216" s="155"/>
      <c r="K216" s="257"/>
      <c r="L216" s="40"/>
      <c r="M216" s="157"/>
      <c r="N216" s="260"/>
      <c r="O216" s="259">
        <v>4.9000000000000002E-2</v>
      </c>
      <c r="P216" s="259">
        <f>O216*H216</f>
        <v>26.291439999999998</v>
      </c>
      <c r="Q216" s="259">
        <v>0</v>
      </c>
      <c r="R216" s="259">
        <f>Q216*H216</f>
        <v>0</v>
      </c>
      <c r="S216" s="259">
        <v>0</v>
      </c>
      <c r="T216" s="160">
        <f>S216*H216</f>
        <v>0</v>
      </c>
      <c r="AR216" s="161" t="s">
        <v>243</v>
      </c>
      <c r="AT216" s="161" t="s">
        <v>177</v>
      </c>
      <c r="AU216" s="161" t="s">
        <v>80</v>
      </c>
      <c r="AY216" s="255" t="s">
        <v>175</v>
      </c>
      <c r="BE216" s="256">
        <f>IF(N216="základná",J216,0)</f>
        <v>0</v>
      </c>
      <c r="BF216" s="256">
        <f>IF(N216="znížená",J216,0)</f>
        <v>0</v>
      </c>
      <c r="BG216" s="256">
        <f>IF(N216="zákl. prenesená",J216,0)</f>
        <v>0</v>
      </c>
      <c r="BH216" s="256">
        <f>IF(N216="zníž. prenesená",J216,0)</f>
        <v>0</v>
      </c>
      <c r="BI216" s="256">
        <f>IF(N216="nulová",J216,0)</f>
        <v>0</v>
      </c>
      <c r="BJ216" s="255" t="s">
        <v>80</v>
      </c>
      <c r="BK216" s="256">
        <f>ROUND(I216*H216,2)</f>
        <v>0</v>
      </c>
      <c r="BL216" s="255" t="s">
        <v>243</v>
      </c>
      <c r="BM216" s="161" t="s">
        <v>1749</v>
      </c>
    </row>
    <row r="217" spans="2:65" s="13" customFormat="1" x14ac:dyDescent="0.2">
      <c r="B217" s="163"/>
      <c r="D217" s="164" t="s">
        <v>182</v>
      </c>
      <c r="E217" s="165" t="s">
        <v>1</v>
      </c>
      <c r="F217" s="166" t="s">
        <v>1750</v>
      </c>
      <c r="H217" s="167">
        <v>395.76</v>
      </c>
      <c r="L217" s="163"/>
      <c r="M217" s="168"/>
      <c r="T217" s="170"/>
      <c r="AT217" s="165" t="s">
        <v>182</v>
      </c>
      <c r="AU217" s="165" t="s">
        <v>80</v>
      </c>
      <c r="AV217" s="13" t="s">
        <v>80</v>
      </c>
      <c r="AW217" s="13" t="s">
        <v>25</v>
      </c>
      <c r="AX217" s="13" t="s">
        <v>69</v>
      </c>
      <c r="AY217" s="165" t="s">
        <v>175</v>
      </c>
    </row>
    <row r="218" spans="2:65" s="13" customFormat="1" x14ac:dyDescent="0.2">
      <c r="B218" s="163"/>
      <c r="D218" s="164" t="s">
        <v>182</v>
      </c>
      <c r="E218" s="165" t="s">
        <v>1</v>
      </c>
      <c r="F218" s="166" t="s">
        <v>1751</v>
      </c>
      <c r="H218" s="167">
        <v>140.80000000000001</v>
      </c>
      <c r="L218" s="163"/>
      <c r="M218" s="168"/>
      <c r="T218" s="170"/>
      <c r="AT218" s="165" t="s">
        <v>182</v>
      </c>
      <c r="AU218" s="165" t="s">
        <v>80</v>
      </c>
      <c r="AV218" s="13" t="s">
        <v>80</v>
      </c>
      <c r="AW218" s="13" t="s">
        <v>25</v>
      </c>
      <c r="AX218" s="13" t="s">
        <v>69</v>
      </c>
      <c r="AY218" s="165" t="s">
        <v>175</v>
      </c>
    </row>
    <row r="219" spans="2:65" s="14" customFormat="1" x14ac:dyDescent="0.2">
      <c r="B219" s="171"/>
      <c r="D219" s="164" t="s">
        <v>182</v>
      </c>
      <c r="E219" s="172" t="s">
        <v>1</v>
      </c>
      <c r="F219" s="173" t="s">
        <v>216</v>
      </c>
      <c r="H219" s="174">
        <v>536.55999999999995</v>
      </c>
      <c r="L219" s="171"/>
      <c r="M219" s="175"/>
      <c r="T219" s="177"/>
      <c r="AT219" s="172" t="s">
        <v>182</v>
      </c>
      <c r="AU219" s="172" t="s">
        <v>80</v>
      </c>
      <c r="AV219" s="14" t="s">
        <v>86</v>
      </c>
      <c r="AW219" s="14" t="s">
        <v>25</v>
      </c>
      <c r="AX219" s="14" t="s">
        <v>76</v>
      </c>
      <c r="AY219" s="172" t="s">
        <v>175</v>
      </c>
    </row>
    <row r="220" spans="2:65" s="2" customFormat="1" ht="33" customHeight="1" x14ac:dyDescent="0.2">
      <c r="B220" s="258"/>
      <c r="C220" s="150" t="s">
        <v>386</v>
      </c>
      <c r="D220" s="150" t="s">
        <v>177</v>
      </c>
      <c r="E220" s="151" t="s">
        <v>1752</v>
      </c>
      <c r="F220" s="152" t="s">
        <v>1753</v>
      </c>
      <c r="G220" s="153" t="s">
        <v>1694</v>
      </c>
      <c r="H220" s="154">
        <v>599</v>
      </c>
      <c r="I220" s="155"/>
      <c r="J220" s="155"/>
      <c r="K220" s="257"/>
      <c r="L220" s="40"/>
      <c r="M220" s="157"/>
      <c r="N220" s="260"/>
      <c r="O220" s="259">
        <v>9.6000000000000002E-2</v>
      </c>
      <c r="P220" s="259">
        <f>O220*H220</f>
        <v>57.503999999999998</v>
      </c>
      <c r="Q220" s="259">
        <v>5.0000000000000002E-5</v>
      </c>
      <c r="R220" s="259">
        <f>Q220*H220</f>
        <v>2.9950000000000001E-2</v>
      </c>
      <c r="S220" s="259">
        <v>1E-3</v>
      </c>
      <c r="T220" s="160">
        <f>S220*H220</f>
        <v>0.59899999999999998</v>
      </c>
      <c r="AR220" s="161" t="s">
        <v>243</v>
      </c>
      <c r="AT220" s="161" t="s">
        <v>177</v>
      </c>
      <c r="AU220" s="161" t="s">
        <v>80</v>
      </c>
      <c r="AY220" s="255" t="s">
        <v>175</v>
      </c>
      <c r="BE220" s="256">
        <f>IF(N220="základná",J220,0)</f>
        <v>0</v>
      </c>
      <c r="BF220" s="256">
        <f>IF(N220="znížená",J220,0)</f>
        <v>0</v>
      </c>
      <c r="BG220" s="256">
        <f>IF(N220="zákl. prenesená",J220,0)</f>
        <v>0</v>
      </c>
      <c r="BH220" s="256">
        <f>IF(N220="zníž. prenesená",J220,0)</f>
        <v>0</v>
      </c>
      <c r="BI220" s="256">
        <f>IF(N220="nulová",J220,0)</f>
        <v>0</v>
      </c>
      <c r="BJ220" s="255" t="s">
        <v>80</v>
      </c>
      <c r="BK220" s="256">
        <f>ROUND(I220*H220,2)</f>
        <v>0</v>
      </c>
      <c r="BL220" s="255" t="s">
        <v>243</v>
      </c>
      <c r="BM220" s="161" t="s">
        <v>1754</v>
      </c>
    </row>
    <row r="221" spans="2:65" s="13" customFormat="1" x14ac:dyDescent="0.2">
      <c r="B221" s="163"/>
      <c r="D221" s="164" t="s">
        <v>182</v>
      </c>
      <c r="E221" s="165" t="s">
        <v>1</v>
      </c>
      <c r="F221" s="166" t="s">
        <v>1755</v>
      </c>
      <c r="H221" s="167">
        <v>395.76</v>
      </c>
      <c r="L221" s="163"/>
      <c r="M221" s="168"/>
      <c r="T221" s="170"/>
      <c r="AT221" s="165" t="s">
        <v>182</v>
      </c>
      <c r="AU221" s="165" t="s">
        <v>80</v>
      </c>
      <c r="AV221" s="13" t="s">
        <v>80</v>
      </c>
      <c r="AW221" s="13" t="s">
        <v>25</v>
      </c>
      <c r="AX221" s="13" t="s">
        <v>69</v>
      </c>
      <c r="AY221" s="165" t="s">
        <v>175</v>
      </c>
    </row>
    <row r="222" spans="2:65" s="13" customFormat="1" x14ac:dyDescent="0.2">
      <c r="B222" s="163"/>
      <c r="D222" s="164" t="s">
        <v>182</v>
      </c>
      <c r="E222" s="165" t="s">
        <v>1</v>
      </c>
      <c r="F222" s="166" t="s">
        <v>1756</v>
      </c>
      <c r="H222" s="167">
        <v>140.80000000000001</v>
      </c>
      <c r="L222" s="163"/>
      <c r="M222" s="168"/>
      <c r="T222" s="170"/>
      <c r="AT222" s="165" t="s">
        <v>182</v>
      </c>
      <c r="AU222" s="165" t="s">
        <v>80</v>
      </c>
      <c r="AV222" s="13" t="s">
        <v>80</v>
      </c>
      <c r="AW222" s="13" t="s">
        <v>25</v>
      </c>
      <c r="AX222" s="13" t="s">
        <v>69</v>
      </c>
      <c r="AY222" s="165" t="s">
        <v>175</v>
      </c>
    </row>
    <row r="223" spans="2:65" s="13" customFormat="1" x14ac:dyDescent="0.2">
      <c r="B223" s="163"/>
      <c r="D223" s="164" t="s">
        <v>182</v>
      </c>
      <c r="E223" s="165" t="s">
        <v>1</v>
      </c>
      <c r="F223" s="166" t="s">
        <v>1757</v>
      </c>
      <c r="H223" s="167">
        <v>62.44</v>
      </c>
      <c r="L223" s="163"/>
      <c r="M223" s="168"/>
      <c r="T223" s="170"/>
      <c r="AT223" s="165" t="s">
        <v>182</v>
      </c>
      <c r="AU223" s="165" t="s">
        <v>80</v>
      </c>
      <c r="AV223" s="13" t="s">
        <v>80</v>
      </c>
      <c r="AW223" s="13" t="s">
        <v>25</v>
      </c>
      <c r="AX223" s="13" t="s">
        <v>69</v>
      </c>
      <c r="AY223" s="165" t="s">
        <v>175</v>
      </c>
    </row>
    <row r="224" spans="2:65" s="14" customFormat="1" x14ac:dyDescent="0.2">
      <c r="B224" s="171"/>
      <c r="D224" s="164" t="s">
        <v>182</v>
      </c>
      <c r="E224" s="172" t="s">
        <v>1</v>
      </c>
      <c r="F224" s="173" t="s">
        <v>216</v>
      </c>
      <c r="H224" s="174">
        <v>599</v>
      </c>
      <c r="L224" s="171"/>
      <c r="M224" s="175"/>
      <c r="T224" s="177"/>
      <c r="AT224" s="172" t="s">
        <v>182</v>
      </c>
      <c r="AU224" s="172" t="s">
        <v>80</v>
      </c>
      <c r="AV224" s="14" t="s">
        <v>86</v>
      </c>
      <c r="AW224" s="14" t="s">
        <v>25</v>
      </c>
      <c r="AX224" s="14" t="s">
        <v>76</v>
      </c>
      <c r="AY224" s="172" t="s">
        <v>175</v>
      </c>
    </row>
    <row r="225" spans="2:65" s="2" customFormat="1" ht="24.2" customHeight="1" x14ac:dyDescent="0.2">
      <c r="B225" s="258"/>
      <c r="C225" s="150" t="s">
        <v>390</v>
      </c>
      <c r="D225" s="150" t="s">
        <v>177</v>
      </c>
      <c r="E225" s="151" t="s">
        <v>391</v>
      </c>
      <c r="F225" s="152" t="s">
        <v>392</v>
      </c>
      <c r="G225" s="153" t="s">
        <v>349</v>
      </c>
      <c r="H225" s="154">
        <v>47.917000000000002</v>
      </c>
      <c r="I225" s="155"/>
      <c r="J225" s="155"/>
      <c r="K225" s="257"/>
      <c r="L225" s="40"/>
      <c r="M225" s="157"/>
      <c r="N225" s="260"/>
      <c r="O225" s="259">
        <v>0</v>
      </c>
      <c r="P225" s="259">
        <f>O225*H225</f>
        <v>0</v>
      </c>
      <c r="Q225" s="259">
        <v>0</v>
      </c>
      <c r="R225" s="259">
        <f>Q225*H225</f>
        <v>0</v>
      </c>
      <c r="S225" s="259">
        <v>0</v>
      </c>
      <c r="T225" s="160">
        <f>S225*H225</f>
        <v>0</v>
      </c>
      <c r="AR225" s="161" t="s">
        <v>243</v>
      </c>
      <c r="AT225" s="161" t="s">
        <v>177</v>
      </c>
      <c r="AU225" s="161" t="s">
        <v>80</v>
      </c>
      <c r="AY225" s="255" t="s">
        <v>175</v>
      </c>
      <c r="BE225" s="256">
        <f>IF(N225="základná",J225,0)</f>
        <v>0</v>
      </c>
      <c r="BF225" s="256">
        <f>IF(N225="znížená",J225,0)</f>
        <v>0</v>
      </c>
      <c r="BG225" s="256">
        <f>IF(N225="zákl. prenesená",J225,0)</f>
        <v>0</v>
      </c>
      <c r="BH225" s="256">
        <f>IF(N225="zníž. prenesená",J225,0)</f>
        <v>0</v>
      </c>
      <c r="BI225" s="256">
        <f>IF(N225="nulová",J225,0)</f>
        <v>0</v>
      </c>
      <c r="BJ225" s="255" t="s">
        <v>80</v>
      </c>
      <c r="BK225" s="256">
        <f>ROUND(I225*H225,2)</f>
        <v>0</v>
      </c>
      <c r="BL225" s="255" t="s">
        <v>243</v>
      </c>
      <c r="BM225" s="161" t="s">
        <v>1758</v>
      </c>
    </row>
    <row r="226" spans="2:65" s="261" customFormat="1" ht="22.9" customHeight="1" x14ac:dyDescent="0.2">
      <c r="B226" s="265"/>
      <c r="D226" s="138" t="s">
        <v>68</v>
      </c>
      <c r="E226" s="147" t="s">
        <v>951</v>
      </c>
      <c r="F226" s="147" t="s">
        <v>2812</v>
      </c>
      <c r="J226" s="266"/>
      <c r="L226" s="265"/>
      <c r="M226" s="264"/>
      <c r="P226" s="263">
        <f>SUM(P227:P228)</f>
        <v>37.886814720000004</v>
      </c>
      <c r="R226" s="263">
        <f>SUM(R227:R228)</f>
        <v>2.1993120000000005E-2</v>
      </c>
      <c r="T226" s="262">
        <f>SUM(T227:T228)</f>
        <v>0</v>
      </c>
      <c r="AR226" s="138" t="s">
        <v>80</v>
      </c>
      <c r="AT226" s="145" t="s">
        <v>68</v>
      </c>
      <c r="AU226" s="145" t="s">
        <v>76</v>
      </c>
      <c r="AY226" s="138" t="s">
        <v>175</v>
      </c>
      <c r="BK226" s="146">
        <f>SUM(BK227:BK228)</f>
        <v>0</v>
      </c>
    </row>
    <row r="227" spans="2:65" s="2" customFormat="1" ht="24.2" customHeight="1" x14ac:dyDescent="0.2">
      <c r="B227" s="258"/>
      <c r="C227" s="150" t="s">
        <v>396</v>
      </c>
      <c r="D227" s="150" t="s">
        <v>177</v>
      </c>
      <c r="E227" s="151" t="s">
        <v>2817</v>
      </c>
      <c r="F227" s="152" t="s">
        <v>2901</v>
      </c>
      <c r="G227" s="153" t="s">
        <v>180</v>
      </c>
      <c r="H227" s="154">
        <v>91.638000000000005</v>
      </c>
      <c r="I227" s="155"/>
      <c r="J227" s="155"/>
      <c r="K227" s="257"/>
      <c r="L227" s="40"/>
      <c r="M227" s="157"/>
      <c r="N227" s="260"/>
      <c r="O227" s="259">
        <v>0.26529000000000003</v>
      </c>
      <c r="P227" s="259">
        <f>O227*H227</f>
        <v>24.310645020000003</v>
      </c>
      <c r="Q227" s="259">
        <v>1.6000000000000001E-4</v>
      </c>
      <c r="R227" s="259">
        <f>Q227*H227</f>
        <v>1.4662080000000003E-2</v>
      </c>
      <c r="S227" s="259">
        <v>0</v>
      </c>
      <c r="T227" s="160">
        <f>S227*H227</f>
        <v>0</v>
      </c>
      <c r="AR227" s="161" t="s">
        <v>243</v>
      </c>
      <c r="AT227" s="161" t="s">
        <v>177</v>
      </c>
      <c r="AU227" s="161" t="s">
        <v>80</v>
      </c>
      <c r="AY227" s="255" t="s">
        <v>175</v>
      </c>
      <c r="BE227" s="256">
        <f>IF(N227="základná",J227,0)</f>
        <v>0</v>
      </c>
      <c r="BF227" s="256">
        <f>IF(N227="znížená",J227,0)</f>
        <v>0</v>
      </c>
      <c r="BG227" s="256">
        <f>IF(N227="zákl. prenesená",J227,0)</f>
        <v>0</v>
      </c>
      <c r="BH227" s="256">
        <f>IF(N227="zníž. prenesená",J227,0)</f>
        <v>0</v>
      </c>
      <c r="BI227" s="256">
        <f>IF(N227="nulová",J227,0)</f>
        <v>0</v>
      </c>
      <c r="BJ227" s="255" t="s">
        <v>80</v>
      </c>
      <c r="BK227" s="256">
        <f>ROUND(I227*H227,2)</f>
        <v>0</v>
      </c>
      <c r="BL227" s="255" t="s">
        <v>243</v>
      </c>
      <c r="BM227" s="161" t="s">
        <v>2903</v>
      </c>
    </row>
    <row r="228" spans="2:65" s="2" customFormat="1" ht="24.2" customHeight="1" x14ac:dyDescent="0.2">
      <c r="B228" s="258"/>
      <c r="C228" s="150" t="s">
        <v>403</v>
      </c>
      <c r="D228" s="150" t="s">
        <v>177</v>
      </c>
      <c r="E228" s="151" t="s">
        <v>2820</v>
      </c>
      <c r="F228" s="152" t="s">
        <v>2900</v>
      </c>
      <c r="G228" s="153" t="s">
        <v>180</v>
      </c>
      <c r="H228" s="154">
        <v>91.638000000000005</v>
      </c>
      <c r="I228" s="155"/>
      <c r="J228" s="155"/>
      <c r="K228" s="257"/>
      <c r="L228" s="40"/>
      <c r="M228" s="188"/>
      <c r="N228" s="189"/>
      <c r="O228" s="190">
        <v>0.14815</v>
      </c>
      <c r="P228" s="190">
        <f>O228*H228</f>
        <v>13.576169700000001</v>
      </c>
      <c r="Q228" s="190">
        <v>8.0000000000000007E-5</v>
      </c>
      <c r="R228" s="190">
        <f>Q228*H228</f>
        <v>7.3310400000000013E-3</v>
      </c>
      <c r="S228" s="190">
        <v>0</v>
      </c>
      <c r="T228" s="191">
        <f>S228*H228</f>
        <v>0</v>
      </c>
      <c r="AR228" s="161" t="s">
        <v>243</v>
      </c>
      <c r="AT228" s="161" t="s">
        <v>177</v>
      </c>
      <c r="AU228" s="161" t="s">
        <v>80</v>
      </c>
      <c r="AY228" s="255" t="s">
        <v>175</v>
      </c>
      <c r="BE228" s="256">
        <f>IF(N228="základná",J228,0)</f>
        <v>0</v>
      </c>
      <c r="BF228" s="256">
        <f>IF(N228="znížená",J228,0)</f>
        <v>0</v>
      </c>
      <c r="BG228" s="256">
        <f>IF(N228="zákl. prenesená",J228,0)</f>
        <v>0</v>
      </c>
      <c r="BH228" s="256">
        <f>IF(N228="zníž. prenesená",J228,0)</f>
        <v>0</v>
      </c>
      <c r="BI228" s="256">
        <f>IF(N228="nulová",J228,0)</f>
        <v>0</v>
      </c>
      <c r="BJ228" s="255" t="s">
        <v>80</v>
      </c>
      <c r="BK228" s="256">
        <f>ROUND(I228*H228,2)</f>
        <v>0</v>
      </c>
      <c r="BL228" s="255" t="s">
        <v>243</v>
      </c>
      <c r="BM228" s="161" t="s">
        <v>2902</v>
      </c>
    </row>
    <row r="229" spans="2:65" s="2" customFormat="1" ht="6.95" customHeight="1" x14ac:dyDescent="0.2">
      <c r="B229" s="254"/>
      <c r="C229" s="253"/>
      <c r="D229" s="253"/>
      <c r="E229" s="253"/>
      <c r="F229" s="253"/>
      <c r="G229" s="253"/>
      <c r="H229" s="253"/>
      <c r="I229" s="253"/>
      <c r="J229" s="253"/>
      <c r="K229" s="253"/>
      <c r="L229" s="40"/>
    </row>
  </sheetData>
  <autoFilter ref="C129:K228"/>
  <mergeCells count="18">
    <mergeCell ref="E91:H91"/>
    <mergeCell ref="E7:H7"/>
    <mergeCell ref="E11:H11"/>
    <mergeCell ref="E9:H9"/>
    <mergeCell ref="E13:H13"/>
    <mergeCell ref="E22:H22"/>
    <mergeCell ref="F12:I12"/>
    <mergeCell ref="F90:I90"/>
    <mergeCell ref="L2:V2"/>
    <mergeCell ref="E31:H31"/>
    <mergeCell ref="E85:H85"/>
    <mergeCell ref="E89:H89"/>
    <mergeCell ref="E87:H87"/>
    <mergeCell ref="F124:I124"/>
    <mergeCell ref="E119:H119"/>
    <mergeCell ref="E123:H123"/>
    <mergeCell ref="E121:H121"/>
    <mergeCell ref="E125:H125"/>
  </mergeCells>
  <pageMargins left="0.39374999999999999" right="0.39374999999999999" top="0.39374999999999999" bottom="0.39374999999999999" header="0" footer="0"/>
  <pageSetup paperSize="9" scale="87" fitToHeight="100" orientation="portrait" blackAndWhite="1" r:id="rId1"/>
  <headerFooter>
    <oddFooter>&amp;CStrana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13"/>
  <sheetViews>
    <sheetView showGridLines="0" topLeftCell="A115" workbookViewId="0">
      <selection activeCell="I134" sqref="I134:J214"/>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5"/>
    </row>
    <row r="2" spans="1:46" s="1" customFormat="1" ht="36.950000000000003" customHeight="1" x14ac:dyDescent="0.2">
      <c r="L2" s="298" t="s">
        <v>5</v>
      </c>
      <c r="M2" s="299"/>
      <c r="N2" s="299"/>
      <c r="O2" s="299"/>
      <c r="P2" s="299"/>
      <c r="Q2" s="299"/>
      <c r="R2" s="299"/>
      <c r="S2" s="299"/>
      <c r="T2" s="299"/>
      <c r="U2" s="299"/>
      <c r="V2" s="299"/>
      <c r="AT2" s="16" t="s">
        <v>118</v>
      </c>
    </row>
    <row r="3" spans="1:46" s="1" customFormat="1" ht="6.95" customHeight="1" x14ac:dyDescent="0.2">
      <c r="B3" s="17"/>
      <c r="C3" s="18"/>
      <c r="D3" s="18"/>
      <c r="E3" s="18"/>
      <c r="F3" s="18"/>
      <c r="G3" s="18"/>
      <c r="H3" s="18"/>
      <c r="I3" s="18"/>
      <c r="J3" s="18"/>
      <c r="K3" s="18"/>
      <c r="L3" s="19"/>
      <c r="AT3" s="16" t="s">
        <v>69</v>
      </c>
    </row>
    <row r="4" spans="1:46" s="1" customFormat="1" ht="24.95" customHeight="1" x14ac:dyDescent="0.2">
      <c r="B4" s="19"/>
      <c r="D4" s="20" t="s">
        <v>138</v>
      </c>
      <c r="L4" s="19"/>
      <c r="M4" s="96" t="s">
        <v>8</v>
      </c>
      <c r="AT4" s="16" t="s">
        <v>3</v>
      </c>
    </row>
    <row r="5" spans="1:46" s="1" customFormat="1" ht="6.95" customHeight="1" x14ac:dyDescent="0.2">
      <c r="B5" s="19"/>
      <c r="L5" s="19"/>
    </row>
    <row r="6" spans="1:46" s="1" customFormat="1" ht="12" customHeight="1" x14ac:dyDescent="0.2">
      <c r="B6" s="19"/>
      <c r="D6" s="25" t="s">
        <v>11</v>
      </c>
      <c r="L6" s="19"/>
    </row>
    <row r="7" spans="1:46" s="1" customFormat="1" ht="16.5" customHeight="1" x14ac:dyDescent="0.2">
      <c r="B7" s="19"/>
      <c r="E7" s="353" t="str">
        <f>'Rekapitulácia stavby'!K6</f>
        <v>Lipany OOPZ, Rekonštrukcia objektu</v>
      </c>
      <c r="F7" s="354"/>
      <c r="G7" s="354"/>
      <c r="H7" s="354"/>
      <c r="L7" s="19"/>
    </row>
    <row r="8" spans="1:46" ht="14.25" x14ac:dyDescent="0.2">
      <c r="B8" s="19"/>
      <c r="D8" s="25" t="s">
        <v>139</v>
      </c>
      <c r="E8" s="202"/>
      <c r="F8" s="202"/>
      <c r="G8" s="202"/>
      <c r="H8" s="202"/>
      <c r="L8" s="19"/>
    </row>
    <row r="9" spans="1:46" s="1" customFormat="1" ht="16.5" customHeight="1" x14ac:dyDescent="0.2">
      <c r="B9" s="19"/>
      <c r="E9" s="353" t="s">
        <v>140</v>
      </c>
      <c r="F9" s="356"/>
      <c r="G9" s="356"/>
      <c r="H9" s="356"/>
      <c r="L9" s="19"/>
    </row>
    <row r="10" spans="1:46" s="1" customFormat="1" ht="12" customHeight="1" x14ac:dyDescent="0.2">
      <c r="B10" s="19"/>
      <c r="D10" s="25" t="s">
        <v>141</v>
      </c>
      <c r="E10" s="202"/>
      <c r="F10" s="202"/>
      <c r="G10" s="202"/>
      <c r="H10" s="202"/>
      <c r="L10" s="19"/>
    </row>
    <row r="11" spans="1:46" s="2" customFormat="1" ht="16.5" customHeight="1" x14ac:dyDescent="0.2">
      <c r="A11" s="28"/>
      <c r="B11" s="29"/>
      <c r="C11" s="28"/>
      <c r="D11" s="28"/>
      <c r="E11" s="354" t="s">
        <v>1623</v>
      </c>
      <c r="F11" s="355"/>
      <c r="G11" s="355"/>
      <c r="H11" s="355"/>
      <c r="I11" s="28"/>
      <c r="J11" s="28"/>
      <c r="K11" s="28"/>
      <c r="L11" s="40"/>
      <c r="S11" s="28"/>
      <c r="T11" s="28"/>
      <c r="U11" s="28"/>
      <c r="V11" s="28"/>
      <c r="W11" s="28"/>
      <c r="X11" s="28"/>
      <c r="Y11" s="28"/>
      <c r="Z11" s="28"/>
      <c r="AA11" s="28"/>
      <c r="AB11" s="28"/>
      <c r="AC11" s="28"/>
      <c r="AD11" s="28"/>
      <c r="AE11" s="28"/>
    </row>
    <row r="12" spans="1:46" s="2" customFormat="1" ht="12" customHeight="1" x14ac:dyDescent="0.2">
      <c r="A12" s="28"/>
      <c r="B12" s="29"/>
      <c r="C12" s="28"/>
      <c r="D12" s="25" t="s">
        <v>143</v>
      </c>
      <c r="E12" s="28"/>
      <c r="F12" s="2" t="s">
        <v>2882</v>
      </c>
      <c r="G12" s="28"/>
      <c r="H12" s="28"/>
      <c r="I12" s="28"/>
      <c r="J12" s="28"/>
      <c r="K12" s="28"/>
      <c r="L12" s="40"/>
      <c r="S12" s="28"/>
      <c r="T12" s="28"/>
      <c r="U12" s="28"/>
      <c r="V12" s="28"/>
      <c r="W12" s="28"/>
      <c r="X12" s="28"/>
      <c r="Y12" s="28"/>
      <c r="Z12" s="28"/>
      <c r="AA12" s="28"/>
      <c r="AB12" s="28"/>
      <c r="AC12" s="28"/>
      <c r="AD12" s="28"/>
      <c r="AE12" s="28"/>
    </row>
    <row r="13" spans="1:46" s="2" customFormat="1" ht="16.5" customHeight="1" x14ac:dyDescent="0.2">
      <c r="A13" s="28"/>
      <c r="B13" s="29"/>
      <c r="C13" s="28"/>
      <c r="D13" s="28"/>
      <c r="E13" s="333" t="s">
        <v>1759</v>
      </c>
      <c r="F13" s="357"/>
      <c r="G13" s="357"/>
      <c r="H13" s="357"/>
      <c r="I13" s="28"/>
      <c r="J13" s="28"/>
      <c r="K13" s="28"/>
      <c r="L13" s="40"/>
      <c r="S13" s="28"/>
      <c r="T13" s="28"/>
      <c r="U13" s="28"/>
      <c r="V13" s="28"/>
      <c r="W13" s="28"/>
      <c r="X13" s="28"/>
      <c r="Y13" s="28"/>
      <c r="Z13" s="28"/>
      <c r="AA13" s="28"/>
      <c r="AB13" s="28"/>
      <c r="AC13" s="28"/>
      <c r="AD13" s="28"/>
      <c r="AE13" s="28"/>
    </row>
    <row r="14" spans="1:46" s="2" customFormat="1" x14ac:dyDescent="0.2">
      <c r="A14" s="28"/>
      <c r="B14" s="29"/>
      <c r="C14" s="28"/>
      <c r="D14" s="28"/>
      <c r="E14" s="28"/>
      <c r="F14" s="28"/>
      <c r="G14" s="28"/>
      <c r="H14" s="28"/>
      <c r="I14" s="28"/>
      <c r="J14" s="28"/>
      <c r="K14" s="28"/>
      <c r="L14" s="40"/>
      <c r="S14" s="28"/>
      <c r="T14" s="28"/>
      <c r="U14" s="28"/>
      <c r="V14" s="28"/>
      <c r="W14" s="28"/>
      <c r="X14" s="28"/>
      <c r="Y14" s="28"/>
      <c r="Z14" s="28"/>
      <c r="AA14" s="28"/>
      <c r="AB14" s="28"/>
      <c r="AC14" s="28"/>
      <c r="AD14" s="28"/>
      <c r="AE14" s="28"/>
    </row>
    <row r="15" spans="1:46" s="2" customFormat="1" ht="12" customHeight="1" x14ac:dyDescent="0.2">
      <c r="A15" s="28"/>
      <c r="B15" s="29"/>
      <c r="C15" s="28"/>
      <c r="D15" s="25" t="s">
        <v>13</v>
      </c>
      <c r="E15" s="28"/>
      <c r="F15" s="198" t="s">
        <v>16</v>
      </c>
      <c r="G15" s="28"/>
      <c r="H15" s="28"/>
      <c r="I15" s="25" t="s">
        <v>14</v>
      </c>
      <c r="J15" s="23" t="s">
        <v>1</v>
      </c>
      <c r="K15" s="28"/>
      <c r="L15" s="40"/>
      <c r="S15" s="28"/>
      <c r="T15" s="28"/>
      <c r="U15" s="28"/>
      <c r="V15" s="28"/>
      <c r="W15" s="28"/>
      <c r="X15" s="28"/>
      <c r="Y15" s="28"/>
      <c r="Z15" s="28"/>
      <c r="AA15" s="28"/>
      <c r="AB15" s="28"/>
      <c r="AC15" s="28"/>
      <c r="AD15" s="28"/>
      <c r="AE15" s="28"/>
    </row>
    <row r="16" spans="1:46" s="2" customFormat="1" ht="12" customHeight="1" x14ac:dyDescent="0.2">
      <c r="A16" s="28"/>
      <c r="B16" s="29"/>
      <c r="C16" s="28"/>
      <c r="D16" s="25" t="s">
        <v>15</v>
      </c>
      <c r="E16" s="28"/>
      <c r="F16" s="23" t="s">
        <v>16</v>
      </c>
      <c r="G16" s="28"/>
      <c r="H16" s="28"/>
      <c r="I16" s="25" t="s">
        <v>17</v>
      </c>
      <c r="J16" s="53" t="str">
        <f>'Rekapitulácia stavby'!AN8</f>
        <v>16.12.2022</v>
      </c>
      <c r="K16" s="28"/>
      <c r="L16" s="40"/>
      <c r="S16" s="28"/>
      <c r="T16" s="28"/>
      <c r="U16" s="28"/>
      <c r="V16" s="28"/>
      <c r="W16" s="28"/>
      <c r="X16" s="28"/>
      <c r="Y16" s="28"/>
      <c r="Z16" s="28"/>
      <c r="AA16" s="28"/>
      <c r="AB16" s="28"/>
      <c r="AC16" s="28"/>
      <c r="AD16" s="28"/>
      <c r="AE16" s="28"/>
    </row>
    <row r="17" spans="1:31" s="2" customFormat="1" ht="10.9" customHeight="1" x14ac:dyDescent="0.2">
      <c r="A17" s="28"/>
      <c r="B17" s="29"/>
      <c r="C17" s="28"/>
      <c r="D17" s="28"/>
      <c r="E17" s="28"/>
      <c r="F17" s="28"/>
      <c r="G17" s="28"/>
      <c r="H17" s="28"/>
      <c r="I17" s="28"/>
      <c r="J17" s="28"/>
      <c r="K17" s="28"/>
      <c r="L17" s="40"/>
      <c r="S17" s="28"/>
      <c r="T17" s="28"/>
      <c r="U17" s="28"/>
      <c r="V17" s="28"/>
      <c r="W17" s="28"/>
      <c r="X17" s="28"/>
      <c r="Y17" s="28"/>
      <c r="Z17" s="28"/>
      <c r="AA17" s="28"/>
      <c r="AB17" s="28"/>
      <c r="AC17" s="28"/>
      <c r="AD17" s="28"/>
      <c r="AE17" s="28"/>
    </row>
    <row r="18" spans="1:31" s="2" customFormat="1" ht="12" customHeight="1" x14ac:dyDescent="0.2">
      <c r="A18" s="28"/>
      <c r="B18" s="29"/>
      <c r="C18" s="28"/>
      <c r="D18" s="25" t="s">
        <v>19</v>
      </c>
      <c r="E18" s="28"/>
      <c r="F18" s="28"/>
      <c r="G18" s="28"/>
      <c r="H18" s="28"/>
      <c r="I18" s="25" t="s">
        <v>20</v>
      </c>
      <c r="J18" s="23" t="s">
        <v>1</v>
      </c>
      <c r="K18" s="28"/>
      <c r="L18" s="40"/>
      <c r="S18" s="28"/>
      <c r="T18" s="28"/>
      <c r="U18" s="28"/>
      <c r="V18" s="28"/>
      <c r="W18" s="28"/>
      <c r="X18" s="28"/>
      <c r="Y18" s="28"/>
      <c r="Z18" s="28"/>
      <c r="AA18" s="28"/>
      <c r="AB18" s="28"/>
      <c r="AC18" s="28"/>
      <c r="AD18" s="28"/>
      <c r="AE18" s="28"/>
    </row>
    <row r="19" spans="1:31" s="2" customFormat="1" ht="18" customHeight="1" x14ac:dyDescent="0.2">
      <c r="A19" s="28"/>
      <c r="B19" s="29"/>
      <c r="C19" s="28"/>
      <c r="D19" s="28"/>
      <c r="E19" s="23" t="s">
        <v>1080</v>
      </c>
      <c r="F19" s="28"/>
      <c r="G19" s="28"/>
      <c r="H19" s="28"/>
      <c r="I19" s="25" t="s">
        <v>21</v>
      </c>
      <c r="J19" s="23" t="s">
        <v>1</v>
      </c>
      <c r="K19" s="28"/>
      <c r="L19" s="40"/>
      <c r="S19" s="28"/>
      <c r="T19" s="28"/>
      <c r="U19" s="28"/>
      <c r="V19" s="28"/>
      <c r="W19" s="28"/>
      <c r="X19" s="28"/>
      <c r="Y19" s="28"/>
      <c r="Z19" s="28"/>
      <c r="AA19" s="28"/>
      <c r="AB19" s="28"/>
      <c r="AC19" s="28"/>
      <c r="AD19" s="28"/>
      <c r="AE19" s="28"/>
    </row>
    <row r="20" spans="1:31" s="2" customFormat="1" ht="6.95" customHeight="1" x14ac:dyDescent="0.2">
      <c r="A20" s="28"/>
      <c r="B20" s="29"/>
      <c r="C20" s="28"/>
      <c r="D20" s="28"/>
      <c r="E20" s="28"/>
      <c r="F20" s="28"/>
      <c r="G20" s="28"/>
      <c r="H20" s="28"/>
      <c r="I20" s="28"/>
      <c r="J20" s="28"/>
      <c r="K20" s="28"/>
      <c r="L20" s="40"/>
      <c r="S20" s="28"/>
      <c r="T20" s="28"/>
      <c r="U20" s="28"/>
      <c r="V20" s="28"/>
      <c r="W20" s="28"/>
      <c r="X20" s="28"/>
      <c r="Y20" s="28"/>
      <c r="Z20" s="28"/>
      <c r="AA20" s="28"/>
      <c r="AB20" s="28"/>
      <c r="AC20" s="28"/>
      <c r="AD20" s="28"/>
      <c r="AE20" s="28"/>
    </row>
    <row r="21" spans="1:31" s="2" customFormat="1" ht="12" customHeight="1" x14ac:dyDescent="0.2">
      <c r="A21" s="28"/>
      <c r="B21" s="29"/>
      <c r="C21" s="28"/>
      <c r="D21" s="25" t="s">
        <v>22</v>
      </c>
      <c r="E21" s="28"/>
      <c r="F21" s="28"/>
      <c r="G21" s="28"/>
      <c r="H21" s="28"/>
      <c r="I21" s="25" t="s">
        <v>20</v>
      </c>
      <c r="J21" s="23" t="s">
        <v>1</v>
      </c>
      <c r="K21" s="28"/>
      <c r="L21" s="40"/>
      <c r="S21" s="28"/>
      <c r="T21" s="28"/>
      <c r="U21" s="28"/>
      <c r="V21" s="28"/>
      <c r="W21" s="28"/>
      <c r="X21" s="28"/>
      <c r="Y21" s="28"/>
      <c r="Z21" s="28"/>
      <c r="AA21" s="28"/>
      <c r="AB21" s="28"/>
      <c r="AC21" s="28"/>
      <c r="AD21" s="28"/>
      <c r="AE21" s="28"/>
    </row>
    <row r="22" spans="1:31" s="2" customFormat="1" ht="18" customHeight="1" x14ac:dyDescent="0.2">
      <c r="A22" s="28"/>
      <c r="B22" s="29"/>
      <c r="C22" s="28"/>
      <c r="D22" s="28"/>
      <c r="E22" s="23" t="s">
        <v>16</v>
      </c>
      <c r="F22" s="28"/>
      <c r="G22" s="28"/>
      <c r="H22" s="28"/>
      <c r="I22" s="25" t="s">
        <v>21</v>
      </c>
      <c r="J22" s="23" t="s">
        <v>1</v>
      </c>
      <c r="K22" s="28"/>
      <c r="L22" s="40"/>
      <c r="S22" s="28"/>
      <c r="T22" s="28"/>
      <c r="U22" s="28"/>
      <c r="V22" s="28"/>
      <c r="W22" s="28"/>
      <c r="X22" s="28"/>
      <c r="Y22" s="28"/>
      <c r="Z22" s="28"/>
      <c r="AA22" s="28"/>
      <c r="AB22" s="28"/>
      <c r="AC22" s="28"/>
      <c r="AD22" s="28"/>
      <c r="AE22" s="28"/>
    </row>
    <row r="23" spans="1:31" s="2" customFormat="1" ht="6.95" customHeight="1" x14ac:dyDescent="0.2">
      <c r="A23" s="28"/>
      <c r="B23" s="29"/>
      <c r="C23" s="28"/>
      <c r="D23" s="28"/>
      <c r="E23" s="28"/>
      <c r="F23" s="28"/>
      <c r="G23" s="28"/>
      <c r="H23" s="28"/>
      <c r="I23" s="28"/>
      <c r="J23" s="28"/>
      <c r="K23" s="28"/>
      <c r="L23" s="40"/>
      <c r="S23" s="28"/>
      <c r="T23" s="28"/>
      <c r="U23" s="28"/>
      <c r="V23" s="28"/>
      <c r="W23" s="28"/>
      <c r="X23" s="28"/>
      <c r="Y23" s="28"/>
      <c r="Z23" s="28"/>
      <c r="AA23" s="28"/>
      <c r="AB23" s="28"/>
      <c r="AC23" s="28"/>
      <c r="AD23" s="28"/>
      <c r="AE23" s="28"/>
    </row>
    <row r="24" spans="1:31" s="2" customFormat="1" ht="12" customHeight="1" x14ac:dyDescent="0.2">
      <c r="A24" s="28"/>
      <c r="B24" s="29"/>
      <c r="C24" s="28"/>
      <c r="D24" s="25" t="s">
        <v>23</v>
      </c>
      <c r="E24" s="28"/>
      <c r="F24" s="28"/>
      <c r="G24" s="28"/>
      <c r="H24" s="28"/>
      <c r="I24" s="25" t="s">
        <v>20</v>
      </c>
      <c r="J24" s="23" t="s">
        <v>1</v>
      </c>
      <c r="K24" s="28"/>
      <c r="L24" s="40"/>
      <c r="S24" s="28"/>
      <c r="T24" s="28"/>
      <c r="U24" s="28"/>
      <c r="V24" s="28"/>
      <c r="W24" s="28"/>
      <c r="X24" s="28"/>
      <c r="Y24" s="28"/>
      <c r="Z24" s="28"/>
      <c r="AA24" s="28"/>
      <c r="AB24" s="28"/>
      <c r="AC24" s="28"/>
      <c r="AD24" s="28"/>
      <c r="AE24" s="28"/>
    </row>
    <row r="25" spans="1:31" s="2" customFormat="1" ht="18" customHeight="1" x14ac:dyDescent="0.2">
      <c r="A25" s="28"/>
      <c r="B25" s="29"/>
      <c r="C25" s="28"/>
      <c r="D25" s="28"/>
      <c r="E25" s="23" t="s">
        <v>24</v>
      </c>
      <c r="F25" s="28"/>
      <c r="G25" s="28"/>
      <c r="H25" s="28"/>
      <c r="I25" s="25" t="s">
        <v>21</v>
      </c>
      <c r="J25" s="23" t="s">
        <v>1</v>
      </c>
      <c r="K25" s="28"/>
      <c r="L25" s="40"/>
      <c r="S25" s="28"/>
      <c r="T25" s="28"/>
      <c r="U25" s="28"/>
      <c r="V25" s="28"/>
      <c r="W25" s="28"/>
      <c r="X25" s="28"/>
      <c r="Y25" s="28"/>
      <c r="Z25" s="28"/>
      <c r="AA25" s="28"/>
      <c r="AB25" s="28"/>
      <c r="AC25" s="28"/>
      <c r="AD25" s="28"/>
      <c r="AE25" s="28"/>
    </row>
    <row r="26" spans="1:31" s="2" customFormat="1" ht="6.95" customHeight="1" x14ac:dyDescent="0.2">
      <c r="A26" s="28"/>
      <c r="B26" s="29"/>
      <c r="C26" s="28"/>
      <c r="D26" s="28"/>
      <c r="E26" s="28"/>
      <c r="F26" s="28"/>
      <c r="G26" s="28"/>
      <c r="H26" s="28"/>
      <c r="I26" s="28"/>
      <c r="J26" s="28"/>
      <c r="K26" s="28"/>
      <c r="L26" s="40"/>
      <c r="S26" s="28"/>
      <c r="T26" s="28"/>
      <c r="U26" s="28"/>
      <c r="V26" s="28"/>
      <c r="W26" s="28"/>
      <c r="X26" s="28"/>
      <c r="Y26" s="28"/>
      <c r="Z26" s="28"/>
      <c r="AA26" s="28"/>
      <c r="AB26" s="28"/>
      <c r="AC26" s="28"/>
      <c r="AD26" s="28"/>
      <c r="AE26" s="28"/>
    </row>
    <row r="27" spans="1:31" s="2" customFormat="1" ht="12" customHeight="1" x14ac:dyDescent="0.2">
      <c r="A27" s="28"/>
      <c r="B27" s="29"/>
      <c r="C27" s="28"/>
      <c r="D27" s="25" t="s">
        <v>26</v>
      </c>
      <c r="E27" s="28"/>
      <c r="F27" s="28"/>
      <c r="G27" s="28"/>
      <c r="H27" s="28"/>
      <c r="I27" s="25" t="s">
        <v>20</v>
      </c>
      <c r="J27" s="23" t="s">
        <v>1</v>
      </c>
      <c r="K27" s="28"/>
      <c r="L27" s="40"/>
      <c r="S27" s="28"/>
      <c r="T27" s="28"/>
      <c r="U27" s="28"/>
      <c r="V27" s="28"/>
      <c r="W27" s="28"/>
      <c r="X27" s="28"/>
      <c r="Y27" s="28"/>
      <c r="Z27" s="28"/>
      <c r="AA27" s="28"/>
      <c r="AB27" s="28"/>
      <c r="AC27" s="28"/>
      <c r="AD27" s="28"/>
      <c r="AE27" s="28"/>
    </row>
    <row r="28" spans="1:31" s="2" customFormat="1" ht="18" customHeight="1" x14ac:dyDescent="0.2">
      <c r="A28" s="28"/>
      <c r="B28" s="29"/>
      <c r="C28" s="28"/>
      <c r="D28" s="28"/>
      <c r="E28" s="23" t="s">
        <v>27</v>
      </c>
      <c r="F28" s="28"/>
      <c r="G28" s="28"/>
      <c r="H28" s="28"/>
      <c r="I28" s="25" t="s">
        <v>21</v>
      </c>
      <c r="J28" s="23" t="s">
        <v>1</v>
      </c>
      <c r="K28" s="28"/>
      <c r="L28" s="40"/>
      <c r="S28" s="28"/>
      <c r="T28" s="28"/>
      <c r="U28" s="28"/>
      <c r="V28" s="28"/>
      <c r="W28" s="28"/>
      <c r="X28" s="28"/>
      <c r="Y28" s="28"/>
      <c r="Z28" s="28"/>
      <c r="AA28" s="28"/>
      <c r="AB28" s="28"/>
      <c r="AC28" s="28"/>
      <c r="AD28" s="28"/>
      <c r="AE28" s="28"/>
    </row>
    <row r="29" spans="1:31" s="2" customFormat="1" ht="6.95" customHeight="1" x14ac:dyDescent="0.2">
      <c r="A29" s="28"/>
      <c r="B29" s="29"/>
      <c r="C29" s="28"/>
      <c r="D29" s="28"/>
      <c r="E29" s="28"/>
      <c r="F29" s="28"/>
      <c r="G29" s="28"/>
      <c r="H29" s="28"/>
      <c r="I29" s="28"/>
      <c r="J29" s="28"/>
      <c r="K29" s="28"/>
      <c r="L29" s="40"/>
      <c r="S29" s="28"/>
      <c r="T29" s="28"/>
      <c r="U29" s="28"/>
      <c r="V29" s="28"/>
      <c r="W29" s="28"/>
      <c r="X29" s="28"/>
      <c r="Y29" s="28"/>
      <c r="Z29" s="28"/>
      <c r="AA29" s="28"/>
      <c r="AB29" s="28"/>
      <c r="AC29" s="28"/>
      <c r="AD29" s="28"/>
      <c r="AE29" s="28"/>
    </row>
    <row r="30" spans="1:31" s="2" customFormat="1" ht="12" customHeight="1" x14ac:dyDescent="0.2">
      <c r="A30" s="28"/>
      <c r="B30" s="29"/>
      <c r="C30" s="28"/>
      <c r="D30" s="25" t="s">
        <v>28</v>
      </c>
      <c r="E30" s="28"/>
      <c r="F30" s="28"/>
      <c r="G30" s="28"/>
      <c r="H30" s="28"/>
      <c r="I30" s="28"/>
      <c r="J30" s="28"/>
      <c r="K30" s="28"/>
      <c r="L30" s="40"/>
      <c r="S30" s="28"/>
      <c r="T30" s="28"/>
      <c r="U30" s="28"/>
      <c r="V30" s="28"/>
      <c r="W30" s="28"/>
      <c r="X30" s="28"/>
      <c r="Y30" s="28"/>
      <c r="Z30" s="28"/>
      <c r="AA30" s="28"/>
      <c r="AB30" s="28"/>
      <c r="AC30" s="28"/>
      <c r="AD30" s="28"/>
      <c r="AE30" s="28"/>
    </row>
    <row r="31" spans="1:31" s="8" customFormat="1" ht="16.5" customHeight="1" x14ac:dyDescent="0.2">
      <c r="A31" s="98"/>
      <c r="B31" s="99"/>
      <c r="C31" s="98"/>
      <c r="D31" s="98"/>
      <c r="E31" s="304" t="s">
        <v>1</v>
      </c>
      <c r="F31" s="304"/>
      <c r="G31" s="304"/>
      <c r="H31" s="304"/>
      <c r="I31" s="98"/>
      <c r="J31" s="98"/>
      <c r="K31" s="98"/>
      <c r="L31" s="100"/>
      <c r="S31" s="98"/>
      <c r="T31" s="98"/>
      <c r="U31" s="98"/>
      <c r="V31" s="98"/>
      <c r="W31" s="98"/>
      <c r="X31" s="98"/>
      <c r="Y31" s="98"/>
      <c r="Z31" s="98"/>
      <c r="AA31" s="98"/>
      <c r="AB31" s="98"/>
      <c r="AC31" s="98"/>
      <c r="AD31" s="98"/>
      <c r="AE31" s="98"/>
    </row>
    <row r="32" spans="1:31" s="2" customFormat="1" ht="6.95" customHeight="1" x14ac:dyDescent="0.2">
      <c r="A32" s="28"/>
      <c r="B32" s="29"/>
      <c r="C32" s="28"/>
      <c r="D32" s="28"/>
      <c r="E32" s="28"/>
      <c r="F32" s="28"/>
      <c r="G32" s="28"/>
      <c r="H32" s="28"/>
      <c r="I32" s="28"/>
      <c r="J32" s="28"/>
      <c r="K32" s="28"/>
      <c r="L32" s="40"/>
      <c r="S32" s="28"/>
      <c r="T32" s="28"/>
      <c r="U32" s="28"/>
      <c r="V32" s="28"/>
      <c r="W32" s="28"/>
      <c r="X32" s="28"/>
      <c r="Y32" s="28"/>
      <c r="Z32" s="28"/>
      <c r="AA32" s="28"/>
      <c r="AB32" s="28"/>
      <c r="AC32" s="28"/>
      <c r="AD32" s="28"/>
      <c r="AE32" s="28"/>
    </row>
    <row r="33" spans="1:31" s="2" customFormat="1" ht="6.95" customHeight="1" x14ac:dyDescent="0.2">
      <c r="A33" s="28"/>
      <c r="B33" s="29"/>
      <c r="C33" s="28"/>
      <c r="D33" s="64"/>
      <c r="E33" s="64"/>
      <c r="F33" s="64"/>
      <c r="G33" s="64"/>
      <c r="H33" s="64"/>
      <c r="I33" s="64"/>
      <c r="J33" s="64"/>
      <c r="K33" s="64"/>
      <c r="L33" s="40"/>
      <c r="S33" s="28"/>
      <c r="T33" s="28"/>
      <c r="U33" s="28"/>
      <c r="V33" s="28"/>
      <c r="W33" s="28"/>
      <c r="X33" s="28"/>
      <c r="Y33" s="28"/>
      <c r="Z33" s="28"/>
      <c r="AA33" s="28"/>
      <c r="AB33" s="28"/>
      <c r="AC33" s="28"/>
      <c r="AD33" s="28"/>
      <c r="AE33" s="28"/>
    </row>
    <row r="34" spans="1:31" s="2" customFormat="1" ht="25.35" customHeight="1" x14ac:dyDescent="0.2">
      <c r="A34" s="28"/>
      <c r="B34" s="29"/>
      <c r="C34" s="28"/>
      <c r="D34" s="101" t="s">
        <v>29</v>
      </c>
      <c r="E34" s="28"/>
      <c r="F34" s="28"/>
      <c r="G34" s="28"/>
      <c r="H34" s="28"/>
      <c r="I34" s="28"/>
      <c r="J34" s="69"/>
      <c r="K34" s="28"/>
      <c r="L34" s="40"/>
      <c r="S34" s="28"/>
      <c r="T34" s="28"/>
      <c r="U34" s="28"/>
      <c r="V34" s="28"/>
      <c r="W34" s="28"/>
      <c r="X34" s="28"/>
      <c r="Y34" s="28"/>
      <c r="Z34" s="28"/>
      <c r="AA34" s="28"/>
      <c r="AB34" s="28"/>
      <c r="AC34" s="28"/>
      <c r="AD34" s="28"/>
      <c r="AE34" s="28"/>
    </row>
    <row r="35" spans="1:31" s="2" customFormat="1" ht="6.95" customHeight="1" x14ac:dyDescent="0.2">
      <c r="A35" s="28"/>
      <c r="B35" s="29"/>
      <c r="C35" s="28"/>
      <c r="D35" s="64"/>
      <c r="E35" s="64"/>
      <c r="F35" s="64"/>
      <c r="G35" s="64"/>
      <c r="H35" s="64"/>
      <c r="I35" s="64"/>
      <c r="J35" s="64"/>
      <c r="K35" s="64"/>
      <c r="L35" s="40"/>
      <c r="S35" s="28"/>
      <c r="T35" s="28"/>
      <c r="U35" s="28"/>
      <c r="V35" s="28"/>
      <c r="W35" s="28"/>
      <c r="X35" s="28"/>
      <c r="Y35" s="28"/>
      <c r="Z35" s="28"/>
      <c r="AA35" s="28"/>
      <c r="AB35" s="28"/>
      <c r="AC35" s="28"/>
      <c r="AD35" s="28"/>
      <c r="AE35" s="28"/>
    </row>
    <row r="36" spans="1:31" s="2" customFormat="1" ht="14.45" customHeight="1" x14ac:dyDescent="0.2">
      <c r="A36" s="28"/>
      <c r="B36" s="29"/>
      <c r="C36" s="28"/>
      <c r="D36" s="28"/>
      <c r="E36" s="28"/>
      <c r="F36" s="32" t="s">
        <v>31</v>
      </c>
      <c r="G36" s="28"/>
      <c r="H36" s="28"/>
      <c r="I36" s="32" t="s">
        <v>30</v>
      </c>
      <c r="J36" s="32" t="s">
        <v>32</v>
      </c>
      <c r="K36" s="28"/>
      <c r="L36" s="40"/>
      <c r="S36" s="28"/>
      <c r="T36" s="28"/>
      <c r="U36" s="28"/>
      <c r="V36" s="28"/>
      <c r="W36" s="28"/>
      <c r="X36" s="28"/>
      <c r="Y36" s="28"/>
      <c r="Z36" s="28"/>
      <c r="AA36" s="28"/>
      <c r="AB36" s="28"/>
      <c r="AC36" s="28"/>
      <c r="AD36" s="28"/>
      <c r="AE36" s="28"/>
    </row>
    <row r="37" spans="1:31" s="2" customFormat="1" ht="14.45" customHeight="1" x14ac:dyDescent="0.2">
      <c r="A37" s="28"/>
      <c r="B37" s="29"/>
      <c r="C37" s="28"/>
      <c r="D37" s="97" t="s">
        <v>33</v>
      </c>
      <c r="E37" s="34" t="s">
        <v>34</v>
      </c>
      <c r="F37" s="102">
        <f>ROUND((SUM(BE134:BE212)),  2)</f>
        <v>0</v>
      </c>
      <c r="G37" s="103"/>
      <c r="H37" s="103"/>
      <c r="I37" s="104">
        <v>0.2</v>
      </c>
      <c r="J37" s="102">
        <f>ROUND(((SUM(BE134:BE212))*I37),  2)</f>
        <v>0</v>
      </c>
      <c r="K37" s="28"/>
      <c r="L37" s="40"/>
      <c r="S37" s="28"/>
      <c r="T37" s="28"/>
      <c r="U37" s="28"/>
      <c r="V37" s="28"/>
      <c r="W37" s="28"/>
      <c r="X37" s="28"/>
      <c r="Y37" s="28"/>
      <c r="Z37" s="28"/>
      <c r="AA37" s="28"/>
      <c r="AB37" s="28"/>
      <c r="AC37" s="28"/>
      <c r="AD37" s="28"/>
      <c r="AE37" s="28"/>
    </row>
    <row r="38" spans="1:31" s="2" customFormat="1" ht="14.45" customHeight="1" x14ac:dyDescent="0.2">
      <c r="A38" s="28"/>
      <c r="B38" s="29"/>
      <c r="C38" s="28"/>
      <c r="D38" s="28"/>
      <c r="E38" s="34" t="s">
        <v>35</v>
      </c>
      <c r="F38" s="105"/>
      <c r="G38" s="28"/>
      <c r="H38" s="28"/>
      <c r="I38" s="106">
        <v>0.2</v>
      </c>
      <c r="J38" s="105"/>
      <c r="K38" s="28"/>
      <c r="L38" s="40"/>
      <c r="S38" s="28"/>
      <c r="T38" s="28"/>
      <c r="U38" s="28"/>
      <c r="V38" s="28"/>
      <c r="W38" s="28"/>
      <c r="X38" s="28"/>
      <c r="Y38" s="28"/>
      <c r="Z38" s="28"/>
      <c r="AA38" s="28"/>
      <c r="AB38" s="28"/>
      <c r="AC38" s="28"/>
      <c r="AD38" s="28"/>
      <c r="AE38" s="28"/>
    </row>
    <row r="39" spans="1:31" s="2" customFormat="1" ht="14.45" hidden="1" customHeight="1" x14ac:dyDescent="0.2">
      <c r="A39" s="28"/>
      <c r="B39" s="29"/>
      <c r="C39" s="28"/>
      <c r="D39" s="28"/>
      <c r="E39" s="25" t="s">
        <v>36</v>
      </c>
      <c r="F39" s="105">
        <f>ROUND((SUM(BG134:BG212)),  2)</f>
        <v>0</v>
      </c>
      <c r="G39" s="28"/>
      <c r="H39" s="28"/>
      <c r="I39" s="106">
        <v>0.2</v>
      </c>
      <c r="J39" s="105">
        <f>0</f>
        <v>0</v>
      </c>
      <c r="K39" s="28"/>
      <c r="L39" s="40"/>
      <c r="S39" s="28"/>
      <c r="T39" s="28"/>
      <c r="U39" s="28"/>
      <c r="V39" s="28"/>
      <c r="W39" s="28"/>
      <c r="X39" s="28"/>
      <c r="Y39" s="28"/>
      <c r="Z39" s="28"/>
      <c r="AA39" s="28"/>
      <c r="AB39" s="28"/>
      <c r="AC39" s="28"/>
      <c r="AD39" s="28"/>
      <c r="AE39" s="28"/>
    </row>
    <row r="40" spans="1:31" s="2" customFormat="1" ht="14.45" hidden="1" customHeight="1" x14ac:dyDescent="0.2">
      <c r="A40" s="28"/>
      <c r="B40" s="29"/>
      <c r="C40" s="28"/>
      <c r="D40" s="28"/>
      <c r="E40" s="25" t="s">
        <v>37</v>
      </c>
      <c r="F40" s="105">
        <f>ROUND((SUM(BH134:BH212)),  2)</f>
        <v>0</v>
      </c>
      <c r="G40" s="28"/>
      <c r="H40" s="28"/>
      <c r="I40" s="106">
        <v>0.2</v>
      </c>
      <c r="J40" s="105">
        <f>0</f>
        <v>0</v>
      </c>
      <c r="K40" s="28"/>
      <c r="L40" s="40"/>
      <c r="S40" s="28"/>
      <c r="T40" s="28"/>
      <c r="U40" s="28"/>
      <c r="V40" s="28"/>
      <c r="W40" s="28"/>
      <c r="X40" s="28"/>
      <c r="Y40" s="28"/>
      <c r="Z40" s="28"/>
      <c r="AA40" s="28"/>
      <c r="AB40" s="28"/>
      <c r="AC40" s="28"/>
      <c r="AD40" s="28"/>
      <c r="AE40" s="28"/>
    </row>
    <row r="41" spans="1:31" s="2" customFormat="1" ht="14.45" hidden="1" customHeight="1" x14ac:dyDescent="0.2">
      <c r="A41" s="28"/>
      <c r="B41" s="29"/>
      <c r="C41" s="28"/>
      <c r="D41" s="28"/>
      <c r="E41" s="34" t="s">
        <v>38</v>
      </c>
      <c r="F41" s="102">
        <f>ROUND((SUM(BI134:BI212)),  2)</f>
        <v>0</v>
      </c>
      <c r="G41" s="103"/>
      <c r="H41" s="103"/>
      <c r="I41" s="104">
        <v>0</v>
      </c>
      <c r="J41" s="102">
        <f>0</f>
        <v>0</v>
      </c>
      <c r="K41" s="28"/>
      <c r="L41" s="40"/>
      <c r="S41" s="28"/>
      <c r="T41" s="28"/>
      <c r="U41" s="28"/>
      <c r="V41" s="28"/>
      <c r="W41" s="28"/>
      <c r="X41" s="28"/>
      <c r="Y41" s="28"/>
      <c r="Z41" s="28"/>
      <c r="AA41" s="28"/>
      <c r="AB41" s="28"/>
      <c r="AC41" s="28"/>
      <c r="AD41" s="28"/>
      <c r="AE41" s="28"/>
    </row>
    <row r="42" spans="1:31" s="2" customFormat="1" ht="6.95" customHeight="1" x14ac:dyDescent="0.2">
      <c r="A42" s="28"/>
      <c r="B42" s="29"/>
      <c r="C42" s="28"/>
      <c r="D42" s="28"/>
      <c r="E42" s="28"/>
      <c r="F42" s="28"/>
      <c r="G42" s="28"/>
      <c r="H42" s="28"/>
      <c r="I42" s="28"/>
      <c r="J42" s="28"/>
      <c r="K42" s="28"/>
      <c r="L42" s="40"/>
      <c r="S42" s="28"/>
      <c r="T42" s="28"/>
      <c r="U42" s="28"/>
      <c r="V42" s="28"/>
      <c r="W42" s="28"/>
      <c r="X42" s="28"/>
      <c r="Y42" s="28"/>
      <c r="Z42" s="28"/>
      <c r="AA42" s="28"/>
      <c r="AB42" s="28"/>
      <c r="AC42" s="28"/>
      <c r="AD42" s="28"/>
      <c r="AE42" s="28"/>
    </row>
    <row r="43" spans="1:31" s="2" customFormat="1" ht="25.35" customHeight="1" x14ac:dyDescent="0.2">
      <c r="A43" s="28"/>
      <c r="B43" s="29"/>
      <c r="C43" s="107"/>
      <c r="D43" s="108" t="s">
        <v>39</v>
      </c>
      <c r="E43" s="58"/>
      <c r="F43" s="58"/>
      <c r="G43" s="109" t="s">
        <v>40</v>
      </c>
      <c r="H43" s="110" t="s">
        <v>41</v>
      </c>
      <c r="I43" s="58"/>
      <c r="J43" s="111"/>
      <c r="K43" s="112"/>
      <c r="L43" s="40"/>
      <c r="S43" s="28"/>
      <c r="T43" s="28"/>
      <c r="U43" s="28"/>
      <c r="V43" s="28"/>
      <c r="W43" s="28"/>
      <c r="X43" s="28"/>
      <c r="Y43" s="28"/>
      <c r="Z43" s="28"/>
      <c r="AA43" s="28"/>
      <c r="AB43" s="28"/>
      <c r="AC43" s="28"/>
      <c r="AD43" s="28"/>
      <c r="AE43" s="28"/>
    </row>
    <row r="44" spans="1:31" s="2" customFormat="1" ht="14.45" customHeight="1" x14ac:dyDescent="0.2">
      <c r="A44" s="28"/>
      <c r="B44" s="29"/>
      <c r="C44" s="28"/>
      <c r="D44" s="28"/>
      <c r="E44" s="28"/>
      <c r="F44" s="28"/>
      <c r="G44" s="28"/>
      <c r="H44" s="28"/>
      <c r="I44" s="28"/>
      <c r="J44" s="28"/>
      <c r="K44" s="28"/>
      <c r="L44" s="40"/>
      <c r="S44" s="28"/>
      <c r="T44" s="28"/>
      <c r="U44" s="28"/>
      <c r="V44" s="28"/>
      <c r="W44" s="28"/>
      <c r="X44" s="28"/>
      <c r="Y44" s="28"/>
      <c r="Z44" s="28"/>
      <c r="AA44" s="28"/>
      <c r="AB44" s="28"/>
      <c r="AC44" s="28"/>
      <c r="AD44" s="28"/>
      <c r="AE44" s="28"/>
    </row>
    <row r="45" spans="1:31" s="1" customFormat="1" ht="14.45" customHeight="1" x14ac:dyDescent="0.2">
      <c r="B45" s="19"/>
      <c r="L45" s="19"/>
    </row>
    <row r="46" spans="1:31" s="1" customFormat="1" ht="14.45" customHeight="1" x14ac:dyDescent="0.2">
      <c r="B46" s="19"/>
      <c r="L46" s="19"/>
    </row>
    <row r="47" spans="1:31" s="1" customFormat="1" ht="14.45" customHeight="1" x14ac:dyDescent="0.2">
      <c r="B47" s="19"/>
      <c r="L47" s="19"/>
    </row>
    <row r="48" spans="1:31" s="1" customFormat="1" ht="14.45" customHeight="1" x14ac:dyDescent="0.2">
      <c r="B48" s="19"/>
      <c r="L48" s="19"/>
    </row>
    <row r="49" spans="1:31" s="1" customFormat="1" ht="14.45" customHeight="1" x14ac:dyDescent="0.2">
      <c r="B49" s="19"/>
      <c r="L49" s="19"/>
    </row>
    <row r="50" spans="1:31" s="2" customFormat="1" ht="14.45" customHeight="1" x14ac:dyDescent="0.2">
      <c r="B50" s="40"/>
      <c r="D50" s="41" t="s">
        <v>42</v>
      </c>
      <c r="E50" s="42"/>
      <c r="F50" s="42"/>
      <c r="G50" s="41" t="s">
        <v>43</v>
      </c>
      <c r="H50" s="42"/>
      <c r="I50" s="42"/>
      <c r="J50" s="42"/>
      <c r="K50" s="42"/>
      <c r="L50" s="40"/>
    </row>
    <row r="51" spans="1:31" x14ac:dyDescent="0.2">
      <c r="B51" s="19"/>
      <c r="L51" s="19"/>
    </row>
    <row r="52" spans="1:31" x14ac:dyDescent="0.2">
      <c r="B52" s="19"/>
      <c r="L52" s="19"/>
    </row>
    <row r="53" spans="1:31" x14ac:dyDescent="0.2">
      <c r="B53" s="19"/>
      <c r="L53" s="19"/>
    </row>
    <row r="54" spans="1:31" x14ac:dyDescent="0.2">
      <c r="B54" s="19"/>
      <c r="L54" s="19"/>
    </row>
    <row r="55" spans="1:31" x14ac:dyDescent="0.2">
      <c r="B55" s="19"/>
      <c r="L55" s="19"/>
    </row>
    <row r="56" spans="1:31" x14ac:dyDescent="0.2">
      <c r="B56" s="19"/>
      <c r="L56" s="19"/>
    </row>
    <row r="57" spans="1:31" x14ac:dyDescent="0.2">
      <c r="B57" s="19"/>
      <c r="L57" s="19"/>
    </row>
    <row r="58" spans="1:31" x14ac:dyDescent="0.2">
      <c r="B58" s="19"/>
      <c r="L58" s="19"/>
    </row>
    <row r="59" spans="1:31" x14ac:dyDescent="0.2">
      <c r="B59" s="19"/>
      <c r="L59" s="19"/>
    </row>
    <row r="60" spans="1:31" x14ac:dyDescent="0.2">
      <c r="B60" s="19"/>
      <c r="L60" s="19"/>
    </row>
    <row r="61" spans="1:31" s="2" customFormat="1" ht="12.75" x14ac:dyDescent="0.2">
      <c r="A61" s="28"/>
      <c r="B61" s="29"/>
      <c r="C61" s="28"/>
      <c r="D61" s="43" t="s">
        <v>44</v>
      </c>
      <c r="E61" s="31"/>
      <c r="F61" s="113" t="s">
        <v>45</v>
      </c>
      <c r="G61" s="43" t="s">
        <v>44</v>
      </c>
      <c r="H61" s="31"/>
      <c r="I61" s="31"/>
      <c r="J61" s="114" t="s">
        <v>45</v>
      </c>
      <c r="K61" s="31"/>
      <c r="L61" s="40"/>
      <c r="S61" s="28"/>
      <c r="T61" s="28"/>
      <c r="U61" s="28"/>
      <c r="V61" s="28"/>
      <c r="W61" s="28"/>
      <c r="X61" s="28"/>
      <c r="Y61" s="28"/>
      <c r="Z61" s="28"/>
      <c r="AA61" s="28"/>
      <c r="AB61" s="28"/>
      <c r="AC61" s="28"/>
      <c r="AD61" s="28"/>
      <c r="AE61" s="28"/>
    </row>
    <row r="62" spans="1:31" x14ac:dyDescent="0.2">
      <c r="B62" s="19"/>
      <c r="L62" s="19"/>
    </row>
    <row r="63" spans="1:31" x14ac:dyDescent="0.2">
      <c r="B63" s="19"/>
      <c r="L63" s="19"/>
    </row>
    <row r="64" spans="1:31" x14ac:dyDescent="0.2">
      <c r="B64" s="19"/>
      <c r="L64" s="19"/>
    </row>
    <row r="65" spans="1:31" s="2" customFormat="1" ht="12.75" x14ac:dyDescent="0.2">
      <c r="A65" s="28"/>
      <c r="B65" s="29"/>
      <c r="C65" s="28"/>
      <c r="D65" s="41" t="s">
        <v>46</v>
      </c>
      <c r="E65" s="44"/>
      <c r="F65" s="44"/>
      <c r="G65" s="41" t="s">
        <v>47</v>
      </c>
      <c r="H65" s="44"/>
      <c r="I65" s="44"/>
      <c r="J65" s="44"/>
      <c r="K65" s="44"/>
      <c r="L65" s="40"/>
      <c r="S65" s="28"/>
      <c r="T65" s="28"/>
      <c r="U65" s="28"/>
      <c r="V65" s="28"/>
      <c r="W65" s="28"/>
      <c r="X65" s="28"/>
      <c r="Y65" s="28"/>
      <c r="Z65" s="28"/>
      <c r="AA65" s="28"/>
      <c r="AB65" s="28"/>
      <c r="AC65" s="28"/>
      <c r="AD65" s="28"/>
      <c r="AE65" s="28"/>
    </row>
    <row r="66" spans="1:31" x14ac:dyDescent="0.2">
      <c r="B66" s="19"/>
      <c r="L66" s="19"/>
    </row>
    <row r="67" spans="1:31" x14ac:dyDescent="0.2">
      <c r="B67" s="19"/>
      <c r="L67" s="19"/>
    </row>
    <row r="68" spans="1:31" x14ac:dyDescent="0.2">
      <c r="B68" s="19"/>
      <c r="L68" s="19"/>
    </row>
    <row r="69" spans="1:31" x14ac:dyDescent="0.2">
      <c r="B69" s="19"/>
      <c r="L69" s="19"/>
    </row>
    <row r="70" spans="1:31" x14ac:dyDescent="0.2">
      <c r="B70" s="19"/>
      <c r="L70" s="19"/>
    </row>
    <row r="71" spans="1:31" x14ac:dyDescent="0.2">
      <c r="B71" s="19"/>
      <c r="L71" s="19"/>
    </row>
    <row r="72" spans="1:31" x14ac:dyDescent="0.2">
      <c r="B72" s="19"/>
      <c r="L72" s="19"/>
    </row>
    <row r="73" spans="1:31" x14ac:dyDescent="0.2">
      <c r="B73" s="19"/>
      <c r="L73" s="19"/>
    </row>
    <row r="74" spans="1:31" x14ac:dyDescent="0.2">
      <c r="B74" s="19"/>
      <c r="L74" s="19"/>
    </row>
    <row r="75" spans="1:31" x14ac:dyDescent="0.2">
      <c r="B75" s="19"/>
      <c r="L75" s="19"/>
    </row>
    <row r="76" spans="1:31" s="2" customFormat="1" ht="12.75" x14ac:dyDescent="0.2">
      <c r="A76" s="28"/>
      <c r="B76" s="29"/>
      <c r="C76" s="28"/>
      <c r="D76" s="43" t="s">
        <v>44</v>
      </c>
      <c r="E76" s="31"/>
      <c r="F76" s="113" t="s">
        <v>45</v>
      </c>
      <c r="G76" s="43" t="s">
        <v>44</v>
      </c>
      <c r="H76" s="31"/>
      <c r="I76" s="31"/>
      <c r="J76" s="114" t="s">
        <v>45</v>
      </c>
      <c r="K76" s="31"/>
      <c r="L76" s="40"/>
      <c r="S76" s="28"/>
      <c r="T76" s="28"/>
      <c r="U76" s="28"/>
      <c r="V76" s="28"/>
      <c r="W76" s="28"/>
      <c r="X76" s="28"/>
      <c r="Y76" s="28"/>
      <c r="Z76" s="28"/>
      <c r="AA76" s="28"/>
      <c r="AB76" s="28"/>
      <c r="AC76" s="28"/>
      <c r="AD76" s="28"/>
      <c r="AE76" s="28"/>
    </row>
    <row r="77" spans="1:31" s="2" customFormat="1" ht="14.45" customHeight="1" x14ac:dyDescent="0.2">
      <c r="A77" s="28"/>
      <c r="B77" s="45"/>
      <c r="C77" s="46"/>
      <c r="D77" s="46"/>
      <c r="E77" s="46"/>
      <c r="F77" s="46"/>
      <c r="G77" s="46"/>
      <c r="H77" s="46"/>
      <c r="I77" s="46"/>
      <c r="J77" s="46"/>
      <c r="K77" s="46"/>
      <c r="L77" s="40"/>
      <c r="S77" s="28"/>
      <c r="T77" s="28"/>
      <c r="U77" s="28"/>
      <c r="V77" s="28"/>
      <c r="W77" s="28"/>
      <c r="X77" s="28"/>
      <c r="Y77" s="28"/>
      <c r="Z77" s="28"/>
      <c r="AA77" s="28"/>
      <c r="AB77" s="28"/>
      <c r="AC77" s="28"/>
      <c r="AD77" s="28"/>
      <c r="AE77" s="28"/>
    </row>
    <row r="81" spans="1:31" s="2" customFormat="1" ht="6.95" customHeight="1" x14ac:dyDescent="0.2">
      <c r="A81" s="28"/>
      <c r="B81" s="47"/>
      <c r="C81" s="48"/>
      <c r="D81" s="48"/>
      <c r="E81" s="48"/>
      <c r="F81" s="48"/>
      <c r="G81" s="48"/>
      <c r="H81" s="48"/>
      <c r="I81" s="48"/>
      <c r="J81" s="48"/>
      <c r="K81" s="48"/>
      <c r="L81" s="40"/>
      <c r="S81" s="28"/>
      <c r="T81" s="28"/>
      <c r="U81" s="28"/>
      <c r="V81" s="28"/>
      <c r="W81" s="28"/>
      <c r="X81" s="28"/>
      <c r="Y81" s="28"/>
      <c r="Z81" s="28"/>
      <c r="AA81" s="28"/>
      <c r="AB81" s="28"/>
      <c r="AC81" s="28"/>
      <c r="AD81" s="28"/>
      <c r="AE81" s="28"/>
    </row>
    <row r="82" spans="1:31" s="2" customFormat="1" ht="24.95" customHeight="1" x14ac:dyDescent="0.2">
      <c r="A82" s="28"/>
      <c r="B82" s="29"/>
      <c r="C82" s="20" t="s">
        <v>145</v>
      </c>
      <c r="D82" s="28"/>
      <c r="E82" s="28"/>
      <c r="F82" s="28"/>
      <c r="G82" s="28"/>
      <c r="H82" s="28"/>
      <c r="I82" s="28"/>
      <c r="J82" s="28"/>
      <c r="K82" s="28"/>
      <c r="L82" s="40"/>
      <c r="S82" s="28"/>
      <c r="T82" s="28"/>
      <c r="U82" s="28"/>
      <c r="V82" s="28"/>
      <c r="W82" s="28"/>
      <c r="X82" s="28"/>
      <c r="Y82" s="28"/>
      <c r="Z82" s="28"/>
      <c r="AA82" s="28"/>
      <c r="AB82" s="28"/>
      <c r="AC82" s="28"/>
      <c r="AD82" s="28"/>
      <c r="AE82" s="28"/>
    </row>
    <row r="83" spans="1:31" s="2" customFormat="1" ht="6.95" customHeight="1" x14ac:dyDescent="0.2">
      <c r="A83" s="28"/>
      <c r="B83" s="29"/>
      <c r="C83" s="28"/>
      <c r="D83" s="28"/>
      <c r="E83" s="28"/>
      <c r="F83" s="28"/>
      <c r="G83" s="28"/>
      <c r="H83" s="28"/>
      <c r="I83" s="28"/>
      <c r="J83" s="28"/>
      <c r="K83" s="28"/>
      <c r="L83" s="40"/>
      <c r="S83" s="28"/>
      <c r="T83" s="28"/>
      <c r="U83" s="28"/>
      <c r="V83" s="28"/>
      <c r="W83" s="28"/>
      <c r="X83" s="28"/>
      <c r="Y83" s="28"/>
      <c r="Z83" s="28"/>
      <c r="AA83" s="28"/>
      <c r="AB83" s="28"/>
      <c r="AC83" s="28"/>
      <c r="AD83" s="28"/>
      <c r="AE83" s="28"/>
    </row>
    <row r="84" spans="1:31" s="2" customFormat="1" ht="12" customHeight="1" x14ac:dyDescent="0.2">
      <c r="A84" s="28"/>
      <c r="B84" s="29"/>
      <c r="C84" s="25" t="s">
        <v>11</v>
      </c>
      <c r="D84" s="28"/>
      <c r="E84" s="28"/>
      <c r="F84" s="28"/>
      <c r="G84" s="28"/>
      <c r="H84" s="28"/>
      <c r="I84" s="28"/>
      <c r="J84" s="28"/>
      <c r="K84" s="28"/>
      <c r="L84" s="40"/>
      <c r="S84" s="28"/>
      <c r="T84" s="28"/>
      <c r="U84" s="28"/>
      <c r="V84" s="28"/>
      <c r="W84" s="28"/>
      <c r="X84" s="28"/>
      <c r="Y84" s="28"/>
      <c r="Z84" s="28"/>
      <c r="AA84" s="28"/>
      <c r="AB84" s="28"/>
      <c r="AC84" s="28"/>
      <c r="AD84" s="28"/>
      <c r="AE84" s="28"/>
    </row>
    <row r="85" spans="1:31" s="2" customFormat="1" ht="16.5" customHeight="1" x14ac:dyDescent="0.2">
      <c r="A85" s="28"/>
      <c r="B85" s="29"/>
      <c r="C85" s="28"/>
      <c r="D85" s="28"/>
      <c r="E85" s="353" t="str">
        <f>E7</f>
        <v>Lipany OOPZ, Rekonštrukcia objektu</v>
      </c>
      <c r="F85" s="354"/>
      <c r="G85" s="354"/>
      <c r="H85" s="354"/>
      <c r="I85" s="28"/>
      <c r="J85" s="28"/>
      <c r="K85" s="28"/>
      <c r="L85" s="40"/>
      <c r="S85" s="28"/>
      <c r="T85" s="28"/>
      <c r="U85" s="28"/>
      <c r="V85" s="28"/>
      <c r="W85" s="28"/>
      <c r="X85" s="28"/>
      <c r="Y85" s="28"/>
      <c r="Z85" s="28"/>
      <c r="AA85" s="28"/>
      <c r="AB85" s="28"/>
      <c r="AC85" s="28"/>
      <c r="AD85" s="28"/>
      <c r="AE85" s="28"/>
    </row>
    <row r="86" spans="1:31" s="1" customFormat="1" ht="12" customHeight="1" x14ac:dyDescent="0.2">
      <c r="B86" s="19"/>
      <c r="C86" s="25" t="s">
        <v>139</v>
      </c>
      <c r="E86" s="202"/>
      <c r="F86" s="202"/>
      <c r="G86" s="202"/>
      <c r="H86" s="202"/>
      <c r="L86" s="19"/>
    </row>
    <row r="87" spans="1:31" s="1" customFormat="1" ht="16.5" customHeight="1" x14ac:dyDescent="0.2">
      <c r="B87" s="19"/>
      <c r="E87" s="353" t="s">
        <v>140</v>
      </c>
      <c r="F87" s="356"/>
      <c r="G87" s="356"/>
      <c r="H87" s="356"/>
      <c r="L87" s="19"/>
    </row>
    <row r="88" spans="1:31" s="1" customFormat="1" ht="12" customHeight="1" x14ac:dyDescent="0.2">
      <c r="B88" s="19"/>
      <c r="C88" s="25" t="s">
        <v>141</v>
      </c>
      <c r="E88" s="202"/>
      <c r="F88" s="202"/>
      <c r="G88" s="202"/>
      <c r="H88" s="202"/>
      <c r="L88" s="19"/>
    </row>
    <row r="89" spans="1:31" s="2" customFormat="1" ht="16.5" customHeight="1" x14ac:dyDescent="0.2">
      <c r="A89" s="28"/>
      <c r="B89" s="29"/>
      <c r="C89" s="28"/>
      <c r="D89" s="28"/>
      <c r="E89" s="354" t="s">
        <v>1623</v>
      </c>
      <c r="F89" s="355"/>
      <c r="G89" s="355"/>
      <c r="H89" s="355"/>
      <c r="I89" s="28"/>
      <c r="J89" s="28"/>
      <c r="K89" s="28"/>
      <c r="L89" s="40"/>
      <c r="S89" s="28"/>
      <c r="T89" s="28"/>
      <c r="U89" s="28"/>
      <c r="V89" s="28"/>
      <c r="W89" s="28"/>
      <c r="X89" s="28"/>
      <c r="Y89" s="28"/>
      <c r="Z89" s="28"/>
      <c r="AA89" s="28"/>
      <c r="AB89" s="28"/>
      <c r="AC89" s="28"/>
      <c r="AD89" s="28"/>
      <c r="AE89" s="28"/>
    </row>
    <row r="90" spans="1:31" s="2" customFormat="1" ht="12" customHeight="1" x14ac:dyDescent="0.2">
      <c r="A90" s="28"/>
      <c r="B90" s="29"/>
      <c r="C90" s="25" t="s">
        <v>143</v>
      </c>
      <c r="D90" s="28"/>
      <c r="E90" s="28"/>
      <c r="F90" s="2" t="s">
        <v>2882</v>
      </c>
      <c r="G90" s="28"/>
      <c r="H90" s="28"/>
      <c r="I90" s="28"/>
      <c r="J90" s="28"/>
      <c r="K90" s="28"/>
      <c r="L90" s="40"/>
      <c r="S90" s="28"/>
      <c r="T90" s="28"/>
      <c r="U90" s="28"/>
      <c r="V90" s="28"/>
      <c r="W90" s="28"/>
      <c r="X90" s="28"/>
      <c r="Y90" s="28"/>
      <c r="Z90" s="28"/>
      <c r="AA90" s="28"/>
      <c r="AB90" s="28"/>
      <c r="AC90" s="28"/>
      <c r="AD90" s="28"/>
      <c r="AE90" s="28"/>
    </row>
    <row r="91" spans="1:31" s="2" customFormat="1" ht="16.5" customHeight="1" x14ac:dyDescent="0.2">
      <c r="A91" s="28"/>
      <c r="B91" s="29"/>
      <c r="C91" s="28"/>
      <c r="D91" s="28"/>
      <c r="E91" s="333" t="str">
        <f>E13</f>
        <v>12 - E1.4.1 Zdravotechnika - ostatné</v>
      </c>
      <c r="F91" s="357"/>
      <c r="G91" s="357"/>
      <c r="H91" s="357"/>
      <c r="I91" s="28"/>
      <c r="J91" s="28"/>
      <c r="K91" s="28"/>
      <c r="L91" s="40"/>
      <c r="S91" s="28"/>
      <c r="T91" s="28"/>
      <c r="U91" s="28"/>
      <c r="V91" s="28"/>
      <c r="W91" s="28"/>
      <c r="X91" s="28"/>
      <c r="Y91" s="28"/>
      <c r="Z91" s="28"/>
      <c r="AA91" s="28"/>
      <c r="AB91" s="28"/>
      <c r="AC91" s="28"/>
      <c r="AD91" s="28"/>
      <c r="AE91" s="28"/>
    </row>
    <row r="92" spans="1:31" s="2" customFormat="1" ht="6.95" customHeight="1" x14ac:dyDescent="0.2">
      <c r="A92" s="28"/>
      <c r="B92" s="29"/>
      <c r="C92" s="28"/>
      <c r="D92" s="28"/>
      <c r="E92" s="28"/>
      <c r="F92" s="28"/>
      <c r="G92" s="28"/>
      <c r="H92" s="28"/>
      <c r="I92" s="28"/>
      <c r="J92" s="28"/>
      <c r="K92" s="28"/>
      <c r="L92" s="40"/>
      <c r="S92" s="28"/>
      <c r="T92" s="28"/>
      <c r="U92" s="28"/>
      <c r="V92" s="28"/>
      <c r="W92" s="28"/>
      <c r="X92" s="28"/>
      <c r="Y92" s="28"/>
      <c r="Z92" s="28"/>
      <c r="AA92" s="28"/>
      <c r="AB92" s="28"/>
      <c r="AC92" s="28"/>
      <c r="AD92" s="28"/>
      <c r="AE92" s="28"/>
    </row>
    <row r="93" spans="1:31" s="2" customFormat="1" ht="12" customHeight="1" x14ac:dyDescent="0.2">
      <c r="A93" s="28"/>
      <c r="B93" s="29"/>
      <c r="C93" s="25" t="s">
        <v>15</v>
      </c>
      <c r="D93" s="28"/>
      <c r="E93" s="28"/>
      <c r="F93" s="23" t="str">
        <f>F16</f>
        <v xml:space="preserve"> </v>
      </c>
      <c r="G93" s="28"/>
      <c r="H93" s="28"/>
      <c r="I93" s="25" t="s">
        <v>17</v>
      </c>
      <c r="J93" s="53" t="str">
        <f>IF(J16="","",J16)</f>
        <v>16.12.2022</v>
      </c>
      <c r="K93" s="28"/>
      <c r="L93" s="40"/>
      <c r="S93" s="28"/>
      <c r="T93" s="28"/>
      <c r="U93" s="28"/>
      <c r="V93" s="28"/>
      <c r="W93" s="28"/>
      <c r="X93" s="28"/>
      <c r="Y93" s="28"/>
      <c r="Z93" s="28"/>
      <c r="AA93" s="28"/>
      <c r="AB93" s="28"/>
      <c r="AC93" s="28"/>
      <c r="AD93" s="28"/>
      <c r="AE93" s="28"/>
    </row>
    <row r="94" spans="1:31" s="2" customFormat="1" ht="6.95" customHeight="1" x14ac:dyDescent="0.2">
      <c r="A94" s="28"/>
      <c r="B94" s="29"/>
      <c r="C94" s="28"/>
      <c r="D94" s="28"/>
      <c r="E94" s="28"/>
      <c r="F94" s="28"/>
      <c r="G94" s="28"/>
      <c r="H94" s="28"/>
      <c r="I94" s="28"/>
      <c r="J94" s="28"/>
      <c r="K94" s="28"/>
      <c r="L94" s="40"/>
      <c r="S94" s="28"/>
      <c r="T94" s="28"/>
      <c r="U94" s="28"/>
      <c r="V94" s="28"/>
      <c r="W94" s="28"/>
      <c r="X94" s="28"/>
      <c r="Y94" s="28"/>
      <c r="Z94" s="28"/>
      <c r="AA94" s="28"/>
      <c r="AB94" s="28"/>
      <c r="AC94" s="28"/>
      <c r="AD94" s="28"/>
      <c r="AE94" s="28"/>
    </row>
    <row r="95" spans="1:31" s="2" customFormat="1" ht="40.15" customHeight="1" x14ac:dyDescent="0.2">
      <c r="A95" s="28"/>
      <c r="B95" s="29"/>
      <c r="C95" s="25" t="s">
        <v>19</v>
      </c>
      <c r="D95" s="28"/>
      <c r="E95" s="28"/>
      <c r="F95" s="23" t="str">
        <f>E19</f>
        <v>Ministerstvo vnútra SR, Pribinova 2, 812 72 Bratis</v>
      </c>
      <c r="G95" s="28"/>
      <c r="H95" s="28"/>
      <c r="I95" s="25" t="s">
        <v>23</v>
      </c>
      <c r="J95" s="26" t="str">
        <f>E25</f>
        <v>LTK projekt, s.r.o., Jánošíkova 5, 0890 01 Prešov</v>
      </c>
      <c r="K95" s="28"/>
      <c r="L95" s="40"/>
      <c r="S95" s="28"/>
      <c r="T95" s="28"/>
      <c r="U95" s="28"/>
      <c r="V95" s="28"/>
      <c r="W95" s="28"/>
      <c r="X95" s="28"/>
      <c r="Y95" s="28"/>
      <c r="Z95" s="28"/>
      <c r="AA95" s="28"/>
      <c r="AB95" s="28"/>
      <c r="AC95" s="28"/>
      <c r="AD95" s="28"/>
      <c r="AE95" s="28"/>
    </row>
    <row r="96" spans="1:31" s="2" customFormat="1" ht="15.2" customHeight="1" x14ac:dyDescent="0.2">
      <c r="A96" s="28"/>
      <c r="B96" s="29"/>
      <c r="C96" s="25" t="s">
        <v>22</v>
      </c>
      <c r="D96" s="28"/>
      <c r="E96" s="28"/>
      <c r="F96" s="23" t="str">
        <f>IF(E22="","",E22)</f>
        <v xml:space="preserve"> </v>
      </c>
      <c r="G96" s="28"/>
      <c r="H96" s="28"/>
      <c r="I96" s="25" t="s">
        <v>26</v>
      </c>
      <c r="J96" s="26" t="str">
        <f>E28</f>
        <v>Ing. Ľubomnír Tkáč</v>
      </c>
      <c r="K96" s="28"/>
      <c r="L96" s="40"/>
      <c r="S96" s="28"/>
      <c r="T96" s="28"/>
      <c r="U96" s="28"/>
      <c r="V96" s="28"/>
      <c r="W96" s="28"/>
      <c r="X96" s="28"/>
      <c r="Y96" s="28"/>
      <c r="Z96" s="28"/>
      <c r="AA96" s="28"/>
      <c r="AB96" s="28"/>
      <c r="AC96" s="28"/>
      <c r="AD96" s="28"/>
      <c r="AE96" s="28"/>
    </row>
    <row r="97" spans="1:47" s="2" customFormat="1" ht="10.35" customHeight="1" x14ac:dyDescent="0.2">
      <c r="A97" s="28"/>
      <c r="B97" s="29"/>
      <c r="C97" s="28"/>
      <c r="D97" s="28"/>
      <c r="E97" s="28"/>
      <c r="F97" s="28"/>
      <c r="G97" s="28"/>
      <c r="H97" s="28"/>
      <c r="I97" s="28"/>
      <c r="J97" s="28"/>
      <c r="K97" s="28"/>
      <c r="L97" s="40"/>
      <c r="S97" s="28"/>
      <c r="T97" s="28"/>
      <c r="U97" s="28"/>
      <c r="V97" s="28"/>
      <c r="W97" s="28"/>
      <c r="X97" s="28"/>
      <c r="Y97" s="28"/>
      <c r="Z97" s="28"/>
      <c r="AA97" s="28"/>
      <c r="AB97" s="28"/>
      <c r="AC97" s="28"/>
      <c r="AD97" s="28"/>
      <c r="AE97" s="28"/>
    </row>
    <row r="98" spans="1:47" s="2" customFormat="1" ht="29.25" customHeight="1" x14ac:dyDescent="0.2">
      <c r="A98" s="28"/>
      <c r="B98" s="29"/>
      <c r="C98" s="115" t="s">
        <v>146</v>
      </c>
      <c r="D98" s="107"/>
      <c r="E98" s="107"/>
      <c r="F98" s="107"/>
      <c r="G98" s="107"/>
      <c r="H98" s="107"/>
      <c r="I98" s="107"/>
      <c r="J98" s="116" t="s">
        <v>147</v>
      </c>
      <c r="K98" s="107"/>
      <c r="L98" s="40"/>
      <c r="S98" s="28"/>
      <c r="T98" s="28"/>
      <c r="U98" s="28"/>
      <c r="V98" s="28"/>
      <c r="W98" s="28"/>
      <c r="X98" s="28"/>
      <c r="Y98" s="28"/>
      <c r="Z98" s="28"/>
      <c r="AA98" s="28"/>
      <c r="AB98" s="28"/>
      <c r="AC98" s="28"/>
      <c r="AD98" s="28"/>
      <c r="AE98" s="28"/>
    </row>
    <row r="99" spans="1:47" s="2" customFormat="1" ht="10.35" customHeight="1" x14ac:dyDescent="0.2">
      <c r="A99" s="28"/>
      <c r="B99" s="29"/>
      <c r="C99" s="28"/>
      <c r="D99" s="28"/>
      <c r="E99" s="28"/>
      <c r="F99" s="28"/>
      <c r="G99" s="28"/>
      <c r="H99" s="28"/>
      <c r="I99" s="28"/>
      <c r="J99" s="28"/>
      <c r="K99" s="28"/>
      <c r="L99" s="40"/>
      <c r="S99" s="28"/>
      <c r="T99" s="28"/>
      <c r="U99" s="28"/>
      <c r="V99" s="28"/>
      <c r="W99" s="28"/>
      <c r="X99" s="28"/>
      <c r="Y99" s="28"/>
      <c r="Z99" s="28"/>
      <c r="AA99" s="28"/>
      <c r="AB99" s="28"/>
      <c r="AC99" s="28"/>
      <c r="AD99" s="28"/>
      <c r="AE99" s="28"/>
    </row>
    <row r="100" spans="1:47" s="2" customFormat="1" ht="22.9" customHeight="1" x14ac:dyDescent="0.2">
      <c r="A100" s="28"/>
      <c r="B100" s="29"/>
      <c r="C100" s="117" t="s">
        <v>148</v>
      </c>
      <c r="D100" s="28"/>
      <c r="E100" s="28"/>
      <c r="F100" s="28"/>
      <c r="G100" s="28"/>
      <c r="H100" s="28"/>
      <c r="I100" s="28"/>
      <c r="J100" s="69"/>
      <c r="K100" s="28"/>
      <c r="L100" s="40"/>
      <c r="S100" s="28"/>
      <c r="T100" s="28"/>
      <c r="U100" s="28"/>
      <c r="V100" s="28"/>
      <c r="W100" s="28"/>
      <c r="X100" s="28"/>
      <c r="Y100" s="28"/>
      <c r="Z100" s="28"/>
      <c r="AA100" s="28"/>
      <c r="AB100" s="28"/>
      <c r="AC100" s="28"/>
      <c r="AD100" s="28"/>
      <c r="AE100" s="28"/>
      <c r="AU100" s="16" t="s">
        <v>149</v>
      </c>
    </row>
    <row r="101" spans="1:47" s="9" customFormat="1" ht="24.95" customHeight="1" x14ac:dyDescent="0.2">
      <c r="B101" s="118"/>
      <c r="D101" s="119" t="s">
        <v>1098</v>
      </c>
      <c r="E101" s="120"/>
      <c r="F101" s="120"/>
      <c r="G101" s="120"/>
      <c r="H101" s="120"/>
      <c r="I101" s="120"/>
      <c r="J101" s="121"/>
      <c r="L101" s="118"/>
    </row>
    <row r="102" spans="1:47" s="10" customFormat="1" ht="19.899999999999999" customHeight="1" x14ac:dyDescent="0.2">
      <c r="B102" s="122"/>
      <c r="D102" s="123" t="s">
        <v>1760</v>
      </c>
      <c r="E102" s="124"/>
      <c r="F102" s="124"/>
      <c r="G102" s="124"/>
      <c r="H102" s="124"/>
      <c r="I102" s="124"/>
      <c r="J102" s="125"/>
      <c r="L102" s="122"/>
    </row>
    <row r="103" spans="1:47" s="10" customFormat="1" ht="19.899999999999999" customHeight="1" x14ac:dyDescent="0.2">
      <c r="B103" s="122"/>
      <c r="D103" s="123" t="s">
        <v>1761</v>
      </c>
      <c r="E103" s="124"/>
      <c r="F103" s="124"/>
      <c r="G103" s="124"/>
      <c r="H103" s="124"/>
      <c r="I103" s="124"/>
      <c r="J103" s="125"/>
      <c r="L103" s="122"/>
    </row>
    <row r="104" spans="1:47" s="10" customFormat="1" ht="19.899999999999999" customHeight="1" x14ac:dyDescent="0.2">
      <c r="B104" s="122"/>
      <c r="D104" s="123" t="s">
        <v>1762</v>
      </c>
      <c r="E104" s="124"/>
      <c r="F104" s="124"/>
      <c r="G104" s="124"/>
      <c r="H104" s="124"/>
      <c r="I104" s="124"/>
      <c r="J104" s="125"/>
      <c r="L104" s="122"/>
    </row>
    <row r="105" spans="1:47" s="9" customFormat="1" ht="24.95" customHeight="1" x14ac:dyDescent="0.2">
      <c r="B105" s="118"/>
      <c r="D105" s="119" t="s">
        <v>154</v>
      </c>
      <c r="E105" s="120"/>
      <c r="F105" s="120"/>
      <c r="G105" s="120"/>
      <c r="H105" s="120"/>
      <c r="I105" s="120"/>
      <c r="J105" s="121"/>
      <c r="L105" s="118"/>
    </row>
    <row r="106" spans="1:47" s="10" customFormat="1" ht="19.899999999999999" customHeight="1" x14ac:dyDescent="0.2">
      <c r="B106" s="122"/>
      <c r="D106" s="123" t="s">
        <v>155</v>
      </c>
      <c r="E106" s="124"/>
      <c r="F106" s="124"/>
      <c r="G106" s="124"/>
      <c r="H106" s="124"/>
      <c r="I106" s="124"/>
      <c r="J106" s="125"/>
      <c r="L106" s="122"/>
    </row>
    <row r="107" spans="1:47" s="10" customFormat="1" ht="19.899999999999999" customHeight="1" x14ac:dyDescent="0.2">
      <c r="B107" s="122"/>
      <c r="D107" s="123" t="s">
        <v>1763</v>
      </c>
      <c r="E107" s="124"/>
      <c r="F107" s="124"/>
      <c r="G107" s="124"/>
      <c r="H107" s="124"/>
      <c r="I107" s="124"/>
      <c r="J107" s="125"/>
      <c r="L107" s="122"/>
    </row>
    <row r="108" spans="1:47" s="10" customFormat="1" ht="19.899999999999999" customHeight="1" x14ac:dyDescent="0.2">
      <c r="B108" s="122"/>
      <c r="D108" s="123" t="s">
        <v>1764</v>
      </c>
      <c r="E108" s="124"/>
      <c r="F108" s="124"/>
      <c r="G108" s="124"/>
      <c r="H108" s="124"/>
      <c r="I108" s="124"/>
      <c r="J108" s="125"/>
      <c r="L108" s="122"/>
    </row>
    <row r="109" spans="1:47" s="10" customFormat="1" ht="19.899999999999999" customHeight="1" x14ac:dyDescent="0.2">
      <c r="B109" s="122"/>
      <c r="D109" s="123" t="s">
        <v>1081</v>
      </c>
      <c r="E109" s="124"/>
      <c r="F109" s="124"/>
      <c r="G109" s="124"/>
      <c r="H109" s="124"/>
      <c r="I109" s="124"/>
      <c r="J109" s="125"/>
      <c r="L109" s="122"/>
    </row>
    <row r="110" spans="1:47" s="10" customFormat="1" ht="19.899999999999999" customHeight="1" x14ac:dyDescent="0.2">
      <c r="B110" s="122"/>
      <c r="D110" s="123" t="s">
        <v>1128</v>
      </c>
      <c r="E110" s="124"/>
      <c r="F110" s="124"/>
      <c r="G110" s="124"/>
      <c r="H110" s="124"/>
      <c r="I110" s="124"/>
      <c r="J110" s="125"/>
      <c r="L110" s="122"/>
    </row>
    <row r="111" spans="1:47" s="2" customFormat="1" ht="21.75" customHeight="1" x14ac:dyDescent="0.2">
      <c r="A111" s="28"/>
      <c r="B111" s="29"/>
      <c r="C111" s="28"/>
      <c r="D111" s="28"/>
      <c r="E111" s="28"/>
      <c r="F111" s="28"/>
      <c r="G111" s="28"/>
      <c r="H111" s="28"/>
      <c r="I111" s="28"/>
      <c r="J111" s="28"/>
      <c r="K111" s="28"/>
      <c r="L111" s="40"/>
      <c r="S111" s="28"/>
      <c r="T111" s="28"/>
      <c r="U111" s="28"/>
      <c r="V111" s="28"/>
      <c r="W111" s="28"/>
      <c r="X111" s="28"/>
      <c r="Y111" s="28"/>
      <c r="Z111" s="28"/>
      <c r="AA111" s="28"/>
      <c r="AB111" s="28"/>
      <c r="AC111" s="28"/>
      <c r="AD111" s="28"/>
      <c r="AE111" s="28"/>
    </row>
    <row r="112" spans="1:47" s="2" customFormat="1" ht="6.95" customHeight="1" x14ac:dyDescent="0.2">
      <c r="A112" s="28"/>
      <c r="B112" s="45"/>
      <c r="C112" s="46"/>
      <c r="D112" s="46"/>
      <c r="E112" s="46"/>
      <c r="F112" s="46"/>
      <c r="G112" s="46"/>
      <c r="H112" s="46"/>
      <c r="I112" s="46"/>
      <c r="J112" s="46"/>
      <c r="K112" s="46"/>
      <c r="L112" s="40"/>
      <c r="S112" s="28"/>
      <c r="T112" s="28"/>
      <c r="U112" s="28"/>
      <c r="V112" s="28"/>
      <c r="W112" s="28"/>
      <c r="X112" s="28"/>
      <c r="Y112" s="28"/>
      <c r="Z112" s="28"/>
      <c r="AA112" s="28"/>
      <c r="AB112" s="28"/>
      <c r="AC112" s="28"/>
      <c r="AD112" s="28"/>
      <c r="AE112" s="28"/>
    </row>
    <row r="116" spans="1:31" s="2" customFormat="1" ht="6.95" customHeight="1" x14ac:dyDescent="0.2">
      <c r="A116" s="28"/>
      <c r="B116" s="47"/>
      <c r="C116" s="48"/>
      <c r="D116" s="48"/>
      <c r="E116" s="48"/>
      <c r="F116" s="48"/>
      <c r="G116" s="48"/>
      <c r="H116" s="48"/>
      <c r="I116" s="48"/>
      <c r="J116" s="48"/>
      <c r="K116" s="48"/>
      <c r="L116" s="40"/>
      <c r="S116" s="28"/>
      <c r="T116" s="28"/>
      <c r="U116" s="28"/>
      <c r="V116" s="28"/>
      <c r="W116" s="28"/>
      <c r="X116" s="28"/>
      <c r="Y116" s="28"/>
      <c r="Z116" s="28"/>
      <c r="AA116" s="28"/>
      <c r="AB116" s="28"/>
      <c r="AC116" s="28"/>
      <c r="AD116" s="28"/>
      <c r="AE116" s="28"/>
    </row>
    <row r="117" spans="1:31" s="2" customFormat="1" ht="24.95" customHeight="1" x14ac:dyDescent="0.2">
      <c r="A117" s="28"/>
      <c r="B117" s="29"/>
      <c r="C117" s="20" t="s">
        <v>161</v>
      </c>
      <c r="D117" s="28"/>
      <c r="E117" s="28"/>
      <c r="F117" s="28"/>
      <c r="G117" s="28"/>
      <c r="H117" s="28"/>
      <c r="I117" s="28"/>
      <c r="J117" s="28"/>
      <c r="K117" s="28"/>
      <c r="L117" s="40"/>
      <c r="S117" s="28"/>
      <c r="T117" s="28"/>
      <c r="U117" s="28"/>
      <c r="V117" s="28"/>
      <c r="W117" s="28"/>
      <c r="X117" s="28"/>
      <c r="Y117" s="28"/>
      <c r="Z117" s="28"/>
      <c r="AA117" s="28"/>
      <c r="AB117" s="28"/>
      <c r="AC117" s="28"/>
      <c r="AD117" s="28"/>
      <c r="AE117" s="28"/>
    </row>
    <row r="118" spans="1:31" s="2" customFormat="1" ht="6.95" customHeight="1" x14ac:dyDescent="0.2">
      <c r="A118" s="28"/>
      <c r="B118" s="29"/>
      <c r="C118" s="28"/>
      <c r="D118" s="28"/>
      <c r="E118" s="28"/>
      <c r="F118" s="28"/>
      <c r="G118" s="28"/>
      <c r="H118" s="28"/>
      <c r="I118" s="28"/>
      <c r="J118" s="28"/>
      <c r="K118" s="28"/>
      <c r="L118" s="40"/>
      <c r="S118" s="28"/>
      <c r="T118" s="28"/>
      <c r="U118" s="28"/>
      <c r="V118" s="28"/>
      <c r="W118" s="28"/>
      <c r="X118" s="28"/>
      <c r="Y118" s="28"/>
      <c r="Z118" s="28"/>
      <c r="AA118" s="28"/>
      <c r="AB118" s="28"/>
      <c r="AC118" s="28"/>
      <c r="AD118" s="28"/>
      <c r="AE118" s="28"/>
    </row>
    <row r="119" spans="1:31" s="2" customFormat="1" ht="12" customHeight="1" x14ac:dyDescent="0.2">
      <c r="A119" s="28"/>
      <c r="B119" s="29"/>
      <c r="C119" s="25" t="s">
        <v>11</v>
      </c>
      <c r="D119" s="28"/>
      <c r="E119" s="28"/>
      <c r="F119" s="28"/>
      <c r="G119" s="28"/>
      <c r="H119" s="28"/>
      <c r="I119" s="28"/>
      <c r="J119" s="28"/>
      <c r="K119" s="28"/>
      <c r="L119" s="40"/>
      <c r="S119" s="28"/>
      <c r="T119" s="28"/>
      <c r="U119" s="28"/>
      <c r="V119" s="28"/>
      <c r="W119" s="28"/>
      <c r="X119" s="28"/>
      <c r="Y119" s="28"/>
      <c r="Z119" s="28"/>
      <c r="AA119" s="28"/>
      <c r="AB119" s="28"/>
      <c r="AC119" s="28"/>
      <c r="AD119" s="28"/>
      <c r="AE119" s="28"/>
    </row>
    <row r="120" spans="1:31" s="2" customFormat="1" ht="16.5" customHeight="1" x14ac:dyDescent="0.2">
      <c r="A120" s="28"/>
      <c r="B120" s="29"/>
      <c r="C120" s="28"/>
      <c r="D120" s="28"/>
      <c r="E120" s="353" t="str">
        <f>E7</f>
        <v>Lipany OOPZ, Rekonštrukcia objektu</v>
      </c>
      <c r="F120" s="354"/>
      <c r="G120" s="354"/>
      <c r="H120" s="354"/>
      <c r="I120" s="28"/>
      <c r="J120" s="28"/>
      <c r="K120" s="28"/>
      <c r="L120" s="40"/>
      <c r="S120" s="28"/>
      <c r="T120" s="28"/>
      <c r="U120" s="28"/>
      <c r="V120" s="28"/>
      <c r="W120" s="28"/>
      <c r="X120" s="28"/>
      <c r="Y120" s="28"/>
      <c r="Z120" s="28"/>
      <c r="AA120" s="28"/>
      <c r="AB120" s="28"/>
      <c r="AC120" s="28"/>
      <c r="AD120" s="28"/>
      <c r="AE120" s="28"/>
    </row>
    <row r="121" spans="1:31" s="1" customFormat="1" ht="12" customHeight="1" x14ac:dyDescent="0.2">
      <c r="B121" s="19"/>
      <c r="C121" s="25" t="s">
        <v>139</v>
      </c>
      <c r="E121" s="202"/>
      <c r="F121" s="202"/>
      <c r="G121" s="202"/>
      <c r="H121" s="202"/>
      <c r="L121" s="19"/>
    </row>
    <row r="122" spans="1:31" s="1" customFormat="1" ht="16.5" customHeight="1" x14ac:dyDescent="0.2">
      <c r="B122" s="19"/>
      <c r="E122" s="353" t="s">
        <v>140</v>
      </c>
      <c r="F122" s="356"/>
      <c r="G122" s="356"/>
      <c r="H122" s="356"/>
      <c r="L122" s="19"/>
    </row>
    <row r="123" spans="1:31" s="1" customFormat="1" ht="12" customHeight="1" x14ac:dyDescent="0.2">
      <c r="B123" s="19"/>
      <c r="C123" s="25" t="s">
        <v>141</v>
      </c>
      <c r="E123" s="202"/>
      <c r="F123" s="202"/>
      <c r="G123" s="202"/>
      <c r="H123" s="202"/>
      <c r="L123" s="19"/>
    </row>
    <row r="124" spans="1:31" s="2" customFormat="1" ht="16.5" customHeight="1" x14ac:dyDescent="0.2">
      <c r="A124" s="28"/>
      <c r="B124" s="29"/>
      <c r="C124" s="28"/>
      <c r="D124" s="28"/>
      <c r="E124" s="354" t="s">
        <v>1623</v>
      </c>
      <c r="F124" s="355"/>
      <c r="G124" s="355"/>
      <c r="H124" s="355"/>
      <c r="I124" s="28"/>
      <c r="J124" s="28"/>
      <c r="K124" s="28"/>
      <c r="L124" s="40"/>
      <c r="S124" s="28"/>
      <c r="T124" s="28"/>
      <c r="U124" s="28"/>
      <c r="V124" s="28"/>
      <c r="W124" s="28"/>
      <c r="X124" s="28"/>
      <c r="Y124" s="28"/>
      <c r="Z124" s="28"/>
      <c r="AA124" s="28"/>
      <c r="AB124" s="28"/>
      <c r="AC124" s="28"/>
      <c r="AD124" s="28"/>
      <c r="AE124" s="28"/>
    </row>
    <row r="125" spans="1:31" s="2" customFormat="1" ht="12" customHeight="1" x14ac:dyDescent="0.2">
      <c r="A125" s="28"/>
      <c r="B125" s="29"/>
      <c r="C125" s="25" t="s">
        <v>143</v>
      </c>
      <c r="D125" s="28"/>
      <c r="E125" s="28"/>
      <c r="F125" s="2" t="s">
        <v>2882</v>
      </c>
      <c r="G125" s="28"/>
      <c r="H125" s="28"/>
      <c r="I125" s="28"/>
      <c r="J125" s="28"/>
      <c r="K125" s="28"/>
      <c r="L125" s="40"/>
      <c r="S125" s="28"/>
      <c r="T125" s="28"/>
      <c r="U125" s="28"/>
      <c r="V125" s="28"/>
      <c r="W125" s="28"/>
      <c r="X125" s="28"/>
      <c r="Y125" s="28"/>
      <c r="Z125" s="28"/>
      <c r="AA125" s="28"/>
      <c r="AB125" s="28"/>
      <c r="AC125" s="28"/>
      <c r="AD125" s="28"/>
      <c r="AE125" s="28"/>
    </row>
    <row r="126" spans="1:31" s="2" customFormat="1" ht="16.5" customHeight="1" x14ac:dyDescent="0.2">
      <c r="A126" s="28"/>
      <c r="B126" s="29"/>
      <c r="C126" s="28"/>
      <c r="D126" s="28"/>
      <c r="E126" s="333" t="str">
        <f>E13</f>
        <v>12 - E1.4.1 Zdravotechnika - ostatné</v>
      </c>
      <c r="F126" s="357"/>
      <c r="G126" s="357"/>
      <c r="H126" s="357"/>
      <c r="I126" s="28"/>
      <c r="J126" s="28"/>
      <c r="K126" s="28"/>
      <c r="L126" s="40"/>
      <c r="S126" s="28"/>
      <c r="T126" s="28"/>
      <c r="U126" s="28"/>
      <c r="V126" s="28"/>
      <c r="W126" s="28"/>
      <c r="X126" s="28"/>
      <c r="Y126" s="28"/>
      <c r="Z126" s="28"/>
      <c r="AA126" s="28"/>
      <c r="AB126" s="28"/>
      <c r="AC126" s="28"/>
      <c r="AD126" s="28"/>
      <c r="AE126" s="28"/>
    </row>
    <row r="127" spans="1:31" s="2" customFormat="1" ht="6.95" customHeight="1" x14ac:dyDescent="0.2">
      <c r="A127" s="28"/>
      <c r="B127" s="29"/>
      <c r="C127" s="28"/>
      <c r="D127" s="28"/>
      <c r="E127" s="28"/>
      <c r="F127" s="28"/>
      <c r="G127" s="28"/>
      <c r="H127" s="28"/>
      <c r="I127" s="28"/>
      <c r="J127" s="28"/>
      <c r="K127" s="28"/>
      <c r="L127" s="40"/>
      <c r="S127" s="28"/>
      <c r="T127" s="28"/>
      <c r="U127" s="28"/>
      <c r="V127" s="28"/>
      <c r="W127" s="28"/>
      <c r="X127" s="28"/>
      <c r="Y127" s="28"/>
      <c r="Z127" s="28"/>
      <c r="AA127" s="28"/>
      <c r="AB127" s="28"/>
      <c r="AC127" s="28"/>
      <c r="AD127" s="28"/>
      <c r="AE127" s="28"/>
    </row>
    <row r="128" spans="1:31" s="2" customFormat="1" ht="12" customHeight="1" x14ac:dyDescent="0.2">
      <c r="A128" s="28"/>
      <c r="B128" s="29"/>
      <c r="C128" s="25" t="s">
        <v>15</v>
      </c>
      <c r="D128" s="28"/>
      <c r="E128" s="28"/>
      <c r="F128" s="23" t="str">
        <f>F16</f>
        <v xml:space="preserve"> </v>
      </c>
      <c r="G128" s="28"/>
      <c r="H128" s="28"/>
      <c r="I128" s="25" t="s">
        <v>17</v>
      </c>
      <c r="J128" s="53" t="str">
        <f>IF(J16="","",J16)</f>
        <v>16.12.2022</v>
      </c>
      <c r="K128" s="28"/>
      <c r="L128" s="40"/>
      <c r="S128" s="28"/>
      <c r="T128" s="28"/>
      <c r="U128" s="28"/>
      <c r="V128" s="28"/>
      <c r="W128" s="28"/>
      <c r="X128" s="28"/>
      <c r="Y128" s="28"/>
      <c r="Z128" s="28"/>
      <c r="AA128" s="28"/>
      <c r="AB128" s="28"/>
      <c r="AC128" s="28"/>
      <c r="AD128" s="28"/>
      <c r="AE128" s="28"/>
    </row>
    <row r="129" spans="1:65" s="2" customFormat="1" ht="6.95" customHeight="1" x14ac:dyDescent="0.2">
      <c r="A129" s="28"/>
      <c r="B129" s="29"/>
      <c r="C129" s="28"/>
      <c r="D129" s="28"/>
      <c r="E129" s="28"/>
      <c r="F129" s="28"/>
      <c r="G129" s="28"/>
      <c r="H129" s="28"/>
      <c r="I129" s="28"/>
      <c r="J129" s="28"/>
      <c r="K129" s="28"/>
      <c r="L129" s="40"/>
      <c r="S129" s="28"/>
      <c r="T129" s="28"/>
      <c r="U129" s="28"/>
      <c r="V129" s="28"/>
      <c r="W129" s="28"/>
      <c r="X129" s="28"/>
      <c r="Y129" s="28"/>
      <c r="Z129" s="28"/>
      <c r="AA129" s="28"/>
      <c r="AB129" s="28"/>
      <c r="AC129" s="28"/>
      <c r="AD129" s="28"/>
      <c r="AE129" s="28"/>
    </row>
    <row r="130" spans="1:65" s="2" customFormat="1" ht="40.15" customHeight="1" x14ac:dyDescent="0.2">
      <c r="A130" s="28"/>
      <c r="B130" s="29"/>
      <c r="C130" s="25" t="s">
        <v>19</v>
      </c>
      <c r="D130" s="28"/>
      <c r="E130" s="28"/>
      <c r="F130" s="23" t="str">
        <f>E19</f>
        <v>Ministerstvo vnútra SR, Pribinova 2, 812 72 Bratis</v>
      </c>
      <c r="G130" s="28"/>
      <c r="H130" s="28"/>
      <c r="I130" s="25" t="s">
        <v>23</v>
      </c>
      <c r="J130" s="26" t="str">
        <f>E25</f>
        <v>LTK projekt, s.r.o., Jánošíkova 5, 0890 01 Prešov</v>
      </c>
      <c r="K130" s="28"/>
      <c r="L130" s="40"/>
      <c r="S130" s="28"/>
      <c r="T130" s="28"/>
      <c r="U130" s="28"/>
      <c r="V130" s="28"/>
      <c r="W130" s="28"/>
      <c r="X130" s="28"/>
      <c r="Y130" s="28"/>
      <c r="Z130" s="28"/>
      <c r="AA130" s="28"/>
      <c r="AB130" s="28"/>
      <c r="AC130" s="28"/>
      <c r="AD130" s="28"/>
      <c r="AE130" s="28"/>
    </row>
    <row r="131" spans="1:65" s="2" customFormat="1" ht="15.2" customHeight="1" x14ac:dyDescent="0.2">
      <c r="A131" s="28"/>
      <c r="B131" s="29"/>
      <c r="C131" s="25" t="s">
        <v>22</v>
      </c>
      <c r="D131" s="28"/>
      <c r="E131" s="28"/>
      <c r="F131" s="23" t="str">
        <f>IF(E22="","",E22)</f>
        <v xml:space="preserve"> </v>
      </c>
      <c r="G131" s="28"/>
      <c r="H131" s="28"/>
      <c r="I131" s="25" t="s">
        <v>26</v>
      </c>
      <c r="J131" s="26" t="str">
        <f>E28</f>
        <v>Ing. Ľubomnír Tkáč</v>
      </c>
      <c r="K131" s="28"/>
      <c r="L131" s="40"/>
      <c r="S131" s="28"/>
      <c r="T131" s="28"/>
      <c r="U131" s="28"/>
      <c r="V131" s="28"/>
      <c r="W131" s="28"/>
      <c r="X131" s="28"/>
      <c r="Y131" s="28"/>
      <c r="Z131" s="28"/>
      <c r="AA131" s="28"/>
      <c r="AB131" s="28"/>
      <c r="AC131" s="28"/>
      <c r="AD131" s="28"/>
      <c r="AE131" s="28"/>
    </row>
    <row r="132" spans="1:65" s="2" customFormat="1" ht="10.35" customHeight="1" x14ac:dyDescent="0.2">
      <c r="A132" s="28"/>
      <c r="B132" s="29"/>
      <c r="C132" s="28"/>
      <c r="D132" s="28"/>
      <c r="E132" s="28"/>
      <c r="F132" s="28"/>
      <c r="G132" s="28"/>
      <c r="H132" s="28"/>
      <c r="I132" s="28"/>
      <c r="J132" s="28"/>
      <c r="K132" s="28"/>
      <c r="L132" s="40"/>
      <c r="S132" s="28"/>
      <c r="T132" s="28"/>
      <c r="U132" s="28"/>
      <c r="V132" s="28"/>
      <c r="W132" s="28"/>
      <c r="X132" s="28"/>
      <c r="Y132" s="28"/>
      <c r="Z132" s="28"/>
      <c r="AA132" s="28"/>
      <c r="AB132" s="28"/>
      <c r="AC132" s="28"/>
      <c r="AD132" s="28"/>
      <c r="AE132" s="28"/>
    </row>
    <row r="133" spans="1:65" s="11" customFormat="1" ht="29.25" customHeight="1" x14ac:dyDescent="0.2">
      <c r="A133" s="126"/>
      <c r="B133" s="127"/>
      <c r="C133" s="128" t="s">
        <v>162</v>
      </c>
      <c r="D133" s="129" t="s">
        <v>54</v>
      </c>
      <c r="E133" s="129" t="s">
        <v>50</v>
      </c>
      <c r="F133" s="129" t="s">
        <v>51</v>
      </c>
      <c r="G133" s="129" t="s">
        <v>163</v>
      </c>
      <c r="H133" s="129" t="s">
        <v>164</v>
      </c>
      <c r="I133" s="129" t="s">
        <v>165</v>
      </c>
      <c r="J133" s="130" t="s">
        <v>147</v>
      </c>
      <c r="K133" s="131" t="s">
        <v>166</v>
      </c>
      <c r="L133" s="132"/>
      <c r="M133" s="60" t="s">
        <v>1</v>
      </c>
      <c r="N133" s="61" t="s">
        <v>33</v>
      </c>
      <c r="O133" s="61" t="s">
        <v>167</v>
      </c>
      <c r="P133" s="61" t="s">
        <v>168</v>
      </c>
      <c r="Q133" s="61" t="s">
        <v>169</v>
      </c>
      <c r="R133" s="61" t="s">
        <v>170</v>
      </c>
      <c r="S133" s="61" t="s">
        <v>171</v>
      </c>
      <c r="T133" s="62" t="s">
        <v>172</v>
      </c>
      <c r="U133" s="126"/>
      <c r="V133" s="126"/>
      <c r="W133" s="126"/>
      <c r="X133" s="126"/>
      <c r="Y133" s="126"/>
      <c r="Z133" s="126"/>
      <c r="AA133" s="126"/>
      <c r="AB133" s="126"/>
      <c r="AC133" s="126"/>
      <c r="AD133" s="126"/>
      <c r="AE133" s="126"/>
    </row>
    <row r="134" spans="1:65" s="2" customFormat="1" ht="22.9" customHeight="1" x14ac:dyDescent="0.25">
      <c r="A134" s="28"/>
      <c r="B134" s="29"/>
      <c r="C134" s="67" t="s">
        <v>148</v>
      </c>
      <c r="D134" s="28"/>
      <c r="E134" s="28"/>
      <c r="F134" s="28"/>
      <c r="G134" s="28"/>
      <c r="H134" s="28"/>
      <c r="I134" s="28"/>
      <c r="J134" s="133"/>
      <c r="K134" s="28"/>
      <c r="L134" s="29"/>
      <c r="M134" s="63"/>
      <c r="N134" s="54"/>
      <c r="O134" s="64"/>
      <c r="P134" s="134">
        <f>P135+P145</f>
        <v>0</v>
      </c>
      <c r="Q134" s="64"/>
      <c r="R134" s="134">
        <f>R135+R145</f>
        <v>0</v>
      </c>
      <c r="S134" s="64"/>
      <c r="T134" s="135">
        <f>T135+T145</f>
        <v>0</v>
      </c>
      <c r="U134" s="28"/>
      <c r="V134" s="28"/>
      <c r="W134" s="28"/>
      <c r="X134" s="28"/>
      <c r="Y134" s="28"/>
      <c r="Z134" s="28"/>
      <c r="AA134" s="28"/>
      <c r="AB134" s="28"/>
      <c r="AC134" s="28"/>
      <c r="AD134" s="28"/>
      <c r="AE134" s="28"/>
      <c r="AT134" s="16" t="s">
        <v>68</v>
      </c>
      <c r="AU134" s="16" t="s">
        <v>149</v>
      </c>
      <c r="BK134" s="136">
        <f>BK135+BK145</f>
        <v>0</v>
      </c>
    </row>
    <row r="135" spans="1:65" s="12" customFormat="1" ht="25.9" customHeight="1" x14ac:dyDescent="0.2">
      <c r="B135" s="137"/>
      <c r="D135" s="138" t="s">
        <v>68</v>
      </c>
      <c r="E135" s="139" t="s">
        <v>173</v>
      </c>
      <c r="F135" s="139" t="s">
        <v>173</v>
      </c>
      <c r="J135" s="140"/>
      <c r="L135" s="137"/>
      <c r="M135" s="141"/>
      <c r="N135" s="142"/>
      <c r="O135" s="142"/>
      <c r="P135" s="143">
        <f>P136+P141+P143</f>
        <v>0</v>
      </c>
      <c r="Q135" s="142"/>
      <c r="R135" s="143">
        <f>R136+R141+R143</f>
        <v>0</v>
      </c>
      <c r="S135" s="142"/>
      <c r="T135" s="144">
        <f>T136+T141+T143</f>
        <v>0</v>
      </c>
      <c r="AR135" s="138" t="s">
        <v>76</v>
      </c>
      <c r="AT135" s="145" t="s">
        <v>68</v>
      </c>
      <c r="AU135" s="145" t="s">
        <v>69</v>
      </c>
      <c r="AY135" s="138" t="s">
        <v>175</v>
      </c>
      <c r="BK135" s="146">
        <f>BK136+BK141+BK143</f>
        <v>0</v>
      </c>
    </row>
    <row r="136" spans="1:65" s="12" customFormat="1" ht="22.9" customHeight="1" x14ac:dyDescent="0.2">
      <c r="B136" s="137"/>
      <c r="D136" s="138" t="s">
        <v>68</v>
      </c>
      <c r="E136" s="147" t="s">
        <v>76</v>
      </c>
      <c r="F136" s="147" t="s">
        <v>1765</v>
      </c>
      <c r="J136" s="148"/>
      <c r="L136" s="137"/>
      <c r="M136" s="141"/>
      <c r="N136" s="142"/>
      <c r="O136" s="142"/>
      <c r="P136" s="143">
        <f>SUM(P137:P140)</f>
        <v>0</v>
      </c>
      <c r="Q136" s="142"/>
      <c r="R136" s="143">
        <f>SUM(R137:R140)</f>
        <v>0</v>
      </c>
      <c r="S136" s="142"/>
      <c r="T136" s="144">
        <f>SUM(T137:T140)</f>
        <v>0</v>
      </c>
      <c r="AR136" s="138" t="s">
        <v>76</v>
      </c>
      <c r="AT136" s="145" t="s">
        <v>68</v>
      </c>
      <c r="AU136" s="145" t="s">
        <v>76</v>
      </c>
      <c r="AY136" s="138" t="s">
        <v>175</v>
      </c>
      <c r="BK136" s="146">
        <f>SUM(BK137:BK140)</f>
        <v>0</v>
      </c>
    </row>
    <row r="137" spans="1:65" s="2" customFormat="1" ht="33" customHeight="1" x14ac:dyDescent="0.2">
      <c r="A137" s="28"/>
      <c r="B137" s="149"/>
      <c r="C137" s="150">
        <v>1</v>
      </c>
      <c r="D137" s="150" t="s">
        <v>177</v>
      </c>
      <c r="E137" s="151" t="s">
        <v>1766</v>
      </c>
      <c r="F137" s="152" t="s">
        <v>1767</v>
      </c>
      <c r="G137" s="153" t="s">
        <v>564</v>
      </c>
      <c r="H137" s="154">
        <v>25</v>
      </c>
      <c r="I137" s="155"/>
      <c r="J137" s="155"/>
      <c r="K137" s="156"/>
      <c r="L137" s="29"/>
      <c r="M137" s="157" t="s">
        <v>1</v>
      </c>
      <c r="N137" s="158" t="s">
        <v>35</v>
      </c>
      <c r="O137" s="159">
        <v>0</v>
      </c>
      <c r="P137" s="159">
        <f>O137*H137</f>
        <v>0</v>
      </c>
      <c r="Q137" s="159">
        <v>0</v>
      </c>
      <c r="R137" s="159">
        <f>Q137*H137</f>
        <v>0</v>
      </c>
      <c r="S137" s="159">
        <v>0</v>
      </c>
      <c r="T137" s="160">
        <f>S137*H137</f>
        <v>0</v>
      </c>
      <c r="U137" s="28"/>
      <c r="V137" s="28"/>
      <c r="W137" s="28"/>
      <c r="X137" s="28"/>
      <c r="Y137" s="28"/>
      <c r="Z137" s="28"/>
      <c r="AA137" s="28"/>
      <c r="AB137" s="28"/>
      <c r="AC137" s="28"/>
      <c r="AD137" s="28"/>
      <c r="AE137" s="28"/>
      <c r="AR137" s="161" t="s">
        <v>86</v>
      </c>
      <c r="AT137" s="161" t="s">
        <v>177</v>
      </c>
      <c r="AU137" s="161" t="s">
        <v>80</v>
      </c>
      <c r="AY137" s="16" t="s">
        <v>175</v>
      </c>
      <c r="BE137" s="162">
        <f>IF(N137="základná",J137,0)</f>
        <v>0</v>
      </c>
      <c r="BF137" s="162">
        <f>IF(N137="znížená",J137,0)</f>
        <v>0</v>
      </c>
      <c r="BG137" s="162">
        <f>IF(N137="zákl. prenesená",J137,0)</f>
        <v>0</v>
      </c>
      <c r="BH137" s="162">
        <f>IF(N137="zníž. prenesená",J137,0)</f>
        <v>0</v>
      </c>
      <c r="BI137" s="162">
        <f>IF(N137="nulová",J137,0)</f>
        <v>0</v>
      </c>
      <c r="BJ137" s="16" t="s">
        <v>80</v>
      </c>
      <c r="BK137" s="162">
        <f>ROUND(I137*H137,2)</f>
        <v>0</v>
      </c>
      <c r="BL137" s="16" t="s">
        <v>86</v>
      </c>
      <c r="BM137" s="161" t="s">
        <v>80</v>
      </c>
    </row>
    <row r="138" spans="1:65" s="2" customFormat="1" ht="16.5" customHeight="1" x14ac:dyDescent="0.2">
      <c r="A138" s="28"/>
      <c r="B138" s="149"/>
      <c r="C138" s="178">
        <v>2</v>
      </c>
      <c r="D138" s="178" t="s">
        <v>324</v>
      </c>
      <c r="E138" s="179" t="s">
        <v>1768</v>
      </c>
      <c r="F138" s="180" t="s">
        <v>1769</v>
      </c>
      <c r="G138" s="181" t="s">
        <v>564</v>
      </c>
      <c r="H138" s="182">
        <v>25</v>
      </c>
      <c r="I138" s="183"/>
      <c r="J138" s="183"/>
      <c r="K138" s="184"/>
      <c r="L138" s="185"/>
      <c r="M138" s="186" t="s">
        <v>1</v>
      </c>
      <c r="N138" s="187" t="s">
        <v>35</v>
      </c>
      <c r="O138" s="159">
        <v>0</v>
      </c>
      <c r="P138" s="159">
        <f>O138*H138</f>
        <v>0</v>
      </c>
      <c r="Q138" s="159">
        <v>0</v>
      </c>
      <c r="R138" s="159">
        <f>Q138*H138</f>
        <v>0</v>
      </c>
      <c r="S138" s="159">
        <v>0</v>
      </c>
      <c r="T138" s="160">
        <f>S138*H138</f>
        <v>0</v>
      </c>
      <c r="U138" s="28"/>
      <c r="V138" s="28"/>
      <c r="W138" s="28"/>
      <c r="X138" s="28"/>
      <c r="Y138" s="28"/>
      <c r="Z138" s="28"/>
      <c r="AA138" s="28"/>
      <c r="AB138" s="28"/>
      <c r="AC138" s="28"/>
      <c r="AD138" s="28"/>
      <c r="AE138" s="28"/>
      <c r="AR138" s="161" t="s">
        <v>99</v>
      </c>
      <c r="AT138" s="161" t="s">
        <v>324</v>
      </c>
      <c r="AU138" s="161" t="s">
        <v>80</v>
      </c>
      <c r="AY138" s="16" t="s">
        <v>175</v>
      </c>
      <c r="BE138" s="162">
        <f>IF(N138="základná",J138,0)</f>
        <v>0</v>
      </c>
      <c r="BF138" s="162">
        <f>IF(N138="znížená",J138,0)</f>
        <v>0</v>
      </c>
      <c r="BG138" s="162">
        <f>IF(N138="zákl. prenesená",J138,0)</f>
        <v>0</v>
      </c>
      <c r="BH138" s="162">
        <f>IF(N138="zníž. prenesená",J138,0)</f>
        <v>0</v>
      </c>
      <c r="BI138" s="162">
        <f>IF(N138="nulová",J138,0)</f>
        <v>0</v>
      </c>
      <c r="BJ138" s="16" t="s">
        <v>80</v>
      </c>
      <c r="BK138" s="162">
        <f>ROUND(I138*H138,2)</f>
        <v>0</v>
      </c>
      <c r="BL138" s="16" t="s">
        <v>86</v>
      </c>
      <c r="BM138" s="161" t="s">
        <v>86</v>
      </c>
    </row>
    <row r="139" spans="1:65" s="2" customFormat="1" ht="24.2" customHeight="1" x14ac:dyDescent="0.2">
      <c r="A139" s="28"/>
      <c r="B139" s="149"/>
      <c r="C139" s="150">
        <v>3</v>
      </c>
      <c r="D139" s="150" t="s">
        <v>177</v>
      </c>
      <c r="E139" s="151" t="s">
        <v>1770</v>
      </c>
      <c r="F139" s="152" t="s">
        <v>1771</v>
      </c>
      <c r="G139" s="153" t="s">
        <v>564</v>
      </c>
      <c r="H139" s="154">
        <v>9.6</v>
      </c>
      <c r="I139" s="155"/>
      <c r="J139" s="155"/>
      <c r="K139" s="156"/>
      <c r="L139" s="29"/>
      <c r="M139" s="157" t="s">
        <v>1</v>
      </c>
      <c r="N139" s="158" t="s">
        <v>35</v>
      </c>
      <c r="O139" s="159">
        <v>0</v>
      </c>
      <c r="P139" s="159">
        <f>O139*H139</f>
        <v>0</v>
      </c>
      <c r="Q139" s="159">
        <v>0</v>
      </c>
      <c r="R139" s="159">
        <f>Q139*H139</f>
        <v>0</v>
      </c>
      <c r="S139" s="159">
        <v>0</v>
      </c>
      <c r="T139" s="160">
        <f>S139*H139</f>
        <v>0</v>
      </c>
      <c r="U139" s="28"/>
      <c r="V139" s="28"/>
      <c r="W139" s="28"/>
      <c r="X139" s="28"/>
      <c r="Y139" s="28"/>
      <c r="Z139" s="28"/>
      <c r="AA139" s="28"/>
      <c r="AB139" s="28"/>
      <c r="AC139" s="28"/>
      <c r="AD139" s="28"/>
      <c r="AE139" s="28"/>
      <c r="AR139" s="161" t="s">
        <v>86</v>
      </c>
      <c r="AT139" s="161" t="s">
        <v>177</v>
      </c>
      <c r="AU139" s="161" t="s">
        <v>80</v>
      </c>
      <c r="AY139" s="16" t="s">
        <v>175</v>
      </c>
      <c r="BE139" s="162">
        <f>IF(N139="základná",J139,0)</f>
        <v>0</v>
      </c>
      <c r="BF139" s="162">
        <f>IF(N139="znížená",J139,0)</f>
        <v>0</v>
      </c>
      <c r="BG139" s="162">
        <f>IF(N139="zákl. prenesená",J139,0)</f>
        <v>0</v>
      </c>
      <c r="BH139" s="162">
        <f>IF(N139="zníž. prenesená",J139,0)</f>
        <v>0</v>
      </c>
      <c r="BI139" s="162">
        <f>IF(N139="nulová",J139,0)</f>
        <v>0</v>
      </c>
      <c r="BJ139" s="16" t="s">
        <v>80</v>
      </c>
      <c r="BK139" s="162">
        <f>ROUND(I139*H139,2)</f>
        <v>0</v>
      </c>
      <c r="BL139" s="16" t="s">
        <v>86</v>
      </c>
      <c r="BM139" s="161" t="s">
        <v>93</v>
      </c>
    </row>
    <row r="140" spans="1:65" s="2" customFormat="1" ht="16.5" customHeight="1" x14ac:dyDescent="0.2">
      <c r="A140" s="28"/>
      <c r="B140" s="149"/>
      <c r="C140" s="178">
        <v>4</v>
      </c>
      <c r="D140" s="178" t="s">
        <v>324</v>
      </c>
      <c r="E140" s="179" t="s">
        <v>1772</v>
      </c>
      <c r="F140" s="180" t="s">
        <v>1773</v>
      </c>
      <c r="G140" s="181" t="s">
        <v>564</v>
      </c>
      <c r="H140" s="182">
        <v>9.6</v>
      </c>
      <c r="I140" s="183"/>
      <c r="J140" s="183"/>
      <c r="K140" s="184"/>
      <c r="L140" s="185"/>
      <c r="M140" s="186" t="s">
        <v>1</v>
      </c>
      <c r="N140" s="187" t="s">
        <v>35</v>
      </c>
      <c r="O140" s="159">
        <v>0</v>
      </c>
      <c r="P140" s="159">
        <f>O140*H140</f>
        <v>0</v>
      </c>
      <c r="Q140" s="159">
        <v>0</v>
      </c>
      <c r="R140" s="159">
        <f>Q140*H140</f>
        <v>0</v>
      </c>
      <c r="S140" s="159">
        <v>0</v>
      </c>
      <c r="T140" s="160">
        <f>S140*H140</f>
        <v>0</v>
      </c>
      <c r="U140" s="28"/>
      <c r="V140" s="28"/>
      <c r="W140" s="28"/>
      <c r="X140" s="28"/>
      <c r="Y140" s="28"/>
      <c r="Z140" s="28"/>
      <c r="AA140" s="28"/>
      <c r="AB140" s="28"/>
      <c r="AC140" s="28"/>
      <c r="AD140" s="28"/>
      <c r="AE140" s="28"/>
      <c r="AR140" s="161" t="s">
        <v>99</v>
      </c>
      <c r="AT140" s="161" t="s">
        <v>324</v>
      </c>
      <c r="AU140" s="161" t="s">
        <v>80</v>
      </c>
      <c r="AY140" s="16" t="s">
        <v>175</v>
      </c>
      <c r="BE140" s="162">
        <f>IF(N140="základná",J140,0)</f>
        <v>0</v>
      </c>
      <c r="BF140" s="162">
        <f>IF(N140="znížená",J140,0)</f>
        <v>0</v>
      </c>
      <c r="BG140" s="162">
        <f>IF(N140="zákl. prenesená",J140,0)</f>
        <v>0</v>
      </c>
      <c r="BH140" s="162">
        <f>IF(N140="zníž. prenesená",J140,0)</f>
        <v>0</v>
      </c>
      <c r="BI140" s="162">
        <f>IF(N140="nulová",J140,0)</f>
        <v>0</v>
      </c>
      <c r="BJ140" s="16" t="s">
        <v>80</v>
      </c>
      <c r="BK140" s="162">
        <f>ROUND(I140*H140,2)</f>
        <v>0</v>
      </c>
      <c r="BL140" s="16" t="s">
        <v>86</v>
      </c>
      <c r="BM140" s="161" t="s">
        <v>99</v>
      </c>
    </row>
    <row r="141" spans="1:65" s="12" customFormat="1" ht="22.9" customHeight="1" x14ac:dyDescent="0.2">
      <c r="B141" s="137"/>
      <c r="D141" s="138" t="s">
        <v>68</v>
      </c>
      <c r="E141" s="147" t="s">
        <v>86</v>
      </c>
      <c r="F141" s="147" t="s">
        <v>1774</v>
      </c>
      <c r="J141" s="148"/>
      <c r="L141" s="137"/>
      <c r="M141" s="141"/>
      <c r="N141" s="142"/>
      <c r="O141" s="142"/>
      <c r="P141" s="143">
        <f>P142</f>
        <v>0</v>
      </c>
      <c r="Q141" s="142"/>
      <c r="R141" s="143">
        <f>R142</f>
        <v>0</v>
      </c>
      <c r="S141" s="142"/>
      <c r="T141" s="144">
        <f>T142</f>
        <v>0</v>
      </c>
      <c r="AR141" s="138" t="s">
        <v>76</v>
      </c>
      <c r="AT141" s="145" t="s">
        <v>68</v>
      </c>
      <c r="AU141" s="145" t="s">
        <v>76</v>
      </c>
      <c r="AY141" s="138" t="s">
        <v>175</v>
      </c>
      <c r="BK141" s="146">
        <f>BK142</f>
        <v>0</v>
      </c>
    </row>
    <row r="142" spans="1:65" s="2" customFormat="1" ht="37.9" customHeight="1" x14ac:dyDescent="0.2">
      <c r="A142" s="28"/>
      <c r="B142" s="149"/>
      <c r="C142" s="150">
        <v>5</v>
      </c>
      <c r="D142" s="150" t="s">
        <v>177</v>
      </c>
      <c r="E142" s="151" t="s">
        <v>1775</v>
      </c>
      <c r="F142" s="152" t="s">
        <v>1776</v>
      </c>
      <c r="G142" s="153" t="s">
        <v>564</v>
      </c>
      <c r="H142" s="154">
        <v>5.4</v>
      </c>
      <c r="I142" s="155"/>
      <c r="J142" s="155"/>
      <c r="K142" s="156"/>
      <c r="L142" s="29"/>
      <c r="M142" s="157" t="s">
        <v>1</v>
      </c>
      <c r="N142" s="158" t="s">
        <v>35</v>
      </c>
      <c r="O142" s="159">
        <v>0</v>
      </c>
      <c r="P142" s="159">
        <f>O142*H142</f>
        <v>0</v>
      </c>
      <c r="Q142" s="159">
        <v>0</v>
      </c>
      <c r="R142" s="159">
        <f>Q142*H142</f>
        <v>0</v>
      </c>
      <c r="S142" s="159">
        <v>0</v>
      </c>
      <c r="T142" s="160">
        <f>S142*H142</f>
        <v>0</v>
      </c>
      <c r="U142" s="28"/>
      <c r="V142" s="28"/>
      <c r="W142" s="28"/>
      <c r="X142" s="28"/>
      <c r="Y142" s="28"/>
      <c r="Z142" s="28"/>
      <c r="AA142" s="28"/>
      <c r="AB142" s="28"/>
      <c r="AC142" s="28"/>
      <c r="AD142" s="28"/>
      <c r="AE142" s="28"/>
      <c r="AR142" s="161" t="s">
        <v>86</v>
      </c>
      <c r="AT142" s="161" t="s">
        <v>177</v>
      </c>
      <c r="AU142" s="161" t="s">
        <v>80</v>
      </c>
      <c r="AY142" s="16" t="s">
        <v>175</v>
      </c>
      <c r="BE142" s="162">
        <f>IF(N142="základná",J142,0)</f>
        <v>0</v>
      </c>
      <c r="BF142" s="162">
        <f>IF(N142="znížená",J142,0)</f>
        <v>0</v>
      </c>
      <c r="BG142" s="162">
        <f>IF(N142="zákl. prenesená",J142,0)</f>
        <v>0</v>
      </c>
      <c r="BH142" s="162">
        <f>IF(N142="zníž. prenesená",J142,0)</f>
        <v>0</v>
      </c>
      <c r="BI142" s="162">
        <f>IF(N142="nulová",J142,0)</f>
        <v>0</v>
      </c>
      <c r="BJ142" s="16" t="s">
        <v>80</v>
      </c>
      <c r="BK142" s="162">
        <f>ROUND(I142*H142,2)</f>
        <v>0</v>
      </c>
      <c r="BL142" s="16" t="s">
        <v>86</v>
      </c>
      <c r="BM142" s="161" t="s">
        <v>105</v>
      </c>
    </row>
    <row r="143" spans="1:65" s="12" customFormat="1" ht="22.9" customHeight="1" x14ac:dyDescent="0.2">
      <c r="B143" s="137"/>
      <c r="D143" s="138" t="s">
        <v>68</v>
      </c>
      <c r="E143" s="147" t="s">
        <v>308</v>
      </c>
      <c r="F143" s="147" t="s">
        <v>1777</v>
      </c>
      <c r="J143" s="148"/>
      <c r="L143" s="137"/>
      <c r="M143" s="141"/>
      <c r="N143" s="142"/>
      <c r="O143" s="142"/>
      <c r="P143" s="143">
        <f>P144</f>
        <v>0</v>
      </c>
      <c r="Q143" s="142"/>
      <c r="R143" s="143">
        <f>R144</f>
        <v>0</v>
      </c>
      <c r="S143" s="142"/>
      <c r="T143" s="144">
        <f>T144</f>
        <v>0</v>
      </c>
      <c r="AR143" s="138" t="s">
        <v>76</v>
      </c>
      <c r="AT143" s="145" t="s">
        <v>68</v>
      </c>
      <c r="AU143" s="145" t="s">
        <v>76</v>
      </c>
      <c r="AY143" s="138" t="s">
        <v>175</v>
      </c>
      <c r="BK143" s="146">
        <f>BK144</f>
        <v>0</v>
      </c>
    </row>
    <row r="144" spans="1:65" s="2" customFormat="1" ht="24.2" customHeight="1" x14ac:dyDescent="0.2">
      <c r="A144" s="28"/>
      <c r="B144" s="149"/>
      <c r="C144" s="150">
        <v>6</v>
      </c>
      <c r="D144" s="150" t="s">
        <v>177</v>
      </c>
      <c r="E144" s="151" t="s">
        <v>1778</v>
      </c>
      <c r="F144" s="152" t="s">
        <v>1779</v>
      </c>
      <c r="G144" s="153" t="s">
        <v>282</v>
      </c>
      <c r="H144" s="154">
        <v>10.210000000000001</v>
      </c>
      <c r="I144" s="155"/>
      <c r="J144" s="155"/>
      <c r="K144" s="156"/>
      <c r="L144" s="29"/>
      <c r="M144" s="157" t="s">
        <v>1</v>
      </c>
      <c r="N144" s="158" t="s">
        <v>35</v>
      </c>
      <c r="O144" s="159">
        <v>0</v>
      </c>
      <c r="P144" s="159">
        <f>O144*H144</f>
        <v>0</v>
      </c>
      <c r="Q144" s="159">
        <v>0</v>
      </c>
      <c r="R144" s="159">
        <f>Q144*H144</f>
        <v>0</v>
      </c>
      <c r="S144" s="159">
        <v>0</v>
      </c>
      <c r="T144" s="160">
        <f>S144*H144</f>
        <v>0</v>
      </c>
      <c r="U144" s="28"/>
      <c r="V144" s="28"/>
      <c r="W144" s="28"/>
      <c r="X144" s="28"/>
      <c r="Y144" s="28"/>
      <c r="Z144" s="28"/>
      <c r="AA144" s="28"/>
      <c r="AB144" s="28"/>
      <c r="AC144" s="28"/>
      <c r="AD144" s="28"/>
      <c r="AE144" s="28"/>
      <c r="AR144" s="161" t="s">
        <v>86</v>
      </c>
      <c r="AT144" s="161" t="s">
        <v>177</v>
      </c>
      <c r="AU144" s="161" t="s">
        <v>80</v>
      </c>
      <c r="AY144" s="16" t="s">
        <v>175</v>
      </c>
      <c r="BE144" s="162">
        <f>IF(N144="základná",J144,0)</f>
        <v>0</v>
      </c>
      <c r="BF144" s="162">
        <f>IF(N144="znížená",J144,0)</f>
        <v>0</v>
      </c>
      <c r="BG144" s="162">
        <f>IF(N144="zákl. prenesená",J144,0)</f>
        <v>0</v>
      </c>
      <c r="BH144" s="162">
        <f>IF(N144="zníž. prenesená",J144,0)</f>
        <v>0</v>
      </c>
      <c r="BI144" s="162">
        <f>IF(N144="nulová",J144,0)</f>
        <v>0</v>
      </c>
      <c r="BJ144" s="16" t="s">
        <v>80</v>
      </c>
      <c r="BK144" s="162">
        <f>ROUND(I144*H144,2)</f>
        <v>0</v>
      </c>
      <c r="BL144" s="16" t="s">
        <v>86</v>
      </c>
      <c r="BM144" s="161" t="s">
        <v>117</v>
      </c>
    </row>
    <row r="145" spans="1:65" s="12" customFormat="1" ht="25.9" customHeight="1" x14ac:dyDescent="0.2">
      <c r="B145" s="137"/>
      <c r="D145" s="138" t="s">
        <v>68</v>
      </c>
      <c r="E145" s="139" t="s">
        <v>314</v>
      </c>
      <c r="F145" s="139" t="s">
        <v>315</v>
      </c>
      <c r="J145" s="140"/>
      <c r="L145" s="137"/>
      <c r="M145" s="141"/>
      <c r="N145" s="142"/>
      <c r="O145" s="142"/>
      <c r="P145" s="143">
        <f>P146+P152+P168+P191+P204</f>
        <v>0</v>
      </c>
      <c r="Q145" s="142"/>
      <c r="R145" s="143">
        <f>R146+R152+R168+R191+R204</f>
        <v>0</v>
      </c>
      <c r="S145" s="142"/>
      <c r="T145" s="144">
        <f>T146+T152+T168+T191+T204</f>
        <v>0</v>
      </c>
      <c r="AR145" s="138" t="s">
        <v>80</v>
      </c>
      <c r="AT145" s="145" t="s">
        <v>68</v>
      </c>
      <c r="AU145" s="145" t="s">
        <v>69</v>
      </c>
      <c r="AY145" s="138" t="s">
        <v>175</v>
      </c>
      <c r="BK145" s="146">
        <f>BK146+BK152+BK168+BK191+BK204</f>
        <v>0</v>
      </c>
    </row>
    <row r="146" spans="1:65" s="12" customFormat="1" ht="22.9" customHeight="1" x14ac:dyDescent="0.2">
      <c r="B146" s="137"/>
      <c r="D146" s="138" t="s">
        <v>68</v>
      </c>
      <c r="E146" s="147" t="s">
        <v>316</v>
      </c>
      <c r="F146" s="147" t="s">
        <v>317</v>
      </c>
      <c r="J146" s="148"/>
      <c r="L146" s="137"/>
      <c r="M146" s="141"/>
      <c r="N146" s="142"/>
      <c r="O146" s="142"/>
      <c r="P146" s="143">
        <f>SUM(P147:P151)</f>
        <v>0</v>
      </c>
      <c r="Q146" s="142"/>
      <c r="R146" s="143">
        <f>SUM(R147:R151)</f>
        <v>0</v>
      </c>
      <c r="S146" s="142"/>
      <c r="T146" s="144">
        <f>SUM(T147:T151)</f>
        <v>0</v>
      </c>
      <c r="AR146" s="138" t="s">
        <v>80</v>
      </c>
      <c r="AT146" s="145" t="s">
        <v>68</v>
      </c>
      <c r="AU146" s="145" t="s">
        <v>76</v>
      </c>
      <c r="AY146" s="138" t="s">
        <v>175</v>
      </c>
      <c r="BK146" s="146">
        <f>SUM(BK147:BK151)</f>
        <v>0</v>
      </c>
    </row>
    <row r="147" spans="1:65" s="2" customFormat="1" ht="24.2" customHeight="1" x14ac:dyDescent="0.2">
      <c r="A147" s="28"/>
      <c r="B147" s="149"/>
      <c r="C147" s="150">
        <v>7</v>
      </c>
      <c r="D147" s="150" t="s">
        <v>177</v>
      </c>
      <c r="E147" s="151" t="s">
        <v>1132</v>
      </c>
      <c r="F147" s="152" t="s">
        <v>1133</v>
      </c>
      <c r="G147" s="153" t="s">
        <v>250</v>
      </c>
      <c r="H147" s="154">
        <v>162.745</v>
      </c>
      <c r="I147" s="155"/>
      <c r="J147" s="155"/>
      <c r="K147" s="156"/>
      <c r="L147" s="29"/>
      <c r="M147" s="157" t="s">
        <v>1</v>
      </c>
      <c r="N147" s="158" t="s">
        <v>35</v>
      </c>
      <c r="O147" s="159">
        <v>0</v>
      </c>
      <c r="P147" s="159">
        <f>O147*H147</f>
        <v>0</v>
      </c>
      <c r="Q147" s="159">
        <v>0</v>
      </c>
      <c r="R147" s="159">
        <f>Q147*H147</f>
        <v>0</v>
      </c>
      <c r="S147" s="159">
        <v>0</v>
      </c>
      <c r="T147" s="160">
        <f>S147*H147</f>
        <v>0</v>
      </c>
      <c r="U147" s="28"/>
      <c r="V147" s="28"/>
      <c r="W147" s="28"/>
      <c r="X147" s="28"/>
      <c r="Y147" s="28"/>
      <c r="Z147" s="28"/>
      <c r="AA147" s="28"/>
      <c r="AB147" s="28"/>
      <c r="AC147" s="28"/>
      <c r="AD147" s="28"/>
      <c r="AE147" s="28"/>
      <c r="AR147" s="161" t="s">
        <v>243</v>
      </c>
      <c r="AT147" s="161" t="s">
        <v>177</v>
      </c>
      <c r="AU147" s="161" t="s">
        <v>80</v>
      </c>
      <c r="AY147" s="16" t="s">
        <v>175</v>
      </c>
      <c r="BE147" s="162">
        <f>IF(N147="základná",J147,0)</f>
        <v>0</v>
      </c>
      <c r="BF147" s="162">
        <f>IF(N147="znížená",J147,0)</f>
        <v>0</v>
      </c>
      <c r="BG147" s="162">
        <f>IF(N147="zákl. prenesená",J147,0)</f>
        <v>0</v>
      </c>
      <c r="BH147" s="162">
        <f>IF(N147="zníž. prenesená",J147,0)</f>
        <v>0</v>
      </c>
      <c r="BI147" s="162">
        <f>IF(N147="nulová",J147,0)</f>
        <v>0</v>
      </c>
      <c r="BJ147" s="16" t="s">
        <v>80</v>
      </c>
      <c r="BK147" s="162">
        <f>ROUND(I147*H147,2)</f>
        <v>0</v>
      </c>
      <c r="BL147" s="16" t="s">
        <v>243</v>
      </c>
      <c r="BM147" s="161" t="s">
        <v>121</v>
      </c>
    </row>
    <row r="148" spans="1:65" s="2" customFormat="1" ht="24.2" customHeight="1" x14ac:dyDescent="0.2">
      <c r="A148" s="28"/>
      <c r="B148" s="149"/>
      <c r="C148" s="178">
        <v>8</v>
      </c>
      <c r="D148" s="178" t="s">
        <v>324</v>
      </c>
      <c r="E148" s="179" t="s">
        <v>1780</v>
      </c>
      <c r="F148" s="180" t="s">
        <v>2946</v>
      </c>
      <c r="G148" s="181" t="s">
        <v>250</v>
      </c>
      <c r="H148" s="182">
        <v>98</v>
      </c>
      <c r="I148" s="183"/>
      <c r="J148" s="183"/>
      <c r="K148" s="184"/>
      <c r="L148" s="185"/>
      <c r="M148" s="186" t="s">
        <v>1</v>
      </c>
      <c r="N148" s="187" t="s">
        <v>35</v>
      </c>
      <c r="O148" s="159">
        <v>0</v>
      </c>
      <c r="P148" s="159">
        <f>O148*H148</f>
        <v>0</v>
      </c>
      <c r="Q148" s="159">
        <v>0</v>
      </c>
      <c r="R148" s="159">
        <f>Q148*H148</f>
        <v>0</v>
      </c>
      <c r="S148" s="159">
        <v>0</v>
      </c>
      <c r="T148" s="160">
        <f>S148*H148</f>
        <v>0</v>
      </c>
      <c r="U148" s="28"/>
      <c r="V148" s="28"/>
      <c r="W148" s="28"/>
      <c r="X148" s="28"/>
      <c r="Y148" s="28"/>
      <c r="Z148" s="28"/>
      <c r="AA148" s="28"/>
      <c r="AB148" s="28"/>
      <c r="AC148" s="28"/>
      <c r="AD148" s="28"/>
      <c r="AE148" s="28"/>
      <c r="AR148" s="161" t="s">
        <v>327</v>
      </c>
      <c r="AT148" s="161" t="s">
        <v>324</v>
      </c>
      <c r="AU148" s="161" t="s">
        <v>80</v>
      </c>
      <c r="AY148" s="16" t="s">
        <v>175</v>
      </c>
      <c r="BE148" s="162">
        <f>IF(N148="základná",J148,0)</f>
        <v>0</v>
      </c>
      <c r="BF148" s="162">
        <f>IF(N148="znížená",J148,0)</f>
        <v>0</v>
      </c>
      <c r="BG148" s="162">
        <f>IF(N148="zákl. prenesená",J148,0)</f>
        <v>0</v>
      </c>
      <c r="BH148" s="162">
        <f>IF(N148="zníž. prenesená",J148,0)</f>
        <v>0</v>
      </c>
      <c r="BI148" s="162">
        <f>IF(N148="nulová",J148,0)</f>
        <v>0</v>
      </c>
      <c r="BJ148" s="16" t="s">
        <v>80</v>
      </c>
      <c r="BK148" s="162">
        <f>ROUND(I148*H148,2)</f>
        <v>0</v>
      </c>
      <c r="BL148" s="16" t="s">
        <v>243</v>
      </c>
      <c r="BM148" s="161" t="s">
        <v>243</v>
      </c>
    </row>
    <row r="149" spans="1:65" s="2" customFormat="1" ht="24.2" customHeight="1" x14ac:dyDescent="0.2">
      <c r="A149" s="28"/>
      <c r="B149" s="149"/>
      <c r="C149" s="178">
        <v>9</v>
      </c>
      <c r="D149" s="178" t="s">
        <v>324</v>
      </c>
      <c r="E149" s="179" t="s">
        <v>1134</v>
      </c>
      <c r="F149" s="180" t="s">
        <v>2947</v>
      </c>
      <c r="G149" s="181" t="s">
        <v>250</v>
      </c>
      <c r="H149" s="182">
        <v>42</v>
      </c>
      <c r="I149" s="183"/>
      <c r="J149" s="183"/>
      <c r="K149" s="184"/>
      <c r="L149" s="185"/>
      <c r="M149" s="186" t="s">
        <v>1</v>
      </c>
      <c r="N149" s="187" t="s">
        <v>35</v>
      </c>
      <c r="O149" s="159">
        <v>0</v>
      </c>
      <c r="P149" s="159">
        <f>O149*H149</f>
        <v>0</v>
      </c>
      <c r="Q149" s="159">
        <v>0</v>
      </c>
      <c r="R149" s="159">
        <f>Q149*H149</f>
        <v>0</v>
      </c>
      <c r="S149" s="159">
        <v>0</v>
      </c>
      <c r="T149" s="160">
        <f>S149*H149</f>
        <v>0</v>
      </c>
      <c r="U149" s="28"/>
      <c r="V149" s="28"/>
      <c r="W149" s="28"/>
      <c r="X149" s="28"/>
      <c r="Y149" s="28"/>
      <c r="Z149" s="28"/>
      <c r="AA149" s="28"/>
      <c r="AB149" s="28"/>
      <c r="AC149" s="28"/>
      <c r="AD149" s="28"/>
      <c r="AE149" s="28"/>
      <c r="AR149" s="161" t="s">
        <v>327</v>
      </c>
      <c r="AT149" s="161" t="s">
        <v>324</v>
      </c>
      <c r="AU149" s="161" t="s">
        <v>80</v>
      </c>
      <c r="AY149" s="16" t="s">
        <v>175</v>
      </c>
      <c r="BE149" s="162">
        <f>IF(N149="základná",J149,0)</f>
        <v>0</v>
      </c>
      <c r="BF149" s="162">
        <f>IF(N149="znížená",J149,0)</f>
        <v>0</v>
      </c>
      <c r="BG149" s="162">
        <f>IF(N149="zákl. prenesená",J149,0)</f>
        <v>0</v>
      </c>
      <c r="BH149" s="162">
        <f>IF(N149="zníž. prenesená",J149,0)</f>
        <v>0</v>
      </c>
      <c r="BI149" s="162">
        <f>IF(N149="nulová",J149,0)</f>
        <v>0</v>
      </c>
      <c r="BJ149" s="16" t="s">
        <v>80</v>
      </c>
      <c r="BK149" s="162">
        <f>ROUND(I149*H149,2)</f>
        <v>0</v>
      </c>
      <c r="BL149" s="16" t="s">
        <v>243</v>
      </c>
      <c r="BM149" s="161" t="s">
        <v>255</v>
      </c>
    </row>
    <row r="150" spans="1:65" s="2" customFormat="1" ht="24.2" customHeight="1" x14ac:dyDescent="0.2">
      <c r="A150" s="28"/>
      <c r="B150" s="149"/>
      <c r="C150" s="178">
        <v>10</v>
      </c>
      <c r="D150" s="178" t="s">
        <v>324</v>
      </c>
      <c r="E150" s="179" t="s">
        <v>1781</v>
      </c>
      <c r="F150" s="180" t="s">
        <v>2948</v>
      </c>
      <c r="G150" s="181" t="s">
        <v>250</v>
      </c>
      <c r="H150" s="182">
        <v>26</v>
      </c>
      <c r="I150" s="183"/>
      <c r="J150" s="183"/>
      <c r="K150" s="184"/>
      <c r="L150" s="185"/>
      <c r="M150" s="186" t="s">
        <v>1</v>
      </c>
      <c r="N150" s="187" t="s">
        <v>35</v>
      </c>
      <c r="O150" s="159">
        <v>0</v>
      </c>
      <c r="P150" s="159">
        <f>O150*H150</f>
        <v>0</v>
      </c>
      <c r="Q150" s="159">
        <v>0</v>
      </c>
      <c r="R150" s="159">
        <f>Q150*H150</f>
        <v>0</v>
      </c>
      <c r="S150" s="159">
        <v>0</v>
      </c>
      <c r="T150" s="160">
        <f>S150*H150</f>
        <v>0</v>
      </c>
      <c r="U150" s="28"/>
      <c r="V150" s="28"/>
      <c r="W150" s="28"/>
      <c r="X150" s="28"/>
      <c r="Y150" s="28"/>
      <c r="Z150" s="28"/>
      <c r="AA150" s="28"/>
      <c r="AB150" s="28"/>
      <c r="AC150" s="28"/>
      <c r="AD150" s="28"/>
      <c r="AE150" s="28"/>
      <c r="AR150" s="161" t="s">
        <v>327</v>
      </c>
      <c r="AT150" s="161" t="s">
        <v>324</v>
      </c>
      <c r="AU150" s="161" t="s">
        <v>80</v>
      </c>
      <c r="AY150" s="16" t="s">
        <v>175</v>
      </c>
      <c r="BE150" s="162">
        <f>IF(N150="základná",J150,0)</f>
        <v>0</v>
      </c>
      <c r="BF150" s="162">
        <f>IF(N150="znížená",J150,0)</f>
        <v>0</v>
      </c>
      <c r="BG150" s="162">
        <f>IF(N150="zákl. prenesená",J150,0)</f>
        <v>0</v>
      </c>
      <c r="BH150" s="162">
        <f>IF(N150="zníž. prenesená",J150,0)</f>
        <v>0</v>
      </c>
      <c r="BI150" s="162">
        <f>IF(N150="nulová",J150,0)</f>
        <v>0</v>
      </c>
      <c r="BJ150" s="16" t="s">
        <v>80</v>
      </c>
      <c r="BK150" s="162">
        <f>ROUND(I150*H150,2)</f>
        <v>0</v>
      </c>
      <c r="BL150" s="16" t="s">
        <v>243</v>
      </c>
      <c r="BM150" s="161" t="s">
        <v>7</v>
      </c>
    </row>
    <row r="151" spans="1:65" s="2" customFormat="1" ht="24.2" customHeight="1" x14ac:dyDescent="0.2">
      <c r="A151" s="28"/>
      <c r="B151" s="149"/>
      <c r="C151" s="150">
        <v>11</v>
      </c>
      <c r="D151" s="150" t="s">
        <v>177</v>
      </c>
      <c r="E151" s="151" t="s">
        <v>1782</v>
      </c>
      <c r="F151" s="152" t="s">
        <v>348</v>
      </c>
      <c r="G151" s="153" t="s">
        <v>349</v>
      </c>
      <c r="H151" s="154">
        <v>8.7100000000000009</v>
      </c>
      <c r="I151" s="155"/>
      <c r="J151" s="155"/>
      <c r="K151" s="156"/>
      <c r="L151" s="29"/>
      <c r="M151" s="157" t="s">
        <v>1</v>
      </c>
      <c r="N151" s="158" t="s">
        <v>35</v>
      </c>
      <c r="O151" s="159">
        <v>0</v>
      </c>
      <c r="P151" s="159">
        <f>O151*H151</f>
        <v>0</v>
      </c>
      <c r="Q151" s="159">
        <v>0</v>
      </c>
      <c r="R151" s="159">
        <f>Q151*H151</f>
        <v>0</v>
      </c>
      <c r="S151" s="159">
        <v>0</v>
      </c>
      <c r="T151" s="160">
        <f>S151*H151</f>
        <v>0</v>
      </c>
      <c r="U151" s="28"/>
      <c r="V151" s="28"/>
      <c r="W151" s="28"/>
      <c r="X151" s="28"/>
      <c r="Y151" s="28"/>
      <c r="Z151" s="28"/>
      <c r="AA151" s="28"/>
      <c r="AB151" s="28"/>
      <c r="AC151" s="28"/>
      <c r="AD151" s="28"/>
      <c r="AE151" s="28"/>
      <c r="AR151" s="161" t="s">
        <v>243</v>
      </c>
      <c r="AT151" s="161" t="s">
        <v>177</v>
      </c>
      <c r="AU151" s="161" t="s">
        <v>80</v>
      </c>
      <c r="AY151" s="16" t="s">
        <v>175</v>
      </c>
      <c r="BE151" s="162">
        <f>IF(N151="základná",J151,0)</f>
        <v>0</v>
      </c>
      <c r="BF151" s="162">
        <f>IF(N151="znížená",J151,0)</f>
        <v>0</v>
      </c>
      <c r="BG151" s="162">
        <f>IF(N151="zákl. prenesená",J151,0)</f>
        <v>0</v>
      </c>
      <c r="BH151" s="162">
        <f>IF(N151="zníž. prenesená",J151,0)</f>
        <v>0</v>
      </c>
      <c r="BI151" s="162">
        <f>IF(N151="nulová",J151,0)</f>
        <v>0</v>
      </c>
      <c r="BJ151" s="16" t="s">
        <v>80</v>
      </c>
      <c r="BK151" s="162">
        <f>ROUND(I151*H151,2)</f>
        <v>0</v>
      </c>
      <c r="BL151" s="16" t="s">
        <v>243</v>
      </c>
      <c r="BM151" s="161" t="s">
        <v>129</v>
      </c>
    </row>
    <row r="152" spans="1:65" s="12" customFormat="1" ht="22.9" customHeight="1" x14ac:dyDescent="0.2">
      <c r="B152" s="137"/>
      <c r="D152" s="138" t="s">
        <v>68</v>
      </c>
      <c r="E152" s="147" t="s">
        <v>533</v>
      </c>
      <c r="F152" s="147" t="s">
        <v>1783</v>
      </c>
      <c r="J152" s="148"/>
      <c r="L152" s="137"/>
      <c r="M152" s="141"/>
      <c r="N152" s="142"/>
      <c r="O152" s="142"/>
      <c r="P152" s="143">
        <f>SUM(P153:P167)</f>
        <v>0</v>
      </c>
      <c r="Q152" s="142"/>
      <c r="R152" s="143">
        <f>SUM(R153:R167)</f>
        <v>0</v>
      </c>
      <c r="S152" s="142"/>
      <c r="T152" s="144">
        <f>SUM(T153:T167)</f>
        <v>0</v>
      </c>
      <c r="AR152" s="138" t="s">
        <v>80</v>
      </c>
      <c r="AT152" s="145" t="s">
        <v>68</v>
      </c>
      <c r="AU152" s="145" t="s">
        <v>76</v>
      </c>
      <c r="AY152" s="138" t="s">
        <v>175</v>
      </c>
      <c r="BK152" s="146">
        <f>SUM(BK153:BK167)</f>
        <v>0</v>
      </c>
    </row>
    <row r="153" spans="1:65" s="2" customFormat="1" ht="21.75" customHeight="1" x14ac:dyDescent="0.2">
      <c r="A153" s="28"/>
      <c r="B153" s="149"/>
      <c r="C153" s="150">
        <v>12</v>
      </c>
      <c r="D153" s="150" t="s">
        <v>177</v>
      </c>
      <c r="E153" s="151" t="s">
        <v>1784</v>
      </c>
      <c r="F153" s="152" t="s">
        <v>1785</v>
      </c>
      <c r="G153" s="153" t="s">
        <v>250</v>
      </c>
      <c r="H153" s="154">
        <v>4</v>
      </c>
      <c r="I153" s="155"/>
      <c r="J153" s="155"/>
      <c r="K153" s="156"/>
      <c r="L153" s="29"/>
      <c r="M153" s="157" t="s">
        <v>1</v>
      </c>
      <c r="N153" s="158" t="s">
        <v>35</v>
      </c>
      <c r="O153" s="159">
        <v>0</v>
      </c>
      <c r="P153" s="159">
        <f t="shared" ref="P153:P167" si="0">O153*H153</f>
        <v>0</v>
      </c>
      <c r="Q153" s="159">
        <v>0</v>
      </c>
      <c r="R153" s="159">
        <f t="shared" ref="R153:R167" si="1">Q153*H153</f>
        <v>0</v>
      </c>
      <c r="S153" s="159">
        <v>0</v>
      </c>
      <c r="T153" s="160">
        <f t="shared" ref="T153:T167" si="2">S153*H153</f>
        <v>0</v>
      </c>
      <c r="U153" s="28"/>
      <c r="V153" s="28"/>
      <c r="W153" s="28"/>
      <c r="X153" s="28"/>
      <c r="Y153" s="28"/>
      <c r="Z153" s="28"/>
      <c r="AA153" s="28"/>
      <c r="AB153" s="28"/>
      <c r="AC153" s="28"/>
      <c r="AD153" s="28"/>
      <c r="AE153" s="28"/>
      <c r="AR153" s="161" t="s">
        <v>243</v>
      </c>
      <c r="AT153" s="161" t="s">
        <v>177</v>
      </c>
      <c r="AU153" s="161" t="s">
        <v>80</v>
      </c>
      <c r="AY153" s="16" t="s">
        <v>175</v>
      </c>
      <c r="BE153" s="162">
        <f t="shared" ref="BE153:BE167" si="3">IF(N153="základná",J153,0)</f>
        <v>0</v>
      </c>
      <c r="BF153" s="162">
        <f t="shared" ref="BF153:BF167" si="4">IF(N153="znížená",J153,0)</f>
        <v>0</v>
      </c>
      <c r="BG153" s="162">
        <f t="shared" ref="BG153:BG167" si="5">IF(N153="zákl. prenesená",J153,0)</f>
        <v>0</v>
      </c>
      <c r="BH153" s="162">
        <f t="shared" ref="BH153:BH167" si="6">IF(N153="zníž. prenesená",J153,0)</f>
        <v>0</v>
      </c>
      <c r="BI153" s="162">
        <f t="shared" ref="BI153:BI167" si="7">IF(N153="nulová",J153,0)</f>
        <v>0</v>
      </c>
      <c r="BJ153" s="16" t="s">
        <v>80</v>
      </c>
      <c r="BK153" s="162">
        <f t="shared" ref="BK153:BK167" si="8">ROUND(I153*H153,2)</f>
        <v>0</v>
      </c>
      <c r="BL153" s="16" t="s">
        <v>243</v>
      </c>
      <c r="BM153" s="161" t="s">
        <v>135</v>
      </c>
    </row>
    <row r="154" spans="1:65" s="2" customFormat="1" ht="21.75" customHeight="1" x14ac:dyDescent="0.2">
      <c r="A154" s="28"/>
      <c r="B154" s="149"/>
      <c r="C154" s="150">
        <v>13</v>
      </c>
      <c r="D154" s="150" t="s">
        <v>177</v>
      </c>
      <c r="E154" s="151" t="s">
        <v>1786</v>
      </c>
      <c r="F154" s="152" t="s">
        <v>1787</v>
      </c>
      <c r="G154" s="153" t="s">
        <v>250</v>
      </c>
      <c r="H154" s="154">
        <v>21</v>
      </c>
      <c r="I154" s="155"/>
      <c r="J154" s="155"/>
      <c r="K154" s="156"/>
      <c r="L154" s="29"/>
      <c r="M154" s="157" t="s">
        <v>1</v>
      </c>
      <c r="N154" s="158" t="s">
        <v>35</v>
      </c>
      <c r="O154" s="159">
        <v>0</v>
      </c>
      <c r="P154" s="159">
        <f t="shared" si="0"/>
        <v>0</v>
      </c>
      <c r="Q154" s="159">
        <v>0</v>
      </c>
      <c r="R154" s="159">
        <f t="shared" si="1"/>
        <v>0</v>
      </c>
      <c r="S154" s="159">
        <v>0</v>
      </c>
      <c r="T154" s="160">
        <f t="shared" si="2"/>
        <v>0</v>
      </c>
      <c r="U154" s="28"/>
      <c r="V154" s="28"/>
      <c r="W154" s="28"/>
      <c r="X154" s="28"/>
      <c r="Y154" s="28"/>
      <c r="Z154" s="28"/>
      <c r="AA154" s="28"/>
      <c r="AB154" s="28"/>
      <c r="AC154" s="28"/>
      <c r="AD154" s="28"/>
      <c r="AE154" s="28"/>
      <c r="AR154" s="161" t="s">
        <v>243</v>
      </c>
      <c r="AT154" s="161" t="s">
        <v>177</v>
      </c>
      <c r="AU154" s="161" t="s">
        <v>80</v>
      </c>
      <c r="AY154" s="16" t="s">
        <v>175</v>
      </c>
      <c r="BE154" s="162">
        <f t="shared" si="3"/>
        <v>0</v>
      </c>
      <c r="BF154" s="162">
        <f t="shared" si="4"/>
        <v>0</v>
      </c>
      <c r="BG154" s="162">
        <f t="shared" si="5"/>
        <v>0</v>
      </c>
      <c r="BH154" s="162">
        <f t="shared" si="6"/>
        <v>0</v>
      </c>
      <c r="BI154" s="162">
        <f t="shared" si="7"/>
        <v>0</v>
      </c>
      <c r="BJ154" s="16" t="s">
        <v>80</v>
      </c>
      <c r="BK154" s="162">
        <f t="shared" si="8"/>
        <v>0</v>
      </c>
      <c r="BL154" s="16" t="s">
        <v>243</v>
      </c>
      <c r="BM154" s="161" t="s">
        <v>296</v>
      </c>
    </row>
    <row r="155" spans="1:65" s="2" customFormat="1" ht="21.75" customHeight="1" x14ac:dyDescent="0.2">
      <c r="A155" s="28"/>
      <c r="B155" s="149"/>
      <c r="C155" s="150">
        <v>14</v>
      </c>
      <c r="D155" s="150" t="s">
        <v>177</v>
      </c>
      <c r="E155" s="151" t="s">
        <v>1788</v>
      </c>
      <c r="F155" s="152" t="s">
        <v>1789</v>
      </c>
      <c r="G155" s="153" t="s">
        <v>250</v>
      </c>
      <c r="H155" s="154">
        <v>19</v>
      </c>
      <c r="I155" s="155"/>
      <c r="J155" s="155"/>
      <c r="K155" s="156"/>
      <c r="L155" s="29"/>
      <c r="M155" s="157" t="s">
        <v>1</v>
      </c>
      <c r="N155" s="158" t="s">
        <v>35</v>
      </c>
      <c r="O155" s="159">
        <v>0</v>
      </c>
      <c r="P155" s="159">
        <f t="shared" si="0"/>
        <v>0</v>
      </c>
      <c r="Q155" s="159">
        <v>0</v>
      </c>
      <c r="R155" s="159">
        <f t="shared" si="1"/>
        <v>0</v>
      </c>
      <c r="S155" s="159">
        <v>0</v>
      </c>
      <c r="T155" s="160">
        <f t="shared" si="2"/>
        <v>0</v>
      </c>
      <c r="U155" s="28"/>
      <c r="V155" s="28"/>
      <c r="W155" s="28"/>
      <c r="X155" s="28"/>
      <c r="Y155" s="28"/>
      <c r="Z155" s="28"/>
      <c r="AA155" s="28"/>
      <c r="AB155" s="28"/>
      <c r="AC155" s="28"/>
      <c r="AD155" s="28"/>
      <c r="AE155" s="28"/>
      <c r="AR155" s="161" t="s">
        <v>243</v>
      </c>
      <c r="AT155" s="161" t="s">
        <v>177</v>
      </c>
      <c r="AU155" s="161" t="s">
        <v>80</v>
      </c>
      <c r="AY155" s="16" t="s">
        <v>175</v>
      </c>
      <c r="BE155" s="162">
        <f t="shared" si="3"/>
        <v>0</v>
      </c>
      <c r="BF155" s="162">
        <f t="shared" si="4"/>
        <v>0</v>
      </c>
      <c r="BG155" s="162">
        <f t="shared" si="5"/>
        <v>0</v>
      </c>
      <c r="BH155" s="162">
        <f t="shared" si="6"/>
        <v>0</v>
      </c>
      <c r="BI155" s="162">
        <f t="shared" si="7"/>
        <v>0</v>
      </c>
      <c r="BJ155" s="16" t="s">
        <v>80</v>
      </c>
      <c r="BK155" s="162">
        <f t="shared" si="8"/>
        <v>0</v>
      </c>
      <c r="BL155" s="16" t="s">
        <v>243</v>
      </c>
      <c r="BM155" s="161" t="s">
        <v>304</v>
      </c>
    </row>
    <row r="156" spans="1:65" s="2" customFormat="1" ht="21.75" customHeight="1" x14ac:dyDescent="0.2">
      <c r="A156" s="28"/>
      <c r="B156" s="149"/>
      <c r="C156" s="150">
        <v>15</v>
      </c>
      <c r="D156" s="150" t="s">
        <v>177</v>
      </c>
      <c r="E156" s="151" t="s">
        <v>1790</v>
      </c>
      <c r="F156" s="152" t="s">
        <v>1791</v>
      </c>
      <c r="G156" s="153" t="s">
        <v>250</v>
      </c>
      <c r="H156" s="154">
        <v>15</v>
      </c>
      <c r="I156" s="155"/>
      <c r="J156" s="155"/>
      <c r="K156" s="156"/>
      <c r="L156" s="29"/>
      <c r="M156" s="157" t="s">
        <v>1</v>
      </c>
      <c r="N156" s="158" t="s">
        <v>35</v>
      </c>
      <c r="O156" s="159">
        <v>0</v>
      </c>
      <c r="P156" s="159">
        <f t="shared" si="0"/>
        <v>0</v>
      </c>
      <c r="Q156" s="159">
        <v>0</v>
      </c>
      <c r="R156" s="159">
        <f t="shared" si="1"/>
        <v>0</v>
      </c>
      <c r="S156" s="159">
        <v>0</v>
      </c>
      <c r="T156" s="160">
        <f t="shared" si="2"/>
        <v>0</v>
      </c>
      <c r="U156" s="28"/>
      <c r="V156" s="28"/>
      <c r="W156" s="28"/>
      <c r="X156" s="28"/>
      <c r="Y156" s="28"/>
      <c r="Z156" s="28"/>
      <c r="AA156" s="28"/>
      <c r="AB156" s="28"/>
      <c r="AC156" s="28"/>
      <c r="AD156" s="28"/>
      <c r="AE156" s="28"/>
      <c r="AR156" s="161" t="s">
        <v>243</v>
      </c>
      <c r="AT156" s="161" t="s">
        <v>177</v>
      </c>
      <c r="AU156" s="161" t="s">
        <v>80</v>
      </c>
      <c r="AY156" s="16" t="s">
        <v>175</v>
      </c>
      <c r="BE156" s="162">
        <f t="shared" si="3"/>
        <v>0</v>
      </c>
      <c r="BF156" s="162">
        <f t="shared" si="4"/>
        <v>0</v>
      </c>
      <c r="BG156" s="162">
        <f t="shared" si="5"/>
        <v>0</v>
      </c>
      <c r="BH156" s="162">
        <f t="shared" si="6"/>
        <v>0</v>
      </c>
      <c r="BI156" s="162">
        <f t="shared" si="7"/>
        <v>0</v>
      </c>
      <c r="BJ156" s="16" t="s">
        <v>80</v>
      </c>
      <c r="BK156" s="162">
        <f t="shared" si="8"/>
        <v>0</v>
      </c>
      <c r="BL156" s="16" t="s">
        <v>243</v>
      </c>
      <c r="BM156" s="161" t="s">
        <v>318</v>
      </c>
    </row>
    <row r="157" spans="1:65" s="2" customFormat="1" ht="21.75" customHeight="1" x14ac:dyDescent="0.2">
      <c r="A157" s="28"/>
      <c r="B157" s="149"/>
      <c r="C157" s="150">
        <v>16</v>
      </c>
      <c r="D157" s="150" t="s">
        <v>177</v>
      </c>
      <c r="E157" s="151" t="s">
        <v>1792</v>
      </c>
      <c r="F157" s="152" t="s">
        <v>1793</v>
      </c>
      <c r="G157" s="153" t="s">
        <v>250</v>
      </c>
      <c r="H157" s="154">
        <v>32</v>
      </c>
      <c r="I157" s="155"/>
      <c r="J157" s="155"/>
      <c r="K157" s="156"/>
      <c r="L157" s="29"/>
      <c r="M157" s="157" t="s">
        <v>1</v>
      </c>
      <c r="N157" s="158" t="s">
        <v>35</v>
      </c>
      <c r="O157" s="159">
        <v>0</v>
      </c>
      <c r="P157" s="159">
        <f t="shared" si="0"/>
        <v>0</v>
      </c>
      <c r="Q157" s="159">
        <v>0</v>
      </c>
      <c r="R157" s="159">
        <f t="shared" si="1"/>
        <v>0</v>
      </c>
      <c r="S157" s="159">
        <v>0</v>
      </c>
      <c r="T157" s="160">
        <f t="shared" si="2"/>
        <v>0</v>
      </c>
      <c r="U157" s="28"/>
      <c r="V157" s="28"/>
      <c r="W157" s="28"/>
      <c r="X157" s="28"/>
      <c r="Y157" s="28"/>
      <c r="Z157" s="28"/>
      <c r="AA157" s="28"/>
      <c r="AB157" s="28"/>
      <c r="AC157" s="28"/>
      <c r="AD157" s="28"/>
      <c r="AE157" s="28"/>
      <c r="AR157" s="161" t="s">
        <v>243</v>
      </c>
      <c r="AT157" s="161" t="s">
        <v>177</v>
      </c>
      <c r="AU157" s="161" t="s">
        <v>80</v>
      </c>
      <c r="AY157" s="16" t="s">
        <v>175</v>
      </c>
      <c r="BE157" s="162">
        <f t="shared" si="3"/>
        <v>0</v>
      </c>
      <c r="BF157" s="162">
        <f t="shared" si="4"/>
        <v>0</v>
      </c>
      <c r="BG157" s="162">
        <f t="shared" si="5"/>
        <v>0</v>
      </c>
      <c r="BH157" s="162">
        <f t="shared" si="6"/>
        <v>0</v>
      </c>
      <c r="BI157" s="162">
        <f t="shared" si="7"/>
        <v>0</v>
      </c>
      <c r="BJ157" s="16" t="s">
        <v>80</v>
      </c>
      <c r="BK157" s="162">
        <f t="shared" si="8"/>
        <v>0</v>
      </c>
      <c r="BL157" s="16" t="s">
        <v>243</v>
      </c>
      <c r="BM157" s="161" t="s">
        <v>327</v>
      </c>
    </row>
    <row r="158" spans="1:65" s="2" customFormat="1" ht="21.75" customHeight="1" x14ac:dyDescent="0.2">
      <c r="A158" s="28"/>
      <c r="B158" s="149"/>
      <c r="C158" s="150">
        <v>17</v>
      </c>
      <c r="D158" s="150" t="s">
        <v>177</v>
      </c>
      <c r="E158" s="151" t="s">
        <v>1794</v>
      </c>
      <c r="F158" s="152" t="s">
        <v>1795</v>
      </c>
      <c r="G158" s="153" t="s">
        <v>250</v>
      </c>
      <c r="H158" s="154">
        <v>26</v>
      </c>
      <c r="I158" s="155"/>
      <c r="J158" s="155"/>
      <c r="K158" s="156"/>
      <c r="L158" s="29"/>
      <c r="M158" s="157" t="s">
        <v>1</v>
      </c>
      <c r="N158" s="158" t="s">
        <v>35</v>
      </c>
      <c r="O158" s="159">
        <v>0</v>
      </c>
      <c r="P158" s="159">
        <f t="shared" si="0"/>
        <v>0</v>
      </c>
      <c r="Q158" s="159">
        <v>0</v>
      </c>
      <c r="R158" s="159">
        <f t="shared" si="1"/>
        <v>0</v>
      </c>
      <c r="S158" s="159">
        <v>0</v>
      </c>
      <c r="T158" s="160">
        <f t="shared" si="2"/>
        <v>0</v>
      </c>
      <c r="U158" s="28"/>
      <c r="V158" s="28"/>
      <c r="W158" s="28"/>
      <c r="X158" s="28"/>
      <c r="Y158" s="28"/>
      <c r="Z158" s="28"/>
      <c r="AA158" s="28"/>
      <c r="AB158" s="28"/>
      <c r="AC158" s="28"/>
      <c r="AD158" s="28"/>
      <c r="AE158" s="28"/>
      <c r="AR158" s="161" t="s">
        <v>243</v>
      </c>
      <c r="AT158" s="161" t="s">
        <v>177</v>
      </c>
      <c r="AU158" s="161" t="s">
        <v>80</v>
      </c>
      <c r="AY158" s="16" t="s">
        <v>175</v>
      </c>
      <c r="BE158" s="162">
        <f t="shared" si="3"/>
        <v>0</v>
      </c>
      <c r="BF158" s="162">
        <f t="shared" si="4"/>
        <v>0</v>
      </c>
      <c r="BG158" s="162">
        <f t="shared" si="5"/>
        <v>0</v>
      </c>
      <c r="BH158" s="162">
        <f t="shared" si="6"/>
        <v>0</v>
      </c>
      <c r="BI158" s="162">
        <f t="shared" si="7"/>
        <v>0</v>
      </c>
      <c r="BJ158" s="16" t="s">
        <v>80</v>
      </c>
      <c r="BK158" s="162">
        <f t="shared" si="8"/>
        <v>0</v>
      </c>
      <c r="BL158" s="16" t="s">
        <v>243</v>
      </c>
      <c r="BM158" s="161" t="s">
        <v>338</v>
      </c>
    </row>
    <row r="159" spans="1:65" s="2" customFormat="1" ht="21.75" customHeight="1" x14ac:dyDescent="0.2">
      <c r="A159" s="28"/>
      <c r="B159" s="149"/>
      <c r="C159" s="150">
        <v>18</v>
      </c>
      <c r="D159" s="150" t="s">
        <v>177</v>
      </c>
      <c r="E159" s="151" t="s">
        <v>1796</v>
      </c>
      <c r="F159" s="152" t="s">
        <v>1797</v>
      </c>
      <c r="G159" s="153" t="s">
        <v>250</v>
      </c>
      <c r="H159" s="154">
        <v>4</v>
      </c>
      <c r="I159" s="155"/>
      <c r="J159" s="155"/>
      <c r="K159" s="156"/>
      <c r="L159" s="29"/>
      <c r="M159" s="157" t="s">
        <v>1</v>
      </c>
      <c r="N159" s="158" t="s">
        <v>35</v>
      </c>
      <c r="O159" s="159">
        <v>0</v>
      </c>
      <c r="P159" s="159">
        <f t="shared" si="0"/>
        <v>0</v>
      </c>
      <c r="Q159" s="159">
        <v>0</v>
      </c>
      <c r="R159" s="159">
        <f t="shared" si="1"/>
        <v>0</v>
      </c>
      <c r="S159" s="159">
        <v>0</v>
      </c>
      <c r="T159" s="160">
        <f t="shared" si="2"/>
        <v>0</v>
      </c>
      <c r="U159" s="28"/>
      <c r="V159" s="28"/>
      <c r="W159" s="28"/>
      <c r="X159" s="28"/>
      <c r="Y159" s="28"/>
      <c r="Z159" s="28"/>
      <c r="AA159" s="28"/>
      <c r="AB159" s="28"/>
      <c r="AC159" s="28"/>
      <c r="AD159" s="28"/>
      <c r="AE159" s="28"/>
      <c r="AR159" s="161" t="s">
        <v>243</v>
      </c>
      <c r="AT159" s="161" t="s">
        <v>177</v>
      </c>
      <c r="AU159" s="161" t="s">
        <v>80</v>
      </c>
      <c r="AY159" s="16" t="s">
        <v>175</v>
      </c>
      <c r="BE159" s="162">
        <f t="shared" si="3"/>
        <v>0</v>
      </c>
      <c r="BF159" s="162">
        <f t="shared" si="4"/>
        <v>0</v>
      </c>
      <c r="BG159" s="162">
        <f t="shared" si="5"/>
        <v>0</v>
      </c>
      <c r="BH159" s="162">
        <f t="shared" si="6"/>
        <v>0</v>
      </c>
      <c r="BI159" s="162">
        <f t="shared" si="7"/>
        <v>0</v>
      </c>
      <c r="BJ159" s="16" t="s">
        <v>80</v>
      </c>
      <c r="BK159" s="162">
        <f t="shared" si="8"/>
        <v>0</v>
      </c>
      <c r="BL159" s="16" t="s">
        <v>243</v>
      </c>
      <c r="BM159" s="161" t="s">
        <v>346</v>
      </c>
    </row>
    <row r="160" spans="1:65" s="2" customFormat="1" ht="24.2" customHeight="1" x14ac:dyDescent="0.2">
      <c r="A160" s="28"/>
      <c r="B160" s="149"/>
      <c r="C160" s="150">
        <v>19</v>
      </c>
      <c r="D160" s="150" t="s">
        <v>177</v>
      </c>
      <c r="E160" s="151" t="s">
        <v>1798</v>
      </c>
      <c r="F160" s="152" t="s">
        <v>1799</v>
      </c>
      <c r="G160" s="153" t="s">
        <v>275</v>
      </c>
      <c r="H160" s="154">
        <v>15</v>
      </c>
      <c r="I160" s="155"/>
      <c r="J160" s="155"/>
      <c r="K160" s="156"/>
      <c r="L160" s="29"/>
      <c r="M160" s="157" t="s">
        <v>1</v>
      </c>
      <c r="N160" s="158" t="s">
        <v>35</v>
      </c>
      <c r="O160" s="159">
        <v>0</v>
      </c>
      <c r="P160" s="159">
        <f t="shared" si="0"/>
        <v>0</v>
      </c>
      <c r="Q160" s="159">
        <v>0</v>
      </c>
      <c r="R160" s="159">
        <f t="shared" si="1"/>
        <v>0</v>
      </c>
      <c r="S160" s="159">
        <v>0</v>
      </c>
      <c r="T160" s="160">
        <f t="shared" si="2"/>
        <v>0</v>
      </c>
      <c r="U160" s="28"/>
      <c r="V160" s="28"/>
      <c r="W160" s="28"/>
      <c r="X160" s="28"/>
      <c r="Y160" s="28"/>
      <c r="Z160" s="28"/>
      <c r="AA160" s="28"/>
      <c r="AB160" s="28"/>
      <c r="AC160" s="28"/>
      <c r="AD160" s="28"/>
      <c r="AE160" s="28"/>
      <c r="AR160" s="161" t="s">
        <v>243</v>
      </c>
      <c r="AT160" s="161" t="s">
        <v>177</v>
      </c>
      <c r="AU160" s="161" t="s">
        <v>80</v>
      </c>
      <c r="AY160" s="16" t="s">
        <v>175</v>
      </c>
      <c r="BE160" s="162">
        <f t="shared" si="3"/>
        <v>0</v>
      </c>
      <c r="BF160" s="162">
        <f t="shared" si="4"/>
        <v>0</v>
      </c>
      <c r="BG160" s="162">
        <f t="shared" si="5"/>
        <v>0</v>
      </c>
      <c r="BH160" s="162">
        <f t="shared" si="6"/>
        <v>0</v>
      </c>
      <c r="BI160" s="162">
        <f t="shared" si="7"/>
        <v>0</v>
      </c>
      <c r="BJ160" s="16" t="s">
        <v>80</v>
      </c>
      <c r="BK160" s="162">
        <f t="shared" si="8"/>
        <v>0</v>
      </c>
      <c r="BL160" s="16" t="s">
        <v>243</v>
      </c>
      <c r="BM160" s="161" t="s">
        <v>357</v>
      </c>
    </row>
    <row r="161" spans="1:65" s="2" customFormat="1" ht="24.2" customHeight="1" x14ac:dyDescent="0.2">
      <c r="A161" s="28"/>
      <c r="B161" s="149"/>
      <c r="C161" s="150">
        <v>20</v>
      </c>
      <c r="D161" s="150" t="s">
        <v>177</v>
      </c>
      <c r="E161" s="151" t="s">
        <v>1800</v>
      </c>
      <c r="F161" s="152" t="s">
        <v>1801</v>
      </c>
      <c r="G161" s="153" t="s">
        <v>275</v>
      </c>
      <c r="H161" s="154">
        <v>4</v>
      </c>
      <c r="I161" s="155"/>
      <c r="J161" s="155"/>
      <c r="K161" s="156"/>
      <c r="L161" s="29"/>
      <c r="M161" s="157" t="s">
        <v>1</v>
      </c>
      <c r="N161" s="158" t="s">
        <v>35</v>
      </c>
      <c r="O161" s="159">
        <v>0</v>
      </c>
      <c r="P161" s="159">
        <f t="shared" si="0"/>
        <v>0</v>
      </c>
      <c r="Q161" s="159">
        <v>0</v>
      </c>
      <c r="R161" s="159">
        <f t="shared" si="1"/>
        <v>0</v>
      </c>
      <c r="S161" s="159">
        <v>0</v>
      </c>
      <c r="T161" s="160">
        <f t="shared" si="2"/>
        <v>0</v>
      </c>
      <c r="U161" s="28"/>
      <c r="V161" s="28"/>
      <c r="W161" s="28"/>
      <c r="X161" s="28"/>
      <c r="Y161" s="28"/>
      <c r="Z161" s="28"/>
      <c r="AA161" s="28"/>
      <c r="AB161" s="28"/>
      <c r="AC161" s="28"/>
      <c r="AD161" s="28"/>
      <c r="AE161" s="28"/>
      <c r="AR161" s="161" t="s">
        <v>243</v>
      </c>
      <c r="AT161" s="161" t="s">
        <v>177</v>
      </c>
      <c r="AU161" s="161" t="s">
        <v>80</v>
      </c>
      <c r="AY161" s="16" t="s">
        <v>175</v>
      </c>
      <c r="BE161" s="162">
        <f t="shared" si="3"/>
        <v>0</v>
      </c>
      <c r="BF161" s="162">
        <f t="shared" si="4"/>
        <v>0</v>
      </c>
      <c r="BG161" s="162">
        <f t="shared" si="5"/>
        <v>0</v>
      </c>
      <c r="BH161" s="162">
        <f t="shared" si="6"/>
        <v>0</v>
      </c>
      <c r="BI161" s="162">
        <f t="shared" si="7"/>
        <v>0</v>
      </c>
      <c r="BJ161" s="16" t="s">
        <v>80</v>
      </c>
      <c r="BK161" s="162">
        <f t="shared" si="8"/>
        <v>0</v>
      </c>
      <c r="BL161" s="16" t="s">
        <v>243</v>
      </c>
      <c r="BM161" s="161" t="s">
        <v>367</v>
      </c>
    </row>
    <row r="162" spans="1:65" s="2" customFormat="1" ht="24.2" customHeight="1" x14ac:dyDescent="0.2">
      <c r="A162" s="28"/>
      <c r="B162" s="149"/>
      <c r="C162" s="150">
        <v>21</v>
      </c>
      <c r="D162" s="150" t="s">
        <v>177</v>
      </c>
      <c r="E162" s="151" t="s">
        <v>1802</v>
      </c>
      <c r="F162" s="152" t="s">
        <v>1803</v>
      </c>
      <c r="G162" s="153" t="s">
        <v>275</v>
      </c>
      <c r="H162" s="154">
        <v>2</v>
      </c>
      <c r="I162" s="155"/>
      <c r="J162" s="155"/>
      <c r="K162" s="156"/>
      <c r="L162" s="29"/>
      <c r="M162" s="157" t="s">
        <v>1</v>
      </c>
      <c r="N162" s="158" t="s">
        <v>35</v>
      </c>
      <c r="O162" s="159">
        <v>0</v>
      </c>
      <c r="P162" s="159">
        <f t="shared" si="0"/>
        <v>0</v>
      </c>
      <c r="Q162" s="159">
        <v>0</v>
      </c>
      <c r="R162" s="159">
        <f t="shared" si="1"/>
        <v>0</v>
      </c>
      <c r="S162" s="159">
        <v>0</v>
      </c>
      <c r="T162" s="160">
        <f t="shared" si="2"/>
        <v>0</v>
      </c>
      <c r="U162" s="28"/>
      <c r="V162" s="28"/>
      <c r="W162" s="28"/>
      <c r="X162" s="28"/>
      <c r="Y162" s="28"/>
      <c r="Z162" s="28"/>
      <c r="AA162" s="28"/>
      <c r="AB162" s="28"/>
      <c r="AC162" s="28"/>
      <c r="AD162" s="28"/>
      <c r="AE162" s="28"/>
      <c r="AR162" s="161" t="s">
        <v>243</v>
      </c>
      <c r="AT162" s="161" t="s">
        <v>177</v>
      </c>
      <c r="AU162" s="161" t="s">
        <v>80</v>
      </c>
      <c r="AY162" s="16" t="s">
        <v>175</v>
      </c>
      <c r="BE162" s="162">
        <f t="shared" si="3"/>
        <v>0</v>
      </c>
      <c r="BF162" s="162">
        <f t="shared" si="4"/>
        <v>0</v>
      </c>
      <c r="BG162" s="162">
        <f t="shared" si="5"/>
        <v>0</v>
      </c>
      <c r="BH162" s="162">
        <f t="shared" si="6"/>
        <v>0</v>
      </c>
      <c r="BI162" s="162">
        <f t="shared" si="7"/>
        <v>0</v>
      </c>
      <c r="BJ162" s="16" t="s">
        <v>80</v>
      </c>
      <c r="BK162" s="162">
        <f t="shared" si="8"/>
        <v>0</v>
      </c>
      <c r="BL162" s="16" t="s">
        <v>243</v>
      </c>
      <c r="BM162" s="161" t="s">
        <v>376</v>
      </c>
    </row>
    <row r="163" spans="1:65" s="2" customFormat="1" ht="24.2" customHeight="1" x14ac:dyDescent="0.2">
      <c r="A163" s="28"/>
      <c r="B163" s="149"/>
      <c r="C163" s="150">
        <v>22</v>
      </c>
      <c r="D163" s="150" t="s">
        <v>177</v>
      </c>
      <c r="E163" s="151" t="s">
        <v>1804</v>
      </c>
      <c r="F163" s="152" t="s">
        <v>1805</v>
      </c>
      <c r="G163" s="153" t="s">
        <v>275</v>
      </c>
      <c r="H163" s="154">
        <v>2</v>
      </c>
      <c r="I163" s="155"/>
      <c r="J163" s="155"/>
      <c r="K163" s="156"/>
      <c r="L163" s="29"/>
      <c r="M163" s="157" t="s">
        <v>1</v>
      </c>
      <c r="N163" s="158" t="s">
        <v>35</v>
      </c>
      <c r="O163" s="159">
        <v>0</v>
      </c>
      <c r="P163" s="159">
        <f t="shared" si="0"/>
        <v>0</v>
      </c>
      <c r="Q163" s="159">
        <v>0</v>
      </c>
      <c r="R163" s="159">
        <f t="shared" si="1"/>
        <v>0</v>
      </c>
      <c r="S163" s="159">
        <v>0</v>
      </c>
      <c r="T163" s="160">
        <f t="shared" si="2"/>
        <v>0</v>
      </c>
      <c r="U163" s="28"/>
      <c r="V163" s="28"/>
      <c r="W163" s="28"/>
      <c r="X163" s="28"/>
      <c r="Y163" s="28"/>
      <c r="Z163" s="28"/>
      <c r="AA163" s="28"/>
      <c r="AB163" s="28"/>
      <c r="AC163" s="28"/>
      <c r="AD163" s="28"/>
      <c r="AE163" s="28"/>
      <c r="AR163" s="161" t="s">
        <v>243</v>
      </c>
      <c r="AT163" s="161" t="s">
        <v>177</v>
      </c>
      <c r="AU163" s="161" t="s">
        <v>80</v>
      </c>
      <c r="AY163" s="16" t="s">
        <v>175</v>
      </c>
      <c r="BE163" s="162">
        <f t="shared" si="3"/>
        <v>0</v>
      </c>
      <c r="BF163" s="162">
        <f t="shared" si="4"/>
        <v>0</v>
      </c>
      <c r="BG163" s="162">
        <f t="shared" si="5"/>
        <v>0</v>
      </c>
      <c r="BH163" s="162">
        <f t="shared" si="6"/>
        <v>0</v>
      </c>
      <c r="BI163" s="162">
        <f t="shared" si="7"/>
        <v>0</v>
      </c>
      <c r="BJ163" s="16" t="s">
        <v>80</v>
      </c>
      <c r="BK163" s="162">
        <f t="shared" si="8"/>
        <v>0</v>
      </c>
      <c r="BL163" s="16" t="s">
        <v>243</v>
      </c>
      <c r="BM163" s="161" t="s">
        <v>386</v>
      </c>
    </row>
    <row r="164" spans="1:65" s="2" customFormat="1" ht="24.2" customHeight="1" x14ac:dyDescent="0.2">
      <c r="A164" s="28"/>
      <c r="B164" s="149"/>
      <c r="C164" s="150">
        <v>23</v>
      </c>
      <c r="D164" s="150" t="s">
        <v>177</v>
      </c>
      <c r="E164" s="151" t="s">
        <v>1806</v>
      </c>
      <c r="F164" s="152" t="s">
        <v>1807</v>
      </c>
      <c r="G164" s="153" t="s">
        <v>275</v>
      </c>
      <c r="H164" s="154">
        <v>1</v>
      </c>
      <c r="I164" s="155"/>
      <c r="J164" s="155"/>
      <c r="K164" s="156"/>
      <c r="L164" s="29"/>
      <c r="M164" s="157" t="s">
        <v>1</v>
      </c>
      <c r="N164" s="158" t="s">
        <v>35</v>
      </c>
      <c r="O164" s="159">
        <v>0</v>
      </c>
      <c r="P164" s="159">
        <f t="shared" si="0"/>
        <v>0</v>
      </c>
      <c r="Q164" s="159">
        <v>0</v>
      </c>
      <c r="R164" s="159">
        <f t="shared" si="1"/>
        <v>0</v>
      </c>
      <c r="S164" s="159">
        <v>0</v>
      </c>
      <c r="T164" s="160">
        <f t="shared" si="2"/>
        <v>0</v>
      </c>
      <c r="U164" s="28"/>
      <c r="V164" s="28"/>
      <c r="W164" s="28"/>
      <c r="X164" s="28"/>
      <c r="Y164" s="28"/>
      <c r="Z164" s="28"/>
      <c r="AA164" s="28"/>
      <c r="AB164" s="28"/>
      <c r="AC164" s="28"/>
      <c r="AD164" s="28"/>
      <c r="AE164" s="28"/>
      <c r="AR164" s="161" t="s">
        <v>243</v>
      </c>
      <c r="AT164" s="161" t="s">
        <v>177</v>
      </c>
      <c r="AU164" s="161" t="s">
        <v>80</v>
      </c>
      <c r="AY164" s="16" t="s">
        <v>175</v>
      </c>
      <c r="BE164" s="162">
        <f t="shared" si="3"/>
        <v>0</v>
      </c>
      <c r="BF164" s="162">
        <f t="shared" si="4"/>
        <v>0</v>
      </c>
      <c r="BG164" s="162">
        <f t="shared" si="5"/>
        <v>0</v>
      </c>
      <c r="BH164" s="162">
        <f t="shared" si="6"/>
        <v>0</v>
      </c>
      <c r="BI164" s="162">
        <f t="shared" si="7"/>
        <v>0</v>
      </c>
      <c r="BJ164" s="16" t="s">
        <v>80</v>
      </c>
      <c r="BK164" s="162">
        <f t="shared" si="8"/>
        <v>0</v>
      </c>
      <c r="BL164" s="16" t="s">
        <v>243</v>
      </c>
      <c r="BM164" s="161" t="s">
        <v>396</v>
      </c>
    </row>
    <row r="165" spans="1:65" s="2" customFormat="1" ht="24.2" customHeight="1" x14ac:dyDescent="0.2">
      <c r="A165" s="28"/>
      <c r="B165" s="149"/>
      <c r="C165" s="150">
        <v>24</v>
      </c>
      <c r="D165" s="150" t="s">
        <v>177</v>
      </c>
      <c r="E165" s="151" t="s">
        <v>1808</v>
      </c>
      <c r="F165" s="152" t="s">
        <v>1809</v>
      </c>
      <c r="G165" s="153" t="s">
        <v>250</v>
      </c>
      <c r="H165" s="154">
        <v>121</v>
      </c>
      <c r="I165" s="155"/>
      <c r="J165" s="155"/>
      <c r="K165" s="156"/>
      <c r="L165" s="29"/>
      <c r="M165" s="157" t="s">
        <v>1</v>
      </c>
      <c r="N165" s="158" t="s">
        <v>35</v>
      </c>
      <c r="O165" s="159">
        <v>0</v>
      </c>
      <c r="P165" s="159">
        <f t="shared" si="0"/>
        <v>0</v>
      </c>
      <c r="Q165" s="159">
        <v>0</v>
      </c>
      <c r="R165" s="159">
        <f t="shared" si="1"/>
        <v>0</v>
      </c>
      <c r="S165" s="159">
        <v>0</v>
      </c>
      <c r="T165" s="160">
        <f t="shared" si="2"/>
        <v>0</v>
      </c>
      <c r="U165" s="28"/>
      <c r="V165" s="28"/>
      <c r="W165" s="28"/>
      <c r="X165" s="28"/>
      <c r="Y165" s="28"/>
      <c r="Z165" s="28"/>
      <c r="AA165" s="28"/>
      <c r="AB165" s="28"/>
      <c r="AC165" s="28"/>
      <c r="AD165" s="28"/>
      <c r="AE165" s="28"/>
      <c r="AR165" s="161" t="s">
        <v>243</v>
      </c>
      <c r="AT165" s="161" t="s">
        <v>177</v>
      </c>
      <c r="AU165" s="161" t="s">
        <v>80</v>
      </c>
      <c r="AY165" s="16" t="s">
        <v>175</v>
      </c>
      <c r="BE165" s="162">
        <f t="shared" si="3"/>
        <v>0</v>
      </c>
      <c r="BF165" s="162">
        <f t="shared" si="4"/>
        <v>0</v>
      </c>
      <c r="BG165" s="162">
        <f t="shared" si="5"/>
        <v>0</v>
      </c>
      <c r="BH165" s="162">
        <f t="shared" si="6"/>
        <v>0</v>
      </c>
      <c r="BI165" s="162">
        <f t="shared" si="7"/>
        <v>0</v>
      </c>
      <c r="BJ165" s="16" t="s">
        <v>80</v>
      </c>
      <c r="BK165" s="162">
        <f t="shared" si="8"/>
        <v>0</v>
      </c>
      <c r="BL165" s="16" t="s">
        <v>243</v>
      </c>
      <c r="BM165" s="161" t="s">
        <v>407</v>
      </c>
    </row>
    <row r="166" spans="1:65" s="2" customFormat="1" ht="24.2" customHeight="1" x14ac:dyDescent="0.2">
      <c r="A166" s="28"/>
      <c r="B166" s="149"/>
      <c r="C166" s="150">
        <v>25</v>
      </c>
      <c r="D166" s="150" t="s">
        <v>177</v>
      </c>
      <c r="E166" s="151" t="s">
        <v>1810</v>
      </c>
      <c r="F166" s="152" t="s">
        <v>1811</v>
      </c>
      <c r="G166" s="153" t="s">
        <v>250</v>
      </c>
      <c r="H166" s="154">
        <v>121</v>
      </c>
      <c r="I166" s="155"/>
      <c r="J166" s="155"/>
      <c r="K166" s="156"/>
      <c r="L166" s="29"/>
      <c r="M166" s="157" t="s">
        <v>1</v>
      </c>
      <c r="N166" s="158" t="s">
        <v>35</v>
      </c>
      <c r="O166" s="159">
        <v>0</v>
      </c>
      <c r="P166" s="159">
        <f t="shared" si="0"/>
        <v>0</v>
      </c>
      <c r="Q166" s="159">
        <v>0</v>
      </c>
      <c r="R166" s="159">
        <f t="shared" si="1"/>
        <v>0</v>
      </c>
      <c r="S166" s="159">
        <v>0</v>
      </c>
      <c r="T166" s="160">
        <f t="shared" si="2"/>
        <v>0</v>
      </c>
      <c r="U166" s="28"/>
      <c r="V166" s="28"/>
      <c r="W166" s="28"/>
      <c r="X166" s="28"/>
      <c r="Y166" s="28"/>
      <c r="Z166" s="28"/>
      <c r="AA166" s="28"/>
      <c r="AB166" s="28"/>
      <c r="AC166" s="28"/>
      <c r="AD166" s="28"/>
      <c r="AE166" s="28"/>
      <c r="AR166" s="161" t="s">
        <v>243</v>
      </c>
      <c r="AT166" s="161" t="s">
        <v>177</v>
      </c>
      <c r="AU166" s="161" t="s">
        <v>80</v>
      </c>
      <c r="AY166" s="16" t="s">
        <v>175</v>
      </c>
      <c r="BE166" s="162">
        <f t="shared" si="3"/>
        <v>0</v>
      </c>
      <c r="BF166" s="162">
        <f t="shared" si="4"/>
        <v>0</v>
      </c>
      <c r="BG166" s="162">
        <f t="shared" si="5"/>
        <v>0</v>
      </c>
      <c r="BH166" s="162">
        <f t="shared" si="6"/>
        <v>0</v>
      </c>
      <c r="BI166" s="162">
        <f t="shared" si="7"/>
        <v>0</v>
      </c>
      <c r="BJ166" s="16" t="s">
        <v>80</v>
      </c>
      <c r="BK166" s="162">
        <f t="shared" si="8"/>
        <v>0</v>
      </c>
      <c r="BL166" s="16" t="s">
        <v>243</v>
      </c>
      <c r="BM166" s="161" t="s">
        <v>415</v>
      </c>
    </row>
    <row r="167" spans="1:65" s="2" customFormat="1" ht="24.2" customHeight="1" x14ac:dyDescent="0.2">
      <c r="A167" s="28"/>
      <c r="B167" s="149"/>
      <c r="C167" s="150">
        <v>26</v>
      </c>
      <c r="D167" s="150" t="s">
        <v>177</v>
      </c>
      <c r="E167" s="151" t="s">
        <v>1812</v>
      </c>
      <c r="F167" s="152" t="s">
        <v>542</v>
      </c>
      <c r="G167" s="153" t="s">
        <v>349</v>
      </c>
      <c r="H167" s="154">
        <v>32.914000000000001</v>
      </c>
      <c r="I167" s="155"/>
      <c r="J167" s="155"/>
      <c r="K167" s="156"/>
      <c r="L167" s="29"/>
      <c r="M167" s="157" t="s">
        <v>1</v>
      </c>
      <c r="N167" s="158" t="s">
        <v>35</v>
      </c>
      <c r="O167" s="159">
        <v>0</v>
      </c>
      <c r="P167" s="159">
        <f t="shared" si="0"/>
        <v>0</v>
      </c>
      <c r="Q167" s="159">
        <v>0</v>
      </c>
      <c r="R167" s="159">
        <f t="shared" si="1"/>
        <v>0</v>
      </c>
      <c r="S167" s="159">
        <v>0</v>
      </c>
      <c r="T167" s="160">
        <f t="shared" si="2"/>
        <v>0</v>
      </c>
      <c r="U167" s="28"/>
      <c r="V167" s="28"/>
      <c r="W167" s="28"/>
      <c r="X167" s="28"/>
      <c r="Y167" s="28"/>
      <c r="Z167" s="28"/>
      <c r="AA167" s="28"/>
      <c r="AB167" s="28"/>
      <c r="AC167" s="28"/>
      <c r="AD167" s="28"/>
      <c r="AE167" s="28"/>
      <c r="AR167" s="161" t="s">
        <v>243</v>
      </c>
      <c r="AT167" s="161" t="s">
        <v>177</v>
      </c>
      <c r="AU167" s="161" t="s">
        <v>80</v>
      </c>
      <c r="AY167" s="16" t="s">
        <v>175</v>
      </c>
      <c r="BE167" s="162">
        <f t="shared" si="3"/>
        <v>0</v>
      </c>
      <c r="BF167" s="162">
        <f t="shared" si="4"/>
        <v>0</v>
      </c>
      <c r="BG167" s="162">
        <f t="shared" si="5"/>
        <v>0</v>
      </c>
      <c r="BH167" s="162">
        <f t="shared" si="6"/>
        <v>0</v>
      </c>
      <c r="BI167" s="162">
        <f t="shared" si="7"/>
        <v>0</v>
      </c>
      <c r="BJ167" s="16" t="s">
        <v>80</v>
      </c>
      <c r="BK167" s="162">
        <f t="shared" si="8"/>
        <v>0</v>
      </c>
      <c r="BL167" s="16" t="s">
        <v>243</v>
      </c>
      <c r="BM167" s="161" t="s">
        <v>426</v>
      </c>
    </row>
    <row r="168" spans="1:65" s="12" customFormat="1" ht="22.9" customHeight="1" x14ac:dyDescent="0.2">
      <c r="B168" s="137"/>
      <c r="D168" s="138" t="s">
        <v>68</v>
      </c>
      <c r="E168" s="147" t="s">
        <v>1813</v>
      </c>
      <c r="F168" s="147" t="s">
        <v>1814</v>
      </c>
      <c r="J168" s="148"/>
      <c r="L168" s="137"/>
      <c r="M168" s="141"/>
      <c r="N168" s="142"/>
      <c r="O168" s="142"/>
      <c r="P168" s="143">
        <f>SUM(P169:P190)</f>
        <v>0</v>
      </c>
      <c r="Q168" s="142"/>
      <c r="R168" s="143">
        <f>SUM(R169:R190)</f>
        <v>0</v>
      </c>
      <c r="S168" s="142"/>
      <c r="T168" s="144">
        <f>SUM(T169:T190)</f>
        <v>0</v>
      </c>
      <c r="AR168" s="138" t="s">
        <v>80</v>
      </c>
      <c r="AT168" s="145" t="s">
        <v>68</v>
      </c>
      <c r="AU168" s="145" t="s">
        <v>76</v>
      </c>
      <c r="AY168" s="138" t="s">
        <v>175</v>
      </c>
      <c r="BK168" s="146">
        <f>SUM(BK169:BK190)</f>
        <v>0</v>
      </c>
    </row>
    <row r="169" spans="1:65" s="2" customFormat="1" ht="33" customHeight="1" x14ac:dyDescent="0.2">
      <c r="A169" s="28"/>
      <c r="B169" s="149"/>
      <c r="C169" s="150">
        <v>27</v>
      </c>
      <c r="D169" s="150" t="s">
        <v>177</v>
      </c>
      <c r="E169" s="151" t="s">
        <v>1815</v>
      </c>
      <c r="F169" s="152" t="s">
        <v>1816</v>
      </c>
      <c r="G169" s="153" t="s">
        <v>250</v>
      </c>
      <c r="H169" s="154">
        <v>98</v>
      </c>
      <c r="I169" s="155"/>
      <c r="J169" s="155"/>
      <c r="K169" s="156"/>
      <c r="L169" s="29"/>
      <c r="M169" s="157" t="s">
        <v>1</v>
      </c>
      <c r="N169" s="158" t="s">
        <v>35</v>
      </c>
      <c r="O169" s="159">
        <v>0</v>
      </c>
      <c r="P169" s="159">
        <f t="shared" ref="P169:P190" si="9">O169*H169</f>
        <v>0</v>
      </c>
      <c r="Q169" s="159">
        <v>0</v>
      </c>
      <c r="R169" s="159">
        <f t="shared" ref="R169:R190" si="10">Q169*H169</f>
        <v>0</v>
      </c>
      <c r="S169" s="159">
        <v>0</v>
      </c>
      <c r="T169" s="160">
        <f t="shared" ref="T169:T190" si="11">S169*H169</f>
        <v>0</v>
      </c>
      <c r="U169" s="28"/>
      <c r="V169" s="28"/>
      <c r="W169" s="28"/>
      <c r="X169" s="28"/>
      <c r="Y169" s="28"/>
      <c r="Z169" s="28"/>
      <c r="AA169" s="28"/>
      <c r="AB169" s="28"/>
      <c r="AC169" s="28"/>
      <c r="AD169" s="28"/>
      <c r="AE169" s="28"/>
      <c r="AR169" s="161" t="s">
        <v>243</v>
      </c>
      <c r="AT169" s="161" t="s">
        <v>177</v>
      </c>
      <c r="AU169" s="161" t="s">
        <v>80</v>
      </c>
      <c r="AY169" s="16" t="s">
        <v>175</v>
      </c>
      <c r="BE169" s="162">
        <f t="shared" ref="BE169:BE190" si="12">IF(N169="základná",J169,0)</f>
        <v>0</v>
      </c>
      <c r="BF169" s="162">
        <f t="shared" ref="BF169:BF190" si="13">IF(N169="znížená",J169,0)</f>
        <v>0</v>
      </c>
      <c r="BG169" s="162">
        <f t="shared" ref="BG169:BG190" si="14">IF(N169="zákl. prenesená",J169,0)</f>
        <v>0</v>
      </c>
      <c r="BH169" s="162">
        <f t="shared" ref="BH169:BH190" si="15">IF(N169="zníž. prenesená",J169,0)</f>
        <v>0</v>
      </c>
      <c r="BI169" s="162">
        <f t="shared" ref="BI169:BI190" si="16">IF(N169="nulová",J169,0)</f>
        <v>0</v>
      </c>
      <c r="BJ169" s="16" t="s">
        <v>80</v>
      </c>
      <c r="BK169" s="162">
        <f t="shared" ref="BK169:BK190" si="17">ROUND(I169*H169,2)</f>
        <v>0</v>
      </c>
      <c r="BL169" s="16" t="s">
        <v>243</v>
      </c>
      <c r="BM169" s="161" t="s">
        <v>609</v>
      </c>
    </row>
    <row r="170" spans="1:65" s="2" customFormat="1" ht="33" customHeight="1" x14ac:dyDescent="0.2">
      <c r="A170" s="28"/>
      <c r="B170" s="149"/>
      <c r="C170" s="150">
        <v>28</v>
      </c>
      <c r="D170" s="150" t="s">
        <v>177</v>
      </c>
      <c r="E170" s="151" t="s">
        <v>1817</v>
      </c>
      <c r="F170" s="152" t="s">
        <v>1818</v>
      </c>
      <c r="G170" s="153" t="s">
        <v>250</v>
      </c>
      <c r="H170" s="154">
        <v>42</v>
      </c>
      <c r="I170" s="155"/>
      <c r="J170" s="155"/>
      <c r="K170" s="156"/>
      <c r="L170" s="29"/>
      <c r="M170" s="157" t="s">
        <v>1</v>
      </c>
      <c r="N170" s="158" t="s">
        <v>35</v>
      </c>
      <c r="O170" s="159">
        <v>0</v>
      </c>
      <c r="P170" s="159">
        <f t="shared" si="9"/>
        <v>0</v>
      </c>
      <c r="Q170" s="159">
        <v>0</v>
      </c>
      <c r="R170" s="159">
        <f t="shared" si="10"/>
        <v>0</v>
      </c>
      <c r="S170" s="159">
        <v>0</v>
      </c>
      <c r="T170" s="160">
        <f t="shared" si="11"/>
        <v>0</v>
      </c>
      <c r="U170" s="28"/>
      <c r="V170" s="28"/>
      <c r="W170" s="28"/>
      <c r="X170" s="28"/>
      <c r="Y170" s="28"/>
      <c r="Z170" s="28"/>
      <c r="AA170" s="28"/>
      <c r="AB170" s="28"/>
      <c r="AC170" s="28"/>
      <c r="AD170" s="28"/>
      <c r="AE170" s="28"/>
      <c r="AR170" s="161" t="s">
        <v>243</v>
      </c>
      <c r="AT170" s="161" t="s">
        <v>177</v>
      </c>
      <c r="AU170" s="161" t="s">
        <v>80</v>
      </c>
      <c r="AY170" s="16" t="s">
        <v>175</v>
      </c>
      <c r="BE170" s="162">
        <f t="shared" si="12"/>
        <v>0</v>
      </c>
      <c r="BF170" s="162">
        <f t="shared" si="13"/>
        <v>0</v>
      </c>
      <c r="BG170" s="162">
        <f t="shared" si="14"/>
        <v>0</v>
      </c>
      <c r="BH170" s="162">
        <f t="shared" si="15"/>
        <v>0</v>
      </c>
      <c r="BI170" s="162">
        <f t="shared" si="16"/>
        <v>0</v>
      </c>
      <c r="BJ170" s="16" t="s">
        <v>80</v>
      </c>
      <c r="BK170" s="162">
        <f t="shared" si="17"/>
        <v>0</v>
      </c>
      <c r="BL170" s="16" t="s">
        <v>243</v>
      </c>
      <c r="BM170" s="161" t="s">
        <v>617</v>
      </c>
    </row>
    <row r="171" spans="1:65" s="2" customFormat="1" ht="33" customHeight="1" x14ac:dyDescent="0.2">
      <c r="A171" s="28"/>
      <c r="B171" s="149"/>
      <c r="C171" s="150">
        <v>29</v>
      </c>
      <c r="D171" s="150" t="s">
        <v>177</v>
      </c>
      <c r="E171" s="151" t="s">
        <v>1819</v>
      </c>
      <c r="F171" s="152" t="s">
        <v>1820</v>
      </c>
      <c r="G171" s="153" t="s">
        <v>250</v>
      </c>
      <c r="H171" s="154">
        <v>26</v>
      </c>
      <c r="I171" s="155"/>
      <c r="J171" s="155"/>
      <c r="K171" s="156"/>
      <c r="L171" s="29"/>
      <c r="M171" s="157" t="s">
        <v>1</v>
      </c>
      <c r="N171" s="158" t="s">
        <v>35</v>
      </c>
      <c r="O171" s="159">
        <v>0</v>
      </c>
      <c r="P171" s="159">
        <f t="shared" si="9"/>
        <v>0</v>
      </c>
      <c r="Q171" s="159">
        <v>0</v>
      </c>
      <c r="R171" s="159">
        <f t="shared" si="10"/>
        <v>0</v>
      </c>
      <c r="S171" s="159">
        <v>0</v>
      </c>
      <c r="T171" s="160">
        <f t="shared" si="11"/>
        <v>0</v>
      </c>
      <c r="U171" s="28"/>
      <c r="V171" s="28"/>
      <c r="W171" s="28"/>
      <c r="X171" s="28"/>
      <c r="Y171" s="28"/>
      <c r="Z171" s="28"/>
      <c r="AA171" s="28"/>
      <c r="AB171" s="28"/>
      <c r="AC171" s="28"/>
      <c r="AD171" s="28"/>
      <c r="AE171" s="28"/>
      <c r="AR171" s="161" t="s">
        <v>243</v>
      </c>
      <c r="AT171" s="161" t="s">
        <v>177</v>
      </c>
      <c r="AU171" s="161" t="s">
        <v>80</v>
      </c>
      <c r="AY171" s="16" t="s">
        <v>175</v>
      </c>
      <c r="BE171" s="162">
        <f t="shared" si="12"/>
        <v>0</v>
      </c>
      <c r="BF171" s="162">
        <f t="shared" si="13"/>
        <v>0</v>
      </c>
      <c r="BG171" s="162">
        <f t="shared" si="14"/>
        <v>0</v>
      </c>
      <c r="BH171" s="162">
        <f t="shared" si="15"/>
        <v>0</v>
      </c>
      <c r="BI171" s="162">
        <f t="shared" si="16"/>
        <v>0</v>
      </c>
      <c r="BJ171" s="16" t="s">
        <v>80</v>
      </c>
      <c r="BK171" s="162">
        <f t="shared" si="17"/>
        <v>0</v>
      </c>
      <c r="BL171" s="16" t="s">
        <v>243</v>
      </c>
      <c r="BM171" s="161" t="s">
        <v>625</v>
      </c>
    </row>
    <row r="172" spans="1:65" s="2" customFormat="1" ht="16.5" customHeight="1" x14ac:dyDescent="0.2">
      <c r="A172" s="28"/>
      <c r="B172" s="149"/>
      <c r="C172" s="150">
        <v>30</v>
      </c>
      <c r="D172" s="150" t="s">
        <v>177</v>
      </c>
      <c r="E172" s="151" t="s">
        <v>1821</v>
      </c>
      <c r="F172" s="152" t="s">
        <v>1822</v>
      </c>
      <c r="G172" s="153" t="s">
        <v>275</v>
      </c>
      <c r="H172" s="154">
        <v>42</v>
      </c>
      <c r="I172" s="155"/>
      <c r="J172" s="155"/>
      <c r="K172" s="156"/>
      <c r="L172" s="29"/>
      <c r="M172" s="157" t="s">
        <v>1</v>
      </c>
      <c r="N172" s="158" t="s">
        <v>35</v>
      </c>
      <c r="O172" s="159">
        <v>0</v>
      </c>
      <c r="P172" s="159">
        <f t="shared" si="9"/>
        <v>0</v>
      </c>
      <c r="Q172" s="159">
        <v>0</v>
      </c>
      <c r="R172" s="159">
        <f t="shared" si="10"/>
        <v>0</v>
      </c>
      <c r="S172" s="159">
        <v>0</v>
      </c>
      <c r="T172" s="160">
        <f t="shared" si="11"/>
        <v>0</v>
      </c>
      <c r="U172" s="28"/>
      <c r="V172" s="28"/>
      <c r="W172" s="28"/>
      <c r="X172" s="28"/>
      <c r="Y172" s="28"/>
      <c r="Z172" s="28"/>
      <c r="AA172" s="28"/>
      <c r="AB172" s="28"/>
      <c r="AC172" s="28"/>
      <c r="AD172" s="28"/>
      <c r="AE172" s="28"/>
      <c r="AR172" s="161" t="s">
        <v>243</v>
      </c>
      <c r="AT172" s="161" t="s">
        <v>177</v>
      </c>
      <c r="AU172" s="161" t="s">
        <v>80</v>
      </c>
      <c r="AY172" s="16" t="s">
        <v>175</v>
      </c>
      <c r="BE172" s="162">
        <f t="shared" si="12"/>
        <v>0</v>
      </c>
      <c r="BF172" s="162">
        <f t="shared" si="13"/>
        <v>0</v>
      </c>
      <c r="BG172" s="162">
        <f t="shared" si="14"/>
        <v>0</v>
      </c>
      <c r="BH172" s="162">
        <f t="shared" si="15"/>
        <v>0</v>
      </c>
      <c r="BI172" s="162">
        <f t="shared" si="16"/>
        <v>0</v>
      </c>
      <c r="BJ172" s="16" t="s">
        <v>80</v>
      </c>
      <c r="BK172" s="162">
        <f t="shared" si="17"/>
        <v>0</v>
      </c>
      <c r="BL172" s="16" t="s">
        <v>243</v>
      </c>
      <c r="BM172" s="161" t="s">
        <v>632</v>
      </c>
    </row>
    <row r="173" spans="1:65" s="2" customFormat="1" ht="16.5" customHeight="1" x14ac:dyDescent="0.2">
      <c r="A173" s="28"/>
      <c r="B173" s="149"/>
      <c r="C173" s="150">
        <v>31</v>
      </c>
      <c r="D173" s="150" t="s">
        <v>177</v>
      </c>
      <c r="E173" s="151" t="s">
        <v>1823</v>
      </c>
      <c r="F173" s="152" t="s">
        <v>1824</v>
      </c>
      <c r="G173" s="153" t="s">
        <v>275</v>
      </c>
      <c r="H173" s="154">
        <v>2</v>
      </c>
      <c r="I173" s="155"/>
      <c r="J173" s="155"/>
      <c r="K173" s="156"/>
      <c r="L173" s="29"/>
      <c r="M173" s="157" t="s">
        <v>1</v>
      </c>
      <c r="N173" s="158" t="s">
        <v>35</v>
      </c>
      <c r="O173" s="159">
        <v>0</v>
      </c>
      <c r="P173" s="159">
        <f t="shared" si="9"/>
        <v>0</v>
      </c>
      <c r="Q173" s="159">
        <v>0</v>
      </c>
      <c r="R173" s="159">
        <f t="shared" si="10"/>
        <v>0</v>
      </c>
      <c r="S173" s="159">
        <v>0</v>
      </c>
      <c r="T173" s="160">
        <f t="shared" si="11"/>
        <v>0</v>
      </c>
      <c r="U173" s="28"/>
      <c r="V173" s="28"/>
      <c r="W173" s="28"/>
      <c r="X173" s="28"/>
      <c r="Y173" s="28"/>
      <c r="Z173" s="28"/>
      <c r="AA173" s="28"/>
      <c r="AB173" s="28"/>
      <c r="AC173" s="28"/>
      <c r="AD173" s="28"/>
      <c r="AE173" s="28"/>
      <c r="AR173" s="161" t="s">
        <v>243</v>
      </c>
      <c r="AT173" s="161" t="s">
        <v>177</v>
      </c>
      <c r="AU173" s="161" t="s">
        <v>80</v>
      </c>
      <c r="AY173" s="16" t="s">
        <v>175</v>
      </c>
      <c r="BE173" s="162">
        <f t="shared" si="12"/>
        <v>0</v>
      </c>
      <c r="BF173" s="162">
        <f t="shared" si="13"/>
        <v>0</v>
      </c>
      <c r="BG173" s="162">
        <f t="shared" si="14"/>
        <v>0</v>
      </c>
      <c r="BH173" s="162">
        <f t="shared" si="15"/>
        <v>0</v>
      </c>
      <c r="BI173" s="162">
        <f t="shared" si="16"/>
        <v>0</v>
      </c>
      <c r="BJ173" s="16" t="s">
        <v>80</v>
      </c>
      <c r="BK173" s="162">
        <f t="shared" si="17"/>
        <v>0</v>
      </c>
      <c r="BL173" s="16" t="s">
        <v>243</v>
      </c>
      <c r="BM173" s="161" t="s">
        <v>640</v>
      </c>
    </row>
    <row r="174" spans="1:65" s="2" customFormat="1" ht="24.2" customHeight="1" x14ac:dyDescent="0.2">
      <c r="A174" s="28"/>
      <c r="B174" s="149"/>
      <c r="C174" s="150">
        <v>32</v>
      </c>
      <c r="D174" s="150" t="s">
        <v>177</v>
      </c>
      <c r="E174" s="151" t="s">
        <v>1825</v>
      </c>
      <c r="F174" s="152" t="s">
        <v>1826</v>
      </c>
      <c r="G174" s="153" t="s">
        <v>275</v>
      </c>
      <c r="H174" s="154">
        <v>28</v>
      </c>
      <c r="I174" s="155"/>
      <c r="J174" s="155"/>
      <c r="K174" s="156"/>
      <c r="L174" s="29"/>
      <c r="M174" s="157" t="s">
        <v>1</v>
      </c>
      <c r="N174" s="158" t="s">
        <v>35</v>
      </c>
      <c r="O174" s="159">
        <v>0</v>
      </c>
      <c r="P174" s="159">
        <f t="shared" si="9"/>
        <v>0</v>
      </c>
      <c r="Q174" s="159">
        <v>0</v>
      </c>
      <c r="R174" s="159">
        <f t="shared" si="10"/>
        <v>0</v>
      </c>
      <c r="S174" s="159">
        <v>0</v>
      </c>
      <c r="T174" s="160">
        <f t="shared" si="11"/>
        <v>0</v>
      </c>
      <c r="U174" s="28"/>
      <c r="V174" s="28"/>
      <c r="W174" s="28"/>
      <c r="X174" s="28"/>
      <c r="Y174" s="28"/>
      <c r="Z174" s="28"/>
      <c r="AA174" s="28"/>
      <c r="AB174" s="28"/>
      <c r="AC174" s="28"/>
      <c r="AD174" s="28"/>
      <c r="AE174" s="28"/>
      <c r="AR174" s="161" t="s">
        <v>243</v>
      </c>
      <c r="AT174" s="161" t="s">
        <v>177</v>
      </c>
      <c r="AU174" s="161" t="s">
        <v>80</v>
      </c>
      <c r="AY174" s="16" t="s">
        <v>175</v>
      </c>
      <c r="BE174" s="162">
        <f t="shared" si="12"/>
        <v>0</v>
      </c>
      <c r="BF174" s="162">
        <f t="shared" si="13"/>
        <v>0</v>
      </c>
      <c r="BG174" s="162">
        <f t="shared" si="14"/>
        <v>0</v>
      </c>
      <c r="BH174" s="162">
        <f t="shared" si="15"/>
        <v>0</v>
      </c>
      <c r="BI174" s="162">
        <f t="shared" si="16"/>
        <v>0</v>
      </c>
      <c r="BJ174" s="16" t="s">
        <v>80</v>
      </c>
      <c r="BK174" s="162">
        <f t="shared" si="17"/>
        <v>0</v>
      </c>
      <c r="BL174" s="16" t="s">
        <v>243</v>
      </c>
      <c r="BM174" s="161" t="s">
        <v>649</v>
      </c>
    </row>
    <row r="175" spans="1:65" s="2" customFormat="1" ht="21.75" customHeight="1" x14ac:dyDescent="0.2">
      <c r="A175" s="28"/>
      <c r="B175" s="149"/>
      <c r="C175" s="178">
        <v>33</v>
      </c>
      <c r="D175" s="178" t="s">
        <v>324</v>
      </c>
      <c r="E175" s="179" t="s">
        <v>1827</v>
      </c>
      <c r="F175" s="180" t="s">
        <v>1828</v>
      </c>
      <c r="G175" s="181" t="s">
        <v>275</v>
      </c>
      <c r="H175" s="182">
        <v>28</v>
      </c>
      <c r="I175" s="183"/>
      <c r="J175" s="183"/>
      <c r="K175" s="184"/>
      <c r="L175" s="185"/>
      <c r="M175" s="186" t="s">
        <v>1</v>
      </c>
      <c r="N175" s="187" t="s">
        <v>35</v>
      </c>
      <c r="O175" s="159">
        <v>0</v>
      </c>
      <c r="P175" s="159">
        <f t="shared" si="9"/>
        <v>0</v>
      </c>
      <c r="Q175" s="159">
        <v>0</v>
      </c>
      <c r="R175" s="159">
        <f t="shared" si="10"/>
        <v>0</v>
      </c>
      <c r="S175" s="159">
        <v>0</v>
      </c>
      <c r="T175" s="160">
        <f t="shared" si="11"/>
        <v>0</v>
      </c>
      <c r="U175" s="28"/>
      <c r="V175" s="28"/>
      <c r="W175" s="28"/>
      <c r="X175" s="28"/>
      <c r="Y175" s="28"/>
      <c r="Z175" s="28"/>
      <c r="AA175" s="28"/>
      <c r="AB175" s="28"/>
      <c r="AC175" s="28"/>
      <c r="AD175" s="28"/>
      <c r="AE175" s="28"/>
      <c r="AR175" s="161" t="s">
        <v>327</v>
      </c>
      <c r="AT175" s="161" t="s">
        <v>324</v>
      </c>
      <c r="AU175" s="161" t="s">
        <v>80</v>
      </c>
      <c r="AY175" s="16" t="s">
        <v>175</v>
      </c>
      <c r="BE175" s="162">
        <f t="shared" si="12"/>
        <v>0</v>
      </c>
      <c r="BF175" s="162">
        <f t="shared" si="13"/>
        <v>0</v>
      </c>
      <c r="BG175" s="162">
        <f t="shared" si="14"/>
        <v>0</v>
      </c>
      <c r="BH175" s="162">
        <f t="shared" si="15"/>
        <v>0</v>
      </c>
      <c r="BI175" s="162">
        <f t="shared" si="16"/>
        <v>0</v>
      </c>
      <c r="BJ175" s="16" t="s">
        <v>80</v>
      </c>
      <c r="BK175" s="162">
        <f t="shared" si="17"/>
        <v>0</v>
      </c>
      <c r="BL175" s="16" t="s">
        <v>243</v>
      </c>
      <c r="BM175" s="161" t="s">
        <v>657</v>
      </c>
    </row>
    <row r="176" spans="1:65" s="2" customFormat="1" ht="24.2" customHeight="1" x14ac:dyDescent="0.2">
      <c r="A176" s="28"/>
      <c r="B176" s="149"/>
      <c r="C176" s="150">
        <v>34</v>
      </c>
      <c r="D176" s="150" t="s">
        <v>177</v>
      </c>
      <c r="E176" s="151" t="s">
        <v>1829</v>
      </c>
      <c r="F176" s="152" t="s">
        <v>1830</v>
      </c>
      <c r="G176" s="153" t="s">
        <v>275</v>
      </c>
      <c r="H176" s="154">
        <v>10</v>
      </c>
      <c r="I176" s="155"/>
      <c r="J176" s="155"/>
      <c r="K176" s="156"/>
      <c r="L176" s="29"/>
      <c r="M176" s="157" t="s">
        <v>1</v>
      </c>
      <c r="N176" s="158" t="s">
        <v>35</v>
      </c>
      <c r="O176" s="159">
        <v>0</v>
      </c>
      <c r="P176" s="159">
        <f t="shared" si="9"/>
        <v>0</v>
      </c>
      <c r="Q176" s="159">
        <v>0</v>
      </c>
      <c r="R176" s="159">
        <f t="shared" si="10"/>
        <v>0</v>
      </c>
      <c r="S176" s="159">
        <v>0</v>
      </c>
      <c r="T176" s="160">
        <f t="shared" si="11"/>
        <v>0</v>
      </c>
      <c r="U176" s="28"/>
      <c r="V176" s="28"/>
      <c r="W176" s="28"/>
      <c r="X176" s="28"/>
      <c r="Y176" s="28"/>
      <c r="Z176" s="28"/>
      <c r="AA176" s="28"/>
      <c r="AB176" s="28"/>
      <c r="AC176" s="28"/>
      <c r="AD176" s="28"/>
      <c r="AE176" s="28"/>
      <c r="AR176" s="161" t="s">
        <v>243</v>
      </c>
      <c r="AT176" s="161" t="s">
        <v>177</v>
      </c>
      <c r="AU176" s="161" t="s">
        <v>80</v>
      </c>
      <c r="AY176" s="16" t="s">
        <v>175</v>
      </c>
      <c r="BE176" s="162">
        <f t="shared" si="12"/>
        <v>0</v>
      </c>
      <c r="BF176" s="162">
        <f t="shared" si="13"/>
        <v>0</v>
      </c>
      <c r="BG176" s="162">
        <f t="shared" si="14"/>
        <v>0</v>
      </c>
      <c r="BH176" s="162">
        <f t="shared" si="15"/>
        <v>0</v>
      </c>
      <c r="BI176" s="162">
        <f t="shared" si="16"/>
        <v>0</v>
      </c>
      <c r="BJ176" s="16" t="s">
        <v>80</v>
      </c>
      <c r="BK176" s="162">
        <f t="shared" si="17"/>
        <v>0</v>
      </c>
      <c r="BL176" s="16" t="s">
        <v>243</v>
      </c>
      <c r="BM176" s="161" t="s">
        <v>666</v>
      </c>
    </row>
    <row r="177" spans="1:65" s="2" customFormat="1" ht="16.5" customHeight="1" x14ac:dyDescent="0.2">
      <c r="A177" s="28"/>
      <c r="B177" s="149"/>
      <c r="C177" s="178">
        <v>35</v>
      </c>
      <c r="D177" s="178" t="s">
        <v>324</v>
      </c>
      <c r="E177" s="179" t="s">
        <v>1831</v>
      </c>
      <c r="F177" s="180" t="s">
        <v>1832</v>
      </c>
      <c r="G177" s="181" t="s">
        <v>275</v>
      </c>
      <c r="H177" s="182">
        <v>10</v>
      </c>
      <c r="I177" s="183"/>
      <c r="J177" s="183"/>
      <c r="K177" s="184"/>
      <c r="L177" s="185"/>
      <c r="M177" s="186" t="s">
        <v>1</v>
      </c>
      <c r="N177" s="187" t="s">
        <v>35</v>
      </c>
      <c r="O177" s="159">
        <v>0</v>
      </c>
      <c r="P177" s="159">
        <f t="shared" si="9"/>
        <v>0</v>
      </c>
      <c r="Q177" s="159">
        <v>0</v>
      </c>
      <c r="R177" s="159">
        <f t="shared" si="10"/>
        <v>0</v>
      </c>
      <c r="S177" s="159">
        <v>0</v>
      </c>
      <c r="T177" s="160">
        <f t="shared" si="11"/>
        <v>0</v>
      </c>
      <c r="U177" s="28"/>
      <c r="V177" s="28"/>
      <c r="W177" s="28"/>
      <c r="X177" s="28"/>
      <c r="Y177" s="28"/>
      <c r="Z177" s="28"/>
      <c r="AA177" s="28"/>
      <c r="AB177" s="28"/>
      <c r="AC177" s="28"/>
      <c r="AD177" s="28"/>
      <c r="AE177" s="28"/>
      <c r="AR177" s="161" t="s">
        <v>327</v>
      </c>
      <c r="AT177" s="161" t="s">
        <v>324</v>
      </c>
      <c r="AU177" s="161" t="s">
        <v>80</v>
      </c>
      <c r="AY177" s="16" t="s">
        <v>175</v>
      </c>
      <c r="BE177" s="162">
        <f t="shared" si="12"/>
        <v>0</v>
      </c>
      <c r="BF177" s="162">
        <f t="shared" si="13"/>
        <v>0</v>
      </c>
      <c r="BG177" s="162">
        <f t="shared" si="14"/>
        <v>0</v>
      </c>
      <c r="BH177" s="162">
        <f t="shared" si="15"/>
        <v>0</v>
      </c>
      <c r="BI177" s="162">
        <f t="shared" si="16"/>
        <v>0</v>
      </c>
      <c r="BJ177" s="16" t="s">
        <v>80</v>
      </c>
      <c r="BK177" s="162">
        <f t="shared" si="17"/>
        <v>0</v>
      </c>
      <c r="BL177" s="16" t="s">
        <v>243</v>
      </c>
      <c r="BM177" s="161" t="s">
        <v>672</v>
      </c>
    </row>
    <row r="178" spans="1:65" s="2" customFormat="1" ht="21.75" customHeight="1" x14ac:dyDescent="0.2">
      <c r="A178" s="28"/>
      <c r="B178" s="149"/>
      <c r="C178" s="150">
        <v>36</v>
      </c>
      <c r="D178" s="150" t="s">
        <v>177</v>
      </c>
      <c r="E178" s="151" t="s">
        <v>1833</v>
      </c>
      <c r="F178" s="152" t="s">
        <v>1834</v>
      </c>
      <c r="G178" s="153" t="s">
        <v>275</v>
      </c>
      <c r="H178" s="154">
        <v>1</v>
      </c>
      <c r="I178" s="155"/>
      <c r="J178" s="155"/>
      <c r="K178" s="156"/>
      <c r="L178" s="29"/>
      <c r="M178" s="157" t="s">
        <v>1</v>
      </c>
      <c r="N178" s="158" t="s">
        <v>35</v>
      </c>
      <c r="O178" s="159">
        <v>0</v>
      </c>
      <c r="P178" s="159">
        <f t="shared" si="9"/>
        <v>0</v>
      </c>
      <c r="Q178" s="159">
        <v>0</v>
      </c>
      <c r="R178" s="159">
        <f t="shared" si="10"/>
        <v>0</v>
      </c>
      <c r="S178" s="159">
        <v>0</v>
      </c>
      <c r="T178" s="160">
        <f t="shared" si="11"/>
        <v>0</v>
      </c>
      <c r="U178" s="28"/>
      <c r="V178" s="28"/>
      <c r="W178" s="28"/>
      <c r="X178" s="28"/>
      <c r="Y178" s="28"/>
      <c r="Z178" s="28"/>
      <c r="AA178" s="28"/>
      <c r="AB178" s="28"/>
      <c r="AC178" s="28"/>
      <c r="AD178" s="28"/>
      <c r="AE178" s="28"/>
      <c r="AR178" s="161" t="s">
        <v>243</v>
      </c>
      <c r="AT178" s="161" t="s">
        <v>177</v>
      </c>
      <c r="AU178" s="161" t="s">
        <v>80</v>
      </c>
      <c r="AY178" s="16" t="s">
        <v>175</v>
      </c>
      <c r="BE178" s="162">
        <f t="shared" si="12"/>
        <v>0</v>
      </c>
      <c r="BF178" s="162">
        <f t="shared" si="13"/>
        <v>0</v>
      </c>
      <c r="BG178" s="162">
        <f t="shared" si="14"/>
        <v>0</v>
      </c>
      <c r="BH178" s="162">
        <f t="shared" si="15"/>
        <v>0</v>
      </c>
      <c r="BI178" s="162">
        <f t="shared" si="16"/>
        <v>0</v>
      </c>
      <c r="BJ178" s="16" t="s">
        <v>80</v>
      </c>
      <c r="BK178" s="162">
        <f t="shared" si="17"/>
        <v>0</v>
      </c>
      <c r="BL178" s="16" t="s">
        <v>243</v>
      </c>
      <c r="BM178" s="161" t="s">
        <v>680</v>
      </c>
    </row>
    <row r="179" spans="1:65" s="2" customFormat="1" ht="16.5" customHeight="1" x14ac:dyDescent="0.2">
      <c r="A179" s="28"/>
      <c r="B179" s="149"/>
      <c r="C179" s="178">
        <v>37</v>
      </c>
      <c r="D179" s="178" t="s">
        <v>324</v>
      </c>
      <c r="E179" s="179" t="s">
        <v>1835</v>
      </c>
      <c r="F179" s="180" t="s">
        <v>1836</v>
      </c>
      <c r="G179" s="181" t="s">
        <v>275</v>
      </c>
      <c r="H179" s="182">
        <v>1</v>
      </c>
      <c r="I179" s="183"/>
      <c r="J179" s="183"/>
      <c r="K179" s="184"/>
      <c r="L179" s="185"/>
      <c r="M179" s="186" t="s">
        <v>1</v>
      </c>
      <c r="N179" s="187" t="s">
        <v>35</v>
      </c>
      <c r="O179" s="159">
        <v>0</v>
      </c>
      <c r="P179" s="159">
        <f t="shared" si="9"/>
        <v>0</v>
      </c>
      <c r="Q179" s="159">
        <v>0</v>
      </c>
      <c r="R179" s="159">
        <f t="shared" si="10"/>
        <v>0</v>
      </c>
      <c r="S179" s="159">
        <v>0</v>
      </c>
      <c r="T179" s="160">
        <f t="shared" si="11"/>
        <v>0</v>
      </c>
      <c r="U179" s="28"/>
      <c r="V179" s="28"/>
      <c r="W179" s="28"/>
      <c r="X179" s="28"/>
      <c r="Y179" s="28"/>
      <c r="Z179" s="28"/>
      <c r="AA179" s="28"/>
      <c r="AB179" s="28"/>
      <c r="AC179" s="28"/>
      <c r="AD179" s="28"/>
      <c r="AE179" s="28"/>
      <c r="AR179" s="161" t="s">
        <v>327</v>
      </c>
      <c r="AT179" s="161" t="s">
        <v>324</v>
      </c>
      <c r="AU179" s="161" t="s">
        <v>80</v>
      </c>
      <c r="AY179" s="16" t="s">
        <v>175</v>
      </c>
      <c r="BE179" s="162">
        <f t="shared" si="12"/>
        <v>0</v>
      </c>
      <c r="BF179" s="162">
        <f t="shared" si="13"/>
        <v>0</v>
      </c>
      <c r="BG179" s="162">
        <f t="shared" si="14"/>
        <v>0</v>
      </c>
      <c r="BH179" s="162">
        <f t="shared" si="15"/>
        <v>0</v>
      </c>
      <c r="BI179" s="162">
        <f t="shared" si="16"/>
        <v>0</v>
      </c>
      <c r="BJ179" s="16" t="s">
        <v>80</v>
      </c>
      <c r="BK179" s="162">
        <f t="shared" si="17"/>
        <v>0</v>
      </c>
      <c r="BL179" s="16" t="s">
        <v>243</v>
      </c>
      <c r="BM179" s="161" t="s">
        <v>1207</v>
      </c>
    </row>
    <row r="180" spans="1:65" s="2" customFormat="1" ht="16.5" customHeight="1" x14ac:dyDescent="0.2">
      <c r="A180" s="28"/>
      <c r="B180" s="149"/>
      <c r="C180" s="150">
        <v>38</v>
      </c>
      <c r="D180" s="150" t="s">
        <v>177</v>
      </c>
      <c r="E180" s="151" t="s">
        <v>1837</v>
      </c>
      <c r="F180" s="152" t="s">
        <v>1838</v>
      </c>
      <c r="G180" s="153" t="s">
        <v>275</v>
      </c>
      <c r="H180" s="154">
        <v>1</v>
      </c>
      <c r="I180" s="155"/>
      <c r="J180" s="155"/>
      <c r="K180" s="156"/>
      <c r="L180" s="29"/>
      <c r="M180" s="157" t="s">
        <v>1</v>
      </c>
      <c r="N180" s="158" t="s">
        <v>35</v>
      </c>
      <c r="O180" s="159">
        <v>0</v>
      </c>
      <c r="P180" s="159">
        <f t="shared" si="9"/>
        <v>0</v>
      </c>
      <c r="Q180" s="159">
        <v>0</v>
      </c>
      <c r="R180" s="159">
        <f t="shared" si="10"/>
        <v>0</v>
      </c>
      <c r="S180" s="159">
        <v>0</v>
      </c>
      <c r="T180" s="160">
        <f t="shared" si="11"/>
        <v>0</v>
      </c>
      <c r="U180" s="28"/>
      <c r="V180" s="28"/>
      <c r="W180" s="28"/>
      <c r="X180" s="28"/>
      <c r="Y180" s="28"/>
      <c r="Z180" s="28"/>
      <c r="AA180" s="28"/>
      <c r="AB180" s="28"/>
      <c r="AC180" s="28"/>
      <c r="AD180" s="28"/>
      <c r="AE180" s="28"/>
      <c r="AR180" s="161" t="s">
        <v>243</v>
      </c>
      <c r="AT180" s="161" t="s">
        <v>177</v>
      </c>
      <c r="AU180" s="161" t="s">
        <v>80</v>
      </c>
      <c r="AY180" s="16" t="s">
        <v>175</v>
      </c>
      <c r="BE180" s="162">
        <f t="shared" si="12"/>
        <v>0</v>
      </c>
      <c r="BF180" s="162">
        <f t="shared" si="13"/>
        <v>0</v>
      </c>
      <c r="BG180" s="162">
        <f t="shared" si="14"/>
        <v>0</v>
      </c>
      <c r="BH180" s="162">
        <f t="shared" si="15"/>
        <v>0</v>
      </c>
      <c r="BI180" s="162">
        <f t="shared" si="16"/>
        <v>0</v>
      </c>
      <c r="BJ180" s="16" t="s">
        <v>80</v>
      </c>
      <c r="BK180" s="162">
        <f t="shared" si="17"/>
        <v>0</v>
      </c>
      <c r="BL180" s="16" t="s">
        <v>243</v>
      </c>
      <c r="BM180" s="161" t="s">
        <v>1209</v>
      </c>
    </row>
    <row r="181" spans="1:65" s="2" customFormat="1" ht="16.5" customHeight="1" x14ac:dyDescent="0.2">
      <c r="A181" s="28"/>
      <c r="B181" s="149"/>
      <c r="C181" s="178">
        <v>39</v>
      </c>
      <c r="D181" s="178" t="s">
        <v>324</v>
      </c>
      <c r="E181" s="179" t="s">
        <v>1839</v>
      </c>
      <c r="F181" s="180" t="s">
        <v>1840</v>
      </c>
      <c r="G181" s="181" t="s">
        <v>275</v>
      </c>
      <c r="H181" s="182">
        <v>1</v>
      </c>
      <c r="I181" s="183"/>
      <c r="J181" s="183"/>
      <c r="K181" s="184"/>
      <c r="L181" s="185"/>
      <c r="M181" s="186" t="s">
        <v>1</v>
      </c>
      <c r="N181" s="187" t="s">
        <v>35</v>
      </c>
      <c r="O181" s="159">
        <v>0</v>
      </c>
      <c r="P181" s="159">
        <f t="shared" si="9"/>
        <v>0</v>
      </c>
      <c r="Q181" s="159">
        <v>0</v>
      </c>
      <c r="R181" s="159">
        <f t="shared" si="10"/>
        <v>0</v>
      </c>
      <c r="S181" s="159">
        <v>0</v>
      </c>
      <c r="T181" s="160">
        <f t="shared" si="11"/>
        <v>0</v>
      </c>
      <c r="U181" s="28"/>
      <c r="V181" s="28"/>
      <c r="W181" s="28"/>
      <c r="X181" s="28"/>
      <c r="Y181" s="28"/>
      <c r="Z181" s="28"/>
      <c r="AA181" s="28"/>
      <c r="AB181" s="28"/>
      <c r="AC181" s="28"/>
      <c r="AD181" s="28"/>
      <c r="AE181" s="28"/>
      <c r="AR181" s="161" t="s">
        <v>327</v>
      </c>
      <c r="AT181" s="161" t="s">
        <v>324</v>
      </c>
      <c r="AU181" s="161" t="s">
        <v>80</v>
      </c>
      <c r="AY181" s="16" t="s">
        <v>175</v>
      </c>
      <c r="BE181" s="162">
        <f t="shared" si="12"/>
        <v>0</v>
      </c>
      <c r="BF181" s="162">
        <f t="shared" si="13"/>
        <v>0</v>
      </c>
      <c r="BG181" s="162">
        <f t="shared" si="14"/>
        <v>0</v>
      </c>
      <c r="BH181" s="162">
        <f t="shared" si="15"/>
        <v>0</v>
      </c>
      <c r="BI181" s="162">
        <f t="shared" si="16"/>
        <v>0</v>
      </c>
      <c r="BJ181" s="16" t="s">
        <v>80</v>
      </c>
      <c r="BK181" s="162">
        <f t="shared" si="17"/>
        <v>0</v>
      </c>
      <c r="BL181" s="16" t="s">
        <v>243</v>
      </c>
      <c r="BM181" s="161" t="s">
        <v>1211</v>
      </c>
    </row>
    <row r="182" spans="1:65" s="2" customFormat="1" ht="16.5" customHeight="1" x14ac:dyDescent="0.2">
      <c r="A182" s="28"/>
      <c r="B182" s="149"/>
      <c r="C182" s="150">
        <v>40</v>
      </c>
      <c r="D182" s="150" t="s">
        <v>177</v>
      </c>
      <c r="E182" s="151" t="s">
        <v>1841</v>
      </c>
      <c r="F182" s="152" t="s">
        <v>1842</v>
      </c>
      <c r="G182" s="153" t="s">
        <v>275</v>
      </c>
      <c r="H182" s="154">
        <v>2</v>
      </c>
      <c r="I182" s="155"/>
      <c r="J182" s="155"/>
      <c r="K182" s="156"/>
      <c r="L182" s="29"/>
      <c r="M182" s="157" t="s">
        <v>1</v>
      </c>
      <c r="N182" s="158" t="s">
        <v>35</v>
      </c>
      <c r="O182" s="159">
        <v>0</v>
      </c>
      <c r="P182" s="159">
        <f t="shared" si="9"/>
        <v>0</v>
      </c>
      <c r="Q182" s="159">
        <v>0</v>
      </c>
      <c r="R182" s="159">
        <f t="shared" si="10"/>
        <v>0</v>
      </c>
      <c r="S182" s="159">
        <v>0</v>
      </c>
      <c r="T182" s="160">
        <f t="shared" si="11"/>
        <v>0</v>
      </c>
      <c r="U182" s="28"/>
      <c r="V182" s="28"/>
      <c r="W182" s="28"/>
      <c r="X182" s="28"/>
      <c r="Y182" s="28"/>
      <c r="Z182" s="28"/>
      <c r="AA182" s="28"/>
      <c r="AB182" s="28"/>
      <c r="AC182" s="28"/>
      <c r="AD182" s="28"/>
      <c r="AE182" s="28"/>
      <c r="AR182" s="161" t="s">
        <v>243</v>
      </c>
      <c r="AT182" s="161" t="s">
        <v>177</v>
      </c>
      <c r="AU182" s="161" t="s">
        <v>80</v>
      </c>
      <c r="AY182" s="16" t="s">
        <v>175</v>
      </c>
      <c r="BE182" s="162">
        <f t="shared" si="12"/>
        <v>0</v>
      </c>
      <c r="BF182" s="162">
        <f t="shared" si="13"/>
        <v>0</v>
      </c>
      <c r="BG182" s="162">
        <f t="shared" si="14"/>
        <v>0</v>
      </c>
      <c r="BH182" s="162">
        <f t="shared" si="15"/>
        <v>0</v>
      </c>
      <c r="BI182" s="162">
        <f t="shared" si="16"/>
        <v>0</v>
      </c>
      <c r="BJ182" s="16" t="s">
        <v>80</v>
      </c>
      <c r="BK182" s="162">
        <f t="shared" si="17"/>
        <v>0</v>
      </c>
      <c r="BL182" s="16" t="s">
        <v>243</v>
      </c>
      <c r="BM182" s="161" t="s">
        <v>1214</v>
      </c>
    </row>
    <row r="183" spans="1:65" s="2" customFormat="1" ht="24.2" customHeight="1" x14ac:dyDescent="0.2">
      <c r="A183" s="28"/>
      <c r="B183" s="149"/>
      <c r="C183" s="178">
        <v>41</v>
      </c>
      <c r="D183" s="178" t="s">
        <v>324</v>
      </c>
      <c r="E183" s="179" t="s">
        <v>1843</v>
      </c>
      <c r="F183" s="180" t="s">
        <v>1844</v>
      </c>
      <c r="G183" s="181" t="s">
        <v>275</v>
      </c>
      <c r="H183" s="182">
        <v>1</v>
      </c>
      <c r="I183" s="183"/>
      <c r="J183" s="183"/>
      <c r="K183" s="184"/>
      <c r="L183" s="185"/>
      <c r="M183" s="186" t="s">
        <v>1</v>
      </c>
      <c r="N183" s="187" t="s">
        <v>35</v>
      </c>
      <c r="O183" s="159">
        <v>0</v>
      </c>
      <c r="P183" s="159">
        <f t="shared" si="9"/>
        <v>0</v>
      </c>
      <c r="Q183" s="159">
        <v>0</v>
      </c>
      <c r="R183" s="159">
        <f t="shared" si="10"/>
        <v>0</v>
      </c>
      <c r="S183" s="159">
        <v>0</v>
      </c>
      <c r="T183" s="160">
        <f t="shared" si="11"/>
        <v>0</v>
      </c>
      <c r="U183" s="28"/>
      <c r="V183" s="28"/>
      <c r="W183" s="28"/>
      <c r="X183" s="28"/>
      <c r="Y183" s="28"/>
      <c r="Z183" s="28"/>
      <c r="AA183" s="28"/>
      <c r="AB183" s="28"/>
      <c r="AC183" s="28"/>
      <c r="AD183" s="28"/>
      <c r="AE183" s="28"/>
      <c r="AR183" s="161" t="s">
        <v>327</v>
      </c>
      <c r="AT183" s="161" t="s">
        <v>324</v>
      </c>
      <c r="AU183" s="161" t="s">
        <v>80</v>
      </c>
      <c r="AY183" s="16" t="s">
        <v>175</v>
      </c>
      <c r="BE183" s="162">
        <f t="shared" si="12"/>
        <v>0</v>
      </c>
      <c r="BF183" s="162">
        <f t="shared" si="13"/>
        <v>0</v>
      </c>
      <c r="BG183" s="162">
        <f t="shared" si="14"/>
        <v>0</v>
      </c>
      <c r="BH183" s="162">
        <f t="shared" si="15"/>
        <v>0</v>
      </c>
      <c r="BI183" s="162">
        <f t="shared" si="16"/>
        <v>0</v>
      </c>
      <c r="BJ183" s="16" t="s">
        <v>80</v>
      </c>
      <c r="BK183" s="162">
        <f t="shared" si="17"/>
        <v>0</v>
      </c>
      <c r="BL183" s="16" t="s">
        <v>243</v>
      </c>
      <c r="BM183" s="161" t="s">
        <v>1216</v>
      </c>
    </row>
    <row r="184" spans="1:65" s="2" customFormat="1" ht="16.5" customHeight="1" x14ac:dyDescent="0.2">
      <c r="A184" s="28"/>
      <c r="B184" s="149"/>
      <c r="C184" s="178">
        <v>42</v>
      </c>
      <c r="D184" s="178" t="s">
        <v>324</v>
      </c>
      <c r="E184" s="179" t="s">
        <v>1845</v>
      </c>
      <c r="F184" s="180" t="s">
        <v>1846</v>
      </c>
      <c r="G184" s="181" t="s">
        <v>275</v>
      </c>
      <c r="H184" s="182">
        <v>1</v>
      </c>
      <c r="I184" s="183"/>
      <c r="J184" s="183"/>
      <c r="K184" s="184"/>
      <c r="L184" s="185"/>
      <c r="M184" s="186" t="s">
        <v>1</v>
      </c>
      <c r="N184" s="187" t="s">
        <v>35</v>
      </c>
      <c r="O184" s="159">
        <v>0</v>
      </c>
      <c r="P184" s="159">
        <f t="shared" si="9"/>
        <v>0</v>
      </c>
      <c r="Q184" s="159">
        <v>0</v>
      </c>
      <c r="R184" s="159">
        <f t="shared" si="10"/>
        <v>0</v>
      </c>
      <c r="S184" s="159">
        <v>0</v>
      </c>
      <c r="T184" s="160">
        <f t="shared" si="11"/>
        <v>0</v>
      </c>
      <c r="U184" s="28"/>
      <c r="V184" s="28"/>
      <c r="W184" s="28"/>
      <c r="X184" s="28"/>
      <c r="Y184" s="28"/>
      <c r="Z184" s="28"/>
      <c r="AA184" s="28"/>
      <c r="AB184" s="28"/>
      <c r="AC184" s="28"/>
      <c r="AD184" s="28"/>
      <c r="AE184" s="28"/>
      <c r="AR184" s="161" t="s">
        <v>327</v>
      </c>
      <c r="AT184" s="161" t="s">
        <v>324</v>
      </c>
      <c r="AU184" s="161" t="s">
        <v>80</v>
      </c>
      <c r="AY184" s="16" t="s">
        <v>175</v>
      </c>
      <c r="BE184" s="162">
        <f t="shared" si="12"/>
        <v>0</v>
      </c>
      <c r="BF184" s="162">
        <f t="shared" si="13"/>
        <v>0</v>
      </c>
      <c r="BG184" s="162">
        <f t="shared" si="14"/>
        <v>0</v>
      </c>
      <c r="BH184" s="162">
        <f t="shared" si="15"/>
        <v>0</v>
      </c>
      <c r="BI184" s="162">
        <f t="shared" si="16"/>
        <v>0</v>
      </c>
      <c r="BJ184" s="16" t="s">
        <v>80</v>
      </c>
      <c r="BK184" s="162">
        <f t="shared" si="17"/>
        <v>0</v>
      </c>
      <c r="BL184" s="16" t="s">
        <v>243</v>
      </c>
      <c r="BM184" s="161" t="s">
        <v>1219</v>
      </c>
    </row>
    <row r="185" spans="1:65" s="2" customFormat="1" ht="16.5" customHeight="1" x14ac:dyDescent="0.2">
      <c r="A185" s="28"/>
      <c r="B185" s="149"/>
      <c r="C185" s="150">
        <v>43</v>
      </c>
      <c r="D185" s="150" t="s">
        <v>177</v>
      </c>
      <c r="E185" s="151" t="s">
        <v>1847</v>
      </c>
      <c r="F185" s="152" t="s">
        <v>1848</v>
      </c>
      <c r="G185" s="153" t="s">
        <v>275</v>
      </c>
      <c r="H185" s="154">
        <v>1</v>
      </c>
      <c r="I185" s="155"/>
      <c r="J185" s="155"/>
      <c r="K185" s="156"/>
      <c r="L185" s="29"/>
      <c r="M185" s="157" t="s">
        <v>1</v>
      </c>
      <c r="N185" s="158" t="s">
        <v>35</v>
      </c>
      <c r="O185" s="159">
        <v>0</v>
      </c>
      <c r="P185" s="159">
        <f t="shared" si="9"/>
        <v>0</v>
      </c>
      <c r="Q185" s="159">
        <v>0</v>
      </c>
      <c r="R185" s="159">
        <f t="shared" si="10"/>
        <v>0</v>
      </c>
      <c r="S185" s="159">
        <v>0</v>
      </c>
      <c r="T185" s="160">
        <f t="shared" si="11"/>
        <v>0</v>
      </c>
      <c r="U185" s="28"/>
      <c r="V185" s="28"/>
      <c r="W185" s="28"/>
      <c r="X185" s="28"/>
      <c r="Y185" s="28"/>
      <c r="Z185" s="28"/>
      <c r="AA185" s="28"/>
      <c r="AB185" s="28"/>
      <c r="AC185" s="28"/>
      <c r="AD185" s="28"/>
      <c r="AE185" s="28"/>
      <c r="AR185" s="161" t="s">
        <v>243</v>
      </c>
      <c r="AT185" s="161" t="s">
        <v>177</v>
      </c>
      <c r="AU185" s="161" t="s">
        <v>80</v>
      </c>
      <c r="AY185" s="16" t="s">
        <v>175</v>
      </c>
      <c r="BE185" s="162">
        <f t="shared" si="12"/>
        <v>0</v>
      </c>
      <c r="BF185" s="162">
        <f t="shared" si="13"/>
        <v>0</v>
      </c>
      <c r="BG185" s="162">
        <f t="shared" si="14"/>
        <v>0</v>
      </c>
      <c r="BH185" s="162">
        <f t="shared" si="15"/>
        <v>0</v>
      </c>
      <c r="BI185" s="162">
        <f t="shared" si="16"/>
        <v>0</v>
      </c>
      <c r="BJ185" s="16" t="s">
        <v>80</v>
      </c>
      <c r="BK185" s="162">
        <f t="shared" si="17"/>
        <v>0</v>
      </c>
      <c r="BL185" s="16" t="s">
        <v>243</v>
      </c>
      <c r="BM185" s="161" t="s">
        <v>1222</v>
      </c>
    </row>
    <row r="186" spans="1:65" s="2" customFormat="1" ht="16.5" customHeight="1" x14ac:dyDescent="0.2">
      <c r="A186" s="28"/>
      <c r="B186" s="149"/>
      <c r="C186" s="178">
        <v>44</v>
      </c>
      <c r="D186" s="178" t="s">
        <v>324</v>
      </c>
      <c r="E186" s="179" t="s">
        <v>1849</v>
      </c>
      <c r="F186" s="180" t="s">
        <v>1850</v>
      </c>
      <c r="G186" s="181" t="s">
        <v>275</v>
      </c>
      <c r="H186" s="182">
        <v>1</v>
      </c>
      <c r="I186" s="183"/>
      <c r="J186" s="183"/>
      <c r="K186" s="184"/>
      <c r="L186" s="185"/>
      <c r="M186" s="186" t="s">
        <v>1</v>
      </c>
      <c r="N186" s="187" t="s">
        <v>35</v>
      </c>
      <c r="O186" s="159">
        <v>0</v>
      </c>
      <c r="P186" s="159">
        <f t="shared" si="9"/>
        <v>0</v>
      </c>
      <c r="Q186" s="159">
        <v>0</v>
      </c>
      <c r="R186" s="159">
        <f t="shared" si="10"/>
        <v>0</v>
      </c>
      <c r="S186" s="159">
        <v>0</v>
      </c>
      <c r="T186" s="160">
        <f t="shared" si="11"/>
        <v>0</v>
      </c>
      <c r="U186" s="28"/>
      <c r="V186" s="28"/>
      <c r="W186" s="28"/>
      <c r="X186" s="28"/>
      <c r="Y186" s="28"/>
      <c r="Z186" s="28"/>
      <c r="AA186" s="28"/>
      <c r="AB186" s="28"/>
      <c r="AC186" s="28"/>
      <c r="AD186" s="28"/>
      <c r="AE186" s="28"/>
      <c r="AR186" s="161" t="s">
        <v>327</v>
      </c>
      <c r="AT186" s="161" t="s">
        <v>324</v>
      </c>
      <c r="AU186" s="161" t="s">
        <v>80</v>
      </c>
      <c r="AY186" s="16" t="s">
        <v>175</v>
      </c>
      <c r="BE186" s="162">
        <f t="shared" si="12"/>
        <v>0</v>
      </c>
      <c r="BF186" s="162">
        <f t="shared" si="13"/>
        <v>0</v>
      </c>
      <c r="BG186" s="162">
        <f t="shared" si="14"/>
        <v>0</v>
      </c>
      <c r="BH186" s="162">
        <f t="shared" si="15"/>
        <v>0</v>
      </c>
      <c r="BI186" s="162">
        <f t="shared" si="16"/>
        <v>0</v>
      </c>
      <c r="BJ186" s="16" t="s">
        <v>80</v>
      </c>
      <c r="BK186" s="162">
        <f t="shared" si="17"/>
        <v>0</v>
      </c>
      <c r="BL186" s="16" t="s">
        <v>243</v>
      </c>
      <c r="BM186" s="161" t="s">
        <v>1225</v>
      </c>
    </row>
    <row r="187" spans="1:65" s="2" customFormat="1" ht="24.2" customHeight="1" x14ac:dyDescent="0.2">
      <c r="A187" s="28"/>
      <c r="B187" s="149"/>
      <c r="C187" s="150">
        <v>45</v>
      </c>
      <c r="D187" s="150" t="s">
        <v>177</v>
      </c>
      <c r="E187" s="151" t="s">
        <v>1851</v>
      </c>
      <c r="F187" s="152" t="s">
        <v>1852</v>
      </c>
      <c r="G187" s="153" t="s">
        <v>250</v>
      </c>
      <c r="H187" s="154">
        <v>166</v>
      </c>
      <c r="I187" s="155"/>
      <c r="J187" s="155"/>
      <c r="K187" s="156"/>
      <c r="L187" s="29"/>
      <c r="M187" s="157" t="s">
        <v>1</v>
      </c>
      <c r="N187" s="158" t="s">
        <v>35</v>
      </c>
      <c r="O187" s="159">
        <v>0</v>
      </c>
      <c r="P187" s="159">
        <f t="shared" si="9"/>
        <v>0</v>
      </c>
      <c r="Q187" s="159">
        <v>0</v>
      </c>
      <c r="R187" s="159">
        <f t="shared" si="10"/>
        <v>0</v>
      </c>
      <c r="S187" s="159">
        <v>0</v>
      </c>
      <c r="T187" s="160">
        <f t="shared" si="11"/>
        <v>0</v>
      </c>
      <c r="U187" s="28"/>
      <c r="V187" s="28"/>
      <c r="W187" s="28"/>
      <c r="X187" s="28"/>
      <c r="Y187" s="28"/>
      <c r="Z187" s="28"/>
      <c r="AA187" s="28"/>
      <c r="AB187" s="28"/>
      <c r="AC187" s="28"/>
      <c r="AD187" s="28"/>
      <c r="AE187" s="28"/>
      <c r="AR187" s="161" t="s">
        <v>243</v>
      </c>
      <c r="AT187" s="161" t="s">
        <v>177</v>
      </c>
      <c r="AU187" s="161" t="s">
        <v>80</v>
      </c>
      <c r="AY187" s="16" t="s">
        <v>175</v>
      </c>
      <c r="BE187" s="162">
        <f t="shared" si="12"/>
        <v>0</v>
      </c>
      <c r="BF187" s="162">
        <f t="shared" si="13"/>
        <v>0</v>
      </c>
      <c r="BG187" s="162">
        <f t="shared" si="14"/>
        <v>0</v>
      </c>
      <c r="BH187" s="162">
        <f t="shared" si="15"/>
        <v>0</v>
      </c>
      <c r="BI187" s="162">
        <f t="shared" si="16"/>
        <v>0</v>
      </c>
      <c r="BJ187" s="16" t="s">
        <v>80</v>
      </c>
      <c r="BK187" s="162">
        <f t="shared" si="17"/>
        <v>0</v>
      </c>
      <c r="BL187" s="16" t="s">
        <v>243</v>
      </c>
      <c r="BM187" s="161" t="s">
        <v>1228</v>
      </c>
    </row>
    <row r="188" spans="1:65" s="2" customFormat="1" ht="24.2" customHeight="1" x14ac:dyDescent="0.2">
      <c r="A188" s="28"/>
      <c r="B188" s="149"/>
      <c r="C188" s="150">
        <v>46</v>
      </c>
      <c r="D188" s="150" t="s">
        <v>177</v>
      </c>
      <c r="E188" s="151" t="s">
        <v>1853</v>
      </c>
      <c r="F188" s="152" t="s">
        <v>1854</v>
      </c>
      <c r="G188" s="153" t="s">
        <v>250</v>
      </c>
      <c r="H188" s="154">
        <v>140</v>
      </c>
      <c r="I188" s="155"/>
      <c r="J188" s="155"/>
      <c r="K188" s="156"/>
      <c r="L188" s="29"/>
      <c r="M188" s="157" t="s">
        <v>1</v>
      </c>
      <c r="N188" s="158" t="s">
        <v>35</v>
      </c>
      <c r="O188" s="159">
        <v>0</v>
      </c>
      <c r="P188" s="159">
        <f t="shared" si="9"/>
        <v>0</v>
      </c>
      <c r="Q188" s="159">
        <v>0</v>
      </c>
      <c r="R188" s="159">
        <f t="shared" si="10"/>
        <v>0</v>
      </c>
      <c r="S188" s="159">
        <v>0</v>
      </c>
      <c r="T188" s="160">
        <f t="shared" si="11"/>
        <v>0</v>
      </c>
      <c r="U188" s="28"/>
      <c r="V188" s="28"/>
      <c r="W188" s="28"/>
      <c r="X188" s="28"/>
      <c r="Y188" s="28"/>
      <c r="Z188" s="28"/>
      <c r="AA188" s="28"/>
      <c r="AB188" s="28"/>
      <c r="AC188" s="28"/>
      <c r="AD188" s="28"/>
      <c r="AE188" s="28"/>
      <c r="AR188" s="161" t="s">
        <v>243</v>
      </c>
      <c r="AT188" s="161" t="s">
        <v>177</v>
      </c>
      <c r="AU188" s="161" t="s">
        <v>80</v>
      </c>
      <c r="AY188" s="16" t="s">
        <v>175</v>
      </c>
      <c r="BE188" s="162">
        <f t="shared" si="12"/>
        <v>0</v>
      </c>
      <c r="BF188" s="162">
        <f t="shared" si="13"/>
        <v>0</v>
      </c>
      <c r="BG188" s="162">
        <f t="shared" si="14"/>
        <v>0</v>
      </c>
      <c r="BH188" s="162">
        <f t="shared" si="15"/>
        <v>0</v>
      </c>
      <c r="BI188" s="162">
        <f t="shared" si="16"/>
        <v>0</v>
      </c>
      <c r="BJ188" s="16" t="s">
        <v>80</v>
      </c>
      <c r="BK188" s="162">
        <f t="shared" si="17"/>
        <v>0</v>
      </c>
      <c r="BL188" s="16" t="s">
        <v>243</v>
      </c>
      <c r="BM188" s="161" t="s">
        <v>1231</v>
      </c>
    </row>
    <row r="189" spans="1:65" s="2" customFormat="1" ht="24.2" customHeight="1" x14ac:dyDescent="0.2">
      <c r="A189" s="28"/>
      <c r="B189" s="149"/>
      <c r="C189" s="150">
        <v>47</v>
      </c>
      <c r="D189" s="150" t="s">
        <v>177</v>
      </c>
      <c r="E189" s="151" t="s">
        <v>1855</v>
      </c>
      <c r="F189" s="152" t="s">
        <v>1856</v>
      </c>
      <c r="G189" s="153" t="s">
        <v>349</v>
      </c>
      <c r="H189" s="154">
        <v>53.834000000000003</v>
      </c>
      <c r="I189" s="155"/>
      <c r="J189" s="155"/>
      <c r="K189" s="156"/>
      <c r="L189" s="29"/>
      <c r="M189" s="157" t="s">
        <v>1</v>
      </c>
      <c r="N189" s="158" t="s">
        <v>35</v>
      </c>
      <c r="O189" s="159">
        <v>0</v>
      </c>
      <c r="P189" s="159">
        <f t="shared" si="9"/>
        <v>0</v>
      </c>
      <c r="Q189" s="159">
        <v>0</v>
      </c>
      <c r="R189" s="159">
        <f t="shared" si="10"/>
        <v>0</v>
      </c>
      <c r="S189" s="159">
        <v>0</v>
      </c>
      <c r="T189" s="160">
        <f t="shared" si="11"/>
        <v>0</v>
      </c>
      <c r="U189" s="28"/>
      <c r="V189" s="28"/>
      <c r="W189" s="28"/>
      <c r="X189" s="28"/>
      <c r="Y189" s="28"/>
      <c r="Z189" s="28"/>
      <c r="AA189" s="28"/>
      <c r="AB189" s="28"/>
      <c r="AC189" s="28"/>
      <c r="AD189" s="28"/>
      <c r="AE189" s="28"/>
      <c r="AR189" s="161" t="s">
        <v>243</v>
      </c>
      <c r="AT189" s="161" t="s">
        <v>177</v>
      </c>
      <c r="AU189" s="161" t="s">
        <v>80</v>
      </c>
      <c r="AY189" s="16" t="s">
        <v>175</v>
      </c>
      <c r="BE189" s="162">
        <f t="shared" si="12"/>
        <v>0</v>
      </c>
      <c r="BF189" s="162">
        <f t="shared" si="13"/>
        <v>0</v>
      </c>
      <c r="BG189" s="162">
        <f t="shared" si="14"/>
        <v>0</v>
      </c>
      <c r="BH189" s="162">
        <f t="shared" si="15"/>
        <v>0</v>
      </c>
      <c r="BI189" s="162">
        <f t="shared" si="16"/>
        <v>0</v>
      </c>
      <c r="BJ189" s="16" t="s">
        <v>80</v>
      </c>
      <c r="BK189" s="162">
        <f t="shared" si="17"/>
        <v>0</v>
      </c>
      <c r="BL189" s="16" t="s">
        <v>243</v>
      </c>
      <c r="BM189" s="161" t="s">
        <v>1234</v>
      </c>
    </row>
    <row r="190" spans="1:65" s="2" customFormat="1" ht="24.2" customHeight="1" x14ac:dyDescent="0.2">
      <c r="A190" s="28"/>
      <c r="B190" s="149"/>
      <c r="C190" s="150">
        <v>48</v>
      </c>
      <c r="D190" s="150" t="s">
        <v>177</v>
      </c>
      <c r="E190" s="151" t="s">
        <v>1857</v>
      </c>
      <c r="F190" s="152" t="s">
        <v>1858</v>
      </c>
      <c r="G190" s="153" t="s">
        <v>349</v>
      </c>
      <c r="H190" s="154">
        <v>53.834000000000003</v>
      </c>
      <c r="I190" s="155"/>
      <c r="J190" s="155"/>
      <c r="K190" s="156"/>
      <c r="L190" s="29"/>
      <c r="M190" s="157" t="s">
        <v>1</v>
      </c>
      <c r="N190" s="158" t="s">
        <v>35</v>
      </c>
      <c r="O190" s="159">
        <v>0</v>
      </c>
      <c r="P190" s="159">
        <f t="shared" si="9"/>
        <v>0</v>
      </c>
      <c r="Q190" s="159">
        <v>0</v>
      </c>
      <c r="R190" s="159">
        <f t="shared" si="10"/>
        <v>0</v>
      </c>
      <c r="S190" s="159">
        <v>0</v>
      </c>
      <c r="T190" s="160">
        <f t="shared" si="11"/>
        <v>0</v>
      </c>
      <c r="U190" s="28"/>
      <c r="V190" s="28"/>
      <c r="W190" s="28"/>
      <c r="X190" s="28"/>
      <c r="Y190" s="28"/>
      <c r="Z190" s="28"/>
      <c r="AA190" s="28"/>
      <c r="AB190" s="28"/>
      <c r="AC190" s="28"/>
      <c r="AD190" s="28"/>
      <c r="AE190" s="28"/>
      <c r="AR190" s="161" t="s">
        <v>243</v>
      </c>
      <c r="AT190" s="161" t="s">
        <v>177</v>
      </c>
      <c r="AU190" s="161" t="s">
        <v>80</v>
      </c>
      <c r="AY190" s="16" t="s">
        <v>175</v>
      </c>
      <c r="BE190" s="162">
        <f t="shared" si="12"/>
        <v>0</v>
      </c>
      <c r="BF190" s="162">
        <f t="shared" si="13"/>
        <v>0</v>
      </c>
      <c r="BG190" s="162">
        <f t="shared" si="14"/>
        <v>0</v>
      </c>
      <c r="BH190" s="162">
        <f t="shared" si="15"/>
        <v>0</v>
      </c>
      <c r="BI190" s="162">
        <f t="shared" si="16"/>
        <v>0</v>
      </c>
      <c r="BJ190" s="16" t="s">
        <v>80</v>
      </c>
      <c r="BK190" s="162">
        <f t="shared" si="17"/>
        <v>0</v>
      </c>
      <c r="BL190" s="16" t="s">
        <v>243</v>
      </c>
      <c r="BM190" s="161" t="s">
        <v>1237</v>
      </c>
    </row>
    <row r="191" spans="1:65" s="12" customFormat="1" ht="22.9" customHeight="1" x14ac:dyDescent="0.2">
      <c r="B191" s="137"/>
      <c r="D191" s="138" t="s">
        <v>68</v>
      </c>
      <c r="E191" s="147" t="s">
        <v>1082</v>
      </c>
      <c r="F191" s="147" t="s">
        <v>1083</v>
      </c>
      <c r="J191" s="148"/>
      <c r="L191" s="137"/>
      <c r="M191" s="141"/>
      <c r="N191" s="142"/>
      <c r="O191" s="142"/>
      <c r="P191" s="143">
        <f>SUM(P192:P203)</f>
        <v>0</v>
      </c>
      <c r="Q191" s="142"/>
      <c r="R191" s="143">
        <f>SUM(R192:R203)</f>
        <v>0</v>
      </c>
      <c r="S191" s="142"/>
      <c r="T191" s="144">
        <f>SUM(T192:T203)</f>
        <v>0</v>
      </c>
      <c r="AR191" s="138" t="s">
        <v>80</v>
      </c>
      <c r="AT191" s="145" t="s">
        <v>68</v>
      </c>
      <c r="AU191" s="145" t="s">
        <v>76</v>
      </c>
      <c r="AY191" s="138" t="s">
        <v>175</v>
      </c>
      <c r="BK191" s="146">
        <f>SUM(BK192:BK203)</f>
        <v>0</v>
      </c>
    </row>
    <row r="192" spans="1:65" s="2" customFormat="1" ht="21.75" customHeight="1" x14ac:dyDescent="0.2">
      <c r="A192" s="28"/>
      <c r="B192" s="149"/>
      <c r="C192" s="150">
        <v>49</v>
      </c>
      <c r="D192" s="150" t="s">
        <v>177</v>
      </c>
      <c r="E192" s="151" t="s">
        <v>1859</v>
      </c>
      <c r="F192" s="152" t="s">
        <v>1860</v>
      </c>
      <c r="G192" s="153" t="s">
        <v>275</v>
      </c>
      <c r="H192" s="154">
        <v>2</v>
      </c>
      <c r="I192" s="155"/>
      <c r="J192" s="155"/>
      <c r="K192" s="156"/>
      <c r="L192" s="29"/>
      <c r="M192" s="157" t="s">
        <v>1</v>
      </c>
      <c r="N192" s="158" t="s">
        <v>35</v>
      </c>
      <c r="O192" s="159">
        <v>0</v>
      </c>
      <c r="P192" s="159">
        <f t="shared" ref="P192:P203" si="18">O192*H192</f>
        <v>0</v>
      </c>
      <c r="Q192" s="159">
        <v>0</v>
      </c>
      <c r="R192" s="159">
        <f t="shared" ref="R192:R203" si="19">Q192*H192</f>
        <v>0</v>
      </c>
      <c r="S192" s="159">
        <v>0</v>
      </c>
      <c r="T192" s="160">
        <f t="shared" ref="T192:T203" si="20">S192*H192</f>
        <v>0</v>
      </c>
      <c r="U192" s="28"/>
      <c r="V192" s="28"/>
      <c r="W192" s="28"/>
      <c r="X192" s="28"/>
      <c r="Y192" s="28"/>
      <c r="Z192" s="28"/>
      <c r="AA192" s="28"/>
      <c r="AB192" s="28"/>
      <c r="AC192" s="28"/>
      <c r="AD192" s="28"/>
      <c r="AE192" s="28"/>
      <c r="AR192" s="161" t="s">
        <v>243</v>
      </c>
      <c r="AT192" s="161" t="s">
        <v>177</v>
      </c>
      <c r="AU192" s="161" t="s">
        <v>80</v>
      </c>
      <c r="AY192" s="16" t="s">
        <v>175</v>
      </c>
      <c r="BE192" s="162">
        <f t="shared" ref="BE192:BE203" si="21">IF(N192="základná",J192,0)</f>
        <v>0</v>
      </c>
      <c r="BF192" s="162">
        <f t="shared" ref="BF192:BF203" si="22">IF(N192="znížená",J192,0)</f>
        <v>0</v>
      </c>
      <c r="BG192" s="162">
        <f t="shared" ref="BG192:BG203" si="23">IF(N192="zákl. prenesená",J192,0)</f>
        <v>0</v>
      </c>
      <c r="BH192" s="162">
        <f t="shared" ref="BH192:BH203" si="24">IF(N192="zníž. prenesená",J192,0)</f>
        <v>0</v>
      </c>
      <c r="BI192" s="162">
        <f t="shared" ref="BI192:BI203" si="25">IF(N192="nulová",J192,0)</f>
        <v>0</v>
      </c>
      <c r="BJ192" s="16" t="s">
        <v>80</v>
      </c>
      <c r="BK192" s="162">
        <f t="shared" ref="BK192:BK203" si="26">ROUND(I192*H192,2)</f>
        <v>0</v>
      </c>
      <c r="BL192" s="16" t="s">
        <v>243</v>
      </c>
      <c r="BM192" s="161" t="s">
        <v>1240</v>
      </c>
    </row>
    <row r="193" spans="1:65" s="2" customFormat="1" ht="21.75" customHeight="1" x14ac:dyDescent="0.2">
      <c r="A193" s="28"/>
      <c r="B193" s="149"/>
      <c r="C193" s="178">
        <v>50</v>
      </c>
      <c r="D193" s="178" t="s">
        <v>324</v>
      </c>
      <c r="E193" s="179" t="s">
        <v>1861</v>
      </c>
      <c r="F193" s="180" t="s">
        <v>1862</v>
      </c>
      <c r="G193" s="181" t="s">
        <v>275</v>
      </c>
      <c r="H193" s="182">
        <v>1</v>
      </c>
      <c r="I193" s="183"/>
      <c r="J193" s="183"/>
      <c r="K193" s="184"/>
      <c r="L193" s="185"/>
      <c r="M193" s="186" t="s">
        <v>1</v>
      </c>
      <c r="N193" s="187" t="s">
        <v>35</v>
      </c>
      <c r="O193" s="159">
        <v>0</v>
      </c>
      <c r="P193" s="159">
        <f t="shared" si="18"/>
        <v>0</v>
      </c>
      <c r="Q193" s="159">
        <v>0</v>
      </c>
      <c r="R193" s="159">
        <f t="shared" si="19"/>
        <v>0</v>
      </c>
      <c r="S193" s="159">
        <v>0</v>
      </c>
      <c r="T193" s="160">
        <f t="shared" si="20"/>
        <v>0</v>
      </c>
      <c r="U193" s="28"/>
      <c r="V193" s="28"/>
      <c r="W193" s="28"/>
      <c r="X193" s="28"/>
      <c r="Y193" s="28"/>
      <c r="Z193" s="28"/>
      <c r="AA193" s="28"/>
      <c r="AB193" s="28"/>
      <c r="AC193" s="28"/>
      <c r="AD193" s="28"/>
      <c r="AE193" s="28"/>
      <c r="AR193" s="161" t="s">
        <v>327</v>
      </c>
      <c r="AT193" s="161" t="s">
        <v>324</v>
      </c>
      <c r="AU193" s="161" t="s">
        <v>80</v>
      </c>
      <c r="AY193" s="16" t="s">
        <v>175</v>
      </c>
      <c r="BE193" s="162">
        <f t="shared" si="21"/>
        <v>0</v>
      </c>
      <c r="BF193" s="162">
        <f t="shared" si="22"/>
        <v>0</v>
      </c>
      <c r="BG193" s="162">
        <f t="shared" si="23"/>
        <v>0</v>
      </c>
      <c r="BH193" s="162">
        <f t="shared" si="24"/>
        <v>0</v>
      </c>
      <c r="BI193" s="162">
        <f t="shared" si="25"/>
        <v>0</v>
      </c>
      <c r="BJ193" s="16" t="s">
        <v>80</v>
      </c>
      <c r="BK193" s="162">
        <f t="shared" si="26"/>
        <v>0</v>
      </c>
      <c r="BL193" s="16" t="s">
        <v>243</v>
      </c>
      <c r="BM193" s="161" t="s">
        <v>1243</v>
      </c>
    </row>
    <row r="194" spans="1:65" s="2" customFormat="1" ht="16.5" customHeight="1" x14ac:dyDescent="0.2">
      <c r="A194" s="28"/>
      <c r="B194" s="149"/>
      <c r="C194" s="178">
        <v>51</v>
      </c>
      <c r="D194" s="178" t="s">
        <v>324</v>
      </c>
      <c r="E194" s="179" t="s">
        <v>1863</v>
      </c>
      <c r="F194" s="180" t="s">
        <v>1864</v>
      </c>
      <c r="G194" s="181" t="s">
        <v>275</v>
      </c>
      <c r="H194" s="182">
        <v>1</v>
      </c>
      <c r="I194" s="183"/>
      <c r="J194" s="183"/>
      <c r="K194" s="184"/>
      <c r="L194" s="185"/>
      <c r="M194" s="186" t="s">
        <v>1</v>
      </c>
      <c r="N194" s="187" t="s">
        <v>35</v>
      </c>
      <c r="O194" s="159">
        <v>0</v>
      </c>
      <c r="P194" s="159">
        <f t="shared" si="18"/>
        <v>0</v>
      </c>
      <c r="Q194" s="159">
        <v>0</v>
      </c>
      <c r="R194" s="159">
        <f t="shared" si="19"/>
        <v>0</v>
      </c>
      <c r="S194" s="159">
        <v>0</v>
      </c>
      <c r="T194" s="160">
        <f t="shared" si="20"/>
        <v>0</v>
      </c>
      <c r="U194" s="28"/>
      <c r="V194" s="28"/>
      <c r="W194" s="28"/>
      <c r="X194" s="28"/>
      <c r="Y194" s="28"/>
      <c r="Z194" s="28"/>
      <c r="AA194" s="28"/>
      <c r="AB194" s="28"/>
      <c r="AC194" s="28"/>
      <c r="AD194" s="28"/>
      <c r="AE194" s="28"/>
      <c r="AR194" s="161" t="s">
        <v>327</v>
      </c>
      <c r="AT194" s="161" t="s">
        <v>324</v>
      </c>
      <c r="AU194" s="161" t="s">
        <v>80</v>
      </c>
      <c r="AY194" s="16" t="s">
        <v>175</v>
      </c>
      <c r="BE194" s="162">
        <f t="shared" si="21"/>
        <v>0</v>
      </c>
      <c r="BF194" s="162">
        <f t="shared" si="22"/>
        <v>0</v>
      </c>
      <c r="BG194" s="162">
        <f t="shared" si="23"/>
        <v>0</v>
      </c>
      <c r="BH194" s="162">
        <f t="shared" si="24"/>
        <v>0</v>
      </c>
      <c r="BI194" s="162">
        <f t="shared" si="25"/>
        <v>0</v>
      </c>
      <c r="BJ194" s="16" t="s">
        <v>80</v>
      </c>
      <c r="BK194" s="162">
        <f t="shared" si="26"/>
        <v>0</v>
      </c>
      <c r="BL194" s="16" t="s">
        <v>243</v>
      </c>
      <c r="BM194" s="161" t="s">
        <v>1246</v>
      </c>
    </row>
    <row r="195" spans="1:65" s="2" customFormat="1" ht="24.2" customHeight="1" x14ac:dyDescent="0.2">
      <c r="A195" s="28"/>
      <c r="B195" s="149"/>
      <c r="C195" s="150">
        <v>52</v>
      </c>
      <c r="D195" s="150" t="s">
        <v>177</v>
      </c>
      <c r="E195" s="151" t="s">
        <v>1865</v>
      </c>
      <c r="F195" s="152" t="s">
        <v>1866</v>
      </c>
      <c r="G195" s="153" t="s">
        <v>548</v>
      </c>
      <c r="H195" s="154">
        <v>1</v>
      </c>
      <c r="I195" s="155"/>
      <c r="J195" s="155"/>
      <c r="K195" s="156"/>
      <c r="L195" s="29"/>
      <c r="M195" s="157" t="s">
        <v>1</v>
      </c>
      <c r="N195" s="158" t="s">
        <v>35</v>
      </c>
      <c r="O195" s="159">
        <v>0</v>
      </c>
      <c r="P195" s="159">
        <f t="shared" si="18"/>
        <v>0</v>
      </c>
      <c r="Q195" s="159">
        <v>0</v>
      </c>
      <c r="R195" s="159">
        <f t="shared" si="19"/>
        <v>0</v>
      </c>
      <c r="S195" s="159">
        <v>0</v>
      </c>
      <c r="T195" s="160">
        <f t="shared" si="20"/>
        <v>0</v>
      </c>
      <c r="U195" s="28"/>
      <c r="V195" s="28"/>
      <c r="W195" s="28"/>
      <c r="X195" s="28"/>
      <c r="Y195" s="28"/>
      <c r="Z195" s="28"/>
      <c r="AA195" s="28"/>
      <c r="AB195" s="28"/>
      <c r="AC195" s="28"/>
      <c r="AD195" s="28"/>
      <c r="AE195" s="28"/>
      <c r="AR195" s="161" t="s">
        <v>243</v>
      </c>
      <c r="AT195" s="161" t="s">
        <v>177</v>
      </c>
      <c r="AU195" s="161" t="s">
        <v>80</v>
      </c>
      <c r="AY195" s="16" t="s">
        <v>175</v>
      </c>
      <c r="BE195" s="162">
        <f t="shared" si="21"/>
        <v>0</v>
      </c>
      <c r="BF195" s="162">
        <f t="shared" si="22"/>
        <v>0</v>
      </c>
      <c r="BG195" s="162">
        <f t="shared" si="23"/>
        <v>0</v>
      </c>
      <c r="BH195" s="162">
        <f t="shared" si="24"/>
        <v>0</v>
      </c>
      <c r="BI195" s="162">
        <f t="shared" si="25"/>
        <v>0</v>
      </c>
      <c r="BJ195" s="16" t="s">
        <v>80</v>
      </c>
      <c r="BK195" s="162">
        <f t="shared" si="26"/>
        <v>0</v>
      </c>
      <c r="BL195" s="16" t="s">
        <v>243</v>
      </c>
      <c r="BM195" s="161" t="s">
        <v>1251</v>
      </c>
    </row>
    <row r="196" spans="1:65" s="2" customFormat="1" ht="16.5" customHeight="1" x14ac:dyDescent="0.2">
      <c r="A196" s="28"/>
      <c r="B196" s="149"/>
      <c r="C196" s="178">
        <v>53</v>
      </c>
      <c r="D196" s="178" t="s">
        <v>324</v>
      </c>
      <c r="E196" s="179" t="s">
        <v>1867</v>
      </c>
      <c r="F196" s="180" t="s">
        <v>2944</v>
      </c>
      <c r="G196" s="181" t="s">
        <v>275</v>
      </c>
      <c r="H196" s="182">
        <v>1</v>
      </c>
      <c r="I196" s="183"/>
      <c r="J196" s="183"/>
      <c r="K196" s="184"/>
      <c r="L196" s="185"/>
      <c r="M196" s="186" t="s">
        <v>1</v>
      </c>
      <c r="N196" s="187" t="s">
        <v>35</v>
      </c>
      <c r="O196" s="159">
        <v>0</v>
      </c>
      <c r="P196" s="159">
        <f t="shared" si="18"/>
        <v>0</v>
      </c>
      <c r="Q196" s="159">
        <v>0</v>
      </c>
      <c r="R196" s="159">
        <f t="shared" si="19"/>
        <v>0</v>
      </c>
      <c r="S196" s="159">
        <v>0</v>
      </c>
      <c r="T196" s="160">
        <f t="shared" si="20"/>
        <v>0</v>
      </c>
      <c r="U196" s="28"/>
      <c r="V196" s="28"/>
      <c r="W196" s="28"/>
      <c r="X196" s="28"/>
      <c r="Y196" s="28"/>
      <c r="Z196" s="28"/>
      <c r="AA196" s="28"/>
      <c r="AB196" s="28"/>
      <c r="AC196" s="28"/>
      <c r="AD196" s="28"/>
      <c r="AE196" s="28"/>
      <c r="AR196" s="161" t="s">
        <v>327</v>
      </c>
      <c r="AT196" s="161" t="s">
        <v>324</v>
      </c>
      <c r="AU196" s="161" t="s">
        <v>80</v>
      </c>
      <c r="AY196" s="16" t="s">
        <v>175</v>
      </c>
      <c r="BE196" s="162">
        <f t="shared" si="21"/>
        <v>0</v>
      </c>
      <c r="BF196" s="162">
        <f t="shared" si="22"/>
        <v>0</v>
      </c>
      <c r="BG196" s="162">
        <f t="shared" si="23"/>
        <v>0</v>
      </c>
      <c r="BH196" s="162">
        <f t="shared" si="24"/>
        <v>0</v>
      </c>
      <c r="BI196" s="162">
        <f t="shared" si="25"/>
        <v>0</v>
      </c>
      <c r="BJ196" s="16" t="s">
        <v>80</v>
      </c>
      <c r="BK196" s="162">
        <f t="shared" si="26"/>
        <v>0</v>
      </c>
      <c r="BL196" s="16" t="s">
        <v>243</v>
      </c>
      <c r="BM196" s="161" t="s">
        <v>1254</v>
      </c>
    </row>
    <row r="197" spans="1:65" s="2" customFormat="1" ht="21.75" customHeight="1" x14ac:dyDescent="0.2">
      <c r="A197" s="28"/>
      <c r="B197" s="149"/>
      <c r="C197" s="150">
        <v>54</v>
      </c>
      <c r="D197" s="150" t="s">
        <v>177</v>
      </c>
      <c r="E197" s="151" t="s">
        <v>1868</v>
      </c>
      <c r="F197" s="152" t="s">
        <v>1869</v>
      </c>
      <c r="G197" s="153" t="s">
        <v>548</v>
      </c>
      <c r="H197" s="154">
        <v>6</v>
      </c>
      <c r="I197" s="155"/>
      <c r="J197" s="155"/>
      <c r="K197" s="156"/>
      <c r="L197" s="29"/>
      <c r="M197" s="157" t="s">
        <v>1</v>
      </c>
      <c r="N197" s="158" t="s">
        <v>35</v>
      </c>
      <c r="O197" s="159">
        <v>0</v>
      </c>
      <c r="P197" s="159">
        <f t="shared" si="18"/>
        <v>0</v>
      </c>
      <c r="Q197" s="159">
        <v>0</v>
      </c>
      <c r="R197" s="159">
        <f t="shared" si="19"/>
        <v>0</v>
      </c>
      <c r="S197" s="159">
        <v>0</v>
      </c>
      <c r="T197" s="160">
        <f t="shared" si="20"/>
        <v>0</v>
      </c>
      <c r="U197" s="28"/>
      <c r="V197" s="28"/>
      <c r="W197" s="28"/>
      <c r="X197" s="28"/>
      <c r="Y197" s="28"/>
      <c r="Z197" s="28"/>
      <c r="AA197" s="28"/>
      <c r="AB197" s="28"/>
      <c r="AC197" s="28"/>
      <c r="AD197" s="28"/>
      <c r="AE197" s="28"/>
      <c r="AR197" s="161" t="s">
        <v>243</v>
      </c>
      <c r="AT197" s="161" t="s">
        <v>177</v>
      </c>
      <c r="AU197" s="161" t="s">
        <v>80</v>
      </c>
      <c r="AY197" s="16" t="s">
        <v>175</v>
      </c>
      <c r="BE197" s="162">
        <f t="shared" si="21"/>
        <v>0</v>
      </c>
      <c r="BF197" s="162">
        <f t="shared" si="22"/>
        <v>0</v>
      </c>
      <c r="BG197" s="162">
        <f t="shared" si="23"/>
        <v>0</v>
      </c>
      <c r="BH197" s="162">
        <f t="shared" si="24"/>
        <v>0</v>
      </c>
      <c r="BI197" s="162">
        <f t="shared" si="25"/>
        <v>0</v>
      </c>
      <c r="BJ197" s="16" t="s">
        <v>80</v>
      </c>
      <c r="BK197" s="162">
        <f t="shared" si="26"/>
        <v>0</v>
      </c>
      <c r="BL197" s="16" t="s">
        <v>243</v>
      </c>
      <c r="BM197" s="161" t="s">
        <v>1256</v>
      </c>
    </row>
    <row r="198" spans="1:65" s="2" customFormat="1" ht="30" customHeight="1" x14ac:dyDescent="0.2">
      <c r="A198" s="28"/>
      <c r="B198" s="149"/>
      <c r="C198" s="178">
        <v>55</v>
      </c>
      <c r="D198" s="178" t="s">
        <v>324</v>
      </c>
      <c r="E198" s="179" t="s">
        <v>1870</v>
      </c>
      <c r="F198" s="180" t="s">
        <v>2945</v>
      </c>
      <c r="G198" s="181" t="s">
        <v>275</v>
      </c>
      <c r="H198" s="182">
        <v>5</v>
      </c>
      <c r="I198" s="183"/>
      <c r="J198" s="183"/>
      <c r="K198" s="184"/>
      <c r="L198" s="185"/>
      <c r="M198" s="186" t="s">
        <v>1</v>
      </c>
      <c r="N198" s="187" t="s">
        <v>35</v>
      </c>
      <c r="O198" s="159">
        <v>0</v>
      </c>
      <c r="P198" s="159">
        <f t="shared" si="18"/>
        <v>0</v>
      </c>
      <c r="Q198" s="159">
        <v>0</v>
      </c>
      <c r="R198" s="159">
        <f t="shared" si="19"/>
        <v>0</v>
      </c>
      <c r="S198" s="159">
        <v>0</v>
      </c>
      <c r="T198" s="160">
        <f t="shared" si="20"/>
        <v>0</v>
      </c>
      <c r="U198" s="28"/>
      <c r="V198" s="28"/>
      <c r="W198" s="28"/>
      <c r="X198" s="28"/>
      <c r="Y198" s="28"/>
      <c r="Z198" s="28"/>
      <c r="AA198" s="28"/>
      <c r="AB198" s="28"/>
      <c r="AC198" s="28"/>
      <c r="AD198" s="28"/>
      <c r="AE198" s="28"/>
      <c r="AR198" s="161" t="s">
        <v>327</v>
      </c>
      <c r="AT198" s="161" t="s">
        <v>324</v>
      </c>
      <c r="AU198" s="161" t="s">
        <v>80</v>
      </c>
      <c r="AY198" s="16" t="s">
        <v>175</v>
      </c>
      <c r="BE198" s="162">
        <f t="shared" si="21"/>
        <v>0</v>
      </c>
      <c r="BF198" s="162">
        <f t="shared" si="22"/>
        <v>0</v>
      </c>
      <c r="BG198" s="162">
        <f t="shared" si="23"/>
        <v>0</v>
      </c>
      <c r="BH198" s="162">
        <f t="shared" si="24"/>
        <v>0</v>
      </c>
      <c r="BI198" s="162">
        <f t="shared" si="25"/>
        <v>0</v>
      </c>
      <c r="BJ198" s="16" t="s">
        <v>80</v>
      </c>
      <c r="BK198" s="162">
        <f t="shared" si="26"/>
        <v>0</v>
      </c>
      <c r="BL198" s="16" t="s">
        <v>243</v>
      </c>
      <c r="BM198" s="161" t="s">
        <v>1258</v>
      </c>
    </row>
    <row r="199" spans="1:65" s="2" customFormat="1" ht="16.5" customHeight="1" x14ac:dyDescent="0.2">
      <c r="A199" s="28"/>
      <c r="B199" s="149"/>
      <c r="C199" s="178">
        <v>56</v>
      </c>
      <c r="D199" s="178" t="s">
        <v>324</v>
      </c>
      <c r="E199" s="179" t="s">
        <v>1871</v>
      </c>
      <c r="F199" s="180" t="s">
        <v>1872</v>
      </c>
      <c r="G199" s="181" t="s">
        <v>275</v>
      </c>
      <c r="H199" s="182">
        <v>1</v>
      </c>
      <c r="I199" s="183"/>
      <c r="J199" s="183"/>
      <c r="K199" s="184"/>
      <c r="L199" s="185"/>
      <c r="M199" s="186" t="s">
        <v>1</v>
      </c>
      <c r="N199" s="187" t="s">
        <v>35</v>
      </c>
      <c r="O199" s="159">
        <v>0</v>
      </c>
      <c r="P199" s="159">
        <f t="shared" si="18"/>
        <v>0</v>
      </c>
      <c r="Q199" s="159">
        <v>0</v>
      </c>
      <c r="R199" s="159">
        <f t="shared" si="19"/>
        <v>0</v>
      </c>
      <c r="S199" s="159">
        <v>0</v>
      </c>
      <c r="T199" s="160">
        <f t="shared" si="20"/>
        <v>0</v>
      </c>
      <c r="U199" s="28"/>
      <c r="V199" s="28"/>
      <c r="W199" s="28"/>
      <c r="X199" s="28"/>
      <c r="Y199" s="28"/>
      <c r="Z199" s="28"/>
      <c r="AA199" s="28"/>
      <c r="AB199" s="28"/>
      <c r="AC199" s="28"/>
      <c r="AD199" s="28"/>
      <c r="AE199" s="28"/>
      <c r="AR199" s="161" t="s">
        <v>327</v>
      </c>
      <c r="AT199" s="161" t="s">
        <v>324</v>
      </c>
      <c r="AU199" s="161" t="s">
        <v>80</v>
      </c>
      <c r="AY199" s="16" t="s">
        <v>175</v>
      </c>
      <c r="BE199" s="162">
        <f t="shared" si="21"/>
        <v>0</v>
      </c>
      <c r="BF199" s="162">
        <f t="shared" si="22"/>
        <v>0</v>
      </c>
      <c r="BG199" s="162">
        <f t="shared" si="23"/>
        <v>0</v>
      </c>
      <c r="BH199" s="162">
        <f t="shared" si="24"/>
        <v>0</v>
      </c>
      <c r="BI199" s="162">
        <f t="shared" si="25"/>
        <v>0</v>
      </c>
      <c r="BJ199" s="16" t="s">
        <v>80</v>
      </c>
      <c r="BK199" s="162">
        <f t="shared" si="26"/>
        <v>0</v>
      </c>
      <c r="BL199" s="16" t="s">
        <v>243</v>
      </c>
      <c r="BM199" s="161" t="s">
        <v>1260</v>
      </c>
    </row>
    <row r="200" spans="1:65" s="2" customFormat="1" ht="24.2" customHeight="1" x14ac:dyDescent="0.2">
      <c r="A200" s="28"/>
      <c r="B200" s="149"/>
      <c r="C200" s="150">
        <v>57</v>
      </c>
      <c r="D200" s="150" t="s">
        <v>177</v>
      </c>
      <c r="E200" s="151" t="s">
        <v>1873</v>
      </c>
      <c r="F200" s="152" t="s">
        <v>1874</v>
      </c>
      <c r="G200" s="153" t="s">
        <v>548</v>
      </c>
      <c r="H200" s="154">
        <v>2</v>
      </c>
      <c r="I200" s="155"/>
      <c r="J200" s="155"/>
      <c r="K200" s="156"/>
      <c r="L200" s="29"/>
      <c r="M200" s="157" t="s">
        <v>1</v>
      </c>
      <c r="N200" s="158" t="s">
        <v>35</v>
      </c>
      <c r="O200" s="159">
        <v>0</v>
      </c>
      <c r="P200" s="159">
        <f t="shared" si="18"/>
        <v>0</v>
      </c>
      <c r="Q200" s="159">
        <v>0</v>
      </c>
      <c r="R200" s="159">
        <f t="shared" si="19"/>
        <v>0</v>
      </c>
      <c r="S200" s="159">
        <v>0</v>
      </c>
      <c r="T200" s="160">
        <f t="shared" si="20"/>
        <v>0</v>
      </c>
      <c r="U200" s="28"/>
      <c r="V200" s="28"/>
      <c r="W200" s="28"/>
      <c r="X200" s="28"/>
      <c r="Y200" s="28"/>
      <c r="Z200" s="28"/>
      <c r="AA200" s="28"/>
      <c r="AB200" s="28"/>
      <c r="AC200" s="28"/>
      <c r="AD200" s="28"/>
      <c r="AE200" s="28"/>
      <c r="AR200" s="161" t="s">
        <v>243</v>
      </c>
      <c r="AT200" s="161" t="s">
        <v>177</v>
      </c>
      <c r="AU200" s="161" t="s">
        <v>80</v>
      </c>
      <c r="AY200" s="16" t="s">
        <v>175</v>
      </c>
      <c r="BE200" s="162">
        <f t="shared" si="21"/>
        <v>0</v>
      </c>
      <c r="BF200" s="162">
        <f t="shared" si="22"/>
        <v>0</v>
      </c>
      <c r="BG200" s="162">
        <f t="shared" si="23"/>
        <v>0</v>
      </c>
      <c r="BH200" s="162">
        <f t="shared" si="24"/>
        <v>0</v>
      </c>
      <c r="BI200" s="162">
        <f t="shared" si="25"/>
        <v>0</v>
      </c>
      <c r="BJ200" s="16" t="s">
        <v>80</v>
      </c>
      <c r="BK200" s="162">
        <f t="shared" si="26"/>
        <v>0</v>
      </c>
      <c r="BL200" s="16" t="s">
        <v>243</v>
      </c>
      <c r="BM200" s="161" t="s">
        <v>1262</v>
      </c>
    </row>
    <row r="201" spans="1:65" s="2" customFormat="1" ht="16.5" customHeight="1" x14ac:dyDescent="0.2">
      <c r="A201" s="28"/>
      <c r="B201" s="149"/>
      <c r="C201" s="178">
        <v>58</v>
      </c>
      <c r="D201" s="178" t="s">
        <v>324</v>
      </c>
      <c r="E201" s="179" t="s">
        <v>1875</v>
      </c>
      <c r="F201" s="180" t="s">
        <v>1876</v>
      </c>
      <c r="G201" s="181" t="s">
        <v>275</v>
      </c>
      <c r="H201" s="182">
        <v>2</v>
      </c>
      <c r="I201" s="183"/>
      <c r="J201" s="183"/>
      <c r="K201" s="184"/>
      <c r="L201" s="185"/>
      <c r="M201" s="186" t="s">
        <v>1</v>
      </c>
      <c r="N201" s="187" t="s">
        <v>35</v>
      </c>
      <c r="O201" s="159">
        <v>0</v>
      </c>
      <c r="P201" s="159">
        <f t="shared" si="18"/>
        <v>0</v>
      </c>
      <c r="Q201" s="159">
        <v>0</v>
      </c>
      <c r="R201" s="159">
        <f t="shared" si="19"/>
        <v>0</v>
      </c>
      <c r="S201" s="159">
        <v>0</v>
      </c>
      <c r="T201" s="160">
        <f t="shared" si="20"/>
        <v>0</v>
      </c>
      <c r="U201" s="28"/>
      <c r="V201" s="28"/>
      <c r="W201" s="28"/>
      <c r="X201" s="28"/>
      <c r="Y201" s="28"/>
      <c r="Z201" s="28"/>
      <c r="AA201" s="28"/>
      <c r="AB201" s="28"/>
      <c r="AC201" s="28"/>
      <c r="AD201" s="28"/>
      <c r="AE201" s="28"/>
      <c r="AR201" s="161" t="s">
        <v>327</v>
      </c>
      <c r="AT201" s="161" t="s">
        <v>324</v>
      </c>
      <c r="AU201" s="161" t="s">
        <v>80</v>
      </c>
      <c r="AY201" s="16" t="s">
        <v>175</v>
      </c>
      <c r="BE201" s="162">
        <f t="shared" si="21"/>
        <v>0</v>
      </c>
      <c r="BF201" s="162">
        <f t="shared" si="22"/>
        <v>0</v>
      </c>
      <c r="BG201" s="162">
        <f t="shared" si="23"/>
        <v>0</v>
      </c>
      <c r="BH201" s="162">
        <f t="shared" si="24"/>
        <v>0</v>
      </c>
      <c r="BI201" s="162">
        <f t="shared" si="25"/>
        <v>0</v>
      </c>
      <c r="BJ201" s="16" t="s">
        <v>80</v>
      </c>
      <c r="BK201" s="162">
        <f t="shared" si="26"/>
        <v>0</v>
      </c>
      <c r="BL201" s="16" t="s">
        <v>243</v>
      </c>
      <c r="BM201" s="161" t="s">
        <v>1264</v>
      </c>
    </row>
    <row r="202" spans="1:65" s="2" customFormat="1" ht="24.2" customHeight="1" x14ac:dyDescent="0.2">
      <c r="A202" s="28"/>
      <c r="B202" s="149"/>
      <c r="C202" s="150">
        <v>59</v>
      </c>
      <c r="D202" s="150" t="s">
        <v>177</v>
      </c>
      <c r="E202" s="151" t="s">
        <v>1093</v>
      </c>
      <c r="F202" s="152" t="s">
        <v>1094</v>
      </c>
      <c r="G202" s="153" t="s">
        <v>349</v>
      </c>
      <c r="H202" s="154">
        <v>13.83</v>
      </c>
      <c r="I202" s="155"/>
      <c r="J202" s="155"/>
      <c r="K202" s="156"/>
      <c r="L202" s="29"/>
      <c r="M202" s="157" t="s">
        <v>1</v>
      </c>
      <c r="N202" s="158" t="s">
        <v>35</v>
      </c>
      <c r="O202" s="159">
        <v>0</v>
      </c>
      <c r="P202" s="159">
        <f t="shared" si="18"/>
        <v>0</v>
      </c>
      <c r="Q202" s="159">
        <v>0</v>
      </c>
      <c r="R202" s="159">
        <f t="shared" si="19"/>
        <v>0</v>
      </c>
      <c r="S202" s="159">
        <v>0</v>
      </c>
      <c r="T202" s="160">
        <f t="shared" si="20"/>
        <v>0</v>
      </c>
      <c r="U202" s="28"/>
      <c r="V202" s="28"/>
      <c r="W202" s="28"/>
      <c r="X202" s="28"/>
      <c r="Y202" s="28"/>
      <c r="Z202" s="28"/>
      <c r="AA202" s="28"/>
      <c r="AB202" s="28"/>
      <c r="AC202" s="28"/>
      <c r="AD202" s="28"/>
      <c r="AE202" s="28"/>
      <c r="AR202" s="161" t="s">
        <v>243</v>
      </c>
      <c r="AT202" s="161" t="s">
        <v>177</v>
      </c>
      <c r="AU202" s="161" t="s">
        <v>80</v>
      </c>
      <c r="AY202" s="16" t="s">
        <v>175</v>
      </c>
      <c r="BE202" s="162">
        <f t="shared" si="21"/>
        <v>0</v>
      </c>
      <c r="BF202" s="162">
        <f t="shared" si="22"/>
        <v>0</v>
      </c>
      <c r="BG202" s="162">
        <f t="shared" si="23"/>
        <v>0</v>
      </c>
      <c r="BH202" s="162">
        <f t="shared" si="24"/>
        <v>0</v>
      </c>
      <c r="BI202" s="162">
        <f t="shared" si="25"/>
        <v>0</v>
      </c>
      <c r="BJ202" s="16" t="s">
        <v>80</v>
      </c>
      <c r="BK202" s="162">
        <f t="shared" si="26"/>
        <v>0</v>
      </c>
      <c r="BL202" s="16" t="s">
        <v>243</v>
      </c>
      <c r="BM202" s="161" t="s">
        <v>1266</v>
      </c>
    </row>
    <row r="203" spans="1:65" s="2" customFormat="1" ht="24.2" customHeight="1" x14ac:dyDescent="0.2">
      <c r="A203" s="28"/>
      <c r="B203" s="149"/>
      <c r="C203" s="150">
        <v>60</v>
      </c>
      <c r="D203" s="150" t="s">
        <v>177</v>
      </c>
      <c r="E203" s="151" t="s">
        <v>1095</v>
      </c>
      <c r="F203" s="152" t="s">
        <v>1096</v>
      </c>
      <c r="G203" s="153" t="s">
        <v>349</v>
      </c>
      <c r="H203" s="154">
        <v>13.83</v>
      </c>
      <c r="I203" s="155"/>
      <c r="J203" s="155"/>
      <c r="K203" s="156"/>
      <c r="L203" s="29"/>
      <c r="M203" s="157" t="s">
        <v>1</v>
      </c>
      <c r="N203" s="158" t="s">
        <v>35</v>
      </c>
      <c r="O203" s="159">
        <v>0</v>
      </c>
      <c r="P203" s="159">
        <f t="shared" si="18"/>
        <v>0</v>
      </c>
      <c r="Q203" s="159">
        <v>0</v>
      </c>
      <c r="R203" s="159">
        <f t="shared" si="19"/>
        <v>0</v>
      </c>
      <c r="S203" s="159">
        <v>0</v>
      </c>
      <c r="T203" s="160">
        <f t="shared" si="20"/>
        <v>0</v>
      </c>
      <c r="U203" s="28"/>
      <c r="V203" s="28"/>
      <c r="W203" s="28"/>
      <c r="X203" s="28"/>
      <c r="Y203" s="28"/>
      <c r="Z203" s="28"/>
      <c r="AA203" s="28"/>
      <c r="AB203" s="28"/>
      <c r="AC203" s="28"/>
      <c r="AD203" s="28"/>
      <c r="AE203" s="28"/>
      <c r="AR203" s="161" t="s">
        <v>243</v>
      </c>
      <c r="AT203" s="161" t="s">
        <v>177</v>
      </c>
      <c r="AU203" s="161" t="s">
        <v>80</v>
      </c>
      <c r="AY203" s="16" t="s">
        <v>175</v>
      </c>
      <c r="BE203" s="162">
        <f t="shared" si="21"/>
        <v>0</v>
      </c>
      <c r="BF203" s="162">
        <f t="shared" si="22"/>
        <v>0</v>
      </c>
      <c r="BG203" s="162">
        <f t="shared" si="23"/>
        <v>0</v>
      </c>
      <c r="BH203" s="162">
        <f t="shared" si="24"/>
        <v>0</v>
      </c>
      <c r="BI203" s="162">
        <f t="shared" si="25"/>
        <v>0</v>
      </c>
      <c r="BJ203" s="16" t="s">
        <v>80</v>
      </c>
      <c r="BK203" s="162">
        <f t="shared" si="26"/>
        <v>0</v>
      </c>
      <c r="BL203" s="16" t="s">
        <v>243</v>
      </c>
      <c r="BM203" s="161" t="s">
        <v>1268</v>
      </c>
    </row>
    <row r="204" spans="1:65" s="12" customFormat="1" ht="22.9" customHeight="1" x14ac:dyDescent="0.2">
      <c r="B204" s="137"/>
      <c r="D204" s="138" t="s">
        <v>68</v>
      </c>
      <c r="E204" s="147" t="s">
        <v>1147</v>
      </c>
      <c r="F204" s="147" t="s">
        <v>1148</v>
      </c>
      <c r="J204" s="148"/>
      <c r="L204" s="137"/>
      <c r="M204" s="141"/>
      <c r="N204" s="142"/>
      <c r="O204" s="142"/>
      <c r="P204" s="143">
        <f>SUM(P205:P212)</f>
        <v>0</v>
      </c>
      <c r="Q204" s="142"/>
      <c r="R204" s="143">
        <f>SUM(R205:R212)</f>
        <v>0</v>
      </c>
      <c r="S204" s="142"/>
      <c r="T204" s="144">
        <f>SUM(T205:T212)</f>
        <v>0</v>
      </c>
      <c r="AR204" s="138" t="s">
        <v>80</v>
      </c>
      <c r="AT204" s="145" t="s">
        <v>68</v>
      </c>
      <c r="AU204" s="145" t="s">
        <v>76</v>
      </c>
      <c r="AY204" s="138" t="s">
        <v>175</v>
      </c>
      <c r="BK204" s="146">
        <f>SUM(BK205:BK212)</f>
        <v>0</v>
      </c>
    </row>
    <row r="205" spans="1:65" s="2" customFormat="1" ht="24.2" customHeight="1" x14ac:dyDescent="0.2">
      <c r="A205" s="28"/>
      <c r="B205" s="149"/>
      <c r="C205" s="150">
        <v>61</v>
      </c>
      <c r="D205" s="150" t="s">
        <v>177</v>
      </c>
      <c r="E205" s="151" t="s">
        <v>1877</v>
      </c>
      <c r="F205" s="152" t="s">
        <v>1878</v>
      </c>
      <c r="G205" s="153" t="s">
        <v>275</v>
      </c>
      <c r="H205" s="154">
        <v>1</v>
      </c>
      <c r="I205" s="155"/>
      <c r="J205" s="155"/>
      <c r="K205" s="156"/>
      <c r="L205" s="29"/>
      <c r="M205" s="157" t="s">
        <v>1</v>
      </c>
      <c r="N205" s="158" t="s">
        <v>35</v>
      </c>
      <c r="O205" s="159">
        <v>0</v>
      </c>
      <c r="P205" s="159">
        <f t="shared" ref="P205:P212" si="27">O205*H205</f>
        <v>0</v>
      </c>
      <c r="Q205" s="159">
        <v>0</v>
      </c>
      <c r="R205" s="159">
        <f t="shared" ref="R205:R212" si="28">Q205*H205</f>
        <v>0</v>
      </c>
      <c r="S205" s="159">
        <v>0</v>
      </c>
      <c r="T205" s="160">
        <f t="shared" ref="T205:T212" si="29">S205*H205</f>
        <v>0</v>
      </c>
      <c r="U205" s="28"/>
      <c r="V205" s="28"/>
      <c r="W205" s="28"/>
      <c r="X205" s="28"/>
      <c r="Y205" s="28"/>
      <c r="Z205" s="28"/>
      <c r="AA205" s="28"/>
      <c r="AB205" s="28"/>
      <c r="AC205" s="28"/>
      <c r="AD205" s="28"/>
      <c r="AE205" s="28"/>
      <c r="AR205" s="161" t="s">
        <v>243</v>
      </c>
      <c r="AT205" s="161" t="s">
        <v>177</v>
      </c>
      <c r="AU205" s="161" t="s">
        <v>80</v>
      </c>
      <c r="AY205" s="16" t="s">
        <v>175</v>
      </c>
      <c r="BE205" s="162">
        <f t="shared" ref="BE205:BE212" si="30">IF(N205="základná",J205,0)</f>
        <v>0</v>
      </c>
      <c r="BF205" s="162">
        <f t="shared" ref="BF205:BF212" si="31">IF(N205="znížená",J205,0)</f>
        <v>0</v>
      </c>
      <c r="BG205" s="162">
        <f t="shared" ref="BG205:BG212" si="32">IF(N205="zákl. prenesená",J205,0)</f>
        <v>0</v>
      </c>
      <c r="BH205" s="162">
        <f t="shared" ref="BH205:BH212" si="33">IF(N205="zníž. prenesená",J205,0)</f>
        <v>0</v>
      </c>
      <c r="BI205" s="162">
        <f t="shared" ref="BI205:BI212" si="34">IF(N205="nulová",J205,0)</f>
        <v>0</v>
      </c>
      <c r="BJ205" s="16" t="s">
        <v>80</v>
      </c>
      <c r="BK205" s="162">
        <f t="shared" ref="BK205:BK212" si="35">ROUND(I205*H205,2)</f>
        <v>0</v>
      </c>
      <c r="BL205" s="16" t="s">
        <v>243</v>
      </c>
      <c r="BM205" s="161" t="s">
        <v>1270</v>
      </c>
    </row>
    <row r="206" spans="1:65" s="2" customFormat="1" ht="36" customHeight="1" x14ac:dyDescent="0.2">
      <c r="A206" s="28"/>
      <c r="B206" s="149"/>
      <c r="C206" s="178">
        <v>62</v>
      </c>
      <c r="D206" s="178" t="s">
        <v>324</v>
      </c>
      <c r="E206" s="179" t="s">
        <v>1879</v>
      </c>
      <c r="F206" s="180" t="s">
        <v>2949</v>
      </c>
      <c r="G206" s="181" t="s">
        <v>275</v>
      </c>
      <c r="H206" s="182">
        <v>1</v>
      </c>
      <c r="I206" s="183"/>
      <c r="J206" s="183"/>
      <c r="K206" s="184"/>
      <c r="L206" s="185"/>
      <c r="M206" s="186" t="s">
        <v>1</v>
      </c>
      <c r="N206" s="187" t="s">
        <v>35</v>
      </c>
      <c r="O206" s="159">
        <v>0</v>
      </c>
      <c r="P206" s="159">
        <f t="shared" si="27"/>
        <v>0</v>
      </c>
      <c r="Q206" s="159">
        <v>0</v>
      </c>
      <c r="R206" s="159">
        <f t="shared" si="28"/>
        <v>0</v>
      </c>
      <c r="S206" s="159">
        <v>0</v>
      </c>
      <c r="T206" s="160">
        <f t="shared" si="29"/>
        <v>0</v>
      </c>
      <c r="U206" s="28"/>
      <c r="V206" s="28"/>
      <c r="W206" s="28"/>
      <c r="X206" s="28"/>
      <c r="Y206" s="28"/>
      <c r="Z206" s="28"/>
      <c r="AA206" s="28"/>
      <c r="AB206" s="28"/>
      <c r="AC206" s="28"/>
      <c r="AD206" s="28"/>
      <c r="AE206" s="28"/>
      <c r="AR206" s="161" t="s">
        <v>327</v>
      </c>
      <c r="AT206" s="161" t="s">
        <v>324</v>
      </c>
      <c r="AU206" s="161" t="s">
        <v>80</v>
      </c>
      <c r="AY206" s="16" t="s">
        <v>175</v>
      </c>
      <c r="BE206" s="162">
        <f t="shared" si="30"/>
        <v>0</v>
      </c>
      <c r="BF206" s="162">
        <f t="shared" si="31"/>
        <v>0</v>
      </c>
      <c r="BG206" s="162">
        <f t="shared" si="32"/>
        <v>0</v>
      </c>
      <c r="BH206" s="162">
        <f t="shared" si="33"/>
        <v>0</v>
      </c>
      <c r="BI206" s="162">
        <f t="shared" si="34"/>
        <v>0</v>
      </c>
      <c r="BJ206" s="16" t="s">
        <v>80</v>
      </c>
      <c r="BK206" s="162">
        <f t="shared" si="35"/>
        <v>0</v>
      </c>
      <c r="BL206" s="16" t="s">
        <v>243</v>
      </c>
      <c r="BM206" s="161" t="s">
        <v>1272</v>
      </c>
    </row>
    <row r="207" spans="1:65" s="2" customFormat="1" ht="16.5" customHeight="1" x14ac:dyDescent="0.2">
      <c r="A207" s="28"/>
      <c r="B207" s="149"/>
      <c r="C207" s="178">
        <v>63</v>
      </c>
      <c r="D207" s="178" t="s">
        <v>324</v>
      </c>
      <c r="E207" s="179" t="s">
        <v>1880</v>
      </c>
      <c r="F207" s="180" t="s">
        <v>1881</v>
      </c>
      <c r="G207" s="181" t="s">
        <v>275</v>
      </c>
      <c r="H207" s="182">
        <v>1</v>
      </c>
      <c r="I207" s="183"/>
      <c r="J207" s="183"/>
      <c r="K207" s="184"/>
      <c r="L207" s="185"/>
      <c r="M207" s="186" t="s">
        <v>1</v>
      </c>
      <c r="N207" s="187" t="s">
        <v>35</v>
      </c>
      <c r="O207" s="159">
        <v>0</v>
      </c>
      <c r="P207" s="159">
        <f t="shared" si="27"/>
        <v>0</v>
      </c>
      <c r="Q207" s="159">
        <v>0</v>
      </c>
      <c r="R207" s="159">
        <f t="shared" si="28"/>
        <v>0</v>
      </c>
      <c r="S207" s="159">
        <v>0</v>
      </c>
      <c r="T207" s="160">
        <f t="shared" si="29"/>
        <v>0</v>
      </c>
      <c r="U207" s="28"/>
      <c r="V207" s="28"/>
      <c r="W207" s="28"/>
      <c r="X207" s="28"/>
      <c r="Y207" s="28"/>
      <c r="Z207" s="28"/>
      <c r="AA207" s="28"/>
      <c r="AB207" s="28"/>
      <c r="AC207" s="28"/>
      <c r="AD207" s="28"/>
      <c r="AE207" s="28"/>
      <c r="AR207" s="161" t="s">
        <v>327</v>
      </c>
      <c r="AT207" s="161" t="s">
        <v>324</v>
      </c>
      <c r="AU207" s="161" t="s">
        <v>80</v>
      </c>
      <c r="AY207" s="16" t="s">
        <v>175</v>
      </c>
      <c r="BE207" s="162">
        <f t="shared" si="30"/>
        <v>0</v>
      </c>
      <c r="BF207" s="162">
        <f t="shared" si="31"/>
        <v>0</v>
      </c>
      <c r="BG207" s="162">
        <f t="shared" si="32"/>
        <v>0</v>
      </c>
      <c r="BH207" s="162">
        <f t="shared" si="33"/>
        <v>0</v>
      </c>
      <c r="BI207" s="162">
        <f t="shared" si="34"/>
        <v>0</v>
      </c>
      <c r="BJ207" s="16" t="s">
        <v>80</v>
      </c>
      <c r="BK207" s="162">
        <f t="shared" si="35"/>
        <v>0</v>
      </c>
      <c r="BL207" s="16" t="s">
        <v>243</v>
      </c>
      <c r="BM207" s="161" t="s">
        <v>1274</v>
      </c>
    </row>
    <row r="208" spans="1:65" s="2" customFormat="1" ht="16.5" customHeight="1" x14ac:dyDescent="0.2">
      <c r="A208" s="28"/>
      <c r="B208" s="149"/>
      <c r="C208" s="296">
        <v>64</v>
      </c>
      <c r="D208" s="296" t="s">
        <v>324</v>
      </c>
      <c r="E208" s="179" t="s">
        <v>1882</v>
      </c>
      <c r="F208" s="180" t="s">
        <v>2974</v>
      </c>
      <c r="G208" s="181" t="s">
        <v>275</v>
      </c>
      <c r="H208" s="182">
        <v>1</v>
      </c>
      <c r="I208" s="183"/>
      <c r="J208" s="183"/>
      <c r="K208" s="184"/>
      <c r="L208" s="185"/>
      <c r="M208" s="186" t="s">
        <v>1</v>
      </c>
      <c r="N208" s="187" t="s">
        <v>35</v>
      </c>
      <c r="O208" s="159">
        <v>0</v>
      </c>
      <c r="P208" s="159">
        <f t="shared" si="27"/>
        <v>0</v>
      </c>
      <c r="Q208" s="159">
        <v>0</v>
      </c>
      <c r="R208" s="159">
        <f t="shared" si="28"/>
        <v>0</v>
      </c>
      <c r="S208" s="159">
        <v>0</v>
      </c>
      <c r="T208" s="160">
        <f t="shared" si="29"/>
        <v>0</v>
      </c>
      <c r="U208" s="28"/>
      <c r="V208" s="28"/>
      <c r="W208" s="28"/>
      <c r="X208" s="28"/>
      <c r="Y208" s="28"/>
      <c r="Z208" s="28"/>
      <c r="AA208" s="28"/>
      <c r="AB208" s="28"/>
      <c r="AC208" s="28"/>
      <c r="AD208" s="28"/>
      <c r="AE208" s="28"/>
      <c r="AR208" s="161" t="s">
        <v>327</v>
      </c>
      <c r="AT208" s="161" t="s">
        <v>324</v>
      </c>
      <c r="AU208" s="161" t="s">
        <v>80</v>
      </c>
      <c r="AY208" s="16" t="s">
        <v>175</v>
      </c>
      <c r="BE208" s="162">
        <f t="shared" si="30"/>
        <v>0</v>
      </c>
      <c r="BF208" s="162">
        <f t="shared" si="31"/>
        <v>0</v>
      </c>
      <c r="BG208" s="162">
        <f t="shared" si="32"/>
        <v>0</v>
      </c>
      <c r="BH208" s="162">
        <f t="shared" si="33"/>
        <v>0</v>
      </c>
      <c r="BI208" s="162">
        <f t="shared" si="34"/>
        <v>0</v>
      </c>
      <c r="BJ208" s="16" t="s">
        <v>80</v>
      </c>
      <c r="BK208" s="162">
        <f t="shared" si="35"/>
        <v>0</v>
      </c>
      <c r="BL208" s="16" t="s">
        <v>243</v>
      </c>
      <c r="BM208" s="161" t="s">
        <v>1276</v>
      </c>
    </row>
    <row r="209" spans="1:65" s="2" customFormat="1" ht="16.5" customHeight="1" x14ac:dyDescent="0.2">
      <c r="A209" s="28"/>
      <c r="B209" s="149"/>
      <c r="C209" s="296">
        <v>65</v>
      </c>
      <c r="D209" s="296" t="s">
        <v>324</v>
      </c>
      <c r="E209" s="179" t="s">
        <v>1883</v>
      </c>
      <c r="F209" s="180" t="s">
        <v>2975</v>
      </c>
      <c r="G209" s="181" t="s">
        <v>275</v>
      </c>
      <c r="H209" s="182">
        <v>1</v>
      </c>
      <c r="I209" s="183"/>
      <c r="J209" s="183"/>
      <c r="K209" s="184"/>
      <c r="L209" s="185"/>
      <c r="M209" s="186" t="s">
        <v>1</v>
      </c>
      <c r="N209" s="187" t="s">
        <v>35</v>
      </c>
      <c r="O209" s="159">
        <v>0</v>
      </c>
      <c r="P209" s="159">
        <f t="shared" si="27"/>
        <v>0</v>
      </c>
      <c r="Q209" s="159">
        <v>0</v>
      </c>
      <c r="R209" s="159">
        <f t="shared" si="28"/>
        <v>0</v>
      </c>
      <c r="S209" s="159">
        <v>0</v>
      </c>
      <c r="T209" s="160">
        <f t="shared" si="29"/>
        <v>0</v>
      </c>
      <c r="U209" s="28"/>
      <c r="V209" s="28"/>
      <c r="W209" s="28"/>
      <c r="X209" s="28"/>
      <c r="Y209" s="28"/>
      <c r="Z209" s="28"/>
      <c r="AA209" s="28"/>
      <c r="AB209" s="28"/>
      <c r="AC209" s="28"/>
      <c r="AD209" s="28"/>
      <c r="AE209" s="28"/>
      <c r="AR209" s="161" t="s">
        <v>327</v>
      </c>
      <c r="AT209" s="161" t="s">
        <v>324</v>
      </c>
      <c r="AU209" s="161" t="s">
        <v>80</v>
      </c>
      <c r="AY209" s="16" t="s">
        <v>175</v>
      </c>
      <c r="BE209" s="162">
        <f t="shared" si="30"/>
        <v>0</v>
      </c>
      <c r="BF209" s="162">
        <f t="shared" si="31"/>
        <v>0</v>
      </c>
      <c r="BG209" s="162">
        <f t="shared" si="32"/>
        <v>0</v>
      </c>
      <c r="BH209" s="162">
        <f t="shared" si="33"/>
        <v>0</v>
      </c>
      <c r="BI209" s="162">
        <f t="shared" si="34"/>
        <v>0</v>
      </c>
      <c r="BJ209" s="16" t="s">
        <v>80</v>
      </c>
      <c r="BK209" s="162">
        <f t="shared" si="35"/>
        <v>0</v>
      </c>
      <c r="BL209" s="16" t="s">
        <v>243</v>
      </c>
      <c r="BM209" s="161" t="s">
        <v>1278</v>
      </c>
    </row>
    <row r="210" spans="1:65" s="2" customFormat="1" ht="24.2" customHeight="1" x14ac:dyDescent="0.2">
      <c r="A210" s="28"/>
      <c r="B210" s="149"/>
      <c r="C210" s="178">
        <v>66</v>
      </c>
      <c r="D210" s="178" t="s">
        <v>324</v>
      </c>
      <c r="E210" s="179" t="s">
        <v>1884</v>
      </c>
      <c r="F210" s="180" t="s">
        <v>2950</v>
      </c>
      <c r="G210" s="181" t="s">
        <v>275</v>
      </c>
      <c r="H210" s="182">
        <v>1</v>
      </c>
      <c r="I210" s="183"/>
      <c r="J210" s="183"/>
      <c r="K210" s="184"/>
      <c r="L210" s="185"/>
      <c r="M210" s="186" t="s">
        <v>1</v>
      </c>
      <c r="N210" s="187" t="s">
        <v>35</v>
      </c>
      <c r="O210" s="159">
        <v>0</v>
      </c>
      <c r="P210" s="159">
        <f t="shared" si="27"/>
        <v>0</v>
      </c>
      <c r="Q210" s="159">
        <v>0</v>
      </c>
      <c r="R210" s="159">
        <f t="shared" si="28"/>
        <v>0</v>
      </c>
      <c r="S210" s="159">
        <v>0</v>
      </c>
      <c r="T210" s="160">
        <f t="shared" si="29"/>
        <v>0</v>
      </c>
      <c r="U210" s="28"/>
      <c r="V210" s="28"/>
      <c r="W210" s="28"/>
      <c r="X210" s="28"/>
      <c r="Y210" s="28"/>
      <c r="Z210" s="28"/>
      <c r="AA210" s="28"/>
      <c r="AB210" s="28"/>
      <c r="AC210" s="28"/>
      <c r="AD210" s="28"/>
      <c r="AE210" s="28"/>
      <c r="AR210" s="161" t="s">
        <v>327</v>
      </c>
      <c r="AT210" s="161" t="s">
        <v>324</v>
      </c>
      <c r="AU210" s="161" t="s">
        <v>80</v>
      </c>
      <c r="AY210" s="16" t="s">
        <v>175</v>
      </c>
      <c r="BE210" s="162">
        <f t="shared" si="30"/>
        <v>0</v>
      </c>
      <c r="BF210" s="162">
        <f t="shared" si="31"/>
        <v>0</v>
      </c>
      <c r="BG210" s="162">
        <f t="shared" si="32"/>
        <v>0</v>
      </c>
      <c r="BH210" s="162">
        <f t="shared" si="33"/>
        <v>0</v>
      </c>
      <c r="BI210" s="162">
        <f t="shared" si="34"/>
        <v>0</v>
      </c>
      <c r="BJ210" s="16" t="s">
        <v>80</v>
      </c>
      <c r="BK210" s="162">
        <f t="shared" si="35"/>
        <v>0</v>
      </c>
      <c r="BL210" s="16" t="s">
        <v>243</v>
      </c>
      <c r="BM210" s="161" t="s">
        <v>1280</v>
      </c>
    </row>
    <row r="211" spans="1:65" s="2" customFormat="1" ht="21.75" customHeight="1" x14ac:dyDescent="0.2">
      <c r="A211" s="28"/>
      <c r="B211" s="149"/>
      <c r="C211" s="294">
        <v>67</v>
      </c>
      <c r="D211" s="294" t="s">
        <v>324</v>
      </c>
      <c r="E211" s="179" t="s">
        <v>1885</v>
      </c>
      <c r="F211" s="180" t="s">
        <v>1886</v>
      </c>
      <c r="G211" s="181" t="s">
        <v>275</v>
      </c>
      <c r="H211" s="182">
        <v>1</v>
      </c>
      <c r="I211" s="183"/>
      <c r="J211" s="183"/>
      <c r="K211" s="184"/>
      <c r="L211" s="185"/>
      <c r="M211" s="186" t="s">
        <v>1</v>
      </c>
      <c r="N211" s="187" t="s">
        <v>35</v>
      </c>
      <c r="O211" s="159">
        <v>0</v>
      </c>
      <c r="P211" s="159">
        <f t="shared" si="27"/>
        <v>0</v>
      </c>
      <c r="Q211" s="159">
        <v>0</v>
      </c>
      <c r="R211" s="159">
        <f t="shared" si="28"/>
        <v>0</v>
      </c>
      <c r="S211" s="159">
        <v>0</v>
      </c>
      <c r="T211" s="160">
        <f t="shared" si="29"/>
        <v>0</v>
      </c>
      <c r="U211" s="28"/>
      <c r="V211" s="28"/>
      <c r="W211" s="28"/>
      <c r="X211" s="28"/>
      <c r="Y211" s="28"/>
      <c r="Z211" s="28"/>
      <c r="AA211" s="28"/>
      <c r="AB211" s="28"/>
      <c r="AC211" s="28"/>
      <c r="AD211" s="28"/>
      <c r="AE211" s="28"/>
      <c r="AR211" s="161" t="s">
        <v>327</v>
      </c>
      <c r="AT211" s="161" t="s">
        <v>324</v>
      </c>
      <c r="AU211" s="161" t="s">
        <v>80</v>
      </c>
      <c r="AY211" s="16" t="s">
        <v>175</v>
      </c>
      <c r="BE211" s="162">
        <f t="shared" si="30"/>
        <v>0</v>
      </c>
      <c r="BF211" s="162">
        <f t="shared" si="31"/>
        <v>0</v>
      </c>
      <c r="BG211" s="162">
        <f t="shared" si="32"/>
        <v>0</v>
      </c>
      <c r="BH211" s="162">
        <f t="shared" si="33"/>
        <v>0</v>
      </c>
      <c r="BI211" s="162">
        <f t="shared" si="34"/>
        <v>0</v>
      </c>
      <c r="BJ211" s="16" t="s">
        <v>80</v>
      </c>
      <c r="BK211" s="162">
        <f t="shared" si="35"/>
        <v>0</v>
      </c>
      <c r="BL211" s="16" t="s">
        <v>243</v>
      </c>
      <c r="BM211" s="161" t="s">
        <v>1282</v>
      </c>
    </row>
    <row r="212" spans="1:65" s="2" customFormat="1" ht="21.75" customHeight="1" x14ac:dyDescent="0.2">
      <c r="A212" s="28"/>
      <c r="B212" s="149"/>
      <c r="C212" s="150">
        <v>68</v>
      </c>
      <c r="D212" s="150" t="s">
        <v>177</v>
      </c>
      <c r="E212" s="151" t="s">
        <v>1165</v>
      </c>
      <c r="F212" s="152" t="s">
        <v>1166</v>
      </c>
      <c r="G212" s="153" t="s">
        <v>349</v>
      </c>
      <c r="H212" s="154">
        <v>5.3029999999999999</v>
      </c>
      <c r="I212" s="155"/>
      <c r="J212" s="155"/>
      <c r="K212" s="156"/>
      <c r="L212" s="29"/>
      <c r="M212" s="188" t="s">
        <v>1</v>
      </c>
      <c r="N212" s="189" t="s">
        <v>35</v>
      </c>
      <c r="O212" s="190">
        <v>0</v>
      </c>
      <c r="P212" s="190">
        <f t="shared" si="27"/>
        <v>0</v>
      </c>
      <c r="Q212" s="190">
        <v>0</v>
      </c>
      <c r="R212" s="190">
        <f t="shared" si="28"/>
        <v>0</v>
      </c>
      <c r="S212" s="190">
        <v>0</v>
      </c>
      <c r="T212" s="191">
        <f t="shared" si="29"/>
        <v>0</v>
      </c>
      <c r="U212" s="28"/>
      <c r="V212" s="28"/>
      <c r="W212" s="28"/>
      <c r="X212" s="28"/>
      <c r="Y212" s="28"/>
      <c r="Z212" s="28"/>
      <c r="AA212" s="28"/>
      <c r="AB212" s="28"/>
      <c r="AC212" s="28"/>
      <c r="AD212" s="28"/>
      <c r="AE212" s="28"/>
      <c r="AR212" s="161" t="s">
        <v>243</v>
      </c>
      <c r="AT212" s="161" t="s">
        <v>177</v>
      </c>
      <c r="AU212" s="161" t="s">
        <v>80</v>
      </c>
      <c r="AY212" s="16" t="s">
        <v>175</v>
      </c>
      <c r="BE212" s="162">
        <f t="shared" si="30"/>
        <v>0</v>
      </c>
      <c r="BF212" s="162">
        <f t="shared" si="31"/>
        <v>0</v>
      </c>
      <c r="BG212" s="162">
        <f t="shared" si="32"/>
        <v>0</v>
      </c>
      <c r="BH212" s="162">
        <f t="shared" si="33"/>
        <v>0</v>
      </c>
      <c r="BI212" s="162">
        <f t="shared" si="34"/>
        <v>0</v>
      </c>
      <c r="BJ212" s="16" t="s">
        <v>80</v>
      </c>
      <c r="BK212" s="162">
        <f t="shared" si="35"/>
        <v>0</v>
      </c>
      <c r="BL212" s="16" t="s">
        <v>243</v>
      </c>
      <c r="BM212" s="161" t="s">
        <v>1284</v>
      </c>
    </row>
    <row r="213" spans="1:65" s="2" customFormat="1" ht="6.95" customHeight="1" x14ac:dyDescent="0.2">
      <c r="A213" s="28"/>
      <c r="B213" s="45"/>
      <c r="C213" s="46"/>
      <c r="D213" s="46"/>
      <c r="E213" s="46"/>
      <c r="F213" s="46"/>
      <c r="G213" s="46"/>
      <c r="H213" s="46"/>
      <c r="I213" s="46"/>
      <c r="J213" s="46"/>
      <c r="K213" s="46"/>
      <c r="L213" s="29"/>
      <c r="M213" s="28"/>
      <c r="O213" s="28"/>
      <c r="P213" s="28"/>
      <c r="Q213" s="28"/>
      <c r="R213" s="28"/>
      <c r="S213" s="28"/>
      <c r="T213" s="28"/>
      <c r="U213" s="28"/>
      <c r="V213" s="28"/>
      <c r="W213" s="28"/>
      <c r="X213" s="28"/>
      <c r="Y213" s="28"/>
      <c r="Z213" s="28"/>
      <c r="AA213" s="28"/>
      <c r="AB213" s="28"/>
      <c r="AC213" s="28"/>
      <c r="AD213" s="28"/>
      <c r="AE213" s="28"/>
    </row>
  </sheetData>
  <autoFilter ref="C133:K212"/>
  <mergeCells count="14">
    <mergeCell ref="E124:H124"/>
    <mergeCell ref="E122:H122"/>
    <mergeCell ref="E126:H126"/>
    <mergeCell ref="L2:V2"/>
    <mergeCell ref="E85:H85"/>
    <mergeCell ref="E89:H89"/>
    <mergeCell ref="E87:H87"/>
    <mergeCell ref="E91:H91"/>
    <mergeCell ref="E120:H120"/>
    <mergeCell ref="E7:H7"/>
    <mergeCell ref="E11:H11"/>
    <mergeCell ref="E9:H9"/>
    <mergeCell ref="E13:H13"/>
    <mergeCell ref="E31:H31"/>
  </mergeCells>
  <pageMargins left="0.39374999999999999" right="0.39374999999999999" top="0.39374999999999999" bottom="0.39374999999999999" header="0" footer="0"/>
  <pageSetup paperSize="9" scale="87" fitToHeight="100" orientation="portrait" blackAndWhite="1" r:id="rId1"/>
  <headerFooter>
    <oddFooter>&amp;CStrana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51"/>
  <sheetViews>
    <sheetView showGridLines="0" topLeftCell="A108" workbookViewId="0">
      <selection activeCell="I127" sqref="I127:J250"/>
    </sheetView>
  </sheetViews>
  <sheetFormatPr defaultRowHeight="11.25" x14ac:dyDescent="0.2"/>
  <cols>
    <col min="1" max="1" width="8.33203125" style="1" customWidth="1"/>
    <col min="2" max="2" width="1.1640625" style="1" customWidth="1"/>
    <col min="3" max="3" width="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5"/>
    </row>
    <row r="2" spans="1:46" s="1" customFormat="1" ht="36.950000000000003" customHeight="1" x14ac:dyDescent="0.2">
      <c r="L2" s="298" t="s">
        <v>5</v>
      </c>
      <c r="M2" s="299"/>
      <c r="N2" s="299"/>
      <c r="O2" s="299"/>
      <c r="P2" s="299"/>
      <c r="Q2" s="299"/>
      <c r="R2" s="299"/>
      <c r="S2" s="299"/>
      <c r="T2" s="299"/>
      <c r="U2" s="299"/>
      <c r="V2" s="299"/>
      <c r="AT2" s="16" t="s">
        <v>120</v>
      </c>
    </row>
    <row r="3" spans="1:46" s="1" customFormat="1" ht="6.95" customHeight="1" x14ac:dyDescent="0.2">
      <c r="B3" s="17"/>
      <c r="C3" s="18"/>
      <c r="D3" s="18"/>
      <c r="E3" s="18"/>
      <c r="F3" s="18"/>
      <c r="G3" s="18"/>
      <c r="H3" s="18"/>
      <c r="I3" s="18"/>
      <c r="J3" s="18"/>
      <c r="K3" s="18"/>
      <c r="L3" s="19"/>
      <c r="AT3" s="16" t="s">
        <v>69</v>
      </c>
    </row>
    <row r="4" spans="1:46" s="1" customFormat="1" ht="24.95" customHeight="1" x14ac:dyDescent="0.2">
      <c r="B4" s="19"/>
      <c r="D4" s="20" t="s">
        <v>138</v>
      </c>
      <c r="L4" s="19"/>
      <c r="M4" s="96" t="s">
        <v>8</v>
      </c>
      <c r="AT4" s="16" t="s">
        <v>3</v>
      </c>
    </row>
    <row r="5" spans="1:46" s="1" customFormat="1" ht="6.95" customHeight="1" x14ac:dyDescent="0.2">
      <c r="B5" s="19"/>
      <c r="L5" s="19"/>
    </row>
    <row r="6" spans="1:46" s="1" customFormat="1" ht="12" customHeight="1" x14ac:dyDescent="0.2">
      <c r="B6" s="19"/>
      <c r="D6" s="25" t="s">
        <v>11</v>
      </c>
      <c r="L6" s="19"/>
    </row>
    <row r="7" spans="1:46" s="1" customFormat="1" ht="16.5" customHeight="1" x14ac:dyDescent="0.2">
      <c r="B7" s="19"/>
      <c r="E7" s="353" t="str">
        <f>'Rekapitulácia stavby'!K6</f>
        <v>Lipany OOPZ, Rekonštrukcia objektu</v>
      </c>
      <c r="F7" s="354"/>
      <c r="G7" s="354"/>
      <c r="H7" s="354"/>
      <c r="L7" s="19"/>
    </row>
    <row r="8" spans="1:46" ht="14.25" x14ac:dyDescent="0.2">
      <c r="B8" s="19"/>
      <c r="D8" s="25" t="s">
        <v>139</v>
      </c>
      <c r="E8" s="202"/>
      <c r="F8" s="202"/>
      <c r="G8" s="202"/>
      <c r="H8" s="202"/>
      <c r="L8" s="19"/>
    </row>
    <row r="9" spans="1:46" s="1" customFormat="1" ht="16.5" customHeight="1" x14ac:dyDescent="0.2">
      <c r="B9" s="19"/>
      <c r="E9" s="353" t="s">
        <v>140</v>
      </c>
      <c r="F9" s="356"/>
      <c r="G9" s="356"/>
      <c r="H9" s="356"/>
      <c r="L9" s="19"/>
    </row>
    <row r="10" spans="1:46" s="1" customFormat="1" ht="12" customHeight="1" x14ac:dyDescent="0.2">
      <c r="B10" s="19"/>
      <c r="D10" s="25" t="s">
        <v>141</v>
      </c>
      <c r="E10" s="202"/>
      <c r="F10" s="202"/>
      <c r="G10" s="202"/>
      <c r="H10" s="202"/>
      <c r="L10" s="19"/>
    </row>
    <row r="11" spans="1:46" s="2" customFormat="1" ht="16.5" customHeight="1" x14ac:dyDescent="0.2">
      <c r="A11" s="28"/>
      <c r="B11" s="29"/>
      <c r="C11" s="28"/>
      <c r="D11" s="28"/>
      <c r="E11" s="354" t="s">
        <v>1623</v>
      </c>
      <c r="F11" s="355"/>
      <c r="G11" s="355"/>
      <c r="H11" s="355"/>
      <c r="I11" s="28"/>
      <c r="J11" s="28"/>
      <c r="K11" s="28"/>
      <c r="L11" s="40"/>
      <c r="S11" s="28"/>
      <c r="T11" s="28"/>
      <c r="U11" s="28"/>
      <c r="V11" s="28"/>
      <c r="W11" s="28"/>
      <c r="X11" s="28"/>
      <c r="Y11" s="28"/>
      <c r="Z11" s="28"/>
      <c r="AA11" s="28"/>
      <c r="AB11" s="28"/>
      <c r="AC11" s="28"/>
      <c r="AD11" s="28"/>
      <c r="AE11" s="28"/>
    </row>
    <row r="12" spans="1:46" s="2" customFormat="1" ht="12" customHeight="1" x14ac:dyDescent="0.2">
      <c r="A12" s="28"/>
      <c r="B12" s="29"/>
      <c r="C12" s="28"/>
      <c r="D12" s="25" t="s">
        <v>1125</v>
      </c>
      <c r="E12" s="28"/>
      <c r="F12" s="2" t="s">
        <v>106</v>
      </c>
      <c r="G12" s="28"/>
      <c r="H12" s="28"/>
      <c r="I12" s="28"/>
      <c r="J12" s="28"/>
      <c r="K12" s="28"/>
      <c r="L12" s="40"/>
      <c r="S12" s="28"/>
      <c r="T12" s="28"/>
      <c r="U12" s="28"/>
      <c r="V12" s="28"/>
      <c r="W12" s="28"/>
      <c r="X12" s="28"/>
      <c r="Y12" s="28"/>
      <c r="Z12" s="28"/>
      <c r="AA12" s="28"/>
      <c r="AB12" s="28"/>
      <c r="AC12" s="28"/>
      <c r="AD12" s="28"/>
      <c r="AE12" s="28"/>
    </row>
    <row r="13" spans="1:46" s="2" customFormat="1" ht="16.5" customHeight="1" x14ac:dyDescent="0.2">
      <c r="A13" s="28"/>
      <c r="B13" s="29"/>
      <c r="C13" s="28"/>
      <c r="D13" s="28"/>
      <c r="E13" s="333" t="s">
        <v>1887</v>
      </c>
      <c r="F13" s="357"/>
      <c r="G13" s="357"/>
      <c r="H13" s="357"/>
      <c r="I13" s="28"/>
      <c r="J13" s="28"/>
      <c r="K13" s="28"/>
      <c r="L13" s="40"/>
      <c r="S13" s="28"/>
      <c r="T13" s="28"/>
      <c r="U13" s="28"/>
      <c r="V13" s="28"/>
      <c r="W13" s="28"/>
      <c r="X13" s="28"/>
      <c r="Y13" s="28"/>
      <c r="Z13" s="28"/>
      <c r="AA13" s="28"/>
      <c r="AB13" s="28"/>
      <c r="AC13" s="28"/>
      <c r="AD13" s="28"/>
      <c r="AE13" s="28"/>
    </row>
    <row r="14" spans="1:46" s="2" customFormat="1" x14ac:dyDescent="0.2">
      <c r="A14" s="28"/>
      <c r="B14" s="29"/>
      <c r="C14" s="28"/>
      <c r="D14" s="28"/>
      <c r="E14" s="28"/>
      <c r="F14" s="28"/>
      <c r="G14" s="28"/>
      <c r="H14" s="28"/>
      <c r="I14" s="28"/>
      <c r="J14" s="28"/>
      <c r="K14" s="28"/>
      <c r="L14" s="40"/>
      <c r="S14" s="28"/>
      <c r="T14" s="28"/>
      <c r="U14" s="28"/>
      <c r="V14" s="28"/>
      <c r="W14" s="28"/>
      <c r="X14" s="28"/>
      <c r="Y14" s="28"/>
      <c r="Z14" s="28"/>
      <c r="AA14" s="28"/>
      <c r="AB14" s="28"/>
      <c r="AC14" s="28"/>
      <c r="AD14" s="28"/>
      <c r="AE14" s="28"/>
    </row>
    <row r="15" spans="1:46" s="2" customFormat="1" ht="12" customHeight="1" x14ac:dyDescent="0.2">
      <c r="A15" s="28"/>
      <c r="B15" s="29"/>
      <c r="C15" s="28"/>
      <c r="D15" s="25" t="s">
        <v>13</v>
      </c>
      <c r="E15" s="28"/>
      <c r="F15" s="23" t="s">
        <v>1</v>
      </c>
      <c r="G15" s="28"/>
      <c r="H15" s="28"/>
      <c r="I15" s="25" t="s">
        <v>14</v>
      </c>
      <c r="J15" s="23" t="s">
        <v>1</v>
      </c>
      <c r="K15" s="28"/>
      <c r="L15" s="40"/>
      <c r="S15" s="28"/>
      <c r="T15" s="28"/>
      <c r="U15" s="28"/>
      <c r="V15" s="28"/>
      <c r="W15" s="28"/>
      <c r="X15" s="28"/>
      <c r="Y15" s="28"/>
      <c r="Z15" s="28"/>
      <c r="AA15" s="28"/>
      <c r="AB15" s="28"/>
      <c r="AC15" s="28"/>
      <c r="AD15" s="28"/>
      <c r="AE15" s="28"/>
    </row>
    <row r="16" spans="1:46" s="2" customFormat="1" ht="12" customHeight="1" x14ac:dyDescent="0.2">
      <c r="A16" s="28"/>
      <c r="B16" s="29"/>
      <c r="C16" s="28"/>
      <c r="D16" s="25" t="s">
        <v>15</v>
      </c>
      <c r="E16" s="28"/>
      <c r="F16" s="23" t="s">
        <v>16</v>
      </c>
      <c r="G16" s="28"/>
      <c r="H16" s="28"/>
      <c r="I16" s="25" t="s">
        <v>17</v>
      </c>
      <c r="J16" s="53" t="str">
        <f>'Rekapitulácia stavby'!AN8</f>
        <v>16.12.2022</v>
      </c>
      <c r="K16" s="28"/>
      <c r="L16" s="40"/>
      <c r="S16" s="28"/>
      <c r="T16" s="28"/>
      <c r="U16" s="28"/>
      <c r="V16" s="28"/>
      <c r="W16" s="28"/>
      <c r="X16" s="28"/>
      <c r="Y16" s="28"/>
      <c r="Z16" s="28"/>
      <c r="AA16" s="28"/>
      <c r="AB16" s="28"/>
      <c r="AC16" s="28"/>
      <c r="AD16" s="28"/>
      <c r="AE16" s="28"/>
    </row>
    <row r="17" spans="1:31" s="2" customFormat="1" ht="10.9" customHeight="1" x14ac:dyDescent="0.2">
      <c r="A17" s="28"/>
      <c r="B17" s="29"/>
      <c r="C17" s="28"/>
      <c r="D17" s="28"/>
      <c r="E17" s="28"/>
      <c r="F17" s="28"/>
      <c r="G17" s="28"/>
      <c r="H17" s="28"/>
      <c r="I17" s="28"/>
      <c r="J17" s="28"/>
      <c r="K17" s="28"/>
      <c r="L17" s="40"/>
      <c r="S17" s="28"/>
      <c r="T17" s="28"/>
      <c r="U17" s="28"/>
      <c r="V17" s="28"/>
      <c r="W17" s="28"/>
      <c r="X17" s="28"/>
      <c r="Y17" s="28"/>
      <c r="Z17" s="28"/>
      <c r="AA17" s="28"/>
      <c r="AB17" s="28"/>
      <c r="AC17" s="28"/>
      <c r="AD17" s="28"/>
      <c r="AE17" s="28"/>
    </row>
    <row r="18" spans="1:31" s="2" customFormat="1" ht="12" customHeight="1" x14ac:dyDescent="0.2">
      <c r="A18" s="28"/>
      <c r="B18" s="29"/>
      <c r="C18" s="28"/>
      <c r="D18" s="25" t="s">
        <v>19</v>
      </c>
      <c r="E18" s="28"/>
      <c r="F18" s="28"/>
      <c r="G18" s="28"/>
      <c r="H18" s="28"/>
      <c r="I18" s="25" t="s">
        <v>20</v>
      </c>
      <c r="J18" s="23" t="str">
        <f>IF('Rekapitulácia stavby'!AN10="","",'Rekapitulácia stavby'!AN10)</f>
        <v/>
      </c>
      <c r="K18" s="28"/>
      <c r="L18" s="40"/>
      <c r="S18" s="28"/>
      <c r="T18" s="28"/>
      <c r="U18" s="28"/>
      <c r="V18" s="28"/>
      <c r="W18" s="28"/>
      <c r="X18" s="28"/>
      <c r="Y18" s="28"/>
      <c r="Z18" s="28"/>
      <c r="AA18" s="28"/>
      <c r="AB18" s="28"/>
      <c r="AC18" s="28"/>
      <c r="AD18" s="28"/>
      <c r="AE18" s="28"/>
    </row>
    <row r="19" spans="1:31" s="2" customFormat="1" ht="18" customHeight="1" x14ac:dyDescent="0.2">
      <c r="A19" s="28"/>
      <c r="B19" s="29"/>
      <c r="C19" s="28"/>
      <c r="D19" s="28"/>
      <c r="E19" s="23" t="str">
        <f>IF('Rekapitulácia stavby'!E11="","",'Rekapitulácia stavby'!E11)</f>
        <v xml:space="preserve"> </v>
      </c>
      <c r="F19" s="28"/>
      <c r="G19" s="28"/>
      <c r="H19" s="28"/>
      <c r="I19" s="25" t="s">
        <v>21</v>
      </c>
      <c r="J19" s="23" t="str">
        <f>IF('Rekapitulácia stavby'!AN11="","",'Rekapitulácia stavby'!AN11)</f>
        <v/>
      </c>
      <c r="K19" s="28"/>
      <c r="L19" s="40"/>
      <c r="S19" s="28"/>
      <c r="T19" s="28"/>
      <c r="U19" s="28"/>
      <c r="V19" s="28"/>
      <c r="W19" s="28"/>
      <c r="X19" s="28"/>
      <c r="Y19" s="28"/>
      <c r="Z19" s="28"/>
      <c r="AA19" s="28"/>
      <c r="AB19" s="28"/>
      <c r="AC19" s="28"/>
      <c r="AD19" s="28"/>
      <c r="AE19" s="28"/>
    </row>
    <row r="20" spans="1:31" s="2" customFormat="1" ht="6.95" customHeight="1" x14ac:dyDescent="0.2">
      <c r="A20" s="28"/>
      <c r="B20" s="29"/>
      <c r="C20" s="28"/>
      <c r="D20" s="28"/>
      <c r="E20" s="28"/>
      <c r="F20" s="28"/>
      <c r="G20" s="28"/>
      <c r="H20" s="28"/>
      <c r="I20" s="28"/>
      <c r="J20" s="28"/>
      <c r="K20" s="28"/>
      <c r="L20" s="40"/>
      <c r="S20" s="28"/>
      <c r="T20" s="28"/>
      <c r="U20" s="28"/>
      <c r="V20" s="28"/>
      <c r="W20" s="28"/>
      <c r="X20" s="28"/>
      <c r="Y20" s="28"/>
      <c r="Z20" s="28"/>
      <c r="AA20" s="28"/>
      <c r="AB20" s="28"/>
      <c r="AC20" s="28"/>
      <c r="AD20" s="28"/>
      <c r="AE20" s="28"/>
    </row>
    <row r="21" spans="1:31" s="2" customFormat="1" ht="12" customHeight="1" x14ac:dyDescent="0.2">
      <c r="A21" s="28"/>
      <c r="B21" s="29"/>
      <c r="C21" s="28"/>
      <c r="D21" s="25" t="s">
        <v>22</v>
      </c>
      <c r="E21" s="28"/>
      <c r="F21" s="28"/>
      <c r="G21" s="28"/>
      <c r="H21" s="28"/>
      <c r="I21" s="25" t="s">
        <v>20</v>
      </c>
      <c r="J21" s="23" t="str">
        <f>'Rekapitulácia stavby'!AN13</f>
        <v/>
      </c>
      <c r="K21" s="28"/>
      <c r="L21" s="40"/>
      <c r="S21" s="28"/>
      <c r="T21" s="28"/>
      <c r="U21" s="28"/>
      <c r="V21" s="28"/>
      <c r="W21" s="28"/>
      <c r="X21" s="28"/>
      <c r="Y21" s="28"/>
      <c r="Z21" s="28"/>
      <c r="AA21" s="28"/>
      <c r="AB21" s="28"/>
      <c r="AC21" s="28"/>
      <c r="AD21" s="28"/>
      <c r="AE21" s="28"/>
    </row>
    <row r="22" spans="1:31" s="2" customFormat="1" ht="18" customHeight="1" x14ac:dyDescent="0.2">
      <c r="A22" s="28"/>
      <c r="B22" s="29"/>
      <c r="C22" s="28"/>
      <c r="D22" s="28"/>
      <c r="E22" s="302" t="str">
        <f>'Rekapitulácia stavby'!E14</f>
        <v xml:space="preserve"> </v>
      </c>
      <c r="F22" s="302"/>
      <c r="G22" s="302"/>
      <c r="H22" s="302"/>
      <c r="I22" s="25" t="s">
        <v>21</v>
      </c>
      <c r="J22" s="23" t="str">
        <f>'Rekapitulácia stavby'!AN14</f>
        <v/>
      </c>
      <c r="K22" s="28"/>
      <c r="L22" s="40"/>
      <c r="S22" s="28"/>
      <c r="T22" s="28"/>
      <c r="U22" s="28"/>
      <c r="V22" s="28"/>
      <c r="W22" s="28"/>
      <c r="X22" s="28"/>
      <c r="Y22" s="28"/>
      <c r="Z22" s="28"/>
      <c r="AA22" s="28"/>
      <c r="AB22" s="28"/>
      <c r="AC22" s="28"/>
      <c r="AD22" s="28"/>
      <c r="AE22" s="28"/>
    </row>
    <row r="23" spans="1:31" s="2" customFormat="1" ht="6.95" customHeight="1" x14ac:dyDescent="0.2">
      <c r="A23" s="28"/>
      <c r="B23" s="29"/>
      <c r="C23" s="28"/>
      <c r="D23" s="28"/>
      <c r="E23" s="28"/>
      <c r="F23" s="28"/>
      <c r="G23" s="28"/>
      <c r="H23" s="28"/>
      <c r="I23" s="28"/>
      <c r="J23" s="28"/>
      <c r="K23" s="28"/>
      <c r="L23" s="40"/>
      <c r="S23" s="28"/>
      <c r="T23" s="28"/>
      <c r="U23" s="28"/>
      <c r="V23" s="28"/>
      <c r="W23" s="28"/>
      <c r="X23" s="28"/>
      <c r="Y23" s="28"/>
      <c r="Z23" s="28"/>
      <c r="AA23" s="28"/>
      <c r="AB23" s="28"/>
      <c r="AC23" s="28"/>
      <c r="AD23" s="28"/>
      <c r="AE23" s="28"/>
    </row>
    <row r="24" spans="1:31" s="2" customFormat="1" ht="12" customHeight="1" x14ac:dyDescent="0.2">
      <c r="A24" s="28"/>
      <c r="B24" s="29"/>
      <c r="C24" s="28"/>
      <c r="D24" s="25" t="s">
        <v>23</v>
      </c>
      <c r="E24" s="28"/>
      <c r="F24" s="28"/>
      <c r="G24" s="28"/>
      <c r="H24" s="28"/>
      <c r="I24" s="25" t="s">
        <v>20</v>
      </c>
      <c r="J24" s="23" t="s">
        <v>1</v>
      </c>
      <c r="K24" s="28"/>
      <c r="L24" s="40"/>
      <c r="S24" s="28"/>
      <c r="T24" s="28"/>
      <c r="U24" s="28"/>
      <c r="V24" s="28"/>
      <c r="W24" s="28"/>
      <c r="X24" s="28"/>
      <c r="Y24" s="28"/>
      <c r="Z24" s="28"/>
      <c r="AA24" s="28"/>
      <c r="AB24" s="28"/>
      <c r="AC24" s="28"/>
      <c r="AD24" s="28"/>
      <c r="AE24" s="28"/>
    </row>
    <row r="25" spans="1:31" s="2" customFormat="1" ht="18" customHeight="1" x14ac:dyDescent="0.2">
      <c r="A25" s="28"/>
      <c r="B25" s="29"/>
      <c r="C25" s="28"/>
      <c r="D25" s="28"/>
      <c r="E25" s="23" t="s">
        <v>24</v>
      </c>
      <c r="F25" s="28"/>
      <c r="G25" s="28"/>
      <c r="H25" s="28"/>
      <c r="I25" s="25" t="s">
        <v>21</v>
      </c>
      <c r="J25" s="23" t="s">
        <v>1</v>
      </c>
      <c r="K25" s="28"/>
      <c r="L25" s="40"/>
      <c r="S25" s="28"/>
      <c r="T25" s="28"/>
      <c r="U25" s="28"/>
      <c r="V25" s="28"/>
      <c r="W25" s="28"/>
      <c r="X25" s="28"/>
      <c r="Y25" s="28"/>
      <c r="Z25" s="28"/>
      <c r="AA25" s="28"/>
      <c r="AB25" s="28"/>
      <c r="AC25" s="28"/>
      <c r="AD25" s="28"/>
      <c r="AE25" s="28"/>
    </row>
    <row r="26" spans="1:31" s="2" customFormat="1" ht="6.95" customHeight="1" x14ac:dyDescent="0.2">
      <c r="A26" s="28"/>
      <c r="B26" s="29"/>
      <c r="C26" s="28"/>
      <c r="D26" s="28"/>
      <c r="E26" s="28"/>
      <c r="F26" s="28"/>
      <c r="G26" s="28"/>
      <c r="H26" s="28"/>
      <c r="I26" s="28"/>
      <c r="J26" s="28"/>
      <c r="K26" s="28"/>
      <c r="L26" s="40"/>
      <c r="S26" s="28"/>
      <c r="T26" s="28"/>
      <c r="U26" s="28"/>
      <c r="V26" s="28"/>
      <c r="W26" s="28"/>
      <c r="X26" s="28"/>
      <c r="Y26" s="28"/>
      <c r="Z26" s="28"/>
      <c r="AA26" s="28"/>
      <c r="AB26" s="28"/>
      <c r="AC26" s="28"/>
      <c r="AD26" s="28"/>
      <c r="AE26" s="28"/>
    </row>
    <row r="27" spans="1:31" s="2" customFormat="1" ht="12" customHeight="1" x14ac:dyDescent="0.2">
      <c r="A27" s="28"/>
      <c r="B27" s="29"/>
      <c r="C27" s="28"/>
      <c r="D27" s="25" t="s">
        <v>26</v>
      </c>
      <c r="E27" s="28"/>
      <c r="F27" s="28"/>
      <c r="G27" s="28"/>
      <c r="H27" s="28"/>
      <c r="I27" s="25" t="s">
        <v>20</v>
      </c>
      <c r="J27" s="23" t="s">
        <v>1</v>
      </c>
      <c r="K27" s="28"/>
      <c r="L27" s="40"/>
      <c r="S27" s="28"/>
      <c r="T27" s="28"/>
      <c r="U27" s="28"/>
      <c r="V27" s="28"/>
      <c r="W27" s="28"/>
      <c r="X27" s="28"/>
      <c r="Y27" s="28"/>
      <c r="Z27" s="28"/>
      <c r="AA27" s="28"/>
      <c r="AB27" s="28"/>
      <c r="AC27" s="28"/>
      <c r="AD27" s="28"/>
      <c r="AE27" s="28"/>
    </row>
    <row r="28" spans="1:31" s="2" customFormat="1" ht="18" customHeight="1" x14ac:dyDescent="0.2">
      <c r="A28" s="28"/>
      <c r="B28" s="29"/>
      <c r="C28" s="28"/>
      <c r="D28" s="28"/>
      <c r="E28" s="23" t="s">
        <v>27</v>
      </c>
      <c r="F28" s="28"/>
      <c r="G28" s="28"/>
      <c r="H28" s="28"/>
      <c r="I28" s="25" t="s">
        <v>21</v>
      </c>
      <c r="J28" s="23" t="s">
        <v>1</v>
      </c>
      <c r="K28" s="28"/>
      <c r="L28" s="40"/>
      <c r="S28" s="28"/>
      <c r="T28" s="28"/>
      <c r="U28" s="28"/>
      <c r="V28" s="28"/>
      <c r="W28" s="28"/>
      <c r="X28" s="28"/>
      <c r="Y28" s="28"/>
      <c r="Z28" s="28"/>
      <c r="AA28" s="28"/>
      <c r="AB28" s="28"/>
      <c r="AC28" s="28"/>
      <c r="AD28" s="28"/>
      <c r="AE28" s="28"/>
    </row>
    <row r="29" spans="1:31" s="2" customFormat="1" ht="6.95" customHeight="1" x14ac:dyDescent="0.2">
      <c r="A29" s="28"/>
      <c r="B29" s="29"/>
      <c r="C29" s="28"/>
      <c r="D29" s="28"/>
      <c r="E29" s="28"/>
      <c r="F29" s="28"/>
      <c r="G29" s="28"/>
      <c r="H29" s="28"/>
      <c r="I29" s="28"/>
      <c r="J29" s="28"/>
      <c r="K29" s="28"/>
      <c r="L29" s="40"/>
      <c r="S29" s="28"/>
      <c r="T29" s="28"/>
      <c r="U29" s="28"/>
      <c r="V29" s="28"/>
      <c r="W29" s="28"/>
      <c r="X29" s="28"/>
      <c r="Y29" s="28"/>
      <c r="Z29" s="28"/>
      <c r="AA29" s="28"/>
      <c r="AB29" s="28"/>
      <c r="AC29" s="28"/>
      <c r="AD29" s="28"/>
      <c r="AE29" s="28"/>
    </row>
    <row r="30" spans="1:31" s="2" customFormat="1" ht="12" customHeight="1" x14ac:dyDescent="0.2">
      <c r="A30" s="28"/>
      <c r="B30" s="29"/>
      <c r="C30" s="28"/>
      <c r="D30" s="25" t="s">
        <v>28</v>
      </c>
      <c r="E30" s="28"/>
      <c r="F30" s="28"/>
      <c r="G30" s="28"/>
      <c r="H30" s="28"/>
      <c r="I30" s="28"/>
      <c r="J30" s="28"/>
      <c r="K30" s="28"/>
      <c r="L30" s="40"/>
      <c r="S30" s="28"/>
      <c r="T30" s="28"/>
      <c r="U30" s="28"/>
      <c r="V30" s="28"/>
      <c r="W30" s="28"/>
      <c r="X30" s="28"/>
      <c r="Y30" s="28"/>
      <c r="Z30" s="28"/>
      <c r="AA30" s="28"/>
      <c r="AB30" s="28"/>
      <c r="AC30" s="28"/>
      <c r="AD30" s="28"/>
      <c r="AE30" s="28"/>
    </row>
    <row r="31" spans="1:31" s="8" customFormat="1" ht="16.5" customHeight="1" x14ac:dyDescent="0.2">
      <c r="A31" s="98"/>
      <c r="B31" s="99"/>
      <c r="C31" s="98"/>
      <c r="D31" s="98"/>
      <c r="E31" s="304" t="s">
        <v>1</v>
      </c>
      <c r="F31" s="304"/>
      <c r="G31" s="304"/>
      <c r="H31" s="304"/>
      <c r="I31" s="98"/>
      <c r="J31" s="98"/>
      <c r="K31" s="98"/>
      <c r="L31" s="100"/>
      <c r="S31" s="98"/>
      <c r="T31" s="98"/>
      <c r="U31" s="98"/>
      <c r="V31" s="98"/>
      <c r="W31" s="98"/>
      <c r="X31" s="98"/>
      <c r="Y31" s="98"/>
      <c r="Z31" s="98"/>
      <c r="AA31" s="98"/>
      <c r="AB31" s="98"/>
      <c r="AC31" s="98"/>
      <c r="AD31" s="98"/>
      <c r="AE31" s="98"/>
    </row>
    <row r="32" spans="1:31" s="2" customFormat="1" ht="6.95" customHeight="1" x14ac:dyDescent="0.2">
      <c r="A32" s="28"/>
      <c r="B32" s="29"/>
      <c r="C32" s="28"/>
      <c r="D32" s="28"/>
      <c r="E32" s="28"/>
      <c r="F32" s="28"/>
      <c r="G32" s="28"/>
      <c r="H32" s="28"/>
      <c r="I32" s="28"/>
      <c r="J32" s="28"/>
      <c r="K32" s="28"/>
      <c r="L32" s="40"/>
      <c r="S32" s="28"/>
      <c r="T32" s="28"/>
      <c r="U32" s="28"/>
      <c r="V32" s="28"/>
      <c r="W32" s="28"/>
      <c r="X32" s="28"/>
      <c r="Y32" s="28"/>
      <c r="Z32" s="28"/>
      <c r="AA32" s="28"/>
      <c r="AB32" s="28"/>
      <c r="AC32" s="28"/>
      <c r="AD32" s="28"/>
      <c r="AE32" s="28"/>
    </row>
    <row r="33" spans="1:31" s="2" customFormat="1" ht="6.95" customHeight="1" x14ac:dyDescent="0.2">
      <c r="A33" s="28"/>
      <c r="B33" s="29"/>
      <c r="C33" s="28"/>
      <c r="D33" s="64"/>
      <c r="E33" s="64"/>
      <c r="F33" s="64"/>
      <c r="G33" s="64"/>
      <c r="H33" s="64"/>
      <c r="I33" s="64"/>
      <c r="J33" s="64"/>
      <c r="K33" s="64"/>
      <c r="L33" s="40"/>
      <c r="S33" s="28"/>
      <c r="T33" s="28"/>
      <c r="U33" s="28"/>
      <c r="V33" s="28"/>
      <c r="W33" s="28"/>
      <c r="X33" s="28"/>
      <c r="Y33" s="28"/>
      <c r="Z33" s="28"/>
      <c r="AA33" s="28"/>
      <c r="AB33" s="28"/>
      <c r="AC33" s="28"/>
      <c r="AD33" s="28"/>
      <c r="AE33" s="28"/>
    </row>
    <row r="34" spans="1:31" s="2" customFormat="1" ht="25.35" customHeight="1" x14ac:dyDescent="0.2">
      <c r="A34" s="28"/>
      <c r="B34" s="29"/>
      <c r="C34" s="28"/>
      <c r="D34" s="101" t="s">
        <v>29</v>
      </c>
      <c r="E34" s="28"/>
      <c r="F34" s="28"/>
      <c r="G34" s="28"/>
      <c r="H34" s="28"/>
      <c r="I34" s="28"/>
      <c r="J34" s="69"/>
      <c r="K34" s="28"/>
      <c r="L34" s="40"/>
      <c r="S34" s="28"/>
      <c r="T34" s="28"/>
      <c r="U34" s="28"/>
      <c r="V34" s="28"/>
      <c r="W34" s="28"/>
      <c r="X34" s="28"/>
      <c r="Y34" s="28"/>
      <c r="Z34" s="28"/>
      <c r="AA34" s="28"/>
      <c r="AB34" s="28"/>
      <c r="AC34" s="28"/>
      <c r="AD34" s="28"/>
      <c r="AE34" s="28"/>
    </row>
    <row r="35" spans="1:31" s="2" customFormat="1" ht="6.95" customHeight="1" x14ac:dyDescent="0.2">
      <c r="A35" s="28"/>
      <c r="B35" s="29"/>
      <c r="C35" s="28"/>
      <c r="D35" s="64"/>
      <c r="E35" s="64"/>
      <c r="F35" s="64"/>
      <c r="G35" s="64"/>
      <c r="H35" s="64"/>
      <c r="I35" s="64"/>
      <c r="J35" s="64"/>
      <c r="K35" s="64"/>
      <c r="L35" s="40"/>
      <c r="S35" s="28"/>
      <c r="T35" s="28"/>
      <c r="U35" s="28"/>
      <c r="V35" s="28"/>
      <c r="W35" s="28"/>
      <c r="X35" s="28"/>
      <c r="Y35" s="28"/>
      <c r="Z35" s="28"/>
      <c r="AA35" s="28"/>
      <c r="AB35" s="28"/>
      <c r="AC35" s="28"/>
      <c r="AD35" s="28"/>
      <c r="AE35" s="28"/>
    </row>
    <row r="36" spans="1:31" s="2" customFormat="1" ht="14.45" customHeight="1" x14ac:dyDescent="0.2">
      <c r="A36" s="28"/>
      <c r="B36" s="29"/>
      <c r="C36" s="28"/>
      <c r="D36" s="28"/>
      <c r="E36" s="28"/>
      <c r="F36" s="32" t="s">
        <v>31</v>
      </c>
      <c r="G36" s="28"/>
      <c r="H36" s="28"/>
      <c r="I36" s="32" t="s">
        <v>30</v>
      </c>
      <c r="J36" s="32" t="s">
        <v>32</v>
      </c>
      <c r="K36" s="28"/>
      <c r="L36" s="40"/>
      <c r="S36" s="28"/>
      <c r="T36" s="28"/>
      <c r="U36" s="28"/>
      <c r="V36" s="28"/>
      <c r="W36" s="28"/>
      <c r="X36" s="28"/>
      <c r="Y36" s="28"/>
      <c r="Z36" s="28"/>
      <c r="AA36" s="28"/>
      <c r="AB36" s="28"/>
      <c r="AC36" s="28"/>
      <c r="AD36" s="28"/>
      <c r="AE36" s="28"/>
    </row>
    <row r="37" spans="1:31" s="2" customFormat="1" ht="14.45" customHeight="1" x14ac:dyDescent="0.2">
      <c r="A37" s="28"/>
      <c r="B37" s="29"/>
      <c r="C37" s="28"/>
      <c r="D37" s="97" t="s">
        <v>33</v>
      </c>
      <c r="E37" s="34" t="s">
        <v>34</v>
      </c>
      <c r="F37" s="102">
        <f>ROUND((SUM(BE127:BE250)),  2)</f>
        <v>0</v>
      </c>
      <c r="G37" s="103"/>
      <c r="H37" s="103"/>
      <c r="I37" s="104">
        <v>0.2</v>
      </c>
      <c r="J37" s="102">
        <f>ROUND(((SUM(BE127:BE250))*I37),  2)</f>
        <v>0</v>
      </c>
      <c r="K37" s="28"/>
      <c r="L37" s="40"/>
      <c r="S37" s="28"/>
      <c r="T37" s="28"/>
      <c r="U37" s="28"/>
      <c r="V37" s="28"/>
      <c r="W37" s="28"/>
      <c r="X37" s="28"/>
      <c r="Y37" s="28"/>
      <c r="Z37" s="28"/>
      <c r="AA37" s="28"/>
      <c r="AB37" s="28"/>
      <c r="AC37" s="28"/>
      <c r="AD37" s="28"/>
      <c r="AE37" s="28"/>
    </row>
    <row r="38" spans="1:31" s="2" customFormat="1" ht="14.45" customHeight="1" x14ac:dyDescent="0.2">
      <c r="A38" s="28"/>
      <c r="B38" s="29"/>
      <c r="C38" s="28"/>
      <c r="D38" s="28"/>
      <c r="E38" s="34" t="s">
        <v>35</v>
      </c>
      <c r="F38" s="105"/>
      <c r="G38" s="28"/>
      <c r="H38" s="28"/>
      <c r="I38" s="106">
        <v>0.2</v>
      </c>
      <c r="J38" s="105"/>
      <c r="K38" s="28"/>
      <c r="L38" s="40"/>
      <c r="S38" s="28"/>
      <c r="T38" s="28"/>
      <c r="U38" s="28"/>
      <c r="V38" s="28"/>
      <c r="W38" s="28"/>
      <c r="X38" s="28"/>
      <c r="Y38" s="28"/>
      <c r="Z38" s="28"/>
      <c r="AA38" s="28"/>
      <c r="AB38" s="28"/>
      <c r="AC38" s="28"/>
      <c r="AD38" s="28"/>
      <c r="AE38" s="28"/>
    </row>
    <row r="39" spans="1:31" s="2" customFormat="1" ht="14.45" hidden="1" customHeight="1" x14ac:dyDescent="0.2">
      <c r="A39" s="28"/>
      <c r="B39" s="29"/>
      <c r="C39" s="28"/>
      <c r="D39" s="28"/>
      <c r="E39" s="25" t="s">
        <v>36</v>
      </c>
      <c r="F39" s="105">
        <f>ROUND((SUM(BG127:BG250)),  2)</f>
        <v>0</v>
      </c>
      <c r="G39" s="28"/>
      <c r="H39" s="28"/>
      <c r="I39" s="106">
        <v>0.2</v>
      </c>
      <c r="J39" s="105">
        <f>0</f>
        <v>0</v>
      </c>
      <c r="K39" s="28"/>
      <c r="L39" s="40"/>
      <c r="S39" s="28"/>
      <c r="T39" s="28"/>
      <c r="U39" s="28"/>
      <c r="V39" s="28"/>
      <c r="W39" s="28"/>
      <c r="X39" s="28"/>
      <c r="Y39" s="28"/>
      <c r="Z39" s="28"/>
      <c r="AA39" s="28"/>
      <c r="AB39" s="28"/>
      <c r="AC39" s="28"/>
      <c r="AD39" s="28"/>
      <c r="AE39" s="28"/>
    </row>
    <row r="40" spans="1:31" s="2" customFormat="1" ht="14.45" hidden="1" customHeight="1" x14ac:dyDescent="0.2">
      <c r="A40" s="28"/>
      <c r="B40" s="29"/>
      <c r="C40" s="28"/>
      <c r="D40" s="28"/>
      <c r="E40" s="25" t="s">
        <v>37</v>
      </c>
      <c r="F40" s="105">
        <f>ROUND((SUM(BH127:BH250)),  2)</f>
        <v>0</v>
      </c>
      <c r="G40" s="28"/>
      <c r="H40" s="28"/>
      <c r="I40" s="106">
        <v>0.2</v>
      </c>
      <c r="J40" s="105">
        <f>0</f>
        <v>0</v>
      </c>
      <c r="K40" s="28"/>
      <c r="L40" s="40"/>
      <c r="S40" s="28"/>
      <c r="T40" s="28"/>
      <c r="U40" s="28"/>
      <c r="V40" s="28"/>
      <c r="W40" s="28"/>
      <c r="X40" s="28"/>
      <c r="Y40" s="28"/>
      <c r="Z40" s="28"/>
      <c r="AA40" s="28"/>
      <c r="AB40" s="28"/>
      <c r="AC40" s="28"/>
      <c r="AD40" s="28"/>
      <c r="AE40" s="28"/>
    </row>
    <row r="41" spans="1:31" s="2" customFormat="1" ht="14.45" hidden="1" customHeight="1" x14ac:dyDescent="0.2">
      <c r="A41" s="28"/>
      <c r="B41" s="29"/>
      <c r="C41" s="28"/>
      <c r="D41" s="28"/>
      <c r="E41" s="34" t="s">
        <v>38</v>
      </c>
      <c r="F41" s="102">
        <f>ROUND((SUM(BI127:BI250)),  2)</f>
        <v>0</v>
      </c>
      <c r="G41" s="103"/>
      <c r="H41" s="103"/>
      <c r="I41" s="104">
        <v>0</v>
      </c>
      <c r="J41" s="102">
        <f>0</f>
        <v>0</v>
      </c>
      <c r="K41" s="28"/>
      <c r="L41" s="40"/>
      <c r="S41" s="28"/>
      <c r="T41" s="28"/>
      <c r="U41" s="28"/>
      <c r="V41" s="28"/>
      <c r="W41" s="28"/>
      <c r="X41" s="28"/>
      <c r="Y41" s="28"/>
      <c r="Z41" s="28"/>
      <c r="AA41" s="28"/>
      <c r="AB41" s="28"/>
      <c r="AC41" s="28"/>
      <c r="AD41" s="28"/>
      <c r="AE41" s="28"/>
    </row>
    <row r="42" spans="1:31" s="2" customFormat="1" ht="6.95" customHeight="1" x14ac:dyDescent="0.2">
      <c r="A42" s="28"/>
      <c r="B42" s="29"/>
      <c r="C42" s="28"/>
      <c r="D42" s="28"/>
      <c r="E42" s="28"/>
      <c r="F42" s="28"/>
      <c r="G42" s="28"/>
      <c r="H42" s="28"/>
      <c r="I42" s="28"/>
      <c r="J42" s="28"/>
      <c r="K42" s="28"/>
      <c r="L42" s="40"/>
      <c r="S42" s="28"/>
      <c r="T42" s="28"/>
      <c r="U42" s="28"/>
      <c r="V42" s="28"/>
      <c r="W42" s="28"/>
      <c r="X42" s="28"/>
      <c r="Y42" s="28"/>
      <c r="Z42" s="28"/>
      <c r="AA42" s="28"/>
      <c r="AB42" s="28"/>
      <c r="AC42" s="28"/>
      <c r="AD42" s="28"/>
      <c r="AE42" s="28"/>
    </row>
    <row r="43" spans="1:31" s="2" customFormat="1" ht="25.35" customHeight="1" x14ac:dyDescent="0.2">
      <c r="A43" s="28"/>
      <c r="B43" s="29"/>
      <c r="C43" s="107"/>
      <c r="D43" s="108" t="s">
        <v>39</v>
      </c>
      <c r="E43" s="58"/>
      <c r="F43" s="58"/>
      <c r="G43" s="109" t="s">
        <v>40</v>
      </c>
      <c r="H43" s="110" t="s">
        <v>41</v>
      </c>
      <c r="I43" s="58"/>
      <c r="J43" s="111"/>
      <c r="K43" s="112"/>
      <c r="L43" s="40"/>
      <c r="S43" s="28"/>
      <c r="T43" s="28"/>
      <c r="U43" s="28"/>
      <c r="V43" s="28"/>
      <c r="W43" s="28"/>
      <c r="X43" s="28"/>
      <c r="Y43" s="28"/>
      <c r="Z43" s="28"/>
      <c r="AA43" s="28"/>
      <c r="AB43" s="28"/>
      <c r="AC43" s="28"/>
      <c r="AD43" s="28"/>
      <c r="AE43" s="28"/>
    </row>
    <row r="44" spans="1:31" s="2" customFormat="1" ht="14.45" customHeight="1" x14ac:dyDescent="0.2">
      <c r="A44" s="28"/>
      <c r="B44" s="29"/>
      <c r="C44" s="28"/>
      <c r="D44" s="28"/>
      <c r="E44" s="28"/>
      <c r="F44" s="28"/>
      <c r="G44" s="28"/>
      <c r="H44" s="28"/>
      <c r="I44" s="28"/>
      <c r="J44" s="28"/>
      <c r="K44" s="28"/>
      <c r="L44" s="40"/>
      <c r="S44" s="28"/>
      <c r="T44" s="28"/>
      <c r="U44" s="28"/>
      <c r="V44" s="28"/>
      <c r="W44" s="28"/>
      <c r="X44" s="28"/>
      <c r="Y44" s="28"/>
      <c r="Z44" s="28"/>
      <c r="AA44" s="28"/>
      <c r="AB44" s="28"/>
      <c r="AC44" s="28"/>
      <c r="AD44" s="28"/>
      <c r="AE44" s="28"/>
    </row>
    <row r="45" spans="1:31" s="1" customFormat="1" ht="14.45" customHeight="1" x14ac:dyDescent="0.2">
      <c r="B45" s="19"/>
      <c r="L45" s="19"/>
    </row>
    <row r="46" spans="1:31" s="1" customFormat="1" ht="14.45" customHeight="1" x14ac:dyDescent="0.2">
      <c r="B46" s="19"/>
      <c r="L46" s="19"/>
    </row>
    <row r="47" spans="1:31" s="1" customFormat="1" ht="14.45" customHeight="1" x14ac:dyDescent="0.2">
      <c r="B47" s="19"/>
      <c r="L47" s="19"/>
    </row>
    <row r="48" spans="1:31" s="1" customFormat="1" ht="14.45" customHeight="1" x14ac:dyDescent="0.2">
      <c r="B48" s="19"/>
      <c r="L48" s="19"/>
    </row>
    <row r="49" spans="1:31" s="1" customFormat="1" ht="14.45" customHeight="1" x14ac:dyDescent="0.2">
      <c r="B49" s="19"/>
      <c r="L49" s="19"/>
    </row>
    <row r="50" spans="1:31" s="2" customFormat="1" ht="14.45" customHeight="1" x14ac:dyDescent="0.2">
      <c r="B50" s="40"/>
      <c r="D50" s="41" t="s">
        <v>42</v>
      </c>
      <c r="E50" s="42"/>
      <c r="F50" s="42"/>
      <c r="G50" s="41" t="s">
        <v>43</v>
      </c>
      <c r="H50" s="42"/>
      <c r="I50" s="42"/>
      <c r="J50" s="42"/>
      <c r="K50" s="42"/>
      <c r="L50" s="40"/>
    </row>
    <row r="51" spans="1:31" x14ac:dyDescent="0.2">
      <c r="B51" s="19"/>
      <c r="L51" s="19"/>
    </row>
    <row r="52" spans="1:31" x14ac:dyDescent="0.2">
      <c r="B52" s="19"/>
      <c r="L52" s="19"/>
    </row>
    <row r="53" spans="1:31" x14ac:dyDescent="0.2">
      <c r="B53" s="19"/>
      <c r="L53" s="19"/>
    </row>
    <row r="54" spans="1:31" x14ac:dyDescent="0.2">
      <c r="B54" s="19"/>
      <c r="L54" s="19"/>
    </row>
    <row r="55" spans="1:31" x14ac:dyDescent="0.2">
      <c r="B55" s="19"/>
      <c r="L55" s="19"/>
    </row>
    <row r="56" spans="1:31" x14ac:dyDescent="0.2">
      <c r="B56" s="19"/>
      <c r="L56" s="19"/>
    </row>
    <row r="57" spans="1:31" x14ac:dyDescent="0.2">
      <c r="B57" s="19"/>
      <c r="L57" s="19"/>
    </row>
    <row r="58" spans="1:31" x14ac:dyDescent="0.2">
      <c r="B58" s="19"/>
      <c r="L58" s="19"/>
    </row>
    <row r="59" spans="1:31" x14ac:dyDescent="0.2">
      <c r="B59" s="19"/>
      <c r="L59" s="19"/>
    </row>
    <row r="60" spans="1:31" x14ac:dyDescent="0.2">
      <c r="B60" s="19"/>
      <c r="L60" s="19"/>
    </row>
    <row r="61" spans="1:31" s="2" customFormat="1" ht="12.75" x14ac:dyDescent="0.2">
      <c r="A61" s="28"/>
      <c r="B61" s="29"/>
      <c r="C61" s="28"/>
      <c r="D61" s="43" t="s">
        <v>44</v>
      </c>
      <c r="E61" s="31"/>
      <c r="F61" s="113" t="s">
        <v>45</v>
      </c>
      <c r="G61" s="43" t="s">
        <v>44</v>
      </c>
      <c r="H61" s="31"/>
      <c r="I61" s="31"/>
      <c r="J61" s="114" t="s">
        <v>45</v>
      </c>
      <c r="K61" s="31"/>
      <c r="L61" s="40"/>
      <c r="S61" s="28"/>
      <c r="T61" s="28"/>
      <c r="U61" s="28"/>
      <c r="V61" s="28"/>
      <c r="W61" s="28"/>
      <c r="X61" s="28"/>
      <c r="Y61" s="28"/>
      <c r="Z61" s="28"/>
      <c r="AA61" s="28"/>
      <c r="AB61" s="28"/>
      <c r="AC61" s="28"/>
      <c r="AD61" s="28"/>
      <c r="AE61" s="28"/>
    </row>
    <row r="62" spans="1:31" x14ac:dyDescent="0.2">
      <c r="B62" s="19"/>
      <c r="L62" s="19"/>
    </row>
    <row r="63" spans="1:31" x14ac:dyDescent="0.2">
      <c r="B63" s="19"/>
      <c r="L63" s="19"/>
    </row>
    <row r="64" spans="1:31" x14ac:dyDescent="0.2">
      <c r="B64" s="19"/>
      <c r="L64" s="19"/>
    </row>
    <row r="65" spans="1:31" s="2" customFormat="1" ht="12.75" x14ac:dyDescent="0.2">
      <c r="A65" s="28"/>
      <c r="B65" s="29"/>
      <c r="C65" s="28"/>
      <c r="D65" s="41" t="s">
        <v>46</v>
      </c>
      <c r="E65" s="44"/>
      <c r="F65" s="44"/>
      <c r="G65" s="41" t="s">
        <v>47</v>
      </c>
      <c r="H65" s="44"/>
      <c r="I65" s="44"/>
      <c r="J65" s="44"/>
      <c r="K65" s="44"/>
      <c r="L65" s="40"/>
      <c r="S65" s="28"/>
      <c r="T65" s="28"/>
      <c r="U65" s="28"/>
      <c r="V65" s="28"/>
      <c r="W65" s="28"/>
      <c r="X65" s="28"/>
      <c r="Y65" s="28"/>
      <c r="Z65" s="28"/>
      <c r="AA65" s="28"/>
      <c r="AB65" s="28"/>
      <c r="AC65" s="28"/>
      <c r="AD65" s="28"/>
      <c r="AE65" s="28"/>
    </row>
    <row r="66" spans="1:31" x14ac:dyDescent="0.2">
      <c r="B66" s="19"/>
      <c r="L66" s="19"/>
    </row>
    <row r="67" spans="1:31" x14ac:dyDescent="0.2">
      <c r="B67" s="19"/>
      <c r="L67" s="19"/>
    </row>
    <row r="68" spans="1:31" x14ac:dyDescent="0.2">
      <c r="B68" s="19"/>
      <c r="L68" s="19"/>
    </row>
    <row r="69" spans="1:31" x14ac:dyDescent="0.2">
      <c r="B69" s="19"/>
      <c r="L69" s="19"/>
    </row>
    <row r="70" spans="1:31" x14ac:dyDescent="0.2">
      <c r="B70" s="19"/>
      <c r="L70" s="19"/>
    </row>
    <row r="71" spans="1:31" x14ac:dyDescent="0.2">
      <c r="B71" s="19"/>
      <c r="L71" s="19"/>
    </row>
    <row r="72" spans="1:31" x14ac:dyDescent="0.2">
      <c r="B72" s="19"/>
      <c r="L72" s="19"/>
    </row>
    <row r="73" spans="1:31" x14ac:dyDescent="0.2">
      <c r="B73" s="19"/>
      <c r="L73" s="19"/>
    </row>
    <row r="74" spans="1:31" x14ac:dyDescent="0.2">
      <c r="B74" s="19"/>
      <c r="L74" s="19"/>
    </row>
    <row r="75" spans="1:31" x14ac:dyDescent="0.2">
      <c r="B75" s="19"/>
      <c r="L75" s="19"/>
    </row>
    <row r="76" spans="1:31" s="2" customFormat="1" ht="12.75" x14ac:dyDescent="0.2">
      <c r="A76" s="28"/>
      <c r="B76" s="29"/>
      <c r="C76" s="28"/>
      <c r="D76" s="43" t="s">
        <v>44</v>
      </c>
      <c r="E76" s="31"/>
      <c r="F76" s="113" t="s">
        <v>45</v>
      </c>
      <c r="G76" s="43" t="s">
        <v>44</v>
      </c>
      <c r="H76" s="31"/>
      <c r="I76" s="31"/>
      <c r="J76" s="114" t="s">
        <v>45</v>
      </c>
      <c r="K76" s="31"/>
      <c r="L76" s="40"/>
      <c r="S76" s="28"/>
      <c r="T76" s="28"/>
      <c r="U76" s="28"/>
      <c r="V76" s="28"/>
      <c r="W76" s="28"/>
      <c r="X76" s="28"/>
      <c r="Y76" s="28"/>
      <c r="Z76" s="28"/>
      <c r="AA76" s="28"/>
      <c r="AB76" s="28"/>
      <c r="AC76" s="28"/>
      <c r="AD76" s="28"/>
      <c r="AE76" s="28"/>
    </row>
    <row r="77" spans="1:31" s="2" customFormat="1" ht="14.45" customHeight="1" x14ac:dyDescent="0.2">
      <c r="A77" s="28"/>
      <c r="B77" s="45"/>
      <c r="C77" s="46"/>
      <c r="D77" s="46"/>
      <c r="E77" s="46"/>
      <c r="F77" s="46"/>
      <c r="G77" s="46"/>
      <c r="H77" s="46"/>
      <c r="I77" s="46"/>
      <c r="J77" s="46"/>
      <c r="K77" s="46"/>
      <c r="L77" s="40"/>
      <c r="S77" s="28"/>
      <c r="T77" s="28"/>
      <c r="U77" s="28"/>
      <c r="V77" s="28"/>
      <c r="W77" s="28"/>
      <c r="X77" s="28"/>
      <c r="Y77" s="28"/>
      <c r="Z77" s="28"/>
      <c r="AA77" s="28"/>
      <c r="AB77" s="28"/>
      <c r="AC77" s="28"/>
      <c r="AD77" s="28"/>
      <c r="AE77" s="28"/>
    </row>
    <row r="81" spans="1:31" s="2" customFormat="1" ht="6.95" customHeight="1" x14ac:dyDescent="0.2">
      <c r="A81" s="28"/>
      <c r="B81" s="47"/>
      <c r="C81" s="48"/>
      <c r="D81" s="48"/>
      <c r="E81" s="48"/>
      <c r="F81" s="48"/>
      <c r="G81" s="48"/>
      <c r="H81" s="48"/>
      <c r="I81" s="48"/>
      <c r="J81" s="48"/>
      <c r="K81" s="48"/>
      <c r="L81" s="40"/>
      <c r="S81" s="28"/>
      <c r="T81" s="28"/>
      <c r="U81" s="28"/>
      <c r="V81" s="28"/>
      <c r="W81" s="28"/>
      <c r="X81" s="28"/>
      <c r="Y81" s="28"/>
      <c r="Z81" s="28"/>
      <c r="AA81" s="28"/>
      <c r="AB81" s="28"/>
      <c r="AC81" s="28"/>
      <c r="AD81" s="28"/>
      <c r="AE81" s="28"/>
    </row>
    <row r="82" spans="1:31" s="2" customFormat="1" ht="24.95" customHeight="1" x14ac:dyDescent="0.2">
      <c r="A82" s="28"/>
      <c r="B82" s="29"/>
      <c r="C82" s="20" t="s">
        <v>145</v>
      </c>
      <c r="D82" s="28"/>
      <c r="E82" s="28"/>
      <c r="F82" s="28"/>
      <c r="G82" s="28"/>
      <c r="H82" s="28"/>
      <c r="I82" s="28"/>
      <c r="J82" s="28"/>
      <c r="K82" s="28"/>
      <c r="L82" s="40"/>
      <c r="S82" s="28"/>
      <c r="T82" s="28"/>
      <c r="U82" s="28"/>
      <c r="V82" s="28"/>
      <c r="W82" s="28"/>
      <c r="X82" s="28"/>
      <c r="Y82" s="28"/>
      <c r="Z82" s="28"/>
      <c r="AA82" s="28"/>
      <c r="AB82" s="28"/>
      <c r="AC82" s="28"/>
      <c r="AD82" s="28"/>
      <c r="AE82" s="28"/>
    </row>
    <row r="83" spans="1:31" s="2" customFormat="1" ht="6.95" customHeight="1" x14ac:dyDescent="0.2">
      <c r="A83" s="28"/>
      <c r="B83" s="29"/>
      <c r="C83" s="28"/>
      <c r="D83" s="28"/>
      <c r="E83" s="28"/>
      <c r="F83" s="28"/>
      <c r="G83" s="28"/>
      <c r="H83" s="28"/>
      <c r="I83" s="28"/>
      <c r="J83" s="28"/>
      <c r="K83" s="28"/>
      <c r="L83" s="40"/>
      <c r="S83" s="28"/>
      <c r="T83" s="28"/>
      <c r="U83" s="28"/>
      <c r="V83" s="28"/>
      <c r="W83" s="28"/>
      <c r="X83" s="28"/>
      <c r="Y83" s="28"/>
      <c r="Z83" s="28"/>
      <c r="AA83" s="28"/>
      <c r="AB83" s="28"/>
      <c r="AC83" s="28"/>
      <c r="AD83" s="28"/>
      <c r="AE83" s="28"/>
    </row>
    <row r="84" spans="1:31" s="2" customFormat="1" ht="12" customHeight="1" x14ac:dyDescent="0.2">
      <c r="A84" s="28"/>
      <c r="B84" s="29"/>
      <c r="C84" s="25" t="s">
        <v>11</v>
      </c>
      <c r="D84" s="28"/>
      <c r="E84" s="28"/>
      <c r="F84" s="28"/>
      <c r="G84" s="28"/>
      <c r="H84" s="28"/>
      <c r="I84" s="28"/>
      <c r="J84" s="28"/>
      <c r="K84" s="28"/>
      <c r="L84" s="40"/>
      <c r="S84" s="28"/>
      <c r="T84" s="28"/>
      <c r="U84" s="28"/>
      <c r="V84" s="28"/>
      <c r="W84" s="28"/>
      <c r="X84" s="28"/>
      <c r="Y84" s="28"/>
      <c r="Z84" s="28"/>
      <c r="AA84" s="28"/>
      <c r="AB84" s="28"/>
      <c r="AC84" s="28"/>
      <c r="AD84" s="28"/>
      <c r="AE84" s="28"/>
    </row>
    <row r="85" spans="1:31" s="2" customFormat="1" ht="16.5" customHeight="1" x14ac:dyDescent="0.2">
      <c r="A85" s="28"/>
      <c r="B85" s="29"/>
      <c r="C85" s="28"/>
      <c r="D85" s="28"/>
      <c r="E85" s="353" t="str">
        <f>E7</f>
        <v>Lipany OOPZ, Rekonštrukcia objektu</v>
      </c>
      <c r="F85" s="354"/>
      <c r="G85" s="354"/>
      <c r="H85" s="354"/>
      <c r="I85" s="28"/>
      <c r="J85" s="28"/>
      <c r="K85" s="28"/>
      <c r="L85" s="40"/>
      <c r="S85" s="28"/>
      <c r="T85" s="28"/>
      <c r="U85" s="28"/>
      <c r="V85" s="28"/>
      <c r="W85" s="28"/>
      <c r="X85" s="28"/>
      <c r="Y85" s="28"/>
      <c r="Z85" s="28"/>
      <c r="AA85" s="28"/>
      <c r="AB85" s="28"/>
      <c r="AC85" s="28"/>
      <c r="AD85" s="28"/>
      <c r="AE85" s="28"/>
    </row>
    <row r="86" spans="1:31" s="1" customFormat="1" ht="12" customHeight="1" x14ac:dyDescent="0.2">
      <c r="B86" s="19"/>
      <c r="C86" s="25" t="s">
        <v>139</v>
      </c>
      <c r="E86" s="202"/>
      <c r="F86" s="202"/>
      <c r="G86" s="202"/>
      <c r="H86" s="202"/>
      <c r="L86" s="19"/>
    </row>
    <row r="87" spans="1:31" s="1" customFormat="1" ht="16.5" customHeight="1" x14ac:dyDescent="0.2">
      <c r="B87" s="19"/>
      <c r="E87" s="353" t="s">
        <v>140</v>
      </c>
      <c r="F87" s="356"/>
      <c r="G87" s="356"/>
      <c r="H87" s="356"/>
      <c r="L87" s="19"/>
    </row>
    <row r="88" spans="1:31" s="1" customFormat="1" ht="12" customHeight="1" x14ac:dyDescent="0.2">
      <c r="B88" s="19"/>
      <c r="C88" s="25" t="s">
        <v>141</v>
      </c>
      <c r="E88" s="202"/>
      <c r="F88" s="202"/>
      <c r="G88" s="202"/>
      <c r="H88" s="202"/>
      <c r="L88" s="19"/>
    </row>
    <row r="89" spans="1:31" s="2" customFormat="1" ht="16.5" customHeight="1" x14ac:dyDescent="0.2">
      <c r="A89" s="28"/>
      <c r="B89" s="29"/>
      <c r="C89" s="28"/>
      <c r="D89" s="28"/>
      <c r="E89" s="354" t="s">
        <v>1623</v>
      </c>
      <c r="F89" s="355"/>
      <c r="G89" s="355"/>
      <c r="H89" s="355"/>
      <c r="I89" s="28"/>
      <c r="J89" s="28"/>
      <c r="K89" s="28"/>
      <c r="L89" s="40"/>
      <c r="S89" s="28"/>
      <c r="T89" s="28"/>
      <c r="U89" s="28"/>
      <c r="V89" s="28"/>
      <c r="W89" s="28"/>
      <c r="X89" s="28"/>
      <c r="Y89" s="28"/>
      <c r="Z89" s="28"/>
      <c r="AA89" s="28"/>
      <c r="AB89" s="28"/>
      <c r="AC89" s="28"/>
      <c r="AD89" s="28"/>
      <c r="AE89" s="28"/>
    </row>
    <row r="90" spans="1:31" s="2" customFormat="1" ht="12" customHeight="1" x14ac:dyDescent="0.2">
      <c r="A90" s="28"/>
      <c r="B90" s="29"/>
      <c r="C90" s="25" t="s">
        <v>1125</v>
      </c>
      <c r="D90" s="28"/>
      <c r="E90" s="28"/>
      <c r="F90" s="199" t="s">
        <v>106</v>
      </c>
      <c r="G90" s="28"/>
      <c r="H90" s="28"/>
      <c r="I90" s="28"/>
      <c r="J90" s="28"/>
      <c r="K90" s="28"/>
      <c r="L90" s="40"/>
      <c r="S90" s="28"/>
      <c r="T90" s="28"/>
      <c r="U90" s="28"/>
      <c r="V90" s="28"/>
      <c r="W90" s="28"/>
      <c r="X90" s="28"/>
      <c r="Y90" s="28"/>
      <c r="Z90" s="28"/>
      <c r="AA90" s="28"/>
      <c r="AB90" s="28"/>
      <c r="AC90" s="28"/>
      <c r="AD90" s="28"/>
      <c r="AE90" s="28"/>
    </row>
    <row r="91" spans="1:31" s="2" customFormat="1" ht="16.5" customHeight="1" x14ac:dyDescent="0.2">
      <c r="A91" s="28"/>
      <c r="B91" s="29"/>
      <c r="C91" s="28"/>
      <c r="D91" s="28"/>
      <c r="E91" s="333" t="str">
        <f>E13</f>
        <v>13 - Silnoprúdové rozvody</v>
      </c>
      <c r="F91" s="357"/>
      <c r="G91" s="357"/>
      <c r="H91" s="357"/>
      <c r="I91" s="28"/>
      <c r="J91" s="28"/>
      <c r="K91" s="28"/>
      <c r="L91" s="40"/>
      <c r="S91" s="28"/>
      <c r="T91" s="28"/>
      <c r="U91" s="28"/>
      <c r="V91" s="28"/>
      <c r="W91" s="28"/>
      <c r="X91" s="28"/>
      <c r="Y91" s="28"/>
      <c r="Z91" s="28"/>
      <c r="AA91" s="28"/>
      <c r="AB91" s="28"/>
      <c r="AC91" s="28"/>
      <c r="AD91" s="28"/>
      <c r="AE91" s="28"/>
    </row>
    <row r="92" spans="1:31" s="2" customFormat="1" ht="6.95" customHeight="1" x14ac:dyDescent="0.2">
      <c r="A92" s="28"/>
      <c r="B92" s="29"/>
      <c r="C92" s="28"/>
      <c r="D92" s="28"/>
      <c r="E92" s="28"/>
      <c r="F92" s="28"/>
      <c r="G92" s="28"/>
      <c r="H92" s="28"/>
      <c r="I92" s="28"/>
      <c r="J92" s="28"/>
      <c r="K92" s="28"/>
      <c r="L92" s="40"/>
      <c r="S92" s="28"/>
      <c r="T92" s="28"/>
      <c r="U92" s="28"/>
      <c r="V92" s="28"/>
      <c r="W92" s="28"/>
      <c r="X92" s="28"/>
      <c r="Y92" s="28"/>
      <c r="Z92" s="28"/>
      <c r="AA92" s="28"/>
      <c r="AB92" s="28"/>
      <c r="AC92" s="28"/>
      <c r="AD92" s="28"/>
      <c r="AE92" s="28"/>
    </row>
    <row r="93" spans="1:31" s="2" customFormat="1" ht="12" customHeight="1" x14ac:dyDescent="0.2">
      <c r="A93" s="28"/>
      <c r="B93" s="29"/>
      <c r="C93" s="25" t="s">
        <v>15</v>
      </c>
      <c r="D93" s="28"/>
      <c r="E93" s="28"/>
      <c r="F93" s="23" t="str">
        <f>F16</f>
        <v xml:space="preserve"> </v>
      </c>
      <c r="G93" s="28"/>
      <c r="H93" s="28"/>
      <c r="I93" s="25" t="s">
        <v>17</v>
      </c>
      <c r="J93" s="53" t="str">
        <f>IF(J16="","",J16)</f>
        <v>16.12.2022</v>
      </c>
      <c r="K93" s="28"/>
      <c r="L93" s="40"/>
      <c r="S93" s="28"/>
      <c r="T93" s="28"/>
      <c r="U93" s="28"/>
      <c r="V93" s="28"/>
      <c r="W93" s="28"/>
      <c r="X93" s="28"/>
      <c r="Y93" s="28"/>
      <c r="Z93" s="28"/>
      <c r="AA93" s="28"/>
      <c r="AB93" s="28"/>
      <c r="AC93" s="28"/>
      <c r="AD93" s="28"/>
      <c r="AE93" s="28"/>
    </row>
    <row r="94" spans="1:31" s="2" customFormat="1" ht="6.95" customHeight="1" x14ac:dyDescent="0.2">
      <c r="A94" s="28"/>
      <c r="B94" s="29"/>
      <c r="C94" s="28"/>
      <c r="D94" s="28"/>
      <c r="E94" s="28"/>
      <c r="F94" s="28"/>
      <c r="G94" s="28"/>
      <c r="H94" s="28"/>
      <c r="I94" s="28"/>
      <c r="J94" s="28"/>
      <c r="K94" s="28"/>
      <c r="L94" s="40"/>
      <c r="S94" s="28"/>
      <c r="T94" s="28"/>
      <c r="U94" s="28"/>
      <c r="V94" s="28"/>
      <c r="W94" s="28"/>
      <c r="X94" s="28"/>
      <c r="Y94" s="28"/>
      <c r="Z94" s="28"/>
      <c r="AA94" s="28"/>
      <c r="AB94" s="28"/>
      <c r="AC94" s="28"/>
      <c r="AD94" s="28"/>
      <c r="AE94" s="28"/>
    </row>
    <row r="95" spans="1:31" s="2" customFormat="1" ht="40.15" customHeight="1" x14ac:dyDescent="0.2">
      <c r="A95" s="28"/>
      <c r="B95" s="29"/>
      <c r="C95" s="25" t="s">
        <v>19</v>
      </c>
      <c r="D95" s="28"/>
      <c r="E95" s="28"/>
      <c r="F95" s="23" t="str">
        <f>E19</f>
        <v xml:space="preserve"> </v>
      </c>
      <c r="G95" s="28"/>
      <c r="H95" s="28"/>
      <c r="I95" s="25" t="s">
        <v>23</v>
      </c>
      <c r="J95" s="26" t="str">
        <f>E25</f>
        <v>LTK projekt, s.r.o., Jánošíkova 5, 0890 01 Prešov</v>
      </c>
      <c r="K95" s="28"/>
      <c r="L95" s="40"/>
      <c r="S95" s="28"/>
      <c r="T95" s="28"/>
      <c r="U95" s="28"/>
      <c r="V95" s="28"/>
      <c r="W95" s="28"/>
      <c r="X95" s="28"/>
      <c r="Y95" s="28"/>
      <c r="Z95" s="28"/>
      <c r="AA95" s="28"/>
      <c r="AB95" s="28"/>
      <c r="AC95" s="28"/>
      <c r="AD95" s="28"/>
      <c r="AE95" s="28"/>
    </row>
    <row r="96" spans="1:31" s="2" customFormat="1" ht="15.2" customHeight="1" x14ac:dyDescent="0.2">
      <c r="A96" s="28"/>
      <c r="B96" s="29"/>
      <c r="C96" s="25" t="s">
        <v>22</v>
      </c>
      <c r="D96" s="28"/>
      <c r="E96" s="28"/>
      <c r="F96" s="23" t="str">
        <f>IF(E22="","",E22)</f>
        <v xml:space="preserve"> </v>
      </c>
      <c r="G96" s="28"/>
      <c r="H96" s="28"/>
      <c r="I96" s="25" t="s">
        <v>26</v>
      </c>
      <c r="J96" s="26" t="str">
        <f>E28</f>
        <v>Ing. Ľubomnír Tkáč</v>
      </c>
      <c r="K96" s="28"/>
      <c r="L96" s="40"/>
      <c r="S96" s="28"/>
      <c r="T96" s="28"/>
      <c r="U96" s="28"/>
      <c r="V96" s="28"/>
      <c r="W96" s="28"/>
      <c r="X96" s="28"/>
      <c r="Y96" s="28"/>
      <c r="Z96" s="28"/>
      <c r="AA96" s="28"/>
      <c r="AB96" s="28"/>
      <c r="AC96" s="28"/>
      <c r="AD96" s="28"/>
      <c r="AE96" s="28"/>
    </row>
    <row r="97" spans="1:47" s="2" customFormat="1" ht="10.35" customHeight="1" x14ac:dyDescent="0.2">
      <c r="A97" s="28"/>
      <c r="B97" s="29"/>
      <c r="C97" s="28"/>
      <c r="D97" s="28"/>
      <c r="E97" s="28"/>
      <c r="F97" s="28"/>
      <c r="G97" s="28"/>
      <c r="H97" s="28"/>
      <c r="I97" s="28"/>
      <c r="J97" s="28"/>
      <c r="K97" s="28"/>
      <c r="L97" s="40"/>
      <c r="S97" s="28"/>
      <c r="T97" s="28"/>
      <c r="U97" s="28"/>
      <c r="V97" s="28"/>
      <c r="W97" s="28"/>
      <c r="X97" s="28"/>
      <c r="Y97" s="28"/>
      <c r="Z97" s="28"/>
      <c r="AA97" s="28"/>
      <c r="AB97" s="28"/>
      <c r="AC97" s="28"/>
      <c r="AD97" s="28"/>
      <c r="AE97" s="28"/>
    </row>
    <row r="98" spans="1:47" s="2" customFormat="1" ht="29.25" customHeight="1" x14ac:dyDescent="0.2">
      <c r="A98" s="28"/>
      <c r="B98" s="29"/>
      <c r="C98" s="115" t="s">
        <v>146</v>
      </c>
      <c r="D98" s="107"/>
      <c r="E98" s="107"/>
      <c r="F98" s="107"/>
      <c r="G98" s="107"/>
      <c r="H98" s="107"/>
      <c r="I98" s="107"/>
      <c r="J98" s="116" t="s">
        <v>147</v>
      </c>
      <c r="K98" s="107"/>
      <c r="L98" s="40"/>
      <c r="S98" s="28"/>
      <c r="T98" s="28"/>
      <c r="U98" s="28"/>
      <c r="V98" s="28"/>
      <c r="W98" s="28"/>
      <c r="X98" s="28"/>
      <c r="Y98" s="28"/>
      <c r="Z98" s="28"/>
      <c r="AA98" s="28"/>
      <c r="AB98" s="28"/>
      <c r="AC98" s="28"/>
      <c r="AD98" s="28"/>
      <c r="AE98" s="28"/>
    </row>
    <row r="99" spans="1:47" s="2" customFormat="1" ht="10.35" customHeight="1" x14ac:dyDescent="0.2">
      <c r="A99" s="28"/>
      <c r="B99" s="29"/>
      <c r="C99" s="28"/>
      <c r="D99" s="28"/>
      <c r="E99" s="28"/>
      <c r="F99" s="28"/>
      <c r="G99" s="28"/>
      <c r="H99" s="28"/>
      <c r="I99" s="28"/>
      <c r="J99" s="28"/>
      <c r="K99" s="28"/>
      <c r="L99" s="40"/>
      <c r="S99" s="28"/>
      <c r="T99" s="28"/>
      <c r="U99" s="28"/>
      <c r="V99" s="28"/>
      <c r="W99" s="28"/>
      <c r="X99" s="28"/>
      <c r="Y99" s="28"/>
      <c r="Z99" s="28"/>
      <c r="AA99" s="28"/>
      <c r="AB99" s="28"/>
      <c r="AC99" s="28"/>
      <c r="AD99" s="28"/>
      <c r="AE99" s="28"/>
    </row>
    <row r="100" spans="1:47" s="2" customFormat="1" ht="22.9" customHeight="1" x14ac:dyDescent="0.2">
      <c r="A100" s="28"/>
      <c r="B100" s="29"/>
      <c r="C100" s="117" t="s">
        <v>148</v>
      </c>
      <c r="D100" s="28"/>
      <c r="E100" s="28"/>
      <c r="F100" s="28"/>
      <c r="G100" s="28"/>
      <c r="H100" s="28"/>
      <c r="I100" s="28"/>
      <c r="J100" s="69"/>
      <c r="K100" s="28"/>
      <c r="L100" s="40"/>
      <c r="S100" s="28"/>
      <c r="T100" s="28"/>
      <c r="U100" s="28"/>
      <c r="V100" s="28"/>
      <c r="W100" s="28"/>
      <c r="X100" s="28"/>
      <c r="Y100" s="28"/>
      <c r="Z100" s="28"/>
      <c r="AA100" s="28"/>
      <c r="AB100" s="28"/>
      <c r="AC100" s="28"/>
      <c r="AD100" s="28"/>
      <c r="AE100" s="28"/>
      <c r="AU100" s="16" t="s">
        <v>149</v>
      </c>
    </row>
    <row r="101" spans="1:47" s="9" customFormat="1" ht="24.95" customHeight="1" x14ac:dyDescent="0.2">
      <c r="B101" s="118"/>
      <c r="D101" s="119" t="s">
        <v>1888</v>
      </c>
      <c r="E101" s="120"/>
      <c r="F101" s="120"/>
      <c r="G101" s="120"/>
      <c r="H101" s="120"/>
      <c r="I101" s="120"/>
      <c r="J101" s="121"/>
      <c r="L101" s="118"/>
    </row>
    <row r="102" spans="1:47" s="9" customFormat="1" ht="24.95" customHeight="1" x14ac:dyDescent="0.2">
      <c r="B102" s="118"/>
      <c r="D102" s="119" t="s">
        <v>1582</v>
      </c>
      <c r="E102" s="120"/>
      <c r="F102" s="120"/>
      <c r="G102" s="120"/>
      <c r="H102" s="120"/>
      <c r="I102" s="120"/>
      <c r="J102" s="121"/>
      <c r="L102" s="118"/>
    </row>
    <row r="103" spans="1:47" s="9" customFormat="1" ht="24.95" customHeight="1" x14ac:dyDescent="0.2">
      <c r="B103" s="118"/>
      <c r="D103" s="119" t="s">
        <v>1889</v>
      </c>
      <c r="E103" s="120"/>
      <c r="F103" s="120"/>
      <c r="G103" s="120"/>
      <c r="H103" s="120"/>
      <c r="I103" s="120"/>
      <c r="J103" s="121"/>
      <c r="L103" s="118"/>
    </row>
    <row r="104" spans="1:47" s="2" customFormat="1" ht="21.75" customHeight="1" x14ac:dyDescent="0.2">
      <c r="A104" s="28"/>
      <c r="B104" s="29"/>
      <c r="C104" s="28"/>
      <c r="D104" s="28"/>
      <c r="E104" s="28"/>
      <c r="F104" s="28"/>
      <c r="G104" s="28"/>
      <c r="H104" s="28"/>
      <c r="I104" s="28"/>
      <c r="J104" s="28"/>
      <c r="K104" s="28"/>
      <c r="L104" s="40"/>
      <c r="S104" s="28"/>
      <c r="T104" s="28"/>
      <c r="U104" s="28"/>
      <c r="V104" s="28"/>
      <c r="W104" s="28"/>
      <c r="X104" s="28"/>
      <c r="Y104" s="28"/>
      <c r="Z104" s="28"/>
      <c r="AA104" s="28"/>
      <c r="AB104" s="28"/>
      <c r="AC104" s="28"/>
      <c r="AD104" s="28"/>
      <c r="AE104" s="28"/>
    </row>
    <row r="105" spans="1:47" s="2" customFormat="1" ht="6.95" customHeight="1" x14ac:dyDescent="0.2">
      <c r="A105" s="28"/>
      <c r="B105" s="45"/>
      <c r="C105" s="46"/>
      <c r="D105" s="46"/>
      <c r="E105" s="46"/>
      <c r="F105" s="46"/>
      <c r="G105" s="46"/>
      <c r="H105" s="46"/>
      <c r="I105" s="46"/>
      <c r="J105" s="46"/>
      <c r="K105" s="46"/>
      <c r="L105" s="40"/>
      <c r="S105" s="28"/>
      <c r="T105" s="28"/>
      <c r="U105" s="28"/>
      <c r="V105" s="28"/>
      <c r="W105" s="28"/>
      <c r="X105" s="28"/>
      <c r="Y105" s="28"/>
      <c r="Z105" s="28"/>
      <c r="AA105" s="28"/>
      <c r="AB105" s="28"/>
      <c r="AC105" s="28"/>
      <c r="AD105" s="28"/>
      <c r="AE105" s="28"/>
    </row>
    <row r="109" spans="1:47" s="2" customFormat="1" ht="6.95" customHeight="1" x14ac:dyDescent="0.2">
      <c r="A109" s="28"/>
      <c r="B109" s="47"/>
      <c r="C109" s="48"/>
      <c r="D109" s="48"/>
      <c r="E109" s="48"/>
      <c r="F109" s="48"/>
      <c r="G109" s="48"/>
      <c r="H109" s="48"/>
      <c r="I109" s="48"/>
      <c r="J109" s="48"/>
      <c r="K109" s="48"/>
      <c r="L109" s="40"/>
      <c r="S109" s="28"/>
      <c r="T109" s="28"/>
      <c r="U109" s="28"/>
      <c r="V109" s="28"/>
      <c r="W109" s="28"/>
      <c r="X109" s="28"/>
      <c r="Y109" s="28"/>
      <c r="Z109" s="28"/>
      <c r="AA109" s="28"/>
      <c r="AB109" s="28"/>
      <c r="AC109" s="28"/>
      <c r="AD109" s="28"/>
      <c r="AE109" s="28"/>
    </row>
    <row r="110" spans="1:47" s="2" customFormat="1" ht="24.95" customHeight="1" x14ac:dyDescent="0.2">
      <c r="A110" s="28"/>
      <c r="B110" s="29"/>
      <c r="C110" s="20" t="s">
        <v>161</v>
      </c>
      <c r="D110" s="28"/>
      <c r="E110" s="28"/>
      <c r="F110" s="28"/>
      <c r="G110" s="28"/>
      <c r="H110" s="28"/>
      <c r="I110" s="28"/>
      <c r="J110" s="28"/>
      <c r="K110" s="28"/>
      <c r="L110" s="40"/>
      <c r="S110" s="28"/>
      <c r="T110" s="28"/>
      <c r="U110" s="28"/>
      <c r="V110" s="28"/>
      <c r="W110" s="28"/>
      <c r="X110" s="28"/>
      <c r="Y110" s="28"/>
      <c r="Z110" s="28"/>
      <c r="AA110" s="28"/>
      <c r="AB110" s="28"/>
      <c r="AC110" s="28"/>
      <c r="AD110" s="28"/>
      <c r="AE110" s="28"/>
    </row>
    <row r="111" spans="1:47" s="2" customFormat="1" ht="6.95" customHeight="1" x14ac:dyDescent="0.2">
      <c r="A111" s="28"/>
      <c r="B111" s="29"/>
      <c r="C111" s="28"/>
      <c r="D111" s="28"/>
      <c r="E111" s="28"/>
      <c r="F111" s="28"/>
      <c r="G111" s="28"/>
      <c r="H111" s="28"/>
      <c r="I111" s="28"/>
      <c r="J111" s="28"/>
      <c r="K111" s="28"/>
      <c r="L111" s="40"/>
      <c r="S111" s="28"/>
      <c r="T111" s="28"/>
      <c r="U111" s="28"/>
      <c r="V111" s="28"/>
      <c r="W111" s="28"/>
      <c r="X111" s="28"/>
      <c r="Y111" s="28"/>
      <c r="Z111" s="28"/>
      <c r="AA111" s="28"/>
      <c r="AB111" s="28"/>
      <c r="AC111" s="28"/>
      <c r="AD111" s="28"/>
      <c r="AE111" s="28"/>
    </row>
    <row r="112" spans="1:47" s="2" customFormat="1" ht="12" customHeight="1" x14ac:dyDescent="0.2">
      <c r="A112" s="28"/>
      <c r="B112" s="29"/>
      <c r="C112" s="25" t="s">
        <v>11</v>
      </c>
      <c r="D112" s="28"/>
      <c r="E112" s="28"/>
      <c r="F112" s="28"/>
      <c r="G112" s="28"/>
      <c r="H112" s="28"/>
      <c r="I112" s="28"/>
      <c r="J112" s="28"/>
      <c r="K112" s="28"/>
      <c r="L112" s="40"/>
      <c r="S112" s="28"/>
      <c r="T112" s="28"/>
      <c r="U112" s="28"/>
      <c r="V112" s="28"/>
      <c r="W112" s="28"/>
      <c r="X112" s="28"/>
      <c r="Y112" s="28"/>
      <c r="Z112" s="28"/>
      <c r="AA112" s="28"/>
      <c r="AB112" s="28"/>
      <c r="AC112" s="28"/>
      <c r="AD112" s="28"/>
      <c r="AE112" s="28"/>
    </row>
    <row r="113" spans="1:63" s="2" customFormat="1" ht="16.5" customHeight="1" x14ac:dyDescent="0.2">
      <c r="A113" s="28"/>
      <c r="B113" s="29"/>
      <c r="C113" s="28"/>
      <c r="D113" s="28"/>
      <c r="E113" s="353" t="str">
        <f>E7</f>
        <v>Lipany OOPZ, Rekonštrukcia objektu</v>
      </c>
      <c r="F113" s="354"/>
      <c r="G113" s="354"/>
      <c r="H113" s="354"/>
      <c r="I113" s="28"/>
      <c r="J113" s="28"/>
      <c r="K113" s="28"/>
      <c r="L113" s="40"/>
      <c r="S113" s="28"/>
      <c r="T113" s="28"/>
      <c r="U113" s="28"/>
      <c r="V113" s="28"/>
      <c r="W113" s="28"/>
      <c r="X113" s="28"/>
      <c r="Y113" s="28"/>
      <c r="Z113" s="28"/>
      <c r="AA113" s="28"/>
      <c r="AB113" s="28"/>
      <c r="AC113" s="28"/>
      <c r="AD113" s="28"/>
      <c r="AE113" s="28"/>
    </row>
    <row r="114" spans="1:63" s="1" customFormat="1" ht="12" customHeight="1" x14ac:dyDescent="0.2">
      <c r="B114" s="19"/>
      <c r="C114" s="25" t="s">
        <v>139</v>
      </c>
      <c r="E114" s="202"/>
      <c r="F114" s="202"/>
      <c r="G114" s="202"/>
      <c r="H114" s="202"/>
      <c r="L114" s="19"/>
    </row>
    <row r="115" spans="1:63" s="1" customFormat="1" ht="16.5" customHeight="1" x14ac:dyDescent="0.2">
      <c r="B115" s="19"/>
      <c r="E115" s="353" t="s">
        <v>140</v>
      </c>
      <c r="F115" s="356"/>
      <c r="G115" s="356"/>
      <c r="H115" s="356"/>
      <c r="L115" s="19"/>
    </row>
    <row r="116" spans="1:63" s="1" customFormat="1" ht="12" customHeight="1" x14ac:dyDescent="0.2">
      <c r="B116" s="19"/>
      <c r="C116" s="25" t="s">
        <v>141</v>
      </c>
      <c r="E116" s="202"/>
      <c r="F116" s="202"/>
      <c r="G116" s="202"/>
      <c r="H116" s="202"/>
      <c r="L116" s="19"/>
    </row>
    <row r="117" spans="1:63" s="2" customFormat="1" ht="16.5" customHeight="1" x14ac:dyDescent="0.2">
      <c r="A117" s="28"/>
      <c r="B117" s="29"/>
      <c r="C117" s="28"/>
      <c r="D117" s="28"/>
      <c r="E117" s="354" t="s">
        <v>1623</v>
      </c>
      <c r="F117" s="355"/>
      <c r="G117" s="355"/>
      <c r="H117" s="355"/>
      <c r="I117" s="28"/>
      <c r="J117" s="28"/>
      <c r="K117" s="28"/>
      <c r="L117" s="40"/>
      <c r="S117" s="28"/>
      <c r="T117" s="28"/>
      <c r="U117" s="28"/>
      <c r="V117" s="28"/>
      <c r="W117" s="28"/>
      <c r="X117" s="28"/>
      <c r="Y117" s="28"/>
      <c r="Z117" s="28"/>
      <c r="AA117" s="28"/>
      <c r="AB117" s="28"/>
      <c r="AC117" s="28"/>
      <c r="AD117" s="28"/>
      <c r="AE117" s="28"/>
    </row>
    <row r="118" spans="1:63" s="2" customFormat="1" ht="12" customHeight="1" x14ac:dyDescent="0.2">
      <c r="A118" s="28"/>
      <c r="B118" s="29"/>
      <c r="C118" s="25" t="s">
        <v>1125</v>
      </c>
      <c r="D118" s="28"/>
      <c r="E118" s="28"/>
      <c r="F118" s="199" t="s">
        <v>106</v>
      </c>
      <c r="G118" s="28"/>
      <c r="H118" s="28"/>
      <c r="I118" s="28"/>
      <c r="J118" s="28"/>
      <c r="K118" s="28"/>
      <c r="L118" s="40"/>
      <c r="S118" s="28"/>
      <c r="T118" s="28"/>
      <c r="U118" s="28"/>
      <c r="V118" s="28"/>
      <c r="W118" s="28"/>
      <c r="X118" s="28"/>
      <c r="Y118" s="28"/>
      <c r="Z118" s="28"/>
      <c r="AA118" s="28"/>
      <c r="AB118" s="28"/>
      <c r="AC118" s="28"/>
      <c r="AD118" s="28"/>
      <c r="AE118" s="28"/>
    </row>
    <row r="119" spans="1:63" s="2" customFormat="1" ht="16.5" customHeight="1" x14ac:dyDescent="0.2">
      <c r="A119" s="28"/>
      <c r="B119" s="29"/>
      <c r="C119" s="28"/>
      <c r="D119" s="28"/>
      <c r="E119" s="333" t="str">
        <f>E13</f>
        <v>13 - Silnoprúdové rozvody</v>
      </c>
      <c r="F119" s="357"/>
      <c r="G119" s="357"/>
      <c r="H119" s="357"/>
      <c r="I119" s="28"/>
      <c r="J119" s="28"/>
      <c r="K119" s="28"/>
      <c r="L119" s="40"/>
      <c r="S119" s="28"/>
      <c r="T119" s="28"/>
      <c r="U119" s="28"/>
      <c r="V119" s="28"/>
      <c r="W119" s="28"/>
      <c r="X119" s="28"/>
      <c r="Y119" s="28"/>
      <c r="Z119" s="28"/>
      <c r="AA119" s="28"/>
      <c r="AB119" s="28"/>
      <c r="AC119" s="28"/>
      <c r="AD119" s="28"/>
      <c r="AE119" s="28"/>
    </row>
    <row r="120" spans="1:63" s="2" customFormat="1" ht="6.95" customHeight="1" x14ac:dyDescent="0.2">
      <c r="A120" s="28"/>
      <c r="B120" s="29"/>
      <c r="C120" s="28"/>
      <c r="D120" s="28"/>
      <c r="E120" s="28"/>
      <c r="F120" s="28"/>
      <c r="G120" s="28"/>
      <c r="H120" s="28"/>
      <c r="I120" s="28"/>
      <c r="J120" s="28"/>
      <c r="K120" s="28"/>
      <c r="L120" s="40"/>
      <c r="S120" s="28"/>
      <c r="T120" s="28"/>
      <c r="U120" s="28"/>
      <c r="V120" s="28"/>
      <c r="W120" s="28"/>
      <c r="X120" s="28"/>
      <c r="Y120" s="28"/>
      <c r="Z120" s="28"/>
      <c r="AA120" s="28"/>
      <c r="AB120" s="28"/>
      <c r="AC120" s="28"/>
      <c r="AD120" s="28"/>
      <c r="AE120" s="28"/>
    </row>
    <row r="121" spans="1:63" s="2" customFormat="1" ht="12" customHeight="1" x14ac:dyDescent="0.2">
      <c r="A121" s="28"/>
      <c r="B121" s="29"/>
      <c r="C121" s="25" t="s">
        <v>15</v>
      </c>
      <c r="D121" s="28"/>
      <c r="E121" s="28"/>
      <c r="F121" s="23" t="str">
        <f>F16</f>
        <v xml:space="preserve"> </v>
      </c>
      <c r="G121" s="28"/>
      <c r="H121" s="28"/>
      <c r="I121" s="25" t="s">
        <v>17</v>
      </c>
      <c r="J121" s="53" t="str">
        <f>IF(J16="","",J16)</f>
        <v>16.12.2022</v>
      </c>
      <c r="K121" s="28"/>
      <c r="L121" s="40"/>
      <c r="S121" s="28"/>
      <c r="T121" s="28"/>
      <c r="U121" s="28"/>
      <c r="V121" s="28"/>
      <c r="W121" s="28"/>
      <c r="X121" s="28"/>
      <c r="Y121" s="28"/>
      <c r="Z121" s="28"/>
      <c r="AA121" s="28"/>
      <c r="AB121" s="28"/>
      <c r="AC121" s="28"/>
      <c r="AD121" s="28"/>
      <c r="AE121" s="28"/>
    </row>
    <row r="122" spans="1:63" s="2" customFormat="1" ht="6.95" customHeight="1" x14ac:dyDescent="0.2">
      <c r="A122" s="28"/>
      <c r="B122" s="29"/>
      <c r="C122" s="28"/>
      <c r="D122" s="28"/>
      <c r="E122" s="28"/>
      <c r="F122" s="28"/>
      <c r="G122" s="28"/>
      <c r="H122" s="28"/>
      <c r="I122" s="28"/>
      <c r="J122" s="28"/>
      <c r="K122" s="28"/>
      <c r="L122" s="40"/>
      <c r="S122" s="28"/>
      <c r="T122" s="28"/>
      <c r="U122" s="28"/>
      <c r="V122" s="28"/>
      <c r="W122" s="28"/>
      <c r="X122" s="28"/>
      <c r="Y122" s="28"/>
      <c r="Z122" s="28"/>
      <c r="AA122" s="28"/>
      <c r="AB122" s="28"/>
      <c r="AC122" s="28"/>
      <c r="AD122" s="28"/>
      <c r="AE122" s="28"/>
    </row>
    <row r="123" spans="1:63" s="2" customFormat="1" ht="40.15" customHeight="1" x14ac:dyDescent="0.2">
      <c r="A123" s="28"/>
      <c r="B123" s="29"/>
      <c r="C123" s="25" t="s">
        <v>19</v>
      </c>
      <c r="D123" s="28"/>
      <c r="E123" s="28"/>
      <c r="F123" s="23" t="str">
        <f>E19</f>
        <v xml:space="preserve"> </v>
      </c>
      <c r="G123" s="28"/>
      <c r="H123" s="28"/>
      <c r="I123" s="25" t="s">
        <v>23</v>
      </c>
      <c r="J123" s="26" t="str">
        <f>E25</f>
        <v>LTK projekt, s.r.o., Jánošíkova 5, 0890 01 Prešov</v>
      </c>
      <c r="K123" s="28"/>
      <c r="L123" s="40"/>
      <c r="S123" s="28"/>
      <c r="T123" s="28"/>
      <c r="U123" s="28"/>
      <c r="V123" s="28"/>
      <c r="W123" s="28"/>
      <c r="X123" s="28"/>
      <c r="Y123" s="28"/>
      <c r="Z123" s="28"/>
      <c r="AA123" s="28"/>
      <c r="AB123" s="28"/>
      <c r="AC123" s="28"/>
      <c r="AD123" s="28"/>
      <c r="AE123" s="28"/>
    </row>
    <row r="124" spans="1:63" s="2" customFormat="1" ht="15.2" customHeight="1" x14ac:dyDescent="0.2">
      <c r="A124" s="28"/>
      <c r="B124" s="29"/>
      <c r="C124" s="25" t="s">
        <v>22</v>
      </c>
      <c r="D124" s="28"/>
      <c r="E124" s="28"/>
      <c r="F124" s="23" t="str">
        <f>IF(E22="","",E22)</f>
        <v xml:space="preserve"> </v>
      </c>
      <c r="G124" s="28"/>
      <c r="H124" s="28"/>
      <c r="I124" s="25" t="s">
        <v>26</v>
      </c>
      <c r="J124" s="26" t="str">
        <f>E28</f>
        <v>Ing. Ľubomnír Tkáč</v>
      </c>
      <c r="K124" s="28"/>
      <c r="L124" s="40"/>
      <c r="S124" s="28"/>
      <c r="T124" s="28"/>
      <c r="U124" s="28"/>
      <c r="V124" s="28"/>
      <c r="W124" s="28"/>
      <c r="X124" s="28"/>
      <c r="Y124" s="28"/>
      <c r="Z124" s="28"/>
      <c r="AA124" s="28"/>
      <c r="AB124" s="28"/>
      <c r="AC124" s="28"/>
      <c r="AD124" s="28"/>
      <c r="AE124" s="28"/>
    </row>
    <row r="125" spans="1:63" s="2" customFormat="1" ht="10.35" customHeight="1" x14ac:dyDescent="0.2">
      <c r="A125" s="28"/>
      <c r="B125" s="29"/>
      <c r="C125" s="28"/>
      <c r="D125" s="28"/>
      <c r="E125" s="28"/>
      <c r="F125" s="28"/>
      <c r="G125" s="28"/>
      <c r="H125" s="28"/>
      <c r="I125" s="28"/>
      <c r="J125" s="28"/>
      <c r="K125" s="28"/>
      <c r="L125" s="40"/>
      <c r="S125" s="28"/>
      <c r="T125" s="28"/>
      <c r="U125" s="28"/>
      <c r="V125" s="28"/>
      <c r="W125" s="28"/>
      <c r="X125" s="28"/>
      <c r="Y125" s="28"/>
      <c r="Z125" s="28"/>
      <c r="AA125" s="28"/>
      <c r="AB125" s="28"/>
      <c r="AC125" s="28"/>
      <c r="AD125" s="28"/>
      <c r="AE125" s="28"/>
    </row>
    <row r="126" spans="1:63" s="11" customFormat="1" ht="29.25" customHeight="1" x14ac:dyDescent="0.2">
      <c r="A126" s="126"/>
      <c r="B126" s="127"/>
      <c r="C126" s="128" t="s">
        <v>162</v>
      </c>
      <c r="D126" s="129" t="s">
        <v>54</v>
      </c>
      <c r="E126" s="129" t="s">
        <v>50</v>
      </c>
      <c r="F126" s="129" t="s">
        <v>51</v>
      </c>
      <c r="G126" s="129" t="s">
        <v>163</v>
      </c>
      <c r="H126" s="129" t="s">
        <v>164</v>
      </c>
      <c r="I126" s="129" t="s">
        <v>165</v>
      </c>
      <c r="J126" s="130" t="s">
        <v>147</v>
      </c>
      <c r="K126" s="131" t="s">
        <v>166</v>
      </c>
      <c r="L126" s="132"/>
      <c r="M126" s="60" t="s">
        <v>1</v>
      </c>
      <c r="N126" s="61" t="s">
        <v>33</v>
      </c>
      <c r="O126" s="61" t="s">
        <v>167</v>
      </c>
      <c r="P126" s="61" t="s">
        <v>168</v>
      </c>
      <c r="Q126" s="61" t="s">
        <v>169</v>
      </c>
      <c r="R126" s="61" t="s">
        <v>170</v>
      </c>
      <c r="S126" s="61" t="s">
        <v>171</v>
      </c>
      <c r="T126" s="62" t="s">
        <v>172</v>
      </c>
      <c r="U126" s="126"/>
      <c r="V126" s="126"/>
      <c r="W126" s="126"/>
      <c r="X126" s="126"/>
      <c r="Y126" s="126"/>
      <c r="Z126" s="126"/>
      <c r="AA126" s="126"/>
      <c r="AB126" s="126"/>
      <c r="AC126" s="126"/>
      <c r="AD126" s="126"/>
      <c r="AE126" s="126"/>
    </row>
    <row r="127" spans="1:63" s="2" customFormat="1" ht="22.9" customHeight="1" x14ac:dyDescent="0.25">
      <c r="A127" s="28"/>
      <c r="B127" s="29"/>
      <c r="C127" s="67" t="s">
        <v>148</v>
      </c>
      <c r="D127" s="28"/>
      <c r="E127" s="28"/>
      <c r="F127" s="28"/>
      <c r="G127" s="28"/>
      <c r="H127" s="28"/>
      <c r="I127" s="28"/>
      <c r="J127" s="133"/>
      <c r="K127" s="28"/>
      <c r="L127" s="29"/>
      <c r="M127" s="63"/>
      <c r="N127" s="54"/>
      <c r="O127" s="64"/>
      <c r="P127" s="134">
        <f>P128+P184+P237</f>
        <v>0</v>
      </c>
      <c r="Q127" s="64"/>
      <c r="R127" s="134">
        <f>R128+R184+R237</f>
        <v>0</v>
      </c>
      <c r="S127" s="64"/>
      <c r="T127" s="135">
        <f>T128+T184+T237</f>
        <v>0</v>
      </c>
      <c r="U127" s="28"/>
      <c r="V127" s="28"/>
      <c r="W127" s="28"/>
      <c r="X127" s="28"/>
      <c r="Y127" s="28"/>
      <c r="Z127" s="28"/>
      <c r="AA127" s="28"/>
      <c r="AB127" s="28"/>
      <c r="AC127" s="28"/>
      <c r="AD127" s="28"/>
      <c r="AE127" s="28"/>
      <c r="AT127" s="16" t="s">
        <v>68</v>
      </c>
      <c r="AU127" s="16" t="s">
        <v>149</v>
      </c>
      <c r="BK127" s="136">
        <f>BK128+BK184+BK237</f>
        <v>0</v>
      </c>
    </row>
    <row r="128" spans="1:63" s="12" customFormat="1" ht="25.9" customHeight="1" x14ac:dyDescent="0.2">
      <c r="B128" s="137"/>
      <c r="D128" s="138" t="s">
        <v>68</v>
      </c>
      <c r="E128" s="139" t="s">
        <v>1583</v>
      </c>
      <c r="F128" s="139" t="s">
        <v>1890</v>
      </c>
      <c r="J128" s="140"/>
      <c r="L128" s="137"/>
      <c r="M128" s="141"/>
      <c r="N128" s="142"/>
      <c r="O128" s="142"/>
      <c r="P128" s="143">
        <f>SUM(P129:P183)</f>
        <v>0</v>
      </c>
      <c r="Q128" s="142"/>
      <c r="R128" s="143">
        <f>SUM(R129:R183)</f>
        <v>0</v>
      </c>
      <c r="S128" s="142"/>
      <c r="T128" s="144">
        <f>SUM(T129:T183)</f>
        <v>0</v>
      </c>
      <c r="AR128" s="138" t="s">
        <v>76</v>
      </c>
      <c r="AT128" s="145" t="s">
        <v>68</v>
      </c>
      <c r="AU128" s="145" t="s">
        <v>69</v>
      </c>
      <c r="AY128" s="138" t="s">
        <v>175</v>
      </c>
      <c r="BK128" s="146">
        <f>SUM(BK129:BK183)</f>
        <v>0</v>
      </c>
    </row>
    <row r="129" spans="1:65" s="2" customFormat="1" ht="16.5" customHeight="1" x14ac:dyDescent="0.2">
      <c r="A129" s="28"/>
      <c r="B129" s="149"/>
      <c r="C129" s="150">
        <v>1</v>
      </c>
      <c r="D129" s="150" t="s">
        <v>177</v>
      </c>
      <c r="E129" s="151" t="s">
        <v>1891</v>
      </c>
      <c r="F129" s="152" t="s">
        <v>1892</v>
      </c>
      <c r="G129" s="153" t="s">
        <v>275</v>
      </c>
      <c r="H129" s="154">
        <v>6</v>
      </c>
      <c r="I129" s="155"/>
      <c r="J129" s="155"/>
      <c r="K129" s="156"/>
      <c r="L129" s="29"/>
      <c r="M129" s="157" t="s">
        <v>1</v>
      </c>
      <c r="N129" s="158" t="s">
        <v>35</v>
      </c>
      <c r="O129" s="159">
        <v>0</v>
      </c>
      <c r="P129" s="159">
        <f t="shared" ref="P129:P160" si="0">O129*H129</f>
        <v>0</v>
      </c>
      <c r="Q129" s="159">
        <v>0</v>
      </c>
      <c r="R129" s="159">
        <f t="shared" ref="R129:R160" si="1">Q129*H129</f>
        <v>0</v>
      </c>
      <c r="S129" s="159">
        <v>0</v>
      </c>
      <c r="T129" s="160">
        <f t="shared" ref="T129:T160" si="2">S129*H129</f>
        <v>0</v>
      </c>
      <c r="U129" s="28"/>
      <c r="V129" s="28"/>
      <c r="W129" s="28"/>
      <c r="X129" s="28"/>
      <c r="Y129" s="28"/>
      <c r="Z129" s="28"/>
      <c r="AA129" s="28"/>
      <c r="AB129" s="28"/>
      <c r="AC129" s="28"/>
      <c r="AD129" s="28"/>
      <c r="AE129" s="28"/>
      <c r="AR129" s="161" t="s">
        <v>86</v>
      </c>
      <c r="AT129" s="161" t="s">
        <v>177</v>
      </c>
      <c r="AU129" s="161" t="s">
        <v>76</v>
      </c>
      <c r="AY129" s="16" t="s">
        <v>175</v>
      </c>
      <c r="BE129" s="162">
        <f t="shared" ref="BE129:BE160" si="3">IF(N129="základná",J129,0)</f>
        <v>0</v>
      </c>
      <c r="BF129" s="162">
        <f t="shared" ref="BF129:BF160" si="4">IF(N129="znížená",J129,0)</f>
        <v>0</v>
      </c>
      <c r="BG129" s="162">
        <f t="shared" ref="BG129:BG160" si="5">IF(N129="zákl. prenesená",J129,0)</f>
        <v>0</v>
      </c>
      <c r="BH129" s="162">
        <f t="shared" ref="BH129:BH160" si="6">IF(N129="zníž. prenesená",J129,0)</f>
        <v>0</v>
      </c>
      <c r="BI129" s="162">
        <f t="shared" ref="BI129:BI160" si="7">IF(N129="nulová",J129,0)</f>
        <v>0</v>
      </c>
      <c r="BJ129" s="16" t="s">
        <v>80</v>
      </c>
      <c r="BK129" s="162">
        <f t="shared" ref="BK129:BK160" si="8">ROUND(I129*H129,2)</f>
        <v>0</v>
      </c>
      <c r="BL129" s="16" t="s">
        <v>86</v>
      </c>
      <c r="BM129" s="161" t="s">
        <v>80</v>
      </c>
    </row>
    <row r="130" spans="1:65" s="2" customFormat="1" ht="16.5" customHeight="1" x14ac:dyDescent="0.2">
      <c r="A130" s="28"/>
      <c r="B130" s="149"/>
      <c r="C130" s="150">
        <v>2</v>
      </c>
      <c r="D130" s="150" t="s">
        <v>177</v>
      </c>
      <c r="E130" s="151" t="s">
        <v>1893</v>
      </c>
      <c r="F130" s="152" t="s">
        <v>1894</v>
      </c>
      <c r="G130" s="153" t="s">
        <v>275</v>
      </c>
      <c r="H130" s="154">
        <v>6</v>
      </c>
      <c r="I130" s="155"/>
      <c r="J130" s="155"/>
      <c r="K130" s="156"/>
      <c r="L130" s="29"/>
      <c r="M130" s="157" t="s">
        <v>1</v>
      </c>
      <c r="N130" s="158" t="s">
        <v>35</v>
      </c>
      <c r="O130" s="159">
        <v>0</v>
      </c>
      <c r="P130" s="159">
        <f t="shared" si="0"/>
        <v>0</v>
      </c>
      <c r="Q130" s="159">
        <v>0</v>
      </c>
      <c r="R130" s="159">
        <f t="shared" si="1"/>
        <v>0</v>
      </c>
      <c r="S130" s="159">
        <v>0</v>
      </c>
      <c r="T130" s="160">
        <f t="shared" si="2"/>
        <v>0</v>
      </c>
      <c r="U130" s="28"/>
      <c r="V130" s="28"/>
      <c r="W130" s="28"/>
      <c r="X130" s="28"/>
      <c r="Y130" s="28"/>
      <c r="Z130" s="28"/>
      <c r="AA130" s="28"/>
      <c r="AB130" s="28"/>
      <c r="AC130" s="28"/>
      <c r="AD130" s="28"/>
      <c r="AE130" s="28"/>
      <c r="AR130" s="161" t="s">
        <v>86</v>
      </c>
      <c r="AT130" s="161" t="s">
        <v>177</v>
      </c>
      <c r="AU130" s="161" t="s">
        <v>76</v>
      </c>
      <c r="AY130" s="16" t="s">
        <v>175</v>
      </c>
      <c r="BE130" s="162">
        <f t="shared" si="3"/>
        <v>0</v>
      </c>
      <c r="BF130" s="162">
        <f t="shared" si="4"/>
        <v>0</v>
      </c>
      <c r="BG130" s="162">
        <f t="shared" si="5"/>
        <v>0</v>
      </c>
      <c r="BH130" s="162">
        <f t="shared" si="6"/>
        <v>0</v>
      </c>
      <c r="BI130" s="162">
        <f t="shared" si="7"/>
        <v>0</v>
      </c>
      <c r="BJ130" s="16" t="s">
        <v>80</v>
      </c>
      <c r="BK130" s="162">
        <f t="shared" si="8"/>
        <v>0</v>
      </c>
      <c r="BL130" s="16" t="s">
        <v>86</v>
      </c>
      <c r="BM130" s="161" t="s">
        <v>86</v>
      </c>
    </row>
    <row r="131" spans="1:65" s="2" customFormat="1" ht="16.5" customHeight="1" x14ac:dyDescent="0.2">
      <c r="A131" s="28"/>
      <c r="B131" s="149"/>
      <c r="C131" s="150">
        <v>3</v>
      </c>
      <c r="D131" s="150" t="s">
        <v>177</v>
      </c>
      <c r="E131" s="151" t="s">
        <v>1585</v>
      </c>
      <c r="F131" s="152" t="s">
        <v>1895</v>
      </c>
      <c r="G131" s="153" t="s">
        <v>275</v>
      </c>
      <c r="H131" s="154">
        <v>8</v>
      </c>
      <c r="I131" s="155"/>
      <c r="J131" s="155"/>
      <c r="K131" s="156"/>
      <c r="L131" s="29"/>
      <c r="M131" s="157" t="s">
        <v>1</v>
      </c>
      <c r="N131" s="158" t="s">
        <v>35</v>
      </c>
      <c r="O131" s="159">
        <v>0</v>
      </c>
      <c r="P131" s="159">
        <f t="shared" si="0"/>
        <v>0</v>
      </c>
      <c r="Q131" s="159">
        <v>0</v>
      </c>
      <c r="R131" s="159">
        <f t="shared" si="1"/>
        <v>0</v>
      </c>
      <c r="S131" s="159">
        <v>0</v>
      </c>
      <c r="T131" s="160">
        <f t="shared" si="2"/>
        <v>0</v>
      </c>
      <c r="U131" s="28"/>
      <c r="V131" s="28"/>
      <c r="W131" s="28"/>
      <c r="X131" s="28"/>
      <c r="Y131" s="28"/>
      <c r="Z131" s="28"/>
      <c r="AA131" s="28"/>
      <c r="AB131" s="28"/>
      <c r="AC131" s="28"/>
      <c r="AD131" s="28"/>
      <c r="AE131" s="28"/>
      <c r="AR131" s="161" t="s">
        <v>86</v>
      </c>
      <c r="AT131" s="161" t="s">
        <v>177</v>
      </c>
      <c r="AU131" s="161" t="s">
        <v>76</v>
      </c>
      <c r="AY131" s="16" t="s">
        <v>175</v>
      </c>
      <c r="BE131" s="162">
        <f t="shared" si="3"/>
        <v>0</v>
      </c>
      <c r="BF131" s="162">
        <f t="shared" si="4"/>
        <v>0</v>
      </c>
      <c r="BG131" s="162">
        <f t="shared" si="5"/>
        <v>0</v>
      </c>
      <c r="BH131" s="162">
        <f t="shared" si="6"/>
        <v>0</v>
      </c>
      <c r="BI131" s="162">
        <f t="shared" si="7"/>
        <v>0</v>
      </c>
      <c r="BJ131" s="16" t="s">
        <v>80</v>
      </c>
      <c r="BK131" s="162">
        <f t="shared" si="8"/>
        <v>0</v>
      </c>
      <c r="BL131" s="16" t="s">
        <v>86</v>
      </c>
      <c r="BM131" s="161" t="s">
        <v>93</v>
      </c>
    </row>
    <row r="132" spans="1:65" s="2" customFormat="1" ht="24.2" customHeight="1" x14ac:dyDescent="0.2">
      <c r="A132" s="28"/>
      <c r="B132" s="149"/>
      <c r="C132" s="150">
        <v>4</v>
      </c>
      <c r="D132" s="150" t="s">
        <v>177</v>
      </c>
      <c r="E132" s="151" t="s">
        <v>1896</v>
      </c>
      <c r="F132" s="152" t="s">
        <v>1897</v>
      </c>
      <c r="G132" s="153" t="s">
        <v>275</v>
      </c>
      <c r="H132" s="154">
        <v>2</v>
      </c>
      <c r="I132" s="155"/>
      <c r="J132" s="155"/>
      <c r="K132" s="156"/>
      <c r="L132" s="29"/>
      <c r="M132" s="157" t="s">
        <v>1</v>
      </c>
      <c r="N132" s="158" t="s">
        <v>35</v>
      </c>
      <c r="O132" s="159">
        <v>0</v>
      </c>
      <c r="P132" s="159">
        <f t="shared" si="0"/>
        <v>0</v>
      </c>
      <c r="Q132" s="159">
        <v>0</v>
      </c>
      <c r="R132" s="159">
        <f t="shared" si="1"/>
        <v>0</v>
      </c>
      <c r="S132" s="159">
        <v>0</v>
      </c>
      <c r="T132" s="160">
        <f t="shared" si="2"/>
        <v>0</v>
      </c>
      <c r="U132" s="28"/>
      <c r="V132" s="28"/>
      <c r="W132" s="28"/>
      <c r="X132" s="28"/>
      <c r="Y132" s="28"/>
      <c r="Z132" s="28"/>
      <c r="AA132" s="28"/>
      <c r="AB132" s="28"/>
      <c r="AC132" s="28"/>
      <c r="AD132" s="28"/>
      <c r="AE132" s="28"/>
      <c r="AR132" s="161" t="s">
        <v>86</v>
      </c>
      <c r="AT132" s="161" t="s">
        <v>177</v>
      </c>
      <c r="AU132" s="161" t="s">
        <v>76</v>
      </c>
      <c r="AY132" s="16" t="s">
        <v>175</v>
      </c>
      <c r="BE132" s="162">
        <f t="shared" si="3"/>
        <v>0</v>
      </c>
      <c r="BF132" s="162">
        <f t="shared" si="4"/>
        <v>0</v>
      </c>
      <c r="BG132" s="162">
        <f t="shared" si="5"/>
        <v>0</v>
      </c>
      <c r="BH132" s="162">
        <f t="shared" si="6"/>
        <v>0</v>
      </c>
      <c r="BI132" s="162">
        <f t="shared" si="7"/>
        <v>0</v>
      </c>
      <c r="BJ132" s="16" t="s">
        <v>80</v>
      </c>
      <c r="BK132" s="162">
        <f t="shared" si="8"/>
        <v>0</v>
      </c>
      <c r="BL132" s="16" t="s">
        <v>86</v>
      </c>
      <c r="BM132" s="161" t="s">
        <v>99</v>
      </c>
    </row>
    <row r="133" spans="1:65" s="2" customFormat="1" ht="24.2" customHeight="1" x14ac:dyDescent="0.2">
      <c r="A133" s="28"/>
      <c r="B133" s="149"/>
      <c r="C133" s="150">
        <v>5</v>
      </c>
      <c r="D133" s="150" t="s">
        <v>177</v>
      </c>
      <c r="E133" s="151" t="s">
        <v>1898</v>
      </c>
      <c r="F133" s="152" t="s">
        <v>1899</v>
      </c>
      <c r="G133" s="153" t="s">
        <v>275</v>
      </c>
      <c r="H133" s="154">
        <v>1</v>
      </c>
      <c r="I133" s="155"/>
      <c r="J133" s="155"/>
      <c r="K133" s="156"/>
      <c r="L133" s="29"/>
      <c r="M133" s="157" t="s">
        <v>1</v>
      </c>
      <c r="N133" s="158" t="s">
        <v>35</v>
      </c>
      <c r="O133" s="159">
        <v>0</v>
      </c>
      <c r="P133" s="159">
        <f t="shared" si="0"/>
        <v>0</v>
      </c>
      <c r="Q133" s="159">
        <v>0</v>
      </c>
      <c r="R133" s="159">
        <f t="shared" si="1"/>
        <v>0</v>
      </c>
      <c r="S133" s="159">
        <v>0</v>
      </c>
      <c r="T133" s="160">
        <f t="shared" si="2"/>
        <v>0</v>
      </c>
      <c r="U133" s="28"/>
      <c r="V133" s="28"/>
      <c r="W133" s="28"/>
      <c r="X133" s="28"/>
      <c r="Y133" s="28"/>
      <c r="Z133" s="28"/>
      <c r="AA133" s="28"/>
      <c r="AB133" s="28"/>
      <c r="AC133" s="28"/>
      <c r="AD133" s="28"/>
      <c r="AE133" s="28"/>
      <c r="AR133" s="161" t="s">
        <v>86</v>
      </c>
      <c r="AT133" s="161" t="s">
        <v>177</v>
      </c>
      <c r="AU133" s="161" t="s">
        <v>76</v>
      </c>
      <c r="AY133" s="16" t="s">
        <v>175</v>
      </c>
      <c r="BE133" s="162">
        <f t="shared" si="3"/>
        <v>0</v>
      </c>
      <c r="BF133" s="162">
        <f t="shared" si="4"/>
        <v>0</v>
      </c>
      <c r="BG133" s="162">
        <f t="shared" si="5"/>
        <v>0</v>
      </c>
      <c r="BH133" s="162">
        <f t="shared" si="6"/>
        <v>0</v>
      </c>
      <c r="BI133" s="162">
        <f t="shared" si="7"/>
        <v>0</v>
      </c>
      <c r="BJ133" s="16" t="s">
        <v>80</v>
      </c>
      <c r="BK133" s="162">
        <f t="shared" si="8"/>
        <v>0</v>
      </c>
      <c r="BL133" s="16" t="s">
        <v>86</v>
      </c>
      <c r="BM133" s="161" t="s">
        <v>105</v>
      </c>
    </row>
    <row r="134" spans="1:65" s="2" customFormat="1" ht="16.5" customHeight="1" x14ac:dyDescent="0.2">
      <c r="A134" s="28"/>
      <c r="B134" s="149"/>
      <c r="C134" s="150">
        <v>6</v>
      </c>
      <c r="D134" s="150" t="s">
        <v>177</v>
      </c>
      <c r="E134" s="151" t="s">
        <v>1900</v>
      </c>
      <c r="F134" s="152" t="s">
        <v>1901</v>
      </c>
      <c r="G134" s="153" t="s">
        <v>275</v>
      </c>
      <c r="H134" s="154">
        <v>2</v>
      </c>
      <c r="I134" s="155"/>
      <c r="J134" s="155"/>
      <c r="K134" s="156"/>
      <c r="L134" s="29"/>
      <c r="M134" s="157" t="s">
        <v>1</v>
      </c>
      <c r="N134" s="158" t="s">
        <v>35</v>
      </c>
      <c r="O134" s="159">
        <v>0</v>
      </c>
      <c r="P134" s="159">
        <f t="shared" si="0"/>
        <v>0</v>
      </c>
      <c r="Q134" s="159">
        <v>0</v>
      </c>
      <c r="R134" s="159">
        <f t="shared" si="1"/>
        <v>0</v>
      </c>
      <c r="S134" s="159">
        <v>0</v>
      </c>
      <c r="T134" s="160">
        <f t="shared" si="2"/>
        <v>0</v>
      </c>
      <c r="U134" s="28"/>
      <c r="V134" s="28"/>
      <c r="W134" s="28"/>
      <c r="X134" s="28"/>
      <c r="Y134" s="28"/>
      <c r="Z134" s="28"/>
      <c r="AA134" s="28"/>
      <c r="AB134" s="28"/>
      <c r="AC134" s="28"/>
      <c r="AD134" s="28"/>
      <c r="AE134" s="28"/>
      <c r="AR134" s="161" t="s">
        <v>86</v>
      </c>
      <c r="AT134" s="161" t="s">
        <v>177</v>
      </c>
      <c r="AU134" s="161" t="s">
        <v>76</v>
      </c>
      <c r="AY134" s="16" t="s">
        <v>175</v>
      </c>
      <c r="BE134" s="162">
        <f t="shared" si="3"/>
        <v>0</v>
      </c>
      <c r="BF134" s="162">
        <f t="shared" si="4"/>
        <v>0</v>
      </c>
      <c r="BG134" s="162">
        <f t="shared" si="5"/>
        <v>0</v>
      </c>
      <c r="BH134" s="162">
        <f t="shared" si="6"/>
        <v>0</v>
      </c>
      <c r="BI134" s="162">
        <f t="shared" si="7"/>
        <v>0</v>
      </c>
      <c r="BJ134" s="16" t="s">
        <v>80</v>
      </c>
      <c r="BK134" s="162">
        <f t="shared" si="8"/>
        <v>0</v>
      </c>
      <c r="BL134" s="16" t="s">
        <v>86</v>
      </c>
      <c r="BM134" s="161" t="s">
        <v>117</v>
      </c>
    </row>
    <row r="135" spans="1:65" s="2" customFormat="1" ht="16.5" customHeight="1" x14ac:dyDescent="0.2">
      <c r="A135" s="28"/>
      <c r="B135" s="149"/>
      <c r="C135" s="150">
        <v>7</v>
      </c>
      <c r="D135" s="150" t="s">
        <v>177</v>
      </c>
      <c r="E135" s="151" t="s">
        <v>1902</v>
      </c>
      <c r="F135" s="152" t="s">
        <v>1903</v>
      </c>
      <c r="G135" s="153" t="s">
        <v>275</v>
      </c>
      <c r="H135" s="154">
        <v>1</v>
      </c>
      <c r="I135" s="155"/>
      <c r="J135" s="155"/>
      <c r="K135" s="156"/>
      <c r="L135" s="29"/>
      <c r="M135" s="157" t="s">
        <v>1</v>
      </c>
      <c r="N135" s="158" t="s">
        <v>35</v>
      </c>
      <c r="O135" s="159">
        <v>0</v>
      </c>
      <c r="P135" s="159">
        <f t="shared" si="0"/>
        <v>0</v>
      </c>
      <c r="Q135" s="159">
        <v>0</v>
      </c>
      <c r="R135" s="159">
        <f t="shared" si="1"/>
        <v>0</v>
      </c>
      <c r="S135" s="159">
        <v>0</v>
      </c>
      <c r="T135" s="160">
        <f t="shared" si="2"/>
        <v>0</v>
      </c>
      <c r="U135" s="28"/>
      <c r="V135" s="28"/>
      <c r="W135" s="28"/>
      <c r="X135" s="28"/>
      <c r="Y135" s="28"/>
      <c r="Z135" s="28"/>
      <c r="AA135" s="28"/>
      <c r="AB135" s="28"/>
      <c r="AC135" s="28"/>
      <c r="AD135" s="28"/>
      <c r="AE135" s="28"/>
      <c r="AR135" s="161" t="s">
        <v>86</v>
      </c>
      <c r="AT135" s="161" t="s">
        <v>177</v>
      </c>
      <c r="AU135" s="161" t="s">
        <v>76</v>
      </c>
      <c r="AY135" s="16" t="s">
        <v>175</v>
      </c>
      <c r="BE135" s="162">
        <f t="shared" si="3"/>
        <v>0</v>
      </c>
      <c r="BF135" s="162">
        <f t="shared" si="4"/>
        <v>0</v>
      </c>
      <c r="BG135" s="162">
        <f t="shared" si="5"/>
        <v>0</v>
      </c>
      <c r="BH135" s="162">
        <f t="shared" si="6"/>
        <v>0</v>
      </c>
      <c r="BI135" s="162">
        <f t="shared" si="7"/>
        <v>0</v>
      </c>
      <c r="BJ135" s="16" t="s">
        <v>80</v>
      </c>
      <c r="BK135" s="162">
        <f t="shared" si="8"/>
        <v>0</v>
      </c>
      <c r="BL135" s="16" t="s">
        <v>86</v>
      </c>
      <c r="BM135" s="161" t="s">
        <v>121</v>
      </c>
    </row>
    <row r="136" spans="1:65" s="2" customFormat="1" ht="16.5" customHeight="1" x14ac:dyDescent="0.2">
      <c r="A136" s="28"/>
      <c r="B136" s="149"/>
      <c r="C136" s="150">
        <v>8</v>
      </c>
      <c r="D136" s="150" t="s">
        <v>177</v>
      </c>
      <c r="E136" s="151" t="s">
        <v>1904</v>
      </c>
      <c r="F136" s="152" t="s">
        <v>1905</v>
      </c>
      <c r="G136" s="153" t="s">
        <v>250</v>
      </c>
      <c r="H136" s="154">
        <v>55</v>
      </c>
      <c r="I136" s="155"/>
      <c r="J136" s="155"/>
      <c r="K136" s="156"/>
      <c r="L136" s="29"/>
      <c r="M136" s="157" t="s">
        <v>1</v>
      </c>
      <c r="N136" s="158" t="s">
        <v>35</v>
      </c>
      <c r="O136" s="159">
        <v>0</v>
      </c>
      <c r="P136" s="159">
        <f t="shared" si="0"/>
        <v>0</v>
      </c>
      <c r="Q136" s="159">
        <v>0</v>
      </c>
      <c r="R136" s="159">
        <f t="shared" si="1"/>
        <v>0</v>
      </c>
      <c r="S136" s="159">
        <v>0</v>
      </c>
      <c r="T136" s="160">
        <f t="shared" si="2"/>
        <v>0</v>
      </c>
      <c r="U136" s="28"/>
      <c r="V136" s="28"/>
      <c r="W136" s="28"/>
      <c r="X136" s="28"/>
      <c r="Y136" s="28"/>
      <c r="Z136" s="28"/>
      <c r="AA136" s="28"/>
      <c r="AB136" s="28"/>
      <c r="AC136" s="28"/>
      <c r="AD136" s="28"/>
      <c r="AE136" s="28"/>
      <c r="AR136" s="161" t="s">
        <v>86</v>
      </c>
      <c r="AT136" s="161" t="s">
        <v>177</v>
      </c>
      <c r="AU136" s="161" t="s">
        <v>76</v>
      </c>
      <c r="AY136" s="16" t="s">
        <v>175</v>
      </c>
      <c r="BE136" s="162">
        <f t="shared" si="3"/>
        <v>0</v>
      </c>
      <c r="BF136" s="162">
        <f t="shared" si="4"/>
        <v>0</v>
      </c>
      <c r="BG136" s="162">
        <f t="shared" si="5"/>
        <v>0</v>
      </c>
      <c r="BH136" s="162">
        <f t="shared" si="6"/>
        <v>0</v>
      </c>
      <c r="BI136" s="162">
        <f t="shared" si="7"/>
        <v>0</v>
      </c>
      <c r="BJ136" s="16" t="s">
        <v>80</v>
      </c>
      <c r="BK136" s="162">
        <f t="shared" si="8"/>
        <v>0</v>
      </c>
      <c r="BL136" s="16" t="s">
        <v>86</v>
      </c>
      <c r="BM136" s="161" t="s">
        <v>243</v>
      </c>
    </row>
    <row r="137" spans="1:65" s="2" customFormat="1" ht="16.5" customHeight="1" x14ac:dyDescent="0.2">
      <c r="A137" s="28"/>
      <c r="B137" s="149"/>
      <c r="C137" s="150">
        <v>9</v>
      </c>
      <c r="D137" s="150" t="s">
        <v>177</v>
      </c>
      <c r="E137" s="151" t="s">
        <v>1906</v>
      </c>
      <c r="F137" s="152" t="s">
        <v>1907</v>
      </c>
      <c r="G137" s="153" t="s">
        <v>250</v>
      </c>
      <c r="H137" s="154">
        <v>55</v>
      </c>
      <c r="I137" s="155"/>
      <c r="J137" s="155"/>
      <c r="K137" s="156"/>
      <c r="L137" s="29"/>
      <c r="M137" s="157" t="s">
        <v>1</v>
      </c>
      <c r="N137" s="158" t="s">
        <v>35</v>
      </c>
      <c r="O137" s="159">
        <v>0</v>
      </c>
      <c r="P137" s="159">
        <f t="shared" si="0"/>
        <v>0</v>
      </c>
      <c r="Q137" s="159">
        <v>0</v>
      </c>
      <c r="R137" s="159">
        <f t="shared" si="1"/>
        <v>0</v>
      </c>
      <c r="S137" s="159">
        <v>0</v>
      </c>
      <c r="T137" s="160">
        <f t="shared" si="2"/>
        <v>0</v>
      </c>
      <c r="U137" s="28"/>
      <c r="V137" s="28"/>
      <c r="W137" s="28"/>
      <c r="X137" s="28"/>
      <c r="Y137" s="28"/>
      <c r="Z137" s="28"/>
      <c r="AA137" s="28"/>
      <c r="AB137" s="28"/>
      <c r="AC137" s="28"/>
      <c r="AD137" s="28"/>
      <c r="AE137" s="28"/>
      <c r="AR137" s="161" t="s">
        <v>86</v>
      </c>
      <c r="AT137" s="161" t="s">
        <v>177</v>
      </c>
      <c r="AU137" s="161" t="s">
        <v>76</v>
      </c>
      <c r="AY137" s="16" t="s">
        <v>175</v>
      </c>
      <c r="BE137" s="162">
        <f t="shared" si="3"/>
        <v>0</v>
      </c>
      <c r="BF137" s="162">
        <f t="shared" si="4"/>
        <v>0</v>
      </c>
      <c r="BG137" s="162">
        <f t="shared" si="5"/>
        <v>0</v>
      </c>
      <c r="BH137" s="162">
        <f t="shared" si="6"/>
        <v>0</v>
      </c>
      <c r="BI137" s="162">
        <f t="shared" si="7"/>
        <v>0</v>
      </c>
      <c r="BJ137" s="16" t="s">
        <v>80</v>
      </c>
      <c r="BK137" s="162">
        <f t="shared" si="8"/>
        <v>0</v>
      </c>
      <c r="BL137" s="16" t="s">
        <v>86</v>
      </c>
      <c r="BM137" s="161" t="s">
        <v>255</v>
      </c>
    </row>
    <row r="138" spans="1:65" s="2" customFormat="1" ht="16.5" customHeight="1" x14ac:dyDescent="0.2">
      <c r="A138" s="28"/>
      <c r="B138" s="149"/>
      <c r="C138" s="150">
        <v>10</v>
      </c>
      <c r="D138" s="150" t="s">
        <v>177</v>
      </c>
      <c r="E138" s="151" t="s">
        <v>1908</v>
      </c>
      <c r="F138" s="152" t="s">
        <v>1909</v>
      </c>
      <c r="G138" s="153" t="s">
        <v>250</v>
      </c>
      <c r="H138" s="154">
        <v>570</v>
      </c>
      <c r="I138" s="155"/>
      <c r="J138" s="155"/>
      <c r="K138" s="156"/>
      <c r="L138" s="29"/>
      <c r="M138" s="157" t="s">
        <v>1</v>
      </c>
      <c r="N138" s="158" t="s">
        <v>35</v>
      </c>
      <c r="O138" s="159">
        <v>0</v>
      </c>
      <c r="P138" s="159">
        <f t="shared" si="0"/>
        <v>0</v>
      </c>
      <c r="Q138" s="159">
        <v>0</v>
      </c>
      <c r="R138" s="159">
        <f t="shared" si="1"/>
        <v>0</v>
      </c>
      <c r="S138" s="159">
        <v>0</v>
      </c>
      <c r="T138" s="160">
        <f t="shared" si="2"/>
        <v>0</v>
      </c>
      <c r="U138" s="28"/>
      <c r="V138" s="28"/>
      <c r="W138" s="28"/>
      <c r="X138" s="28"/>
      <c r="Y138" s="28"/>
      <c r="Z138" s="28"/>
      <c r="AA138" s="28"/>
      <c r="AB138" s="28"/>
      <c r="AC138" s="28"/>
      <c r="AD138" s="28"/>
      <c r="AE138" s="28"/>
      <c r="AR138" s="161" t="s">
        <v>86</v>
      </c>
      <c r="AT138" s="161" t="s">
        <v>177</v>
      </c>
      <c r="AU138" s="161" t="s">
        <v>76</v>
      </c>
      <c r="AY138" s="16" t="s">
        <v>175</v>
      </c>
      <c r="BE138" s="162">
        <f t="shared" si="3"/>
        <v>0</v>
      </c>
      <c r="BF138" s="162">
        <f t="shared" si="4"/>
        <v>0</v>
      </c>
      <c r="BG138" s="162">
        <f t="shared" si="5"/>
        <v>0</v>
      </c>
      <c r="BH138" s="162">
        <f t="shared" si="6"/>
        <v>0</v>
      </c>
      <c r="BI138" s="162">
        <f t="shared" si="7"/>
        <v>0</v>
      </c>
      <c r="BJ138" s="16" t="s">
        <v>80</v>
      </c>
      <c r="BK138" s="162">
        <f t="shared" si="8"/>
        <v>0</v>
      </c>
      <c r="BL138" s="16" t="s">
        <v>86</v>
      </c>
      <c r="BM138" s="161" t="s">
        <v>7</v>
      </c>
    </row>
    <row r="139" spans="1:65" s="2" customFormat="1" ht="16.5" customHeight="1" x14ac:dyDescent="0.2">
      <c r="A139" s="28"/>
      <c r="B139" s="149"/>
      <c r="C139" s="150">
        <v>11</v>
      </c>
      <c r="D139" s="150" t="s">
        <v>177</v>
      </c>
      <c r="E139" s="151" t="s">
        <v>1910</v>
      </c>
      <c r="F139" s="152" t="s">
        <v>1911</v>
      </c>
      <c r="G139" s="153" t="s">
        <v>250</v>
      </c>
      <c r="H139" s="154">
        <v>600</v>
      </c>
      <c r="I139" s="155"/>
      <c r="J139" s="155"/>
      <c r="K139" s="156"/>
      <c r="L139" s="29"/>
      <c r="M139" s="157" t="s">
        <v>1</v>
      </c>
      <c r="N139" s="158" t="s">
        <v>35</v>
      </c>
      <c r="O139" s="159">
        <v>0</v>
      </c>
      <c r="P139" s="159">
        <f t="shared" si="0"/>
        <v>0</v>
      </c>
      <c r="Q139" s="159">
        <v>0</v>
      </c>
      <c r="R139" s="159">
        <f t="shared" si="1"/>
        <v>0</v>
      </c>
      <c r="S139" s="159">
        <v>0</v>
      </c>
      <c r="T139" s="160">
        <f t="shared" si="2"/>
        <v>0</v>
      </c>
      <c r="U139" s="28"/>
      <c r="V139" s="28"/>
      <c r="W139" s="28"/>
      <c r="X139" s="28"/>
      <c r="Y139" s="28"/>
      <c r="Z139" s="28"/>
      <c r="AA139" s="28"/>
      <c r="AB139" s="28"/>
      <c r="AC139" s="28"/>
      <c r="AD139" s="28"/>
      <c r="AE139" s="28"/>
      <c r="AR139" s="161" t="s">
        <v>86</v>
      </c>
      <c r="AT139" s="161" t="s">
        <v>177</v>
      </c>
      <c r="AU139" s="161" t="s">
        <v>76</v>
      </c>
      <c r="AY139" s="16" t="s">
        <v>175</v>
      </c>
      <c r="BE139" s="162">
        <f t="shared" si="3"/>
        <v>0</v>
      </c>
      <c r="BF139" s="162">
        <f t="shared" si="4"/>
        <v>0</v>
      </c>
      <c r="BG139" s="162">
        <f t="shared" si="5"/>
        <v>0</v>
      </c>
      <c r="BH139" s="162">
        <f t="shared" si="6"/>
        <v>0</v>
      </c>
      <c r="BI139" s="162">
        <f t="shared" si="7"/>
        <v>0</v>
      </c>
      <c r="BJ139" s="16" t="s">
        <v>80</v>
      </c>
      <c r="BK139" s="162">
        <f t="shared" si="8"/>
        <v>0</v>
      </c>
      <c r="BL139" s="16" t="s">
        <v>86</v>
      </c>
      <c r="BM139" s="161" t="s">
        <v>129</v>
      </c>
    </row>
    <row r="140" spans="1:65" s="2" customFormat="1" ht="16.5" customHeight="1" x14ac:dyDescent="0.2">
      <c r="A140" s="28"/>
      <c r="B140" s="149"/>
      <c r="C140" s="150">
        <v>12</v>
      </c>
      <c r="D140" s="150" t="s">
        <v>177</v>
      </c>
      <c r="E140" s="151" t="s">
        <v>1912</v>
      </c>
      <c r="F140" s="152" t="s">
        <v>1913</v>
      </c>
      <c r="G140" s="153" t="s">
        <v>250</v>
      </c>
      <c r="H140" s="154">
        <v>6</v>
      </c>
      <c r="I140" s="155"/>
      <c r="J140" s="155"/>
      <c r="K140" s="156"/>
      <c r="L140" s="29"/>
      <c r="M140" s="157" t="s">
        <v>1</v>
      </c>
      <c r="N140" s="158" t="s">
        <v>35</v>
      </c>
      <c r="O140" s="159">
        <v>0</v>
      </c>
      <c r="P140" s="159">
        <f t="shared" si="0"/>
        <v>0</v>
      </c>
      <c r="Q140" s="159">
        <v>0</v>
      </c>
      <c r="R140" s="159">
        <f t="shared" si="1"/>
        <v>0</v>
      </c>
      <c r="S140" s="159">
        <v>0</v>
      </c>
      <c r="T140" s="160">
        <f t="shared" si="2"/>
        <v>0</v>
      </c>
      <c r="U140" s="28"/>
      <c r="V140" s="28"/>
      <c r="W140" s="28"/>
      <c r="X140" s="28"/>
      <c r="Y140" s="28"/>
      <c r="Z140" s="28"/>
      <c r="AA140" s="28"/>
      <c r="AB140" s="28"/>
      <c r="AC140" s="28"/>
      <c r="AD140" s="28"/>
      <c r="AE140" s="28"/>
      <c r="AR140" s="161" t="s">
        <v>86</v>
      </c>
      <c r="AT140" s="161" t="s">
        <v>177</v>
      </c>
      <c r="AU140" s="161" t="s">
        <v>76</v>
      </c>
      <c r="AY140" s="16" t="s">
        <v>175</v>
      </c>
      <c r="BE140" s="162">
        <f t="shared" si="3"/>
        <v>0</v>
      </c>
      <c r="BF140" s="162">
        <f t="shared" si="4"/>
        <v>0</v>
      </c>
      <c r="BG140" s="162">
        <f t="shared" si="5"/>
        <v>0</v>
      </c>
      <c r="BH140" s="162">
        <f t="shared" si="6"/>
        <v>0</v>
      </c>
      <c r="BI140" s="162">
        <f t="shared" si="7"/>
        <v>0</v>
      </c>
      <c r="BJ140" s="16" t="s">
        <v>80</v>
      </c>
      <c r="BK140" s="162">
        <f t="shared" si="8"/>
        <v>0</v>
      </c>
      <c r="BL140" s="16" t="s">
        <v>86</v>
      </c>
      <c r="BM140" s="161" t="s">
        <v>135</v>
      </c>
    </row>
    <row r="141" spans="1:65" s="2" customFormat="1" ht="16.5" customHeight="1" x14ac:dyDescent="0.2">
      <c r="A141" s="28"/>
      <c r="B141" s="149"/>
      <c r="C141" s="150">
        <v>13</v>
      </c>
      <c r="D141" s="150" t="s">
        <v>177</v>
      </c>
      <c r="E141" s="151" t="s">
        <v>1914</v>
      </c>
      <c r="F141" s="152" t="s">
        <v>1915</v>
      </c>
      <c r="G141" s="153" t="s">
        <v>250</v>
      </c>
      <c r="H141" s="154">
        <v>70</v>
      </c>
      <c r="I141" s="155"/>
      <c r="J141" s="155"/>
      <c r="K141" s="156"/>
      <c r="L141" s="29"/>
      <c r="M141" s="157" t="s">
        <v>1</v>
      </c>
      <c r="N141" s="158" t="s">
        <v>35</v>
      </c>
      <c r="O141" s="159">
        <v>0</v>
      </c>
      <c r="P141" s="159">
        <f t="shared" si="0"/>
        <v>0</v>
      </c>
      <c r="Q141" s="159">
        <v>0</v>
      </c>
      <c r="R141" s="159">
        <f t="shared" si="1"/>
        <v>0</v>
      </c>
      <c r="S141" s="159">
        <v>0</v>
      </c>
      <c r="T141" s="160">
        <f t="shared" si="2"/>
        <v>0</v>
      </c>
      <c r="U141" s="28"/>
      <c r="V141" s="28"/>
      <c r="W141" s="28"/>
      <c r="X141" s="28"/>
      <c r="Y141" s="28"/>
      <c r="Z141" s="28"/>
      <c r="AA141" s="28"/>
      <c r="AB141" s="28"/>
      <c r="AC141" s="28"/>
      <c r="AD141" s="28"/>
      <c r="AE141" s="28"/>
      <c r="AR141" s="161" t="s">
        <v>86</v>
      </c>
      <c r="AT141" s="161" t="s">
        <v>177</v>
      </c>
      <c r="AU141" s="161" t="s">
        <v>76</v>
      </c>
      <c r="AY141" s="16" t="s">
        <v>175</v>
      </c>
      <c r="BE141" s="162">
        <f t="shared" si="3"/>
        <v>0</v>
      </c>
      <c r="BF141" s="162">
        <f t="shared" si="4"/>
        <v>0</v>
      </c>
      <c r="BG141" s="162">
        <f t="shared" si="5"/>
        <v>0</v>
      </c>
      <c r="BH141" s="162">
        <f t="shared" si="6"/>
        <v>0</v>
      </c>
      <c r="BI141" s="162">
        <f t="shared" si="7"/>
        <v>0</v>
      </c>
      <c r="BJ141" s="16" t="s">
        <v>80</v>
      </c>
      <c r="BK141" s="162">
        <f t="shared" si="8"/>
        <v>0</v>
      </c>
      <c r="BL141" s="16" t="s">
        <v>86</v>
      </c>
      <c r="BM141" s="161" t="s">
        <v>296</v>
      </c>
    </row>
    <row r="142" spans="1:65" s="2" customFormat="1" ht="16.5" customHeight="1" x14ac:dyDescent="0.2">
      <c r="A142" s="28"/>
      <c r="B142" s="149"/>
      <c r="C142" s="150">
        <v>14</v>
      </c>
      <c r="D142" s="150" t="s">
        <v>177</v>
      </c>
      <c r="E142" s="151" t="s">
        <v>1916</v>
      </c>
      <c r="F142" s="152" t="s">
        <v>1917</v>
      </c>
      <c r="G142" s="153" t="s">
        <v>250</v>
      </c>
      <c r="H142" s="154">
        <v>10</v>
      </c>
      <c r="I142" s="155"/>
      <c r="J142" s="155"/>
      <c r="K142" s="156"/>
      <c r="L142" s="29"/>
      <c r="M142" s="157" t="s">
        <v>1</v>
      </c>
      <c r="N142" s="158" t="s">
        <v>35</v>
      </c>
      <c r="O142" s="159">
        <v>0</v>
      </c>
      <c r="P142" s="159">
        <f t="shared" si="0"/>
        <v>0</v>
      </c>
      <c r="Q142" s="159">
        <v>0</v>
      </c>
      <c r="R142" s="159">
        <f t="shared" si="1"/>
        <v>0</v>
      </c>
      <c r="S142" s="159">
        <v>0</v>
      </c>
      <c r="T142" s="160">
        <f t="shared" si="2"/>
        <v>0</v>
      </c>
      <c r="U142" s="28"/>
      <c r="V142" s="28"/>
      <c r="W142" s="28"/>
      <c r="X142" s="28"/>
      <c r="Y142" s="28"/>
      <c r="Z142" s="28"/>
      <c r="AA142" s="28"/>
      <c r="AB142" s="28"/>
      <c r="AC142" s="28"/>
      <c r="AD142" s="28"/>
      <c r="AE142" s="28"/>
      <c r="AR142" s="161" t="s">
        <v>86</v>
      </c>
      <c r="AT142" s="161" t="s">
        <v>177</v>
      </c>
      <c r="AU142" s="161" t="s">
        <v>76</v>
      </c>
      <c r="AY142" s="16" t="s">
        <v>175</v>
      </c>
      <c r="BE142" s="162">
        <f t="shared" si="3"/>
        <v>0</v>
      </c>
      <c r="BF142" s="162">
        <f t="shared" si="4"/>
        <v>0</v>
      </c>
      <c r="BG142" s="162">
        <f t="shared" si="5"/>
        <v>0</v>
      </c>
      <c r="BH142" s="162">
        <f t="shared" si="6"/>
        <v>0</v>
      </c>
      <c r="BI142" s="162">
        <f t="shared" si="7"/>
        <v>0</v>
      </c>
      <c r="BJ142" s="16" t="s">
        <v>80</v>
      </c>
      <c r="BK142" s="162">
        <f t="shared" si="8"/>
        <v>0</v>
      </c>
      <c r="BL142" s="16" t="s">
        <v>86</v>
      </c>
      <c r="BM142" s="161" t="s">
        <v>304</v>
      </c>
    </row>
    <row r="143" spans="1:65" s="2" customFormat="1" ht="16.5" customHeight="1" x14ac:dyDescent="0.2">
      <c r="A143" s="28"/>
      <c r="B143" s="149"/>
      <c r="C143" s="150">
        <v>15</v>
      </c>
      <c r="D143" s="150" t="s">
        <v>177</v>
      </c>
      <c r="E143" s="151" t="s">
        <v>1918</v>
      </c>
      <c r="F143" s="152" t="s">
        <v>1919</v>
      </c>
      <c r="G143" s="153" t="s">
        <v>250</v>
      </c>
      <c r="H143" s="154">
        <v>25</v>
      </c>
      <c r="I143" s="155"/>
      <c r="J143" s="155"/>
      <c r="K143" s="156"/>
      <c r="L143" s="29"/>
      <c r="M143" s="157" t="s">
        <v>1</v>
      </c>
      <c r="N143" s="158" t="s">
        <v>35</v>
      </c>
      <c r="O143" s="159">
        <v>0</v>
      </c>
      <c r="P143" s="159">
        <f t="shared" si="0"/>
        <v>0</v>
      </c>
      <c r="Q143" s="159">
        <v>0</v>
      </c>
      <c r="R143" s="159">
        <f t="shared" si="1"/>
        <v>0</v>
      </c>
      <c r="S143" s="159">
        <v>0</v>
      </c>
      <c r="T143" s="160">
        <f t="shared" si="2"/>
        <v>0</v>
      </c>
      <c r="U143" s="28"/>
      <c r="V143" s="28"/>
      <c r="W143" s="28"/>
      <c r="X143" s="28"/>
      <c r="Y143" s="28"/>
      <c r="Z143" s="28"/>
      <c r="AA143" s="28"/>
      <c r="AB143" s="28"/>
      <c r="AC143" s="28"/>
      <c r="AD143" s="28"/>
      <c r="AE143" s="28"/>
      <c r="AR143" s="161" t="s">
        <v>86</v>
      </c>
      <c r="AT143" s="161" t="s">
        <v>177</v>
      </c>
      <c r="AU143" s="161" t="s">
        <v>76</v>
      </c>
      <c r="AY143" s="16" t="s">
        <v>175</v>
      </c>
      <c r="BE143" s="162">
        <f t="shared" si="3"/>
        <v>0</v>
      </c>
      <c r="BF143" s="162">
        <f t="shared" si="4"/>
        <v>0</v>
      </c>
      <c r="BG143" s="162">
        <f t="shared" si="5"/>
        <v>0</v>
      </c>
      <c r="BH143" s="162">
        <f t="shared" si="6"/>
        <v>0</v>
      </c>
      <c r="BI143" s="162">
        <f t="shared" si="7"/>
        <v>0</v>
      </c>
      <c r="BJ143" s="16" t="s">
        <v>80</v>
      </c>
      <c r="BK143" s="162">
        <f t="shared" si="8"/>
        <v>0</v>
      </c>
      <c r="BL143" s="16" t="s">
        <v>86</v>
      </c>
      <c r="BM143" s="161" t="s">
        <v>318</v>
      </c>
    </row>
    <row r="144" spans="1:65" s="2" customFormat="1" ht="16.5" customHeight="1" x14ac:dyDescent="0.2">
      <c r="A144" s="28"/>
      <c r="B144" s="149"/>
      <c r="C144" s="150">
        <v>16</v>
      </c>
      <c r="D144" s="150" t="s">
        <v>177</v>
      </c>
      <c r="E144" s="151" t="s">
        <v>1920</v>
      </c>
      <c r="F144" s="152" t="s">
        <v>1921</v>
      </c>
      <c r="G144" s="153" t="s">
        <v>250</v>
      </c>
      <c r="H144" s="154">
        <v>15</v>
      </c>
      <c r="I144" s="155"/>
      <c r="J144" s="155"/>
      <c r="K144" s="156"/>
      <c r="L144" s="29"/>
      <c r="M144" s="157" t="s">
        <v>1</v>
      </c>
      <c r="N144" s="158" t="s">
        <v>35</v>
      </c>
      <c r="O144" s="159">
        <v>0</v>
      </c>
      <c r="P144" s="159">
        <f t="shared" si="0"/>
        <v>0</v>
      </c>
      <c r="Q144" s="159">
        <v>0</v>
      </c>
      <c r="R144" s="159">
        <f t="shared" si="1"/>
        <v>0</v>
      </c>
      <c r="S144" s="159">
        <v>0</v>
      </c>
      <c r="T144" s="160">
        <f t="shared" si="2"/>
        <v>0</v>
      </c>
      <c r="U144" s="28"/>
      <c r="V144" s="28"/>
      <c r="W144" s="28"/>
      <c r="X144" s="28"/>
      <c r="Y144" s="28"/>
      <c r="Z144" s="28"/>
      <c r="AA144" s="28"/>
      <c r="AB144" s="28"/>
      <c r="AC144" s="28"/>
      <c r="AD144" s="28"/>
      <c r="AE144" s="28"/>
      <c r="AR144" s="161" t="s">
        <v>86</v>
      </c>
      <c r="AT144" s="161" t="s">
        <v>177</v>
      </c>
      <c r="AU144" s="161" t="s">
        <v>76</v>
      </c>
      <c r="AY144" s="16" t="s">
        <v>175</v>
      </c>
      <c r="BE144" s="162">
        <f t="shared" si="3"/>
        <v>0</v>
      </c>
      <c r="BF144" s="162">
        <f t="shared" si="4"/>
        <v>0</v>
      </c>
      <c r="BG144" s="162">
        <f t="shared" si="5"/>
        <v>0</v>
      </c>
      <c r="BH144" s="162">
        <f t="shared" si="6"/>
        <v>0</v>
      </c>
      <c r="BI144" s="162">
        <f t="shared" si="7"/>
        <v>0</v>
      </c>
      <c r="BJ144" s="16" t="s">
        <v>80</v>
      </c>
      <c r="BK144" s="162">
        <f t="shared" si="8"/>
        <v>0</v>
      </c>
      <c r="BL144" s="16" t="s">
        <v>86</v>
      </c>
      <c r="BM144" s="161" t="s">
        <v>327</v>
      </c>
    </row>
    <row r="145" spans="1:65" s="2" customFormat="1" ht="16.5" customHeight="1" x14ac:dyDescent="0.2">
      <c r="A145" s="28"/>
      <c r="B145" s="149"/>
      <c r="C145" s="150">
        <v>17</v>
      </c>
      <c r="D145" s="150" t="s">
        <v>177</v>
      </c>
      <c r="E145" s="151" t="s">
        <v>1922</v>
      </c>
      <c r="F145" s="152" t="s">
        <v>1923</v>
      </c>
      <c r="G145" s="153" t="s">
        <v>250</v>
      </c>
      <c r="H145" s="154">
        <v>20</v>
      </c>
      <c r="I145" s="155"/>
      <c r="J145" s="155"/>
      <c r="K145" s="156"/>
      <c r="L145" s="29"/>
      <c r="M145" s="157" t="s">
        <v>1</v>
      </c>
      <c r="N145" s="158" t="s">
        <v>35</v>
      </c>
      <c r="O145" s="159">
        <v>0</v>
      </c>
      <c r="P145" s="159">
        <f t="shared" si="0"/>
        <v>0</v>
      </c>
      <c r="Q145" s="159">
        <v>0</v>
      </c>
      <c r="R145" s="159">
        <f t="shared" si="1"/>
        <v>0</v>
      </c>
      <c r="S145" s="159">
        <v>0</v>
      </c>
      <c r="T145" s="160">
        <f t="shared" si="2"/>
        <v>0</v>
      </c>
      <c r="U145" s="28"/>
      <c r="V145" s="28"/>
      <c r="W145" s="28"/>
      <c r="X145" s="28"/>
      <c r="Y145" s="28"/>
      <c r="Z145" s="28"/>
      <c r="AA145" s="28"/>
      <c r="AB145" s="28"/>
      <c r="AC145" s="28"/>
      <c r="AD145" s="28"/>
      <c r="AE145" s="28"/>
      <c r="AR145" s="161" t="s">
        <v>86</v>
      </c>
      <c r="AT145" s="161" t="s">
        <v>177</v>
      </c>
      <c r="AU145" s="161" t="s">
        <v>76</v>
      </c>
      <c r="AY145" s="16" t="s">
        <v>175</v>
      </c>
      <c r="BE145" s="162">
        <f t="shared" si="3"/>
        <v>0</v>
      </c>
      <c r="BF145" s="162">
        <f t="shared" si="4"/>
        <v>0</v>
      </c>
      <c r="BG145" s="162">
        <f t="shared" si="5"/>
        <v>0</v>
      </c>
      <c r="BH145" s="162">
        <f t="shared" si="6"/>
        <v>0</v>
      </c>
      <c r="BI145" s="162">
        <f t="shared" si="7"/>
        <v>0</v>
      </c>
      <c r="BJ145" s="16" t="s">
        <v>80</v>
      </c>
      <c r="BK145" s="162">
        <f t="shared" si="8"/>
        <v>0</v>
      </c>
      <c r="BL145" s="16" t="s">
        <v>86</v>
      </c>
      <c r="BM145" s="161" t="s">
        <v>338</v>
      </c>
    </row>
    <row r="146" spans="1:65" s="2" customFormat="1" ht="16.5" customHeight="1" x14ac:dyDescent="0.2">
      <c r="A146" s="28"/>
      <c r="B146" s="149"/>
      <c r="C146" s="150">
        <v>18</v>
      </c>
      <c r="D146" s="150" t="s">
        <v>177</v>
      </c>
      <c r="E146" s="151" t="s">
        <v>1924</v>
      </c>
      <c r="F146" s="152" t="s">
        <v>1925</v>
      </c>
      <c r="G146" s="153" t="s">
        <v>250</v>
      </c>
      <c r="H146" s="154">
        <v>20</v>
      </c>
      <c r="I146" s="155"/>
      <c r="J146" s="155"/>
      <c r="K146" s="156"/>
      <c r="L146" s="29"/>
      <c r="M146" s="157" t="s">
        <v>1</v>
      </c>
      <c r="N146" s="158" t="s">
        <v>35</v>
      </c>
      <c r="O146" s="159">
        <v>0</v>
      </c>
      <c r="P146" s="159">
        <f t="shared" si="0"/>
        <v>0</v>
      </c>
      <c r="Q146" s="159">
        <v>0</v>
      </c>
      <c r="R146" s="159">
        <f t="shared" si="1"/>
        <v>0</v>
      </c>
      <c r="S146" s="159">
        <v>0</v>
      </c>
      <c r="T146" s="160">
        <f t="shared" si="2"/>
        <v>0</v>
      </c>
      <c r="U146" s="28"/>
      <c r="V146" s="28"/>
      <c r="W146" s="28"/>
      <c r="X146" s="28"/>
      <c r="Y146" s="28"/>
      <c r="Z146" s="28"/>
      <c r="AA146" s="28"/>
      <c r="AB146" s="28"/>
      <c r="AC146" s="28"/>
      <c r="AD146" s="28"/>
      <c r="AE146" s="28"/>
      <c r="AR146" s="161" t="s">
        <v>86</v>
      </c>
      <c r="AT146" s="161" t="s">
        <v>177</v>
      </c>
      <c r="AU146" s="161" t="s">
        <v>76</v>
      </c>
      <c r="AY146" s="16" t="s">
        <v>175</v>
      </c>
      <c r="BE146" s="162">
        <f t="shared" si="3"/>
        <v>0</v>
      </c>
      <c r="BF146" s="162">
        <f t="shared" si="4"/>
        <v>0</v>
      </c>
      <c r="BG146" s="162">
        <f t="shared" si="5"/>
        <v>0</v>
      </c>
      <c r="BH146" s="162">
        <f t="shared" si="6"/>
        <v>0</v>
      </c>
      <c r="BI146" s="162">
        <f t="shared" si="7"/>
        <v>0</v>
      </c>
      <c r="BJ146" s="16" t="s">
        <v>80</v>
      </c>
      <c r="BK146" s="162">
        <f t="shared" si="8"/>
        <v>0</v>
      </c>
      <c r="BL146" s="16" t="s">
        <v>86</v>
      </c>
      <c r="BM146" s="161" t="s">
        <v>346</v>
      </c>
    </row>
    <row r="147" spans="1:65" s="2" customFormat="1" ht="16.5" customHeight="1" x14ac:dyDescent="0.2">
      <c r="A147" s="28"/>
      <c r="B147" s="149"/>
      <c r="C147" s="150">
        <v>19</v>
      </c>
      <c r="D147" s="150" t="s">
        <v>177</v>
      </c>
      <c r="E147" s="151" t="s">
        <v>1926</v>
      </c>
      <c r="F147" s="152" t="s">
        <v>1927</v>
      </c>
      <c r="G147" s="153" t="s">
        <v>250</v>
      </c>
      <c r="H147" s="154">
        <v>15</v>
      </c>
      <c r="I147" s="155"/>
      <c r="J147" s="155"/>
      <c r="K147" s="156"/>
      <c r="L147" s="29"/>
      <c r="M147" s="157" t="s">
        <v>1</v>
      </c>
      <c r="N147" s="158" t="s">
        <v>35</v>
      </c>
      <c r="O147" s="159">
        <v>0</v>
      </c>
      <c r="P147" s="159">
        <f t="shared" si="0"/>
        <v>0</v>
      </c>
      <c r="Q147" s="159">
        <v>0</v>
      </c>
      <c r="R147" s="159">
        <f t="shared" si="1"/>
        <v>0</v>
      </c>
      <c r="S147" s="159">
        <v>0</v>
      </c>
      <c r="T147" s="160">
        <f t="shared" si="2"/>
        <v>0</v>
      </c>
      <c r="U147" s="28"/>
      <c r="V147" s="28"/>
      <c r="W147" s="28"/>
      <c r="X147" s="28"/>
      <c r="Y147" s="28"/>
      <c r="Z147" s="28"/>
      <c r="AA147" s="28"/>
      <c r="AB147" s="28"/>
      <c r="AC147" s="28"/>
      <c r="AD147" s="28"/>
      <c r="AE147" s="28"/>
      <c r="AR147" s="161" t="s">
        <v>86</v>
      </c>
      <c r="AT147" s="161" t="s">
        <v>177</v>
      </c>
      <c r="AU147" s="161" t="s">
        <v>76</v>
      </c>
      <c r="AY147" s="16" t="s">
        <v>175</v>
      </c>
      <c r="BE147" s="162">
        <f t="shared" si="3"/>
        <v>0</v>
      </c>
      <c r="BF147" s="162">
        <f t="shared" si="4"/>
        <v>0</v>
      </c>
      <c r="BG147" s="162">
        <f t="shared" si="5"/>
        <v>0</v>
      </c>
      <c r="BH147" s="162">
        <f t="shared" si="6"/>
        <v>0</v>
      </c>
      <c r="BI147" s="162">
        <f t="shared" si="7"/>
        <v>0</v>
      </c>
      <c r="BJ147" s="16" t="s">
        <v>80</v>
      </c>
      <c r="BK147" s="162">
        <f t="shared" si="8"/>
        <v>0</v>
      </c>
      <c r="BL147" s="16" t="s">
        <v>86</v>
      </c>
      <c r="BM147" s="161" t="s">
        <v>357</v>
      </c>
    </row>
    <row r="148" spans="1:65" s="2" customFormat="1" ht="16.5" customHeight="1" x14ac:dyDescent="0.2">
      <c r="A148" s="28"/>
      <c r="B148" s="149"/>
      <c r="C148" s="150">
        <v>20</v>
      </c>
      <c r="D148" s="150" t="s">
        <v>177</v>
      </c>
      <c r="E148" s="151" t="s">
        <v>1928</v>
      </c>
      <c r="F148" s="152" t="s">
        <v>1929</v>
      </c>
      <c r="G148" s="153" t="s">
        <v>250</v>
      </c>
      <c r="H148" s="154">
        <v>10</v>
      </c>
      <c r="I148" s="155"/>
      <c r="J148" s="155"/>
      <c r="K148" s="156"/>
      <c r="L148" s="29"/>
      <c r="M148" s="157" t="s">
        <v>1</v>
      </c>
      <c r="N148" s="158" t="s">
        <v>35</v>
      </c>
      <c r="O148" s="159">
        <v>0</v>
      </c>
      <c r="P148" s="159">
        <f t="shared" si="0"/>
        <v>0</v>
      </c>
      <c r="Q148" s="159">
        <v>0</v>
      </c>
      <c r="R148" s="159">
        <f t="shared" si="1"/>
        <v>0</v>
      </c>
      <c r="S148" s="159">
        <v>0</v>
      </c>
      <c r="T148" s="160">
        <f t="shared" si="2"/>
        <v>0</v>
      </c>
      <c r="U148" s="28"/>
      <c r="V148" s="28"/>
      <c r="W148" s="28"/>
      <c r="X148" s="28"/>
      <c r="Y148" s="28"/>
      <c r="Z148" s="28"/>
      <c r="AA148" s="28"/>
      <c r="AB148" s="28"/>
      <c r="AC148" s="28"/>
      <c r="AD148" s="28"/>
      <c r="AE148" s="28"/>
      <c r="AR148" s="161" t="s">
        <v>86</v>
      </c>
      <c r="AT148" s="161" t="s">
        <v>177</v>
      </c>
      <c r="AU148" s="161" t="s">
        <v>76</v>
      </c>
      <c r="AY148" s="16" t="s">
        <v>175</v>
      </c>
      <c r="BE148" s="162">
        <f t="shared" si="3"/>
        <v>0</v>
      </c>
      <c r="BF148" s="162">
        <f t="shared" si="4"/>
        <v>0</v>
      </c>
      <c r="BG148" s="162">
        <f t="shared" si="5"/>
        <v>0</v>
      </c>
      <c r="BH148" s="162">
        <f t="shared" si="6"/>
        <v>0</v>
      </c>
      <c r="BI148" s="162">
        <f t="shared" si="7"/>
        <v>0</v>
      </c>
      <c r="BJ148" s="16" t="s">
        <v>80</v>
      </c>
      <c r="BK148" s="162">
        <f t="shared" si="8"/>
        <v>0</v>
      </c>
      <c r="BL148" s="16" t="s">
        <v>86</v>
      </c>
      <c r="BM148" s="161" t="s">
        <v>367</v>
      </c>
    </row>
    <row r="149" spans="1:65" s="2" customFormat="1" ht="16.5" customHeight="1" x14ac:dyDescent="0.2">
      <c r="A149" s="28"/>
      <c r="B149" s="149"/>
      <c r="C149" s="150">
        <v>21</v>
      </c>
      <c r="D149" s="150" t="s">
        <v>177</v>
      </c>
      <c r="E149" s="151" t="s">
        <v>1930</v>
      </c>
      <c r="F149" s="152" t="s">
        <v>1931</v>
      </c>
      <c r="G149" s="153" t="s">
        <v>275</v>
      </c>
      <c r="H149" s="154">
        <v>18</v>
      </c>
      <c r="I149" s="155"/>
      <c r="J149" s="155"/>
      <c r="K149" s="156"/>
      <c r="L149" s="29"/>
      <c r="M149" s="157" t="s">
        <v>1</v>
      </c>
      <c r="N149" s="158" t="s">
        <v>35</v>
      </c>
      <c r="O149" s="159">
        <v>0</v>
      </c>
      <c r="P149" s="159">
        <f t="shared" si="0"/>
        <v>0</v>
      </c>
      <c r="Q149" s="159">
        <v>0</v>
      </c>
      <c r="R149" s="159">
        <f t="shared" si="1"/>
        <v>0</v>
      </c>
      <c r="S149" s="159">
        <v>0</v>
      </c>
      <c r="T149" s="160">
        <f t="shared" si="2"/>
        <v>0</v>
      </c>
      <c r="U149" s="28"/>
      <c r="V149" s="28"/>
      <c r="W149" s="28"/>
      <c r="X149" s="28"/>
      <c r="Y149" s="28"/>
      <c r="Z149" s="28"/>
      <c r="AA149" s="28"/>
      <c r="AB149" s="28"/>
      <c r="AC149" s="28"/>
      <c r="AD149" s="28"/>
      <c r="AE149" s="28"/>
      <c r="AR149" s="161" t="s">
        <v>86</v>
      </c>
      <c r="AT149" s="161" t="s">
        <v>177</v>
      </c>
      <c r="AU149" s="161" t="s">
        <v>76</v>
      </c>
      <c r="AY149" s="16" t="s">
        <v>175</v>
      </c>
      <c r="BE149" s="162">
        <f t="shared" si="3"/>
        <v>0</v>
      </c>
      <c r="BF149" s="162">
        <f t="shared" si="4"/>
        <v>0</v>
      </c>
      <c r="BG149" s="162">
        <f t="shared" si="5"/>
        <v>0</v>
      </c>
      <c r="BH149" s="162">
        <f t="shared" si="6"/>
        <v>0</v>
      </c>
      <c r="BI149" s="162">
        <f t="shared" si="7"/>
        <v>0</v>
      </c>
      <c r="BJ149" s="16" t="s">
        <v>80</v>
      </c>
      <c r="BK149" s="162">
        <f t="shared" si="8"/>
        <v>0</v>
      </c>
      <c r="BL149" s="16" t="s">
        <v>86</v>
      </c>
      <c r="BM149" s="161" t="s">
        <v>376</v>
      </c>
    </row>
    <row r="150" spans="1:65" s="2" customFormat="1" ht="16.5" customHeight="1" x14ac:dyDescent="0.2">
      <c r="A150" s="28"/>
      <c r="B150" s="149"/>
      <c r="C150" s="150">
        <v>22</v>
      </c>
      <c r="D150" s="150" t="s">
        <v>177</v>
      </c>
      <c r="E150" s="151" t="s">
        <v>1932</v>
      </c>
      <c r="F150" s="152" t="s">
        <v>1933</v>
      </c>
      <c r="G150" s="153" t="s">
        <v>275</v>
      </c>
      <c r="H150" s="154">
        <v>13</v>
      </c>
      <c r="I150" s="155"/>
      <c r="J150" s="155"/>
      <c r="K150" s="156"/>
      <c r="L150" s="29"/>
      <c r="M150" s="157" t="s">
        <v>1</v>
      </c>
      <c r="N150" s="158" t="s">
        <v>35</v>
      </c>
      <c r="O150" s="159">
        <v>0</v>
      </c>
      <c r="P150" s="159">
        <f t="shared" si="0"/>
        <v>0</v>
      </c>
      <c r="Q150" s="159">
        <v>0</v>
      </c>
      <c r="R150" s="159">
        <f t="shared" si="1"/>
        <v>0</v>
      </c>
      <c r="S150" s="159">
        <v>0</v>
      </c>
      <c r="T150" s="160">
        <f t="shared" si="2"/>
        <v>0</v>
      </c>
      <c r="U150" s="28"/>
      <c r="V150" s="28"/>
      <c r="W150" s="28"/>
      <c r="X150" s="28"/>
      <c r="Y150" s="28"/>
      <c r="Z150" s="28"/>
      <c r="AA150" s="28"/>
      <c r="AB150" s="28"/>
      <c r="AC150" s="28"/>
      <c r="AD150" s="28"/>
      <c r="AE150" s="28"/>
      <c r="AR150" s="161" t="s">
        <v>86</v>
      </c>
      <c r="AT150" s="161" t="s">
        <v>177</v>
      </c>
      <c r="AU150" s="161" t="s">
        <v>76</v>
      </c>
      <c r="AY150" s="16" t="s">
        <v>175</v>
      </c>
      <c r="BE150" s="162">
        <f t="shared" si="3"/>
        <v>0</v>
      </c>
      <c r="BF150" s="162">
        <f t="shared" si="4"/>
        <v>0</v>
      </c>
      <c r="BG150" s="162">
        <f t="shared" si="5"/>
        <v>0</v>
      </c>
      <c r="BH150" s="162">
        <f t="shared" si="6"/>
        <v>0</v>
      </c>
      <c r="BI150" s="162">
        <f t="shared" si="7"/>
        <v>0</v>
      </c>
      <c r="BJ150" s="16" t="s">
        <v>80</v>
      </c>
      <c r="BK150" s="162">
        <f t="shared" si="8"/>
        <v>0</v>
      </c>
      <c r="BL150" s="16" t="s">
        <v>86</v>
      </c>
      <c r="BM150" s="161" t="s">
        <v>386</v>
      </c>
    </row>
    <row r="151" spans="1:65" s="2" customFormat="1" ht="16.5" customHeight="1" x14ac:dyDescent="0.2">
      <c r="A151" s="28"/>
      <c r="B151" s="149"/>
      <c r="C151" s="150">
        <v>23</v>
      </c>
      <c r="D151" s="150" t="s">
        <v>177</v>
      </c>
      <c r="E151" s="151" t="s">
        <v>1934</v>
      </c>
      <c r="F151" s="152" t="s">
        <v>1935</v>
      </c>
      <c r="G151" s="153" t="s">
        <v>275</v>
      </c>
      <c r="H151" s="154">
        <v>10</v>
      </c>
      <c r="I151" s="155"/>
      <c r="J151" s="155"/>
      <c r="K151" s="156"/>
      <c r="L151" s="29"/>
      <c r="M151" s="157" t="s">
        <v>1</v>
      </c>
      <c r="N151" s="158" t="s">
        <v>35</v>
      </c>
      <c r="O151" s="159">
        <v>0</v>
      </c>
      <c r="P151" s="159">
        <f t="shared" si="0"/>
        <v>0</v>
      </c>
      <c r="Q151" s="159">
        <v>0</v>
      </c>
      <c r="R151" s="159">
        <f t="shared" si="1"/>
        <v>0</v>
      </c>
      <c r="S151" s="159">
        <v>0</v>
      </c>
      <c r="T151" s="160">
        <f t="shared" si="2"/>
        <v>0</v>
      </c>
      <c r="U151" s="28"/>
      <c r="V151" s="28"/>
      <c r="W151" s="28"/>
      <c r="X151" s="28"/>
      <c r="Y151" s="28"/>
      <c r="Z151" s="28"/>
      <c r="AA151" s="28"/>
      <c r="AB151" s="28"/>
      <c r="AC151" s="28"/>
      <c r="AD151" s="28"/>
      <c r="AE151" s="28"/>
      <c r="AR151" s="161" t="s">
        <v>86</v>
      </c>
      <c r="AT151" s="161" t="s">
        <v>177</v>
      </c>
      <c r="AU151" s="161" t="s">
        <v>76</v>
      </c>
      <c r="AY151" s="16" t="s">
        <v>175</v>
      </c>
      <c r="BE151" s="162">
        <f t="shared" si="3"/>
        <v>0</v>
      </c>
      <c r="BF151" s="162">
        <f t="shared" si="4"/>
        <v>0</v>
      </c>
      <c r="BG151" s="162">
        <f t="shared" si="5"/>
        <v>0</v>
      </c>
      <c r="BH151" s="162">
        <f t="shared" si="6"/>
        <v>0</v>
      </c>
      <c r="BI151" s="162">
        <f t="shared" si="7"/>
        <v>0</v>
      </c>
      <c r="BJ151" s="16" t="s">
        <v>80</v>
      </c>
      <c r="BK151" s="162">
        <f t="shared" si="8"/>
        <v>0</v>
      </c>
      <c r="BL151" s="16" t="s">
        <v>86</v>
      </c>
      <c r="BM151" s="161" t="s">
        <v>396</v>
      </c>
    </row>
    <row r="152" spans="1:65" s="2" customFormat="1" ht="16.5" customHeight="1" x14ac:dyDescent="0.2">
      <c r="A152" s="28"/>
      <c r="B152" s="149"/>
      <c r="C152" s="150">
        <v>24</v>
      </c>
      <c r="D152" s="150" t="s">
        <v>177</v>
      </c>
      <c r="E152" s="151" t="s">
        <v>1936</v>
      </c>
      <c r="F152" s="152" t="s">
        <v>1937</v>
      </c>
      <c r="G152" s="153" t="s">
        <v>275</v>
      </c>
      <c r="H152" s="154">
        <v>2</v>
      </c>
      <c r="I152" s="155"/>
      <c r="J152" s="155"/>
      <c r="K152" s="156"/>
      <c r="L152" s="29"/>
      <c r="M152" s="157" t="s">
        <v>1</v>
      </c>
      <c r="N152" s="158" t="s">
        <v>35</v>
      </c>
      <c r="O152" s="159">
        <v>0</v>
      </c>
      <c r="P152" s="159">
        <f t="shared" si="0"/>
        <v>0</v>
      </c>
      <c r="Q152" s="159">
        <v>0</v>
      </c>
      <c r="R152" s="159">
        <f t="shared" si="1"/>
        <v>0</v>
      </c>
      <c r="S152" s="159">
        <v>0</v>
      </c>
      <c r="T152" s="160">
        <f t="shared" si="2"/>
        <v>0</v>
      </c>
      <c r="U152" s="28"/>
      <c r="V152" s="28"/>
      <c r="W152" s="28"/>
      <c r="X152" s="28"/>
      <c r="Y152" s="28"/>
      <c r="Z152" s="28"/>
      <c r="AA152" s="28"/>
      <c r="AB152" s="28"/>
      <c r="AC152" s="28"/>
      <c r="AD152" s="28"/>
      <c r="AE152" s="28"/>
      <c r="AR152" s="161" t="s">
        <v>86</v>
      </c>
      <c r="AT152" s="161" t="s">
        <v>177</v>
      </c>
      <c r="AU152" s="161" t="s">
        <v>76</v>
      </c>
      <c r="AY152" s="16" t="s">
        <v>175</v>
      </c>
      <c r="BE152" s="162">
        <f t="shared" si="3"/>
        <v>0</v>
      </c>
      <c r="BF152" s="162">
        <f t="shared" si="4"/>
        <v>0</v>
      </c>
      <c r="BG152" s="162">
        <f t="shared" si="5"/>
        <v>0</v>
      </c>
      <c r="BH152" s="162">
        <f t="shared" si="6"/>
        <v>0</v>
      </c>
      <c r="BI152" s="162">
        <f t="shared" si="7"/>
        <v>0</v>
      </c>
      <c r="BJ152" s="16" t="s">
        <v>80</v>
      </c>
      <c r="BK152" s="162">
        <f t="shared" si="8"/>
        <v>0</v>
      </c>
      <c r="BL152" s="16" t="s">
        <v>86</v>
      </c>
      <c r="BM152" s="161" t="s">
        <v>407</v>
      </c>
    </row>
    <row r="153" spans="1:65" s="2" customFormat="1" ht="16.5" customHeight="1" x14ac:dyDescent="0.2">
      <c r="A153" s="28"/>
      <c r="B153" s="149"/>
      <c r="C153" s="150">
        <v>25</v>
      </c>
      <c r="D153" s="150" t="s">
        <v>177</v>
      </c>
      <c r="E153" s="151" t="s">
        <v>1938</v>
      </c>
      <c r="F153" s="152" t="s">
        <v>1939</v>
      </c>
      <c r="G153" s="153" t="s">
        <v>275</v>
      </c>
      <c r="H153" s="154">
        <v>2</v>
      </c>
      <c r="I153" s="155"/>
      <c r="J153" s="155"/>
      <c r="K153" s="156"/>
      <c r="L153" s="29"/>
      <c r="M153" s="157" t="s">
        <v>1</v>
      </c>
      <c r="N153" s="158" t="s">
        <v>35</v>
      </c>
      <c r="O153" s="159">
        <v>0</v>
      </c>
      <c r="P153" s="159">
        <f t="shared" si="0"/>
        <v>0</v>
      </c>
      <c r="Q153" s="159">
        <v>0</v>
      </c>
      <c r="R153" s="159">
        <f t="shared" si="1"/>
        <v>0</v>
      </c>
      <c r="S153" s="159">
        <v>0</v>
      </c>
      <c r="T153" s="160">
        <f t="shared" si="2"/>
        <v>0</v>
      </c>
      <c r="U153" s="28"/>
      <c r="V153" s="28"/>
      <c r="W153" s="28"/>
      <c r="X153" s="28"/>
      <c r="Y153" s="28"/>
      <c r="Z153" s="28"/>
      <c r="AA153" s="28"/>
      <c r="AB153" s="28"/>
      <c r="AC153" s="28"/>
      <c r="AD153" s="28"/>
      <c r="AE153" s="28"/>
      <c r="AR153" s="161" t="s">
        <v>86</v>
      </c>
      <c r="AT153" s="161" t="s">
        <v>177</v>
      </c>
      <c r="AU153" s="161" t="s">
        <v>76</v>
      </c>
      <c r="AY153" s="16" t="s">
        <v>175</v>
      </c>
      <c r="BE153" s="162">
        <f t="shared" si="3"/>
        <v>0</v>
      </c>
      <c r="BF153" s="162">
        <f t="shared" si="4"/>
        <v>0</v>
      </c>
      <c r="BG153" s="162">
        <f t="shared" si="5"/>
        <v>0</v>
      </c>
      <c r="BH153" s="162">
        <f t="shared" si="6"/>
        <v>0</v>
      </c>
      <c r="BI153" s="162">
        <f t="shared" si="7"/>
        <v>0</v>
      </c>
      <c r="BJ153" s="16" t="s">
        <v>80</v>
      </c>
      <c r="BK153" s="162">
        <f t="shared" si="8"/>
        <v>0</v>
      </c>
      <c r="BL153" s="16" t="s">
        <v>86</v>
      </c>
      <c r="BM153" s="161" t="s">
        <v>415</v>
      </c>
    </row>
    <row r="154" spans="1:65" s="2" customFormat="1" ht="16.5" customHeight="1" x14ac:dyDescent="0.2">
      <c r="A154" s="28"/>
      <c r="B154" s="149"/>
      <c r="C154" s="150">
        <v>26</v>
      </c>
      <c r="D154" s="150" t="s">
        <v>177</v>
      </c>
      <c r="E154" s="151" t="s">
        <v>1940</v>
      </c>
      <c r="F154" s="152" t="s">
        <v>1941</v>
      </c>
      <c r="G154" s="153" t="s">
        <v>275</v>
      </c>
      <c r="H154" s="154">
        <v>2</v>
      </c>
      <c r="I154" s="155"/>
      <c r="J154" s="155"/>
      <c r="K154" s="156"/>
      <c r="L154" s="29"/>
      <c r="M154" s="157" t="s">
        <v>1</v>
      </c>
      <c r="N154" s="158" t="s">
        <v>35</v>
      </c>
      <c r="O154" s="159">
        <v>0</v>
      </c>
      <c r="P154" s="159">
        <f t="shared" si="0"/>
        <v>0</v>
      </c>
      <c r="Q154" s="159">
        <v>0</v>
      </c>
      <c r="R154" s="159">
        <f t="shared" si="1"/>
        <v>0</v>
      </c>
      <c r="S154" s="159">
        <v>0</v>
      </c>
      <c r="T154" s="160">
        <f t="shared" si="2"/>
        <v>0</v>
      </c>
      <c r="U154" s="28"/>
      <c r="V154" s="28"/>
      <c r="W154" s="28"/>
      <c r="X154" s="28"/>
      <c r="Y154" s="28"/>
      <c r="Z154" s="28"/>
      <c r="AA154" s="28"/>
      <c r="AB154" s="28"/>
      <c r="AC154" s="28"/>
      <c r="AD154" s="28"/>
      <c r="AE154" s="28"/>
      <c r="AR154" s="161" t="s">
        <v>86</v>
      </c>
      <c r="AT154" s="161" t="s">
        <v>177</v>
      </c>
      <c r="AU154" s="161" t="s">
        <v>76</v>
      </c>
      <c r="AY154" s="16" t="s">
        <v>175</v>
      </c>
      <c r="BE154" s="162">
        <f t="shared" si="3"/>
        <v>0</v>
      </c>
      <c r="BF154" s="162">
        <f t="shared" si="4"/>
        <v>0</v>
      </c>
      <c r="BG154" s="162">
        <f t="shared" si="5"/>
        <v>0</v>
      </c>
      <c r="BH154" s="162">
        <f t="shared" si="6"/>
        <v>0</v>
      </c>
      <c r="BI154" s="162">
        <f t="shared" si="7"/>
        <v>0</v>
      </c>
      <c r="BJ154" s="16" t="s">
        <v>80</v>
      </c>
      <c r="BK154" s="162">
        <f t="shared" si="8"/>
        <v>0</v>
      </c>
      <c r="BL154" s="16" t="s">
        <v>86</v>
      </c>
      <c r="BM154" s="161" t="s">
        <v>426</v>
      </c>
    </row>
    <row r="155" spans="1:65" s="2" customFormat="1" ht="16.5" customHeight="1" x14ac:dyDescent="0.2">
      <c r="A155" s="28"/>
      <c r="B155" s="149"/>
      <c r="C155" s="150">
        <v>27</v>
      </c>
      <c r="D155" s="150" t="s">
        <v>177</v>
      </c>
      <c r="E155" s="151" t="s">
        <v>1942</v>
      </c>
      <c r="F155" s="152" t="s">
        <v>1943</v>
      </c>
      <c r="G155" s="153" t="s">
        <v>275</v>
      </c>
      <c r="H155" s="154">
        <v>6</v>
      </c>
      <c r="I155" s="155"/>
      <c r="J155" s="155"/>
      <c r="K155" s="156"/>
      <c r="L155" s="29"/>
      <c r="M155" s="157" t="s">
        <v>1</v>
      </c>
      <c r="N155" s="158" t="s">
        <v>35</v>
      </c>
      <c r="O155" s="159">
        <v>0</v>
      </c>
      <c r="P155" s="159">
        <f t="shared" si="0"/>
        <v>0</v>
      </c>
      <c r="Q155" s="159">
        <v>0</v>
      </c>
      <c r="R155" s="159">
        <f t="shared" si="1"/>
        <v>0</v>
      </c>
      <c r="S155" s="159">
        <v>0</v>
      </c>
      <c r="T155" s="160">
        <f t="shared" si="2"/>
        <v>0</v>
      </c>
      <c r="U155" s="28"/>
      <c r="V155" s="28"/>
      <c r="W155" s="28"/>
      <c r="X155" s="28"/>
      <c r="Y155" s="28"/>
      <c r="Z155" s="28"/>
      <c r="AA155" s="28"/>
      <c r="AB155" s="28"/>
      <c r="AC155" s="28"/>
      <c r="AD155" s="28"/>
      <c r="AE155" s="28"/>
      <c r="AR155" s="161" t="s">
        <v>86</v>
      </c>
      <c r="AT155" s="161" t="s">
        <v>177</v>
      </c>
      <c r="AU155" s="161" t="s">
        <v>76</v>
      </c>
      <c r="AY155" s="16" t="s">
        <v>175</v>
      </c>
      <c r="BE155" s="162">
        <f t="shared" si="3"/>
        <v>0</v>
      </c>
      <c r="BF155" s="162">
        <f t="shared" si="4"/>
        <v>0</v>
      </c>
      <c r="BG155" s="162">
        <f t="shared" si="5"/>
        <v>0</v>
      </c>
      <c r="BH155" s="162">
        <f t="shared" si="6"/>
        <v>0</v>
      </c>
      <c r="BI155" s="162">
        <f t="shared" si="7"/>
        <v>0</v>
      </c>
      <c r="BJ155" s="16" t="s">
        <v>80</v>
      </c>
      <c r="BK155" s="162">
        <f t="shared" si="8"/>
        <v>0</v>
      </c>
      <c r="BL155" s="16" t="s">
        <v>86</v>
      </c>
      <c r="BM155" s="161" t="s">
        <v>609</v>
      </c>
    </row>
    <row r="156" spans="1:65" s="2" customFormat="1" ht="16.5" customHeight="1" x14ac:dyDescent="0.2">
      <c r="A156" s="28"/>
      <c r="B156" s="149"/>
      <c r="C156" s="150">
        <v>28</v>
      </c>
      <c r="D156" s="150" t="s">
        <v>177</v>
      </c>
      <c r="E156" s="151" t="s">
        <v>1944</v>
      </c>
      <c r="F156" s="152" t="s">
        <v>1945</v>
      </c>
      <c r="G156" s="153" t="s">
        <v>275</v>
      </c>
      <c r="H156" s="154">
        <v>4</v>
      </c>
      <c r="I156" s="155"/>
      <c r="J156" s="155"/>
      <c r="K156" s="156"/>
      <c r="L156" s="29"/>
      <c r="M156" s="157" t="s">
        <v>1</v>
      </c>
      <c r="N156" s="158" t="s">
        <v>35</v>
      </c>
      <c r="O156" s="159">
        <v>0</v>
      </c>
      <c r="P156" s="159">
        <f t="shared" si="0"/>
        <v>0</v>
      </c>
      <c r="Q156" s="159">
        <v>0</v>
      </c>
      <c r="R156" s="159">
        <f t="shared" si="1"/>
        <v>0</v>
      </c>
      <c r="S156" s="159">
        <v>0</v>
      </c>
      <c r="T156" s="160">
        <f t="shared" si="2"/>
        <v>0</v>
      </c>
      <c r="U156" s="28"/>
      <c r="V156" s="28"/>
      <c r="W156" s="28"/>
      <c r="X156" s="28"/>
      <c r="Y156" s="28"/>
      <c r="Z156" s="28"/>
      <c r="AA156" s="28"/>
      <c r="AB156" s="28"/>
      <c r="AC156" s="28"/>
      <c r="AD156" s="28"/>
      <c r="AE156" s="28"/>
      <c r="AR156" s="161" t="s">
        <v>86</v>
      </c>
      <c r="AT156" s="161" t="s">
        <v>177</v>
      </c>
      <c r="AU156" s="161" t="s">
        <v>76</v>
      </c>
      <c r="AY156" s="16" t="s">
        <v>175</v>
      </c>
      <c r="BE156" s="162">
        <f t="shared" si="3"/>
        <v>0</v>
      </c>
      <c r="BF156" s="162">
        <f t="shared" si="4"/>
        <v>0</v>
      </c>
      <c r="BG156" s="162">
        <f t="shared" si="5"/>
        <v>0</v>
      </c>
      <c r="BH156" s="162">
        <f t="shared" si="6"/>
        <v>0</v>
      </c>
      <c r="BI156" s="162">
        <f t="shared" si="7"/>
        <v>0</v>
      </c>
      <c r="BJ156" s="16" t="s">
        <v>80</v>
      </c>
      <c r="BK156" s="162">
        <f t="shared" si="8"/>
        <v>0</v>
      </c>
      <c r="BL156" s="16" t="s">
        <v>86</v>
      </c>
      <c r="BM156" s="161" t="s">
        <v>617</v>
      </c>
    </row>
    <row r="157" spans="1:65" s="2" customFormat="1" ht="24.2" customHeight="1" x14ac:dyDescent="0.2">
      <c r="A157" s="28"/>
      <c r="B157" s="149"/>
      <c r="C157" s="150">
        <v>29</v>
      </c>
      <c r="D157" s="150" t="s">
        <v>177</v>
      </c>
      <c r="E157" s="151" t="s">
        <v>1946</v>
      </c>
      <c r="F157" s="152" t="s">
        <v>1947</v>
      </c>
      <c r="G157" s="153" t="s">
        <v>275</v>
      </c>
      <c r="H157" s="154">
        <v>1</v>
      </c>
      <c r="I157" s="155"/>
      <c r="J157" s="155"/>
      <c r="K157" s="156"/>
      <c r="L157" s="29"/>
      <c r="M157" s="157" t="s">
        <v>1</v>
      </c>
      <c r="N157" s="158" t="s">
        <v>35</v>
      </c>
      <c r="O157" s="159">
        <v>0</v>
      </c>
      <c r="P157" s="159">
        <f t="shared" si="0"/>
        <v>0</v>
      </c>
      <c r="Q157" s="159">
        <v>0</v>
      </c>
      <c r="R157" s="159">
        <f t="shared" si="1"/>
        <v>0</v>
      </c>
      <c r="S157" s="159">
        <v>0</v>
      </c>
      <c r="T157" s="160">
        <f t="shared" si="2"/>
        <v>0</v>
      </c>
      <c r="U157" s="28"/>
      <c r="V157" s="28"/>
      <c r="W157" s="28"/>
      <c r="X157" s="28"/>
      <c r="Y157" s="28"/>
      <c r="Z157" s="28"/>
      <c r="AA157" s="28"/>
      <c r="AB157" s="28"/>
      <c r="AC157" s="28"/>
      <c r="AD157" s="28"/>
      <c r="AE157" s="28"/>
      <c r="AR157" s="161" t="s">
        <v>86</v>
      </c>
      <c r="AT157" s="161" t="s">
        <v>177</v>
      </c>
      <c r="AU157" s="161" t="s">
        <v>76</v>
      </c>
      <c r="AY157" s="16" t="s">
        <v>175</v>
      </c>
      <c r="BE157" s="162">
        <f t="shared" si="3"/>
        <v>0</v>
      </c>
      <c r="BF157" s="162">
        <f t="shared" si="4"/>
        <v>0</v>
      </c>
      <c r="BG157" s="162">
        <f t="shared" si="5"/>
        <v>0</v>
      </c>
      <c r="BH157" s="162">
        <f t="shared" si="6"/>
        <v>0</v>
      </c>
      <c r="BI157" s="162">
        <f t="shared" si="7"/>
        <v>0</v>
      </c>
      <c r="BJ157" s="16" t="s">
        <v>80</v>
      </c>
      <c r="BK157" s="162">
        <f t="shared" si="8"/>
        <v>0</v>
      </c>
      <c r="BL157" s="16" t="s">
        <v>86</v>
      </c>
      <c r="BM157" s="161" t="s">
        <v>625</v>
      </c>
    </row>
    <row r="158" spans="1:65" s="2" customFormat="1" ht="16.5" customHeight="1" x14ac:dyDescent="0.2">
      <c r="A158" s="28"/>
      <c r="B158" s="149"/>
      <c r="C158" s="150">
        <v>30</v>
      </c>
      <c r="D158" s="150" t="s">
        <v>177</v>
      </c>
      <c r="E158" s="151" t="s">
        <v>1948</v>
      </c>
      <c r="F158" s="152" t="s">
        <v>1949</v>
      </c>
      <c r="G158" s="153" t="s">
        <v>275</v>
      </c>
      <c r="H158" s="154">
        <v>95</v>
      </c>
      <c r="I158" s="155"/>
      <c r="J158" s="155"/>
      <c r="K158" s="156"/>
      <c r="L158" s="29"/>
      <c r="M158" s="157" t="s">
        <v>1</v>
      </c>
      <c r="N158" s="158" t="s">
        <v>35</v>
      </c>
      <c r="O158" s="159">
        <v>0</v>
      </c>
      <c r="P158" s="159">
        <f t="shared" si="0"/>
        <v>0</v>
      </c>
      <c r="Q158" s="159">
        <v>0</v>
      </c>
      <c r="R158" s="159">
        <f t="shared" si="1"/>
        <v>0</v>
      </c>
      <c r="S158" s="159">
        <v>0</v>
      </c>
      <c r="T158" s="160">
        <f t="shared" si="2"/>
        <v>0</v>
      </c>
      <c r="U158" s="28"/>
      <c r="V158" s="28"/>
      <c r="W158" s="28"/>
      <c r="X158" s="28"/>
      <c r="Y158" s="28"/>
      <c r="Z158" s="28"/>
      <c r="AA158" s="28"/>
      <c r="AB158" s="28"/>
      <c r="AC158" s="28"/>
      <c r="AD158" s="28"/>
      <c r="AE158" s="28"/>
      <c r="AR158" s="161" t="s">
        <v>86</v>
      </c>
      <c r="AT158" s="161" t="s">
        <v>177</v>
      </c>
      <c r="AU158" s="161" t="s">
        <v>76</v>
      </c>
      <c r="AY158" s="16" t="s">
        <v>175</v>
      </c>
      <c r="BE158" s="162">
        <f t="shared" si="3"/>
        <v>0</v>
      </c>
      <c r="BF158" s="162">
        <f t="shared" si="4"/>
        <v>0</v>
      </c>
      <c r="BG158" s="162">
        <f t="shared" si="5"/>
        <v>0</v>
      </c>
      <c r="BH158" s="162">
        <f t="shared" si="6"/>
        <v>0</v>
      </c>
      <c r="BI158" s="162">
        <f t="shared" si="7"/>
        <v>0</v>
      </c>
      <c r="BJ158" s="16" t="s">
        <v>80</v>
      </c>
      <c r="BK158" s="162">
        <f t="shared" si="8"/>
        <v>0</v>
      </c>
      <c r="BL158" s="16" t="s">
        <v>86</v>
      </c>
      <c r="BM158" s="161" t="s">
        <v>632</v>
      </c>
    </row>
    <row r="159" spans="1:65" s="2" customFormat="1" ht="16.5" customHeight="1" x14ac:dyDescent="0.2">
      <c r="A159" s="28"/>
      <c r="B159" s="149"/>
      <c r="C159" s="150">
        <v>31</v>
      </c>
      <c r="D159" s="150" t="s">
        <v>177</v>
      </c>
      <c r="E159" s="151" t="s">
        <v>1950</v>
      </c>
      <c r="F159" s="152" t="s">
        <v>1951</v>
      </c>
      <c r="G159" s="153" t="s">
        <v>275</v>
      </c>
      <c r="H159" s="154">
        <v>8</v>
      </c>
      <c r="I159" s="155"/>
      <c r="J159" s="155"/>
      <c r="K159" s="156"/>
      <c r="L159" s="29"/>
      <c r="M159" s="157" t="s">
        <v>1</v>
      </c>
      <c r="N159" s="158" t="s">
        <v>35</v>
      </c>
      <c r="O159" s="159">
        <v>0</v>
      </c>
      <c r="P159" s="159">
        <f t="shared" si="0"/>
        <v>0</v>
      </c>
      <c r="Q159" s="159">
        <v>0</v>
      </c>
      <c r="R159" s="159">
        <f t="shared" si="1"/>
        <v>0</v>
      </c>
      <c r="S159" s="159">
        <v>0</v>
      </c>
      <c r="T159" s="160">
        <f t="shared" si="2"/>
        <v>0</v>
      </c>
      <c r="U159" s="28"/>
      <c r="V159" s="28"/>
      <c r="W159" s="28"/>
      <c r="X159" s="28"/>
      <c r="Y159" s="28"/>
      <c r="Z159" s="28"/>
      <c r="AA159" s="28"/>
      <c r="AB159" s="28"/>
      <c r="AC159" s="28"/>
      <c r="AD159" s="28"/>
      <c r="AE159" s="28"/>
      <c r="AR159" s="161" t="s">
        <v>86</v>
      </c>
      <c r="AT159" s="161" t="s">
        <v>177</v>
      </c>
      <c r="AU159" s="161" t="s">
        <v>76</v>
      </c>
      <c r="AY159" s="16" t="s">
        <v>175</v>
      </c>
      <c r="BE159" s="162">
        <f t="shared" si="3"/>
        <v>0</v>
      </c>
      <c r="BF159" s="162">
        <f t="shared" si="4"/>
        <v>0</v>
      </c>
      <c r="BG159" s="162">
        <f t="shared" si="5"/>
        <v>0</v>
      </c>
      <c r="BH159" s="162">
        <f t="shared" si="6"/>
        <v>0</v>
      </c>
      <c r="BI159" s="162">
        <f t="shared" si="7"/>
        <v>0</v>
      </c>
      <c r="BJ159" s="16" t="s">
        <v>80</v>
      </c>
      <c r="BK159" s="162">
        <f t="shared" si="8"/>
        <v>0</v>
      </c>
      <c r="BL159" s="16" t="s">
        <v>86</v>
      </c>
      <c r="BM159" s="161" t="s">
        <v>640</v>
      </c>
    </row>
    <row r="160" spans="1:65" s="2" customFormat="1" ht="16.5" customHeight="1" x14ac:dyDescent="0.2">
      <c r="A160" s="28"/>
      <c r="B160" s="149"/>
      <c r="C160" s="150">
        <v>32</v>
      </c>
      <c r="D160" s="150" t="s">
        <v>177</v>
      </c>
      <c r="E160" s="151" t="s">
        <v>1952</v>
      </c>
      <c r="F160" s="152" t="s">
        <v>1953</v>
      </c>
      <c r="G160" s="153" t="s">
        <v>250</v>
      </c>
      <c r="H160" s="154">
        <v>10</v>
      </c>
      <c r="I160" s="155"/>
      <c r="J160" s="155"/>
      <c r="K160" s="156"/>
      <c r="L160" s="29"/>
      <c r="M160" s="157" t="s">
        <v>1</v>
      </c>
      <c r="N160" s="158" t="s">
        <v>35</v>
      </c>
      <c r="O160" s="159">
        <v>0</v>
      </c>
      <c r="P160" s="159">
        <f t="shared" si="0"/>
        <v>0</v>
      </c>
      <c r="Q160" s="159">
        <v>0</v>
      </c>
      <c r="R160" s="159">
        <f t="shared" si="1"/>
        <v>0</v>
      </c>
      <c r="S160" s="159">
        <v>0</v>
      </c>
      <c r="T160" s="160">
        <f t="shared" si="2"/>
        <v>0</v>
      </c>
      <c r="U160" s="28"/>
      <c r="V160" s="28"/>
      <c r="W160" s="28"/>
      <c r="X160" s="28"/>
      <c r="Y160" s="28"/>
      <c r="Z160" s="28"/>
      <c r="AA160" s="28"/>
      <c r="AB160" s="28"/>
      <c r="AC160" s="28"/>
      <c r="AD160" s="28"/>
      <c r="AE160" s="28"/>
      <c r="AR160" s="161" t="s">
        <v>86</v>
      </c>
      <c r="AT160" s="161" t="s">
        <v>177</v>
      </c>
      <c r="AU160" s="161" t="s">
        <v>76</v>
      </c>
      <c r="AY160" s="16" t="s">
        <v>175</v>
      </c>
      <c r="BE160" s="162">
        <f t="shared" si="3"/>
        <v>0</v>
      </c>
      <c r="BF160" s="162">
        <f t="shared" si="4"/>
        <v>0</v>
      </c>
      <c r="BG160" s="162">
        <f t="shared" si="5"/>
        <v>0</v>
      </c>
      <c r="BH160" s="162">
        <f t="shared" si="6"/>
        <v>0</v>
      </c>
      <c r="BI160" s="162">
        <f t="shared" si="7"/>
        <v>0</v>
      </c>
      <c r="BJ160" s="16" t="s">
        <v>80</v>
      </c>
      <c r="BK160" s="162">
        <f t="shared" si="8"/>
        <v>0</v>
      </c>
      <c r="BL160" s="16" t="s">
        <v>86</v>
      </c>
      <c r="BM160" s="161" t="s">
        <v>649</v>
      </c>
    </row>
    <row r="161" spans="1:65" s="2" customFormat="1" ht="24.2" customHeight="1" x14ac:dyDescent="0.2">
      <c r="A161" s="28"/>
      <c r="B161" s="149"/>
      <c r="C161" s="150">
        <v>33</v>
      </c>
      <c r="D161" s="150" t="s">
        <v>177</v>
      </c>
      <c r="E161" s="151" t="s">
        <v>1954</v>
      </c>
      <c r="F161" s="152" t="s">
        <v>1955</v>
      </c>
      <c r="G161" s="153" t="s">
        <v>275</v>
      </c>
      <c r="H161" s="154">
        <v>250</v>
      </c>
      <c r="I161" s="155"/>
      <c r="J161" s="155"/>
      <c r="K161" s="156"/>
      <c r="L161" s="29"/>
      <c r="M161" s="157" t="s">
        <v>1</v>
      </c>
      <c r="N161" s="158" t="s">
        <v>35</v>
      </c>
      <c r="O161" s="159">
        <v>0</v>
      </c>
      <c r="P161" s="159">
        <f t="shared" ref="P161:P183" si="9">O161*H161</f>
        <v>0</v>
      </c>
      <c r="Q161" s="159">
        <v>0</v>
      </c>
      <c r="R161" s="159">
        <f t="shared" ref="R161:R183" si="10">Q161*H161</f>
        <v>0</v>
      </c>
      <c r="S161" s="159">
        <v>0</v>
      </c>
      <c r="T161" s="160">
        <f t="shared" ref="T161:T183" si="11">S161*H161</f>
        <v>0</v>
      </c>
      <c r="U161" s="28"/>
      <c r="V161" s="28"/>
      <c r="W161" s="28"/>
      <c r="X161" s="28"/>
      <c r="Y161" s="28"/>
      <c r="Z161" s="28"/>
      <c r="AA161" s="28"/>
      <c r="AB161" s="28"/>
      <c r="AC161" s="28"/>
      <c r="AD161" s="28"/>
      <c r="AE161" s="28"/>
      <c r="AR161" s="161" t="s">
        <v>86</v>
      </c>
      <c r="AT161" s="161" t="s">
        <v>177</v>
      </c>
      <c r="AU161" s="161" t="s">
        <v>76</v>
      </c>
      <c r="AY161" s="16" t="s">
        <v>175</v>
      </c>
      <c r="BE161" s="162">
        <f t="shared" ref="BE161:BE183" si="12">IF(N161="základná",J161,0)</f>
        <v>0</v>
      </c>
      <c r="BF161" s="162">
        <f t="shared" ref="BF161:BF183" si="13">IF(N161="znížená",J161,0)</f>
        <v>0</v>
      </c>
      <c r="BG161" s="162">
        <f t="shared" ref="BG161:BG183" si="14">IF(N161="zákl. prenesená",J161,0)</f>
        <v>0</v>
      </c>
      <c r="BH161" s="162">
        <f t="shared" ref="BH161:BH183" si="15">IF(N161="zníž. prenesená",J161,0)</f>
        <v>0</v>
      </c>
      <c r="BI161" s="162">
        <f t="shared" ref="BI161:BI183" si="16">IF(N161="nulová",J161,0)</f>
        <v>0</v>
      </c>
      <c r="BJ161" s="16" t="s">
        <v>80</v>
      </c>
      <c r="BK161" s="162">
        <f t="shared" ref="BK161:BK183" si="17">ROUND(I161*H161,2)</f>
        <v>0</v>
      </c>
      <c r="BL161" s="16" t="s">
        <v>86</v>
      </c>
      <c r="BM161" s="161" t="s">
        <v>657</v>
      </c>
    </row>
    <row r="162" spans="1:65" s="2" customFormat="1" ht="24.2" customHeight="1" x14ac:dyDescent="0.2">
      <c r="A162" s="28"/>
      <c r="B162" s="149"/>
      <c r="C162" s="295">
        <v>34</v>
      </c>
      <c r="D162" s="150" t="s">
        <v>177</v>
      </c>
      <c r="E162" s="151" t="s">
        <v>1956</v>
      </c>
      <c r="F162" s="152" t="s">
        <v>1957</v>
      </c>
      <c r="G162" s="153" t="s">
        <v>275</v>
      </c>
      <c r="H162" s="154">
        <v>80</v>
      </c>
      <c r="I162" s="155"/>
      <c r="J162" s="155"/>
      <c r="K162" s="156"/>
      <c r="L162" s="29"/>
      <c r="M162" s="157" t="s">
        <v>1</v>
      </c>
      <c r="N162" s="158" t="s">
        <v>35</v>
      </c>
      <c r="O162" s="159">
        <v>0</v>
      </c>
      <c r="P162" s="159">
        <f t="shared" si="9"/>
        <v>0</v>
      </c>
      <c r="Q162" s="159">
        <v>0</v>
      </c>
      <c r="R162" s="159">
        <f t="shared" si="10"/>
        <v>0</v>
      </c>
      <c r="S162" s="159">
        <v>0</v>
      </c>
      <c r="T162" s="160">
        <f t="shared" si="11"/>
        <v>0</v>
      </c>
      <c r="U162" s="28"/>
      <c r="V162" s="28"/>
      <c r="W162" s="28"/>
      <c r="X162" s="28"/>
      <c r="Y162" s="28"/>
      <c r="Z162" s="28"/>
      <c r="AA162" s="28"/>
      <c r="AB162" s="28"/>
      <c r="AC162" s="28"/>
      <c r="AD162" s="28"/>
      <c r="AE162" s="28"/>
      <c r="AR162" s="161" t="s">
        <v>86</v>
      </c>
      <c r="AT162" s="161" t="s">
        <v>177</v>
      </c>
      <c r="AU162" s="161" t="s">
        <v>76</v>
      </c>
      <c r="AY162" s="16" t="s">
        <v>175</v>
      </c>
      <c r="BE162" s="162">
        <f t="shared" si="12"/>
        <v>0</v>
      </c>
      <c r="BF162" s="162">
        <f t="shared" si="13"/>
        <v>0</v>
      </c>
      <c r="BG162" s="162">
        <f t="shared" si="14"/>
        <v>0</v>
      </c>
      <c r="BH162" s="162">
        <f t="shared" si="15"/>
        <v>0</v>
      </c>
      <c r="BI162" s="162">
        <f t="shared" si="16"/>
        <v>0</v>
      </c>
      <c r="BJ162" s="16" t="s">
        <v>80</v>
      </c>
      <c r="BK162" s="162">
        <f t="shared" si="17"/>
        <v>0</v>
      </c>
      <c r="BL162" s="16" t="s">
        <v>86</v>
      </c>
      <c r="BM162" s="161" t="s">
        <v>666</v>
      </c>
    </row>
    <row r="163" spans="1:65" s="2" customFormat="1" ht="16.5" customHeight="1" x14ac:dyDescent="0.2">
      <c r="A163" s="28"/>
      <c r="B163" s="149"/>
      <c r="C163" s="295"/>
      <c r="D163" s="150" t="s">
        <v>177</v>
      </c>
      <c r="E163" s="151" t="s">
        <v>1958</v>
      </c>
      <c r="F163" s="152" t="s">
        <v>1959</v>
      </c>
      <c r="G163" s="153" t="s">
        <v>1</v>
      </c>
      <c r="H163" s="154"/>
      <c r="I163" s="155"/>
      <c r="J163" s="155"/>
      <c r="K163" s="156"/>
      <c r="L163" s="29"/>
      <c r="M163" s="157" t="s">
        <v>1</v>
      </c>
      <c r="N163" s="158" t="s">
        <v>35</v>
      </c>
      <c r="O163" s="159">
        <v>0</v>
      </c>
      <c r="P163" s="159">
        <f t="shared" si="9"/>
        <v>0</v>
      </c>
      <c r="Q163" s="159">
        <v>0</v>
      </c>
      <c r="R163" s="159">
        <f t="shared" si="10"/>
        <v>0</v>
      </c>
      <c r="S163" s="159">
        <v>0</v>
      </c>
      <c r="T163" s="160">
        <f t="shared" si="11"/>
        <v>0</v>
      </c>
      <c r="U163" s="28"/>
      <c r="V163" s="28"/>
      <c r="W163" s="28"/>
      <c r="X163" s="28"/>
      <c r="Y163" s="28"/>
      <c r="Z163" s="28"/>
      <c r="AA163" s="28"/>
      <c r="AB163" s="28"/>
      <c r="AC163" s="28"/>
      <c r="AD163" s="28"/>
      <c r="AE163" s="28"/>
      <c r="AR163" s="161" t="s">
        <v>86</v>
      </c>
      <c r="AT163" s="161" t="s">
        <v>177</v>
      </c>
      <c r="AU163" s="161" t="s">
        <v>76</v>
      </c>
      <c r="AY163" s="16" t="s">
        <v>175</v>
      </c>
      <c r="BE163" s="162">
        <f t="shared" si="12"/>
        <v>0</v>
      </c>
      <c r="BF163" s="162">
        <f t="shared" si="13"/>
        <v>0</v>
      </c>
      <c r="BG163" s="162">
        <f t="shared" si="14"/>
        <v>0</v>
      </c>
      <c r="BH163" s="162">
        <f t="shared" si="15"/>
        <v>0</v>
      </c>
      <c r="BI163" s="162">
        <f t="shared" si="16"/>
        <v>0</v>
      </c>
      <c r="BJ163" s="16" t="s">
        <v>80</v>
      </c>
      <c r="BK163" s="162">
        <f t="shared" si="17"/>
        <v>0</v>
      </c>
      <c r="BL163" s="16" t="s">
        <v>86</v>
      </c>
      <c r="BM163" s="161" t="s">
        <v>672</v>
      </c>
    </row>
    <row r="164" spans="1:65" s="2" customFormat="1" ht="16.5" customHeight="1" x14ac:dyDescent="0.2">
      <c r="A164" s="28"/>
      <c r="B164" s="149"/>
      <c r="C164" s="295"/>
      <c r="D164" s="150" t="s">
        <v>177</v>
      </c>
      <c r="E164" s="151" t="s">
        <v>1960</v>
      </c>
      <c r="F164" s="152" t="s">
        <v>1961</v>
      </c>
      <c r="G164" s="153" t="s">
        <v>1</v>
      </c>
      <c r="H164" s="154"/>
      <c r="I164" s="155"/>
      <c r="J164" s="155"/>
      <c r="K164" s="156"/>
      <c r="L164" s="29"/>
      <c r="M164" s="157" t="s">
        <v>1</v>
      </c>
      <c r="N164" s="158" t="s">
        <v>35</v>
      </c>
      <c r="O164" s="159">
        <v>0</v>
      </c>
      <c r="P164" s="159">
        <f t="shared" si="9"/>
        <v>0</v>
      </c>
      <c r="Q164" s="159">
        <v>0</v>
      </c>
      <c r="R164" s="159">
        <f t="shared" si="10"/>
        <v>0</v>
      </c>
      <c r="S164" s="159">
        <v>0</v>
      </c>
      <c r="T164" s="160">
        <f t="shared" si="11"/>
        <v>0</v>
      </c>
      <c r="U164" s="28"/>
      <c r="V164" s="28"/>
      <c r="W164" s="28"/>
      <c r="X164" s="28"/>
      <c r="Y164" s="28"/>
      <c r="Z164" s="28"/>
      <c r="AA164" s="28"/>
      <c r="AB164" s="28"/>
      <c r="AC164" s="28"/>
      <c r="AD164" s="28"/>
      <c r="AE164" s="28"/>
      <c r="AR164" s="161" t="s">
        <v>86</v>
      </c>
      <c r="AT164" s="161" t="s">
        <v>177</v>
      </c>
      <c r="AU164" s="161" t="s">
        <v>76</v>
      </c>
      <c r="AY164" s="16" t="s">
        <v>175</v>
      </c>
      <c r="BE164" s="162">
        <f t="shared" si="12"/>
        <v>0</v>
      </c>
      <c r="BF164" s="162">
        <f t="shared" si="13"/>
        <v>0</v>
      </c>
      <c r="BG164" s="162">
        <f t="shared" si="14"/>
        <v>0</v>
      </c>
      <c r="BH164" s="162">
        <f t="shared" si="15"/>
        <v>0</v>
      </c>
      <c r="BI164" s="162">
        <f t="shared" si="16"/>
        <v>0</v>
      </c>
      <c r="BJ164" s="16" t="s">
        <v>80</v>
      </c>
      <c r="BK164" s="162">
        <f t="shared" si="17"/>
        <v>0</v>
      </c>
      <c r="BL164" s="16" t="s">
        <v>86</v>
      </c>
      <c r="BM164" s="161" t="s">
        <v>680</v>
      </c>
    </row>
    <row r="165" spans="1:65" s="2" customFormat="1" ht="16.5" customHeight="1" x14ac:dyDescent="0.2">
      <c r="A165" s="28"/>
      <c r="B165" s="149"/>
      <c r="C165" s="295"/>
      <c r="D165" s="150" t="s">
        <v>177</v>
      </c>
      <c r="E165" s="151" t="s">
        <v>1962</v>
      </c>
      <c r="F165" s="152" t="s">
        <v>1963</v>
      </c>
      <c r="G165" s="153" t="s">
        <v>1</v>
      </c>
      <c r="H165" s="154"/>
      <c r="I165" s="155"/>
      <c r="J165" s="155"/>
      <c r="K165" s="156"/>
      <c r="L165" s="29"/>
      <c r="M165" s="157" t="s">
        <v>1</v>
      </c>
      <c r="N165" s="158" t="s">
        <v>35</v>
      </c>
      <c r="O165" s="159">
        <v>0</v>
      </c>
      <c r="P165" s="159">
        <f t="shared" si="9"/>
        <v>0</v>
      </c>
      <c r="Q165" s="159">
        <v>0</v>
      </c>
      <c r="R165" s="159">
        <f t="shared" si="10"/>
        <v>0</v>
      </c>
      <c r="S165" s="159">
        <v>0</v>
      </c>
      <c r="T165" s="160">
        <f t="shared" si="11"/>
        <v>0</v>
      </c>
      <c r="U165" s="28"/>
      <c r="V165" s="28"/>
      <c r="W165" s="28"/>
      <c r="X165" s="28"/>
      <c r="Y165" s="28"/>
      <c r="Z165" s="28"/>
      <c r="AA165" s="28"/>
      <c r="AB165" s="28"/>
      <c r="AC165" s="28"/>
      <c r="AD165" s="28"/>
      <c r="AE165" s="28"/>
      <c r="AR165" s="161" t="s">
        <v>86</v>
      </c>
      <c r="AT165" s="161" t="s">
        <v>177</v>
      </c>
      <c r="AU165" s="161" t="s">
        <v>76</v>
      </c>
      <c r="AY165" s="16" t="s">
        <v>175</v>
      </c>
      <c r="BE165" s="162">
        <f t="shared" si="12"/>
        <v>0</v>
      </c>
      <c r="BF165" s="162">
        <f t="shared" si="13"/>
        <v>0</v>
      </c>
      <c r="BG165" s="162">
        <f t="shared" si="14"/>
        <v>0</v>
      </c>
      <c r="BH165" s="162">
        <f t="shared" si="15"/>
        <v>0</v>
      </c>
      <c r="BI165" s="162">
        <f t="shared" si="16"/>
        <v>0</v>
      </c>
      <c r="BJ165" s="16" t="s">
        <v>80</v>
      </c>
      <c r="BK165" s="162">
        <f t="shared" si="17"/>
        <v>0</v>
      </c>
      <c r="BL165" s="16" t="s">
        <v>86</v>
      </c>
      <c r="BM165" s="161" t="s">
        <v>1207</v>
      </c>
    </row>
    <row r="166" spans="1:65" s="2" customFormat="1" ht="16.5" customHeight="1" x14ac:dyDescent="0.2">
      <c r="A166" s="28"/>
      <c r="B166" s="149"/>
      <c r="C166" s="295"/>
      <c r="D166" s="150" t="s">
        <v>177</v>
      </c>
      <c r="E166" s="151" t="s">
        <v>1964</v>
      </c>
      <c r="F166" s="152" t="s">
        <v>1965</v>
      </c>
      <c r="G166" s="153" t="s">
        <v>1</v>
      </c>
      <c r="H166" s="154"/>
      <c r="I166" s="155"/>
      <c r="J166" s="155"/>
      <c r="K166" s="156"/>
      <c r="L166" s="29"/>
      <c r="M166" s="157" t="s">
        <v>1</v>
      </c>
      <c r="N166" s="158" t="s">
        <v>35</v>
      </c>
      <c r="O166" s="159">
        <v>0</v>
      </c>
      <c r="P166" s="159">
        <f t="shared" si="9"/>
        <v>0</v>
      </c>
      <c r="Q166" s="159">
        <v>0</v>
      </c>
      <c r="R166" s="159">
        <f t="shared" si="10"/>
        <v>0</v>
      </c>
      <c r="S166" s="159">
        <v>0</v>
      </c>
      <c r="T166" s="160">
        <f t="shared" si="11"/>
        <v>0</v>
      </c>
      <c r="U166" s="28"/>
      <c r="V166" s="28"/>
      <c r="W166" s="28"/>
      <c r="X166" s="28"/>
      <c r="Y166" s="28"/>
      <c r="Z166" s="28"/>
      <c r="AA166" s="28"/>
      <c r="AB166" s="28"/>
      <c r="AC166" s="28"/>
      <c r="AD166" s="28"/>
      <c r="AE166" s="28"/>
      <c r="AR166" s="161" t="s">
        <v>86</v>
      </c>
      <c r="AT166" s="161" t="s">
        <v>177</v>
      </c>
      <c r="AU166" s="161" t="s">
        <v>76</v>
      </c>
      <c r="AY166" s="16" t="s">
        <v>175</v>
      </c>
      <c r="BE166" s="162">
        <f t="shared" si="12"/>
        <v>0</v>
      </c>
      <c r="BF166" s="162">
        <f t="shared" si="13"/>
        <v>0</v>
      </c>
      <c r="BG166" s="162">
        <f t="shared" si="14"/>
        <v>0</v>
      </c>
      <c r="BH166" s="162">
        <f t="shared" si="15"/>
        <v>0</v>
      </c>
      <c r="BI166" s="162">
        <f t="shared" si="16"/>
        <v>0</v>
      </c>
      <c r="BJ166" s="16" t="s">
        <v>80</v>
      </c>
      <c r="BK166" s="162">
        <f t="shared" si="17"/>
        <v>0</v>
      </c>
      <c r="BL166" s="16" t="s">
        <v>86</v>
      </c>
      <c r="BM166" s="161" t="s">
        <v>1209</v>
      </c>
    </row>
    <row r="167" spans="1:65" s="2" customFormat="1" ht="16.5" customHeight="1" x14ac:dyDescent="0.2">
      <c r="A167" s="28"/>
      <c r="B167" s="149"/>
      <c r="C167" s="295"/>
      <c r="D167" s="150" t="s">
        <v>177</v>
      </c>
      <c r="E167" s="151" t="s">
        <v>1966</v>
      </c>
      <c r="F167" s="152" t="s">
        <v>1967</v>
      </c>
      <c r="G167" s="153" t="s">
        <v>1</v>
      </c>
      <c r="H167" s="154"/>
      <c r="I167" s="155"/>
      <c r="J167" s="155"/>
      <c r="K167" s="156"/>
      <c r="L167" s="29"/>
      <c r="M167" s="157" t="s">
        <v>1</v>
      </c>
      <c r="N167" s="158" t="s">
        <v>35</v>
      </c>
      <c r="O167" s="159">
        <v>0</v>
      </c>
      <c r="P167" s="159">
        <f t="shared" si="9"/>
        <v>0</v>
      </c>
      <c r="Q167" s="159">
        <v>0</v>
      </c>
      <c r="R167" s="159">
        <f t="shared" si="10"/>
        <v>0</v>
      </c>
      <c r="S167" s="159">
        <v>0</v>
      </c>
      <c r="T167" s="160">
        <f t="shared" si="11"/>
        <v>0</v>
      </c>
      <c r="U167" s="28"/>
      <c r="V167" s="28"/>
      <c r="W167" s="28"/>
      <c r="X167" s="28"/>
      <c r="Y167" s="28"/>
      <c r="Z167" s="28"/>
      <c r="AA167" s="28"/>
      <c r="AB167" s="28"/>
      <c r="AC167" s="28"/>
      <c r="AD167" s="28"/>
      <c r="AE167" s="28"/>
      <c r="AR167" s="161" t="s">
        <v>86</v>
      </c>
      <c r="AT167" s="161" t="s">
        <v>177</v>
      </c>
      <c r="AU167" s="161" t="s">
        <v>76</v>
      </c>
      <c r="AY167" s="16" t="s">
        <v>175</v>
      </c>
      <c r="BE167" s="162">
        <f t="shared" si="12"/>
        <v>0</v>
      </c>
      <c r="BF167" s="162">
        <f t="shared" si="13"/>
        <v>0</v>
      </c>
      <c r="BG167" s="162">
        <f t="shared" si="14"/>
        <v>0</v>
      </c>
      <c r="BH167" s="162">
        <f t="shared" si="15"/>
        <v>0</v>
      </c>
      <c r="BI167" s="162">
        <f t="shared" si="16"/>
        <v>0</v>
      </c>
      <c r="BJ167" s="16" t="s">
        <v>80</v>
      </c>
      <c r="BK167" s="162">
        <f t="shared" si="17"/>
        <v>0</v>
      </c>
      <c r="BL167" s="16" t="s">
        <v>86</v>
      </c>
      <c r="BM167" s="161" t="s">
        <v>1211</v>
      </c>
    </row>
    <row r="168" spans="1:65" s="2" customFormat="1" ht="16.5" customHeight="1" x14ac:dyDescent="0.2">
      <c r="A168" s="28"/>
      <c r="B168" s="149"/>
      <c r="C168" s="295"/>
      <c r="D168" s="150" t="s">
        <v>177</v>
      </c>
      <c r="E168" s="151" t="s">
        <v>1968</v>
      </c>
      <c r="F168" s="152" t="s">
        <v>1969</v>
      </c>
      <c r="G168" s="153" t="s">
        <v>1</v>
      </c>
      <c r="H168" s="154"/>
      <c r="I168" s="155"/>
      <c r="J168" s="155"/>
      <c r="K168" s="156"/>
      <c r="L168" s="29"/>
      <c r="M168" s="157" t="s">
        <v>1</v>
      </c>
      <c r="N168" s="158" t="s">
        <v>35</v>
      </c>
      <c r="O168" s="159">
        <v>0</v>
      </c>
      <c r="P168" s="159">
        <f t="shared" si="9"/>
        <v>0</v>
      </c>
      <c r="Q168" s="159">
        <v>0</v>
      </c>
      <c r="R168" s="159">
        <f t="shared" si="10"/>
        <v>0</v>
      </c>
      <c r="S168" s="159">
        <v>0</v>
      </c>
      <c r="T168" s="160">
        <f t="shared" si="11"/>
        <v>0</v>
      </c>
      <c r="U168" s="28"/>
      <c r="V168" s="28"/>
      <c r="W168" s="28"/>
      <c r="X168" s="28"/>
      <c r="Y168" s="28"/>
      <c r="Z168" s="28"/>
      <c r="AA168" s="28"/>
      <c r="AB168" s="28"/>
      <c r="AC168" s="28"/>
      <c r="AD168" s="28"/>
      <c r="AE168" s="28"/>
      <c r="AR168" s="161" t="s">
        <v>86</v>
      </c>
      <c r="AT168" s="161" t="s">
        <v>177</v>
      </c>
      <c r="AU168" s="161" t="s">
        <v>76</v>
      </c>
      <c r="AY168" s="16" t="s">
        <v>175</v>
      </c>
      <c r="BE168" s="162">
        <f t="shared" si="12"/>
        <v>0</v>
      </c>
      <c r="BF168" s="162">
        <f t="shared" si="13"/>
        <v>0</v>
      </c>
      <c r="BG168" s="162">
        <f t="shared" si="14"/>
        <v>0</v>
      </c>
      <c r="BH168" s="162">
        <f t="shared" si="15"/>
        <v>0</v>
      </c>
      <c r="BI168" s="162">
        <f t="shared" si="16"/>
        <v>0</v>
      </c>
      <c r="BJ168" s="16" t="s">
        <v>80</v>
      </c>
      <c r="BK168" s="162">
        <f t="shared" si="17"/>
        <v>0</v>
      </c>
      <c r="BL168" s="16" t="s">
        <v>86</v>
      </c>
      <c r="BM168" s="161" t="s">
        <v>1214</v>
      </c>
    </row>
    <row r="169" spans="1:65" s="2" customFormat="1" ht="16.5" customHeight="1" x14ac:dyDescent="0.2">
      <c r="A169" s="28"/>
      <c r="B169" s="149"/>
      <c r="C169" s="150">
        <v>41</v>
      </c>
      <c r="D169" s="150" t="s">
        <v>177</v>
      </c>
      <c r="E169" s="151" t="s">
        <v>1970</v>
      </c>
      <c r="F169" s="152" t="s">
        <v>1971</v>
      </c>
      <c r="G169" s="153" t="s">
        <v>1</v>
      </c>
      <c r="H169" s="154"/>
      <c r="I169" s="155"/>
      <c r="J169" s="155"/>
      <c r="K169" s="156"/>
      <c r="L169" s="29"/>
      <c r="M169" s="157" t="s">
        <v>1</v>
      </c>
      <c r="N169" s="158" t="s">
        <v>35</v>
      </c>
      <c r="O169" s="159">
        <v>0</v>
      </c>
      <c r="P169" s="159">
        <f t="shared" si="9"/>
        <v>0</v>
      </c>
      <c r="Q169" s="159">
        <v>0</v>
      </c>
      <c r="R169" s="159">
        <f t="shared" si="10"/>
        <v>0</v>
      </c>
      <c r="S169" s="159">
        <v>0</v>
      </c>
      <c r="T169" s="160">
        <f t="shared" si="11"/>
        <v>0</v>
      </c>
      <c r="U169" s="28"/>
      <c r="V169" s="28"/>
      <c r="W169" s="28"/>
      <c r="X169" s="28"/>
      <c r="Y169" s="28"/>
      <c r="Z169" s="28"/>
      <c r="AA169" s="28"/>
      <c r="AB169" s="28"/>
      <c r="AC169" s="28"/>
      <c r="AD169" s="28"/>
      <c r="AE169" s="28"/>
      <c r="AR169" s="161" t="s">
        <v>86</v>
      </c>
      <c r="AT169" s="161" t="s">
        <v>177</v>
      </c>
      <c r="AU169" s="161" t="s">
        <v>76</v>
      </c>
      <c r="AY169" s="16" t="s">
        <v>175</v>
      </c>
      <c r="BE169" s="162">
        <f t="shared" si="12"/>
        <v>0</v>
      </c>
      <c r="BF169" s="162">
        <f t="shared" si="13"/>
        <v>0</v>
      </c>
      <c r="BG169" s="162">
        <f t="shared" si="14"/>
        <v>0</v>
      </c>
      <c r="BH169" s="162">
        <f t="shared" si="15"/>
        <v>0</v>
      </c>
      <c r="BI169" s="162">
        <f t="shared" si="16"/>
        <v>0</v>
      </c>
      <c r="BJ169" s="16" t="s">
        <v>80</v>
      </c>
      <c r="BK169" s="162">
        <f t="shared" si="17"/>
        <v>0</v>
      </c>
      <c r="BL169" s="16" t="s">
        <v>86</v>
      </c>
      <c r="BM169" s="161" t="s">
        <v>1216</v>
      </c>
    </row>
    <row r="170" spans="1:65" s="2" customFormat="1" ht="24.2" customHeight="1" x14ac:dyDescent="0.2">
      <c r="A170" s="28"/>
      <c r="B170" s="149"/>
      <c r="C170" s="150">
        <v>42</v>
      </c>
      <c r="D170" s="150" t="s">
        <v>177</v>
      </c>
      <c r="E170" s="151" t="s">
        <v>1972</v>
      </c>
      <c r="F170" s="152" t="s">
        <v>1973</v>
      </c>
      <c r="G170" s="153" t="s">
        <v>275</v>
      </c>
      <c r="H170" s="154">
        <v>139</v>
      </c>
      <c r="I170" s="155"/>
      <c r="J170" s="155"/>
      <c r="K170" s="156"/>
      <c r="L170" s="29"/>
      <c r="M170" s="157" t="s">
        <v>1</v>
      </c>
      <c r="N170" s="158" t="s">
        <v>35</v>
      </c>
      <c r="O170" s="159">
        <v>0</v>
      </c>
      <c r="P170" s="159">
        <f t="shared" si="9"/>
        <v>0</v>
      </c>
      <c r="Q170" s="159">
        <v>0</v>
      </c>
      <c r="R170" s="159">
        <f t="shared" si="10"/>
        <v>0</v>
      </c>
      <c r="S170" s="159">
        <v>0</v>
      </c>
      <c r="T170" s="160">
        <f t="shared" si="11"/>
        <v>0</v>
      </c>
      <c r="U170" s="28"/>
      <c r="V170" s="28"/>
      <c r="W170" s="28"/>
      <c r="X170" s="28"/>
      <c r="Y170" s="28"/>
      <c r="Z170" s="28"/>
      <c r="AA170" s="28"/>
      <c r="AB170" s="28"/>
      <c r="AC170" s="28"/>
      <c r="AD170" s="28"/>
      <c r="AE170" s="28"/>
      <c r="AR170" s="161" t="s">
        <v>86</v>
      </c>
      <c r="AT170" s="161" t="s">
        <v>177</v>
      </c>
      <c r="AU170" s="161" t="s">
        <v>76</v>
      </c>
      <c r="AY170" s="16" t="s">
        <v>175</v>
      </c>
      <c r="BE170" s="162">
        <f t="shared" si="12"/>
        <v>0</v>
      </c>
      <c r="BF170" s="162">
        <f t="shared" si="13"/>
        <v>0</v>
      </c>
      <c r="BG170" s="162">
        <f t="shared" si="14"/>
        <v>0</v>
      </c>
      <c r="BH170" s="162">
        <f t="shared" si="15"/>
        <v>0</v>
      </c>
      <c r="BI170" s="162">
        <f t="shared" si="16"/>
        <v>0</v>
      </c>
      <c r="BJ170" s="16" t="s">
        <v>80</v>
      </c>
      <c r="BK170" s="162">
        <f t="shared" si="17"/>
        <v>0</v>
      </c>
      <c r="BL170" s="16" t="s">
        <v>86</v>
      </c>
      <c r="BM170" s="161" t="s">
        <v>1219</v>
      </c>
    </row>
    <row r="171" spans="1:65" s="2" customFormat="1" ht="24.2" customHeight="1" x14ac:dyDescent="0.2">
      <c r="A171" s="28"/>
      <c r="B171" s="149"/>
      <c r="C171" s="150">
        <v>43</v>
      </c>
      <c r="D171" s="150" t="s">
        <v>177</v>
      </c>
      <c r="E171" s="151" t="s">
        <v>1974</v>
      </c>
      <c r="F171" s="152" t="s">
        <v>1975</v>
      </c>
      <c r="G171" s="153" t="s">
        <v>275</v>
      </c>
      <c r="H171" s="154">
        <v>95</v>
      </c>
      <c r="I171" s="155"/>
      <c r="J171" s="155"/>
      <c r="K171" s="156"/>
      <c r="L171" s="29"/>
      <c r="M171" s="157" t="s">
        <v>1</v>
      </c>
      <c r="N171" s="158" t="s">
        <v>35</v>
      </c>
      <c r="O171" s="159">
        <v>0</v>
      </c>
      <c r="P171" s="159">
        <f t="shared" si="9"/>
        <v>0</v>
      </c>
      <c r="Q171" s="159">
        <v>0</v>
      </c>
      <c r="R171" s="159">
        <f t="shared" si="10"/>
        <v>0</v>
      </c>
      <c r="S171" s="159">
        <v>0</v>
      </c>
      <c r="T171" s="160">
        <f t="shared" si="11"/>
        <v>0</v>
      </c>
      <c r="U171" s="28"/>
      <c r="V171" s="28"/>
      <c r="W171" s="28"/>
      <c r="X171" s="28"/>
      <c r="Y171" s="28"/>
      <c r="Z171" s="28"/>
      <c r="AA171" s="28"/>
      <c r="AB171" s="28"/>
      <c r="AC171" s="28"/>
      <c r="AD171" s="28"/>
      <c r="AE171" s="28"/>
      <c r="AR171" s="161" t="s">
        <v>86</v>
      </c>
      <c r="AT171" s="161" t="s">
        <v>177</v>
      </c>
      <c r="AU171" s="161" t="s">
        <v>76</v>
      </c>
      <c r="AY171" s="16" t="s">
        <v>175</v>
      </c>
      <c r="BE171" s="162">
        <f t="shared" si="12"/>
        <v>0</v>
      </c>
      <c r="BF171" s="162">
        <f t="shared" si="13"/>
        <v>0</v>
      </c>
      <c r="BG171" s="162">
        <f t="shared" si="14"/>
        <v>0</v>
      </c>
      <c r="BH171" s="162">
        <f t="shared" si="15"/>
        <v>0</v>
      </c>
      <c r="BI171" s="162">
        <f t="shared" si="16"/>
        <v>0</v>
      </c>
      <c r="BJ171" s="16" t="s">
        <v>80</v>
      </c>
      <c r="BK171" s="162">
        <f t="shared" si="17"/>
        <v>0</v>
      </c>
      <c r="BL171" s="16" t="s">
        <v>86</v>
      </c>
      <c r="BM171" s="161" t="s">
        <v>1222</v>
      </c>
    </row>
    <row r="172" spans="1:65" s="2" customFormat="1" ht="21.75" customHeight="1" x14ac:dyDescent="0.2">
      <c r="A172" s="28"/>
      <c r="B172" s="149"/>
      <c r="C172" s="150">
        <v>44</v>
      </c>
      <c r="D172" s="150" t="s">
        <v>177</v>
      </c>
      <c r="E172" s="151" t="s">
        <v>1976</v>
      </c>
      <c r="F172" s="152" t="s">
        <v>1977</v>
      </c>
      <c r="G172" s="153" t="s">
        <v>275</v>
      </c>
      <c r="H172" s="154">
        <v>6</v>
      </c>
      <c r="I172" s="155"/>
      <c r="J172" s="155"/>
      <c r="K172" s="156"/>
      <c r="L172" s="29"/>
      <c r="M172" s="157" t="s">
        <v>1</v>
      </c>
      <c r="N172" s="158" t="s">
        <v>35</v>
      </c>
      <c r="O172" s="159">
        <v>0</v>
      </c>
      <c r="P172" s="159">
        <f t="shared" si="9"/>
        <v>0</v>
      </c>
      <c r="Q172" s="159">
        <v>0</v>
      </c>
      <c r="R172" s="159">
        <f t="shared" si="10"/>
        <v>0</v>
      </c>
      <c r="S172" s="159">
        <v>0</v>
      </c>
      <c r="T172" s="160">
        <f t="shared" si="11"/>
        <v>0</v>
      </c>
      <c r="U172" s="28"/>
      <c r="V172" s="28"/>
      <c r="W172" s="28"/>
      <c r="X172" s="28"/>
      <c r="Y172" s="28"/>
      <c r="Z172" s="28"/>
      <c r="AA172" s="28"/>
      <c r="AB172" s="28"/>
      <c r="AC172" s="28"/>
      <c r="AD172" s="28"/>
      <c r="AE172" s="28"/>
      <c r="AR172" s="161" t="s">
        <v>86</v>
      </c>
      <c r="AT172" s="161" t="s">
        <v>177</v>
      </c>
      <c r="AU172" s="161" t="s">
        <v>76</v>
      </c>
      <c r="AY172" s="16" t="s">
        <v>175</v>
      </c>
      <c r="BE172" s="162">
        <f t="shared" si="12"/>
        <v>0</v>
      </c>
      <c r="BF172" s="162">
        <f t="shared" si="13"/>
        <v>0</v>
      </c>
      <c r="BG172" s="162">
        <f t="shared" si="14"/>
        <v>0</v>
      </c>
      <c r="BH172" s="162">
        <f t="shared" si="15"/>
        <v>0</v>
      </c>
      <c r="BI172" s="162">
        <f t="shared" si="16"/>
        <v>0</v>
      </c>
      <c r="BJ172" s="16" t="s">
        <v>80</v>
      </c>
      <c r="BK172" s="162">
        <f t="shared" si="17"/>
        <v>0</v>
      </c>
      <c r="BL172" s="16" t="s">
        <v>86</v>
      </c>
      <c r="BM172" s="161" t="s">
        <v>1225</v>
      </c>
    </row>
    <row r="173" spans="1:65" s="2" customFormat="1" ht="16.5" customHeight="1" x14ac:dyDescent="0.2">
      <c r="A173" s="28"/>
      <c r="B173" s="149"/>
      <c r="C173" s="150">
        <v>45</v>
      </c>
      <c r="D173" s="150" t="s">
        <v>177</v>
      </c>
      <c r="E173" s="151" t="s">
        <v>1978</v>
      </c>
      <c r="F173" s="152" t="s">
        <v>1979</v>
      </c>
      <c r="G173" s="153" t="s">
        <v>275</v>
      </c>
      <c r="H173" s="154">
        <v>6</v>
      </c>
      <c r="I173" s="155"/>
      <c r="J173" s="155"/>
      <c r="K173" s="156"/>
      <c r="L173" s="29"/>
      <c r="M173" s="157" t="s">
        <v>1</v>
      </c>
      <c r="N173" s="158" t="s">
        <v>35</v>
      </c>
      <c r="O173" s="159">
        <v>0</v>
      </c>
      <c r="P173" s="159">
        <f t="shared" si="9"/>
        <v>0</v>
      </c>
      <c r="Q173" s="159">
        <v>0</v>
      </c>
      <c r="R173" s="159">
        <f t="shared" si="10"/>
        <v>0</v>
      </c>
      <c r="S173" s="159">
        <v>0</v>
      </c>
      <c r="T173" s="160">
        <f t="shared" si="11"/>
        <v>0</v>
      </c>
      <c r="U173" s="28"/>
      <c r="V173" s="28"/>
      <c r="W173" s="28"/>
      <c r="X173" s="28"/>
      <c r="Y173" s="28"/>
      <c r="Z173" s="28"/>
      <c r="AA173" s="28"/>
      <c r="AB173" s="28"/>
      <c r="AC173" s="28"/>
      <c r="AD173" s="28"/>
      <c r="AE173" s="28"/>
      <c r="AR173" s="161" t="s">
        <v>86</v>
      </c>
      <c r="AT173" s="161" t="s">
        <v>177</v>
      </c>
      <c r="AU173" s="161" t="s">
        <v>76</v>
      </c>
      <c r="AY173" s="16" t="s">
        <v>175</v>
      </c>
      <c r="BE173" s="162">
        <f t="shared" si="12"/>
        <v>0</v>
      </c>
      <c r="BF173" s="162">
        <f t="shared" si="13"/>
        <v>0</v>
      </c>
      <c r="BG173" s="162">
        <f t="shared" si="14"/>
        <v>0</v>
      </c>
      <c r="BH173" s="162">
        <f t="shared" si="15"/>
        <v>0</v>
      </c>
      <c r="BI173" s="162">
        <f t="shared" si="16"/>
        <v>0</v>
      </c>
      <c r="BJ173" s="16" t="s">
        <v>80</v>
      </c>
      <c r="BK173" s="162">
        <f t="shared" si="17"/>
        <v>0</v>
      </c>
      <c r="BL173" s="16" t="s">
        <v>86</v>
      </c>
      <c r="BM173" s="161" t="s">
        <v>1228</v>
      </c>
    </row>
    <row r="174" spans="1:65" s="2" customFormat="1" ht="24" customHeight="1" x14ac:dyDescent="0.2">
      <c r="A174" s="28"/>
      <c r="B174" s="149"/>
      <c r="C174" s="297">
        <v>46</v>
      </c>
      <c r="D174" s="150" t="s">
        <v>177</v>
      </c>
      <c r="E174" s="151" t="s">
        <v>1980</v>
      </c>
      <c r="F174" s="152" t="s">
        <v>2983</v>
      </c>
      <c r="G174" s="153" t="s">
        <v>275</v>
      </c>
      <c r="H174" s="154">
        <v>2</v>
      </c>
      <c r="I174" s="155"/>
      <c r="J174" s="155"/>
      <c r="K174" s="156"/>
      <c r="L174" s="29"/>
      <c r="M174" s="157" t="s">
        <v>1</v>
      </c>
      <c r="N174" s="158" t="s">
        <v>35</v>
      </c>
      <c r="O174" s="159">
        <v>0</v>
      </c>
      <c r="P174" s="159">
        <f t="shared" si="9"/>
        <v>0</v>
      </c>
      <c r="Q174" s="159">
        <v>0</v>
      </c>
      <c r="R174" s="159">
        <f t="shared" si="10"/>
        <v>0</v>
      </c>
      <c r="S174" s="159">
        <v>0</v>
      </c>
      <c r="T174" s="160">
        <f t="shared" si="11"/>
        <v>0</v>
      </c>
      <c r="U174" s="28"/>
      <c r="V174" s="28"/>
      <c r="W174" s="28"/>
      <c r="X174" s="28"/>
      <c r="Y174" s="28"/>
      <c r="Z174" s="28"/>
      <c r="AA174" s="28"/>
      <c r="AB174" s="28"/>
      <c r="AC174" s="28"/>
      <c r="AD174" s="28"/>
      <c r="AE174" s="28"/>
      <c r="AR174" s="161" t="s">
        <v>86</v>
      </c>
      <c r="AT174" s="161" t="s">
        <v>177</v>
      </c>
      <c r="AU174" s="161" t="s">
        <v>76</v>
      </c>
      <c r="AY174" s="16" t="s">
        <v>175</v>
      </c>
      <c r="BE174" s="162">
        <f t="shared" si="12"/>
        <v>0</v>
      </c>
      <c r="BF174" s="162">
        <f t="shared" si="13"/>
        <v>0</v>
      </c>
      <c r="BG174" s="162">
        <f t="shared" si="14"/>
        <v>0</v>
      </c>
      <c r="BH174" s="162">
        <f t="shared" si="15"/>
        <v>0</v>
      </c>
      <c r="BI174" s="162">
        <f t="shared" si="16"/>
        <v>0</v>
      </c>
      <c r="BJ174" s="16" t="s">
        <v>80</v>
      </c>
      <c r="BK174" s="162">
        <f t="shared" si="17"/>
        <v>0</v>
      </c>
      <c r="BL174" s="16" t="s">
        <v>86</v>
      </c>
      <c r="BM174" s="161" t="s">
        <v>1231</v>
      </c>
    </row>
    <row r="175" spans="1:65" s="2" customFormat="1" ht="25.5" customHeight="1" x14ac:dyDescent="0.2">
      <c r="A175" s="28"/>
      <c r="B175" s="149"/>
      <c r="C175" s="297">
        <v>47</v>
      </c>
      <c r="D175" s="150" t="s">
        <v>177</v>
      </c>
      <c r="E175" s="151" t="s">
        <v>1981</v>
      </c>
      <c r="F175" s="152" t="s">
        <v>2984</v>
      </c>
      <c r="G175" s="153" t="s">
        <v>275</v>
      </c>
      <c r="H175" s="154">
        <v>1</v>
      </c>
      <c r="I175" s="155"/>
      <c r="J175" s="155"/>
      <c r="K175" s="156"/>
      <c r="L175" s="29"/>
      <c r="M175" s="157" t="s">
        <v>1</v>
      </c>
      <c r="N175" s="158" t="s">
        <v>35</v>
      </c>
      <c r="O175" s="159">
        <v>0</v>
      </c>
      <c r="P175" s="159">
        <f t="shared" si="9"/>
        <v>0</v>
      </c>
      <c r="Q175" s="159">
        <v>0</v>
      </c>
      <c r="R175" s="159">
        <f t="shared" si="10"/>
        <v>0</v>
      </c>
      <c r="S175" s="159">
        <v>0</v>
      </c>
      <c r="T175" s="160">
        <f t="shared" si="11"/>
        <v>0</v>
      </c>
      <c r="U175" s="28"/>
      <c r="V175" s="28"/>
      <c r="W175" s="28"/>
      <c r="X175" s="28"/>
      <c r="Y175" s="28"/>
      <c r="Z175" s="28"/>
      <c r="AA175" s="28"/>
      <c r="AB175" s="28"/>
      <c r="AC175" s="28"/>
      <c r="AD175" s="28"/>
      <c r="AE175" s="28"/>
      <c r="AR175" s="161" t="s">
        <v>86</v>
      </c>
      <c r="AT175" s="161" t="s">
        <v>177</v>
      </c>
      <c r="AU175" s="161" t="s">
        <v>76</v>
      </c>
      <c r="AY175" s="16" t="s">
        <v>175</v>
      </c>
      <c r="BE175" s="162">
        <f t="shared" si="12"/>
        <v>0</v>
      </c>
      <c r="BF175" s="162">
        <f t="shared" si="13"/>
        <v>0</v>
      </c>
      <c r="BG175" s="162">
        <f t="shared" si="14"/>
        <v>0</v>
      </c>
      <c r="BH175" s="162">
        <f t="shared" si="15"/>
        <v>0</v>
      </c>
      <c r="BI175" s="162">
        <f t="shared" si="16"/>
        <v>0</v>
      </c>
      <c r="BJ175" s="16" t="s">
        <v>80</v>
      </c>
      <c r="BK175" s="162">
        <f t="shared" si="17"/>
        <v>0</v>
      </c>
      <c r="BL175" s="16" t="s">
        <v>86</v>
      </c>
      <c r="BM175" s="161" t="s">
        <v>1234</v>
      </c>
    </row>
    <row r="176" spans="1:65" s="2" customFormat="1" ht="16.5" customHeight="1" x14ac:dyDescent="0.2">
      <c r="A176" s="28"/>
      <c r="B176" s="149"/>
      <c r="C176" s="150">
        <v>48</v>
      </c>
      <c r="D176" s="150" t="s">
        <v>177</v>
      </c>
      <c r="E176" s="151" t="s">
        <v>1982</v>
      </c>
      <c r="F176" s="152" t="s">
        <v>1983</v>
      </c>
      <c r="G176" s="153" t="s">
        <v>275</v>
      </c>
      <c r="H176" s="154">
        <v>1</v>
      </c>
      <c r="I176" s="155"/>
      <c r="J176" s="155"/>
      <c r="K176" s="156"/>
      <c r="L176" s="29"/>
      <c r="M176" s="157" t="s">
        <v>1</v>
      </c>
      <c r="N176" s="158" t="s">
        <v>35</v>
      </c>
      <c r="O176" s="159">
        <v>0</v>
      </c>
      <c r="P176" s="159">
        <f t="shared" si="9"/>
        <v>0</v>
      </c>
      <c r="Q176" s="159">
        <v>0</v>
      </c>
      <c r="R176" s="159">
        <f t="shared" si="10"/>
        <v>0</v>
      </c>
      <c r="S176" s="159">
        <v>0</v>
      </c>
      <c r="T176" s="160">
        <f t="shared" si="11"/>
        <v>0</v>
      </c>
      <c r="U176" s="28"/>
      <c r="V176" s="28"/>
      <c r="W176" s="28"/>
      <c r="X176" s="28"/>
      <c r="Y176" s="28"/>
      <c r="Z176" s="28"/>
      <c r="AA176" s="28"/>
      <c r="AB176" s="28"/>
      <c r="AC176" s="28"/>
      <c r="AD176" s="28"/>
      <c r="AE176" s="28"/>
      <c r="AR176" s="161" t="s">
        <v>86</v>
      </c>
      <c r="AT176" s="161" t="s">
        <v>177</v>
      </c>
      <c r="AU176" s="161" t="s">
        <v>76</v>
      </c>
      <c r="AY176" s="16" t="s">
        <v>175</v>
      </c>
      <c r="BE176" s="162">
        <f t="shared" si="12"/>
        <v>0</v>
      </c>
      <c r="BF176" s="162">
        <f t="shared" si="13"/>
        <v>0</v>
      </c>
      <c r="BG176" s="162">
        <f t="shared" si="14"/>
        <v>0</v>
      </c>
      <c r="BH176" s="162">
        <f t="shared" si="15"/>
        <v>0</v>
      </c>
      <c r="BI176" s="162">
        <f t="shared" si="16"/>
        <v>0</v>
      </c>
      <c r="BJ176" s="16" t="s">
        <v>80</v>
      </c>
      <c r="BK176" s="162">
        <f t="shared" si="17"/>
        <v>0</v>
      </c>
      <c r="BL176" s="16" t="s">
        <v>86</v>
      </c>
      <c r="BM176" s="161" t="s">
        <v>1237</v>
      </c>
    </row>
    <row r="177" spans="1:65" s="2" customFormat="1" ht="16.5" customHeight="1" x14ac:dyDescent="0.2">
      <c r="A177" s="28"/>
      <c r="B177" s="149"/>
      <c r="C177" s="150">
        <v>49</v>
      </c>
      <c r="D177" s="150" t="s">
        <v>177</v>
      </c>
      <c r="E177" s="151" t="s">
        <v>1984</v>
      </c>
      <c r="F177" s="152" t="s">
        <v>1985</v>
      </c>
      <c r="G177" s="153" t="s">
        <v>275</v>
      </c>
      <c r="H177" s="154">
        <v>1</v>
      </c>
      <c r="I177" s="155"/>
      <c r="J177" s="155"/>
      <c r="K177" s="156"/>
      <c r="L177" s="29"/>
      <c r="M177" s="157" t="s">
        <v>1</v>
      </c>
      <c r="N177" s="158" t="s">
        <v>35</v>
      </c>
      <c r="O177" s="159">
        <v>0</v>
      </c>
      <c r="P177" s="159">
        <f t="shared" si="9"/>
        <v>0</v>
      </c>
      <c r="Q177" s="159">
        <v>0</v>
      </c>
      <c r="R177" s="159">
        <f t="shared" si="10"/>
        <v>0</v>
      </c>
      <c r="S177" s="159">
        <v>0</v>
      </c>
      <c r="T177" s="160">
        <f t="shared" si="11"/>
        <v>0</v>
      </c>
      <c r="U177" s="28"/>
      <c r="V177" s="28"/>
      <c r="W177" s="28"/>
      <c r="X177" s="28"/>
      <c r="Y177" s="28"/>
      <c r="Z177" s="28"/>
      <c r="AA177" s="28"/>
      <c r="AB177" s="28"/>
      <c r="AC177" s="28"/>
      <c r="AD177" s="28"/>
      <c r="AE177" s="28"/>
      <c r="AR177" s="161" t="s">
        <v>86</v>
      </c>
      <c r="AT177" s="161" t="s">
        <v>177</v>
      </c>
      <c r="AU177" s="161" t="s">
        <v>76</v>
      </c>
      <c r="AY177" s="16" t="s">
        <v>175</v>
      </c>
      <c r="BE177" s="162">
        <f t="shared" si="12"/>
        <v>0</v>
      </c>
      <c r="BF177" s="162">
        <f t="shared" si="13"/>
        <v>0</v>
      </c>
      <c r="BG177" s="162">
        <f t="shared" si="14"/>
        <v>0</v>
      </c>
      <c r="BH177" s="162">
        <f t="shared" si="15"/>
        <v>0</v>
      </c>
      <c r="BI177" s="162">
        <f t="shared" si="16"/>
        <v>0</v>
      </c>
      <c r="BJ177" s="16" t="s">
        <v>80</v>
      </c>
      <c r="BK177" s="162">
        <f t="shared" si="17"/>
        <v>0</v>
      </c>
      <c r="BL177" s="16" t="s">
        <v>86</v>
      </c>
      <c r="BM177" s="161" t="s">
        <v>1240</v>
      </c>
    </row>
    <row r="178" spans="1:65" s="2" customFormat="1" ht="16.5" customHeight="1" x14ac:dyDescent="0.2">
      <c r="A178" s="28"/>
      <c r="B178" s="149"/>
      <c r="C178" s="150">
        <v>50</v>
      </c>
      <c r="D178" s="150" t="s">
        <v>177</v>
      </c>
      <c r="E178" s="151" t="s">
        <v>1986</v>
      </c>
      <c r="F178" s="152" t="s">
        <v>1987</v>
      </c>
      <c r="G178" s="153" t="s">
        <v>275</v>
      </c>
      <c r="H178" s="154">
        <v>1</v>
      </c>
      <c r="I178" s="155"/>
      <c r="J178" s="155"/>
      <c r="K178" s="156"/>
      <c r="L178" s="29"/>
      <c r="M178" s="157" t="s">
        <v>1</v>
      </c>
      <c r="N178" s="158" t="s">
        <v>35</v>
      </c>
      <c r="O178" s="159">
        <v>0</v>
      </c>
      <c r="P178" s="159">
        <f t="shared" si="9"/>
        <v>0</v>
      </c>
      <c r="Q178" s="159">
        <v>0</v>
      </c>
      <c r="R178" s="159">
        <f t="shared" si="10"/>
        <v>0</v>
      </c>
      <c r="S178" s="159">
        <v>0</v>
      </c>
      <c r="T178" s="160">
        <f t="shared" si="11"/>
        <v>0</v>
      </c>
      <c r="U178" s="28"/>
      <c r="V178" s="28"/>
      <c r="W178" s="28"/>
      <c r="X178" s="28"/>
      <c r="Y178" s="28"/>
      <c r="Z178" s="28"/>
      <c r="AA178" s="28"/>
      <c r="AB178" s="28"/>
      <c r="AC178" s="28"/>
      <c r="AD178" s="28"/>
      <c r="AE178" s="28"/>
      <c r="AR178" s="161" t="s">
        <v>86</v>
      </c>
      <c r="AT178" s="161" t="s">
        <v>177</v>
      </c>
      <c r="AU178" s="161" t="s">
        <v>76</v>
      </c>
      <c r="AY178" s="16" t="s">
        <v>175</v>
      </c>
      <c r="BE178" s="162">
        <f t="shared" si="12"/>
        <v>0</v>
      </c>
      <c r="BF178" s="162">
        <f t="shared" si="13"/>
        <v>0</v>
      </c>
      <c r="BG178" s="162">
        <f t="shared" si="14"/>
        <v>0</v>
      </c>
      <c r="BH178" s="162">
        <f t="shared" si="15"/>
        <v>0</v>
      </c>
      <c r="BI178" s="162">
        <f t="shared" si="16"/>
        <v>0</v>
      </c>
      <c r="BJ178" s="16" t="s">
        <v>80</v>
      </c>
      <c r="BK178" s="162">
        <f t="shared" si="17"/>
        <v>0</v>
      </c>
      <c r="BL178" s="16" t="s">
        <v>86</v>
      </c>
      <c r="BM178" s="161" t="s">
        <v>1243</v>
      </c>
    </row>
    <row r="179" spans="1:65" s="2" customFormat="1" ht="24.2" customHeight="1" x14ac:dyDescent="0.2">
      <c r="A179" s="28"/>
      <c r="B179" s="149"/>
      <c r="C179" s="150">
        <v>51</v>
      </c>
      <c r="D179" s="150" t="s">
        <v>177</v>
      </c>
      <c r="E179" s="151" t="s">
        <v>1988</v>
      </c>
      <c r="F179" s="152" t="s">
        <v>1989</v>
      </c>
      <c r="G179" s="153" t="s">
        <v>275</v>
      </c>
      <c r="H179" s="154">
        <v>2</v>
      </c>
      <c r="I179" s="155"/>
      <c r="J179" s="155"/>
      <c r="K179" s="156"/>
      <c r="L179" s="29"/>
      <c r="M179" s="157" t="s">
        <v>1</v>
      </c>
      <c r="N179" s="158" t="s">
        <v>35</v>
      </c>
      <c r="O179" s="159">
        <v>0</v>
      </c>
      <c r="P179" s="159">
        <f t="shared" si="9"/>
        <v>0</v>
      </c>
      <c r="Q179" s="159">
        <v>0</v>
      </c>
      <c r="R179" s="159">
        <f t="shared" si="10"/>
        <v>0</v>
      </c>
      <c r="S179" s="159">
        <v>0</v>
      </c>
      <c r="T179" s="160">
        <f t="shared" si="11"/>
        <v>0</v>
      </c>
      <c r="U179" s="28"/>
      <c r="V179" s="28"/>
      <c r="W179" s="28"/>
      <c r="X179" s="28"/>
      <c r="Y179" s="28"/>
      <c r="Z179" s="28"/>
      <c r="AA179" s="28"/>
      <c r="AB179" s="28"/>
      <c r="AC179" s="28"/>
      <c r="AD179" s="28"/>
      <c r="AE179" s="28"/>
      <c r="AR179" s="161" t="s">
        <v>86</v>
      </c>
      <c r="AT179" s="161" t="s">
        <v>177</v>
      </c>
      <c r="AU179" s="161" t="s">
        <v>76</v>
      </c>
      <c r="AY179" s="16" t="s">
        <v>175</v>
      </c>
      <c r="BE179" s="162">
        <f t="shared" si="12"/>
        <v>0</v>
      </c>
      <c r="BF179" s="162">
        <f t="shared" si="13"/>
        <v>0</v>
      </c>
      <c r="BG179" s="162">
        <f t="shared" si="14"/>
        <v>0</v>
      </c>
      <c r="BH179" s="162">
        <f t="shared" si="15"/>
        <v>0</v>
      </c>
      <c r="BI179" s="162">
        <f t="shared" si="16"/>
        <v>0</v>
      </c>
      <c r="BJ179" s="16" t="s">
        <v>80</v>
      </c>
      <c r="BK179" s="162">
        <f t="shared" si="17"/>
        <v>0</v>
      </c>
      <c r="BL179" s="16" t="s">
        <v>86</v>
      </c>
      <c r="BM179" s="161" t="s">
        <v>1246</v>
      </c>
    </row>
    <row r="180" spans="1:65" s="2" customFormat="1" ht="24.2" customHeight="1" x14ac:dyDescent="0.2">
      <c r="A180" s="28"/>
      <c r="B180" s="149"/>
      <c r="C180" s="150">
        <v>52</v>
      </c>
      <c r="D180" s="150" t="s">
        <v>177</v>
      </c>
      <c r="E180" s="151" t="s">
        <v>1990</v>
      </c>
      <c r="F180" s="152" t="s">
        <v>1991</v>
      </c>
      <c r="G180" s="153" t="s">
        <v>275</v>
      </c>
      <c r="H180" s="154">
        <v>1</v>
      </c>
      <c r="I180" s="155"/>
      <c r="J180" s="155"/>
      <c r="K180" s="156"/>
      <c r="L180" s="29"/>
      <c r="M180" s="157" t="s">
        <v>1</v>
      </c>
      <c r="N180" s="158" t="s">
        <v>35</v>
      </c>
      <c r="O180" s="159">
        <v>0</v>
      </c>
      <c r="P180" s="159">
        <f t="shared" si="9"/>
        <v>0</v>
      </c>
      <c r="Q180" s="159">
        <v>0</v>
      </c>
      <c r="R180" s="159">
        <f t="shared" si="10"/>
        <v>0</v>
      </c>
      <c r="S180" s="159">
        <v>0</v>
      </c>
      <c r="T180" s="160">
        <f t="shared" si="11"/>
        <v>0</v>
      </c>
      <c r="U180" s="28"/>
      <c r="V180" s="28"/>
      <c r="W180" s="28"/>
      <c r="X180" s="28"/>
      <c r="Y180" s="28"/>
      <c r="Z180" s="28"/>
      <c r="AA180" s="28"/>
      <c r="AB180" s="28"/>
      <c r="AC180" s="28"/>
      <c r="AD180" s="28"/>
      <c r="AE180" s="28"/>
      <c r="AR180" s="161" t="s">
        <v>86</v>
      </c>
      <c r="AT180" s="161" t="s">
        <v>177</v>
      </c>
      <c r="AU180" s="161" t="s">
        <v>76</v>
      </c>
      <c r="AY180" s="16" t="s">
        <v>175</v>
      </c>
      <c r="BE180" s="162">
        <f t="shared" si="12"/>
        <v>0</v>
      </c>
      <c r="BF180" s="162">
        <f t="shared" si="13"/>
        <v>0</v>
      </c>
      <c r="BG180" s="162">
        <f t="shared" si="14"/>
        <v>0</v>
      </c>
      <c r="BH180" s="162">
        <f t="shared" si="15"/>
        <v>0</v>
      </c>
      <c r="BI180" s="162">
        <f t="shared" si="16"/>
        <v>0</v>
      </c>
      <c r="BJ180" s="16" t="s">
        <v>80</v>
      </c>
      <c r="BK180" s="162">
        <f t="shared" si="17"/>
        <v>0</v>
      </c>
      <c r="BL180" s="16" t="s">
        <v>86</v>
      </c>
      <c r="BM180" s="161" t="s">
        <v>1251</v>
      </c>
    </row>
    <row r="181" spans="1:65" s="2" customFormat="1" ht="24.2" customHeight="1" x14ac:dyDescent="0.2">
      <c r="A181" s="28"/>
      <c r="B181" s="149"/>
      <c r="C181" s="150">
        <v>53</v>
      </c>
      <c r="D181" s="150" t="s">
        <v>177</v>
      </c>
      <c r="E181" s="151" t="s">
        <v>1992</v>
      </c>
      <c r="F181" s="152" t="s">
        <v>1993</v>
      </c>
      <c r="G181" s="153" t="s">
        <v>275</v>
      </c>
      <c r="H181" s="154">
        <v>1</v>
      </c>
      <c r="I181" s="155"/>
      <c r="J181" s="155"/>
      <c r="K181" s="156"/>
      <c r="L181" s="29"/>
      <c r="M181" s="157" t="s">
        <v>1</v>
      </c>
      <c r="N181" s="158" t="s">
        <v>35</v>
      </c>
      <c r="O181" s="159">
        <v>0</v>
      </c>
      <c r="P181" s="159">
        <f t="shared" si="9"/>
        <v>0</v>
      </c>
      <c r="Q181" s="159">
        <v>0</v>
      </c>
      <c r="R181" s="159">
        <f t="shared" si="10"/>
        <v>0</v>
      </c>
      <c r="S181" s="159">
        <v>0</v>
      </c>
      <c r="T181" s="160">
        <f t="shared" si="11"/>
        <v>0</v>
      </c>
      <c r="U181" s="28"/>
      <c r="V181" s="28"/>
      <c r="W181" s="28"/>
      <c r="X181" s="28"/>
      <c r="Y181" s="28"/>
      <c r="Z181" s="28"/>
      <c r="AA181" s="28"/>
      <c r="AB181" s="28"/>
      <c r="AC181" s="28"/>
      <c r="AD181" s="28"/>
      <c r="AE181" s="28"/>
      <c r="AR181" s="161" t="s">
        <v>86</v>
      </c>
      <c r="AT181" s="161" t="s">
        <v>177</v>
      </c>
      <c r="AU181" s="161" t="s">
        <v>76</v>
      </c>
      <c r="AY181" s="16" t="s">
        <v>175</v>
      </c>
      <c r="BE181" s="162">
        <f t="shared" si="12"/>
        <v>0</v>
      </c>
      <c r="BF181" s="162">
        <f t="shared" si="13"/>
        <v>0</v>
      </c>
      <c r="BG181" s="162">
        <f t="shared" si="14"/>
        <v>0</v>
      </c>
      <c r="BH181" s="162">
        <f t="shared" si="15"/>
        <v>0</v>
      </c>
      <c r="BI181" s="162">
        <f t="shared" si="16"/>
        <v>0</v>
      </c>
      <c r="BJ181" s="16" t="s">
        <v>80</v>
      </c>
      <c r="BK181" s="162">
        <f t="shared" si="17"/>
        <v>0</v>
      </c>
      <c r="BL181" s="16" t="s">
        <v>86</v>
      </c>
      <c r="BM181" s="161" t="s">
        <v>1254</v>
      </c>
    </row>
    <row r="182" spans="1:65" s="2" customFormat="1" ht="16.5" customHeight="1" x14ac:dyDescent="0.2">
      <c r="A182" s="28"/>
      <c r="B182" s="149"/>
      <c r="C182" s="150">
        <v>54</v>
      </c>
      <c r="D182" s="150" t="s">
        <v>177</v>
      </c>
      <c r="E182" s="151" t="s">
        <v>1606</v>
      </c>
      <c r="F182" s="152" t="s">
        <v>1607</v>
      </c>
      <c r="G182" s="153" t="s">
        <v>349</v>
      </c>
      <c r="H182" s="154">
        <v>5</v>
      </c>
      <c r="I182" s="155"/>
      <c r="J182" s="155"/>
      <c r="K182" s="156"/>
      <c r="L182" s="29"/>
      <c r="M182" s="157" t="s">
        <v>1</v>
      </c>
      <c r="N182" s="158" t="s">
        <v>35</v>
      </c>
      <c r="O182" s="159">
        <v>0</v>
      </c>
      <c r="P182" s="159">
        <f t="shared" si="9"/>
        <v>0</v>
      </c>
      <c r="Q182" s="159">
        <v>0</v>
      </c>
      <c r="R182" s="159">
        <f t="shared" si="10"/>
        <v>0</v>
      </c>
      <c r="S182" s="159">
        <v>0</v>
      </c>
      <c r="T182" s="160">
        <f t="shared" si="11"/>
        <v>0</v>
      </c>
      <c r="U182" s="28"/>
      <c r="V182" s="28"/>
      <c r="W182" s="28"/>
      <c r="X182" s="28"/>
      <c r="Y182" s="28"/>
      <c r="Z182" s="28"/>
      <c r="AA182" s="28"/>
      <c r="AB182" s="28"/>
      <c r="AC182" s="28"/>
      <c r="AD182" s="28"/>
      <c r="AE182" s="28"/>
      <c r="AR182" s="161" t="s">
        <v>86</v>
      </c>
      <c r="AT182" s="161" t="s">
        <v>177</v>
      </c>
      <c r="AU182" s="161" t="s">
        <v>76</v>
      </c>
      <c r="AY182" s="16" t="s">
        <v>175</v>
      </c>
      <c r="BE182" s="162">
        <f t="shared" si="12"/>
        <v>0</v>
      </c>
      <c r="BF182" s="162">
        <f t="shared" si="13"/>
        <v>0</v>
      </c>
      <c r="BG182" s="162">
        <f t="shared" si="14"/>
        <v>0</v>
      </c>
      <c r="BH182" s="162">
        <f t="shared" si="15"/>
        <v>0</v>
      </c>
      <c r="BI182" s="162">
        <f t="shared" si="16"/>
        <v>0</v>
      </c>
      <c r="BJ182" s="16" t="s">
        <v>80</v>
      </c>
      <c r="BK182" s="162">
        <f t="shared" si="17"/>
        <v>0</v>
      </c>
      <c r="BL182" s="16" t="s">
        <v>86</v>
      </c>
      <c r="BM182" s="161" t="s">
        <v>1256</v>
      </c>
    </row>
    <row r="183" spans="1:65" s="2" customFormat="1" ht="16.5" customHeight="1" x14ac:dyDescent="0.2">
      <c r="A183" s="28"/>
      <c r="B183" s="149"/>
      <c r="C183" s="150">
        <v>55</v>
      </c>
      <c r="D183" s="150" t="s">
        <v>177</v>
      </c>
      <c r="E183" s="151" t="s">
        <v>1608</v>
      </c>
      <c r="F183" s="152" t="s">
        <v>1385</v>
      </c>
      <c r="G183" s="153" t="s">
        <v>349</v>
      </c>
      <c r="H183" s="154">
        <v>3</v>
      </c>
      <c r="I183" s="155"/>
      <c r="J183" s="155"/>
      <c r="K183" s="156"/>
      <c r="L183" s="29"/>
      <c r="M183" s="157" t="s">
        <v>1</v>
      </c>
      <c r="N183" s="158" t="s">
        <v>35</v>
      </c>
      <c r="O183" s="159">
        <v>0</v>
      </c>
      <c r="P183" s="159">
        <f t="shared" si="9"/>
        <v>0</v>
      </c>
      <c r="Q183" s="159">
        <v>0</v>
      </c>
      <c r="R183" s="159">
        <f t="shared" si="10"/>
        <v>0</v>
      </c>
      <c r="S183" s="159">
        <v>0</v>
      </c>
      <c r="T183" s="160">
        <f t="shared" si="11"/>
        <v>0</v>
      </c>
      <c r="U183" s="28"/>
      <c r="V183" s="28"/>
      <c r="W183" s="28"/>
      <c r="X183" s="28"/>
      <c r="Y183" s="28"/>
      <c r="Z183" s="28"/>
      <c r="AA183" s="28"/>
      <c r="AB183" s="28"/>
      <c r="AC183" s="28"/>
      <c r="AD183" s="28"/>
      <c r="AE183" s="28"/>
      <c r="AR183" s="161" t="s">
        <v>86</v>
      </c>
      <c r="AT183" s="161" t="s">
        <v>177</v>
      </c>
      <c r="AU183" s="161" t="s">
        <v>76</v>
      </c>
      <c r="AY183" s="16" t="s">
        <v>175</v>
      </c>
      <c r="BE183" s="162">
        <f t="shared" si="12"/>
        <v>0</v>
      </c>
      <c r="BF183" s="162">
        <f t="shared" si="13"/>
        <v>0</v>
      </c>
      <c r="BG183" s="162">
        <f t="shared" si="14"/>
        <v>0</v>
      </c>
      <c r="BH183" s="162">
        <f t="shared" si="15"/>
        <v>0</v>
      </c>
      <c r="BI183" s="162">
        <f t="shared" si="16"/>
        <v>0</v>
      </c>
      <c r="BJ183" s="16" t="s">
        <v>80</v>
      </c>
      <c r="BK183" s="162">
        <f t="shared" si="17"/>
        <v>0</v>
      </c>
      <c r="BL183" s="16" t="s">
        <v>86</v>
      </c>
      <c r="BM183" s="161" t="s">
        <v>1258</v>
      </c>
    </row>
    <row r="184" spans="1:65" s="12" customFormat="1" ht="25.9" customHeight="1" x14ac:dyDescent="0.2">
      <c r="B184" s="137"/>
      <c r="D184" s="138" t="s">
        <v>68</v>
      </c>
      <c r="E184" s="139" t="s">
        <v>1609</v>
      </c>
      <c r="F184" s="139" t="s">
        <v>1610</v>
      </c>
      <c r="J184" s="140"/>
      <c r="L184" s="137"/>
      <c r="M184" s="141"/>
      <c r="N184" s="142"/>
      <c r="O184" s="142"/>
      <c r="P184" s="143">
        <f>SUM(P185:P236)</f>
        <v>0</v>
      </c>
      <c r="Q184" s="142"/>
      <c r="R184" s="143">
        <f>SUM(R185:R236)</f>
        <v>0</v>
      </c>
      <c r="S184" s="142"/>
      <c r="T184" s="144">
        <f>SUM(T185:T236)</f>
        <v>0</v>
      </c>
      <c r="AR184" s="138" t="s">
        <v>76</v>
      </c>
      <c r="AT184" s="145" t="s">
        <v>68</v>
      </c>
      <c r="AU184" s="145" t="s">
        <v>69</v>
      </c>
      <c r="AY184" s="138" t="s">
        <v>175</v>
      </c>
      <c r="BK184" s="146">
        <f>SUM(BK185:BK236)</f>
        <v>0</v>
      </c>
    </row>
    <row r="185" spans="1:65" s="2" customFormat="1" ht="16.5" customHeight="1" x14ac:dyDescent="0.2">
      <c r="A185" s="28"/>
      <c r="B185" s="149"/>
      <c r="C185" s="150">
        <v>56</v>
      </c>
      <c r="D185" s="150" t="s">
        <v>177</v>
      </c>
      <c r="E185" s="151" t="s">
        <v>1994</v>
      </c>
      <c r="F185" s="152" t="s">
        <v>1995</v>
      </c>
      <c r="G185" s="153" t="s">
        <v>250</v>
      </c>
      <c r="H185" s="154">
        <v>570</v>
      </c>
      <c r="I185" s="155"/>
      <c r="J185" s="155"/>
      <c r="K185" s="156"/>
      <c r="L185" s="29"/>
      <c r="M185" s="157" t="s">
        <v>1</v>
      </c>
      <c r="N185" s="158" t="s">
        <v>35</v>
      </c>
      <c r="O185" s="159">
        <v>0</v>
      </c>
      <c r="P185" s="159">
        <f t="shared" ref="P185:P216" si="18">O185*H185</f>
        <v>0</v>
      </c>
      <c r="Q185" s="159">
        <v>0</v>
      </c>
      <c r="R185" s="159">
        <f t="shared" ref="R185:R216" si="19">Q185*H185</f>
        <v>0</v>
      </c>
      <c r="S185" s="159">
        <v>0</v>
      </c>
      <c r="T185" s="160">
        <f t="shared" ref="T185:T216" si="20">S185*H185</f>
        <v>0</v>
      </c>
      <c r="U185" s="28"/>
      <c r="V185" s="28"/>
      <c r="W185" s="28"/>
      <c r="X185" s="28"/>
      <c r="Y185" s="28"/>
      <c r="Z185" s="28"/>
      <c r="AA185" s="28"/>
      <c r="AB185" s="28"/>
      <c r="AC185" s="28"/>
      <c r="AD185" s="28"/>
      <c r="AE185" s="28"/>
      <c r="AR185" s="161" t="s">
        <v>86</v>
      </c>
      <c r="AT185" s="161" t="s">
        <v>177</v>
      </c>
      <c r="AU185" s="161" t="s">
        <v>76</v>
      </c>
      <c r="AY185" s="16" t="s">
        <v>175</v>
      </c>
      <c r="BE185" s="162">
        <f t="shared" ref="BE185:BE216" si="21">IF(N185="základná",J185,0)</f>
        <v>0</v>
      </c>
      <c r="BF185" s="162">
        <f t="shared" ref="BF185:BF216" si="22">IF(N185="znížená",J185,0)</f>
        <v>0</v>
      </c>
      <c r="BG185" s="162">
        <f t="shared" ref="BG185:BG216" si="23">IF(N185="zákl. prenesená",J185,0)</f>
        <v>0</v>
      </c>
      <c r="BH185" s="162">
        <f t="shared" ref="BH185:BH216" si="24">IF(N185="zníž. prenesená",J185,0)</f>
        <v>0</v>
      </c>
      <c r="BI185" s="162">
        <f t="shared" ref="BI185:BI216" si="25">IF(N185="nulová",J185,0)</f>
        <v>0</v>
      </c>
      <c r="BJ185" s="16" t="s">
        <v>80</v>
      </c>
      <c r="BK185" s="162">
        <f t="shared" ref="BK185:BK216" si="26">ROUND(I185*H185,2)</f>
        <v>0</v>
      </c>
      <c r="BL185" s="16" t="s">
        <v>86</v>
      </c>
      <c r="BM185" s="161" t="s">
        <v>1260</v>
      </c>
    </row>
    <row r="186" spans="1:65" s="2" customFormat="1" ht="16.5" customHeight="1" x14ac:dyDescent="0.2">
      <c r="A186" s="28"/>
      <c r="B186" s="149"/>
      <c r="C186" s="150">
        <v>57</v>
      </c>
      <c r="D186" s="150" t="s">
        <v>177</v>
      </c>
      <c r="E186" s="151" t="s">
        <v>1996</v>
      </c>
      <c r="F186" s="152" t="s">
        <v>1997</v>
      </c>
      <c r="G186" s="153" t="s">
        <v>250</v>
      </c>
      <c r="H186" s="154">
        <v>160</v>
      </c>
      <c r="I186" s="155"/>
      <c r="J186" s="155"/>
      <c r="K186" s="156"/>
      <c r="L186" s="29"/>
      <c r="M186" s="157" t="s">
        <v>1</v>
      </c>
      <c r="N186" s="158" t="s">
        <v>35</v>
      </c>
      <c r="O186" s="159">
        <v>0</v>
      </c>
      <c r="P186" s="159">
        <f t="shared" si="18"/>
        <v>0</v>
      </c>
      <c r="Q186" s="159">
        <v>0</v>
      </c>
      <c r="R186" s="159">
        <f t="shared" si="19"/>
        <v>0</v>
      </c>
      <c r="S186" s="159">
        <v>0</v>
      </c>
      <c r="T186" s="160">
        <f t="shared" si="20"/>
        <v>0</v>
      </c>
      <c r="U186" s="28"/>
      <c r="V186" s="28"/>
      <c r="W186" s="28"/>
      <c r="X186" s="28"/>
      <c r="Y186" s="28"/>
      <c r="Z186" s="28"/>
      <c r="AA186" s="28"/>
      <c r="AB186" s="28"/>
      <c r="AC186" s="28"/>
      <c r="AD186" s="28"/>
      <c r="AE186" s="28"/>
      <c r="AR186" s="161" t="s">
        <v>86</v>
      </c>
      <c r="AT186" s="161" t="s">
        <v>177</v>
      </c>
      <c r="AU186" s="161" t="s">
        <v>76</v>
      </c>
      <c r="AY186" s="16" t="s">
        <v>175</v>
      </c>
      <c r="BE186" s="162">
        <f t="shared" si="21"/>
        <v>0</v>
      </c>
      <c r="BF186" s="162">
        <f t="shared" si="22"/>
        <v>0</v>
      </c>
      <c r="BG186" s="162">
        <f t="shared" si="23"/>
        <v>0</v>
      </c>
      <c r="BH186" s="162">
        <f t="shared" si="24"/>
        <v>0</v>
      </c>
      <c r="BI186" s="162">
        <f t="shared" si="25"/>
        <v>0</v>
      </c>
      <c r="BJ186" s="16" t="s">
        <v>80</v>
      </c>
      <c r="BK186" s="162">
        <f t="shared" si="26"/>
        <v>0</v>
      </c>
      <c r="BL186" s="16" t="s">
        <v>86</v>
      </c>
      <c r="BM186" s="161" t="s">
        <v>1262</v>
      </c>
    </row>
    <row r="187" spans="1:65" s="2" customFormat="1" ht="16.5" customHeight="1" x14ac:dyDescent="0.2">
      <c r="A187" s="28"/>
      <c r="B187" s="149"/>
      <c r="C187" s="150">
        <v>58</v>
      </c>
      <c r="D187" s="150" t="s">
        <v>177</v>
      </c>
      <c r="E187" s="151" t="s">
        <v>1998</v>
      </c>
      <c r="F187" s="152" t="s">
        <v>1999</v>
      </c>
      <c r="G187" s="153" t="s">
        <v>250</v>
      </c>
      <c r="H187" s="154">
        <v>10</v>
      </c>
      <c r="I187" s="155"/>
      <c r="J187" s="155"/>
      <c r="K187" s="156"/>
      <c r="L187" s="29"/>
      <c r="M187" s="157" t="s">
        <v>1</v>
      </c>
      <c r="N187" s="158" t="s">
        <v>35</v>
      </c>
      <c r="O187" s="159">
        <v>0</v>
      </c>
      <c r="P187" s="159">
        <f t="shared" si="18"/>
        <v>0</v>
      </c>
      <c r="Q187" s="159">
        <v>0</v>
      </c>
      <c r="R187" s="159">
        <f t="shared" si="19"/>
        <v>0</v>
      </c>
      <c r="S187" s="159">
        <v>0</v>
      </c>
      <c r="T187" s="160">
        <f t="shared" si="20"/>
        <v>0</v>
      </c>
      <c r="U187" s="28"/>
      <c r="V187" s="28"/>
      <c r="W187" s="28"/>
      <c r="X187" s="28"/>
      <c r="Y187" s="28"/>
      <c r="Z187" s="28"/>
      <c r="AA187" s="28"/>
      <c r="AB187" s="28"/>
      <c r="AC187" s="28"/>
      <c r="AD187" s="28"/>
      <c r="AE187" s="28"/>
      <c r="AR187" s="161" t="s">
        <v>86</v>
      </c>
      <c r="AT187" s="161" t="s">
        <v>177</v>
      </c>
      <c r="AU187" s="161" t="s">
        <v>76</v>
      </c>
      <c r="AY187" s="16" t="s">
        <v>175</v>
      </c>
      <c r="BE187" s="162">
        <f t="shared" si="21"/>
        <v>0</v>
      </c>
      <c r="BF187" s="162">
        <f t="shared" si="22"/>
        <v>0</v>
      </c>
      <c r="BG187" s="162">
        <f t="shared" si="23"/>
        <v>0</v>
      </c>
      <c r="BH187" s="162">
        <f t="shared" si="24"/>
        <v>0</v>
      </c>
      <c r="BI187" s="162">
        <f t="shared" si="25"/>
        <v>0</v>
      </c>
      <c r="BJ187" s="16" t="s">
        <v>80</v>
      </c>
      <c r="BK187" s="162">
        <f t="shared" si="26"/>
        <v>0</v>
      </c>
      <c r="BL187" s="16" t="s">
        <v>86</v>
      </c>
      <c r="BM187" s="161" t="s">
        <v>1264</v>
      </c>
    </row>
    <row r="188" spans="1:65" s="2" customFormat="1" ht="16.5" customHeight="1" x14ac:dyDescent="0.2">
      <c r="A188" s="28"/>
      <c r="B188" s="149"/>
      <c r="C188" s="150">
        <v>59</v>
      </c>
      <c r="D188" s="150" t="s">
        <v>177</v>
      </c>
      <c r="E188" s="151" t="s">
        <v>2000</v>
      </c>
      <c r="F188" s="152" t="s">
        <v>2001</v>
      </c>
      <c r="G188" s="153" t="s">
        <v>275</v>
      </c>
      <c r="H188" s="154">
        <v>139</v>
      </c>
      <c r="I188" s="155"/>
      <c r="J188" s="155"/>
      <c r="K188" s="156"/>
      <c r="L188" s="29"/>
      <c r="M188" s="157" t="s">
        <v>1</v>
      </c>
      <c r="N188" s="158" t="s">
        <v>35</v>
      </c>
      <c r="O188" s="159">
        <v>0</v>
      </c>
      <c r="P188" s="159">
        <f t="shared" si="18"/>
        <v>0</v>
      </c>
      <c r="Q188" s="159">
        <v>0</v>
      </c>
      <c r="R188" s="159">
        <f t="shared" si="19"/>
        <v>0</v>
      </c>
      <c r="S188" s="159">
        <v>0</v>
      </c>
      <c r="T188" s="160">
        <f t="shared" si="20"/>
        <v>0</v>
      </c>
      <c r="U188" s="28"/>
      <c r="V188" s="28"/>
      <c r="W188" s="28"/>
      <c r="X188" s="28"/>
      <c r="Y188" s="28"/>
      <c r="Z188" s="28"/>
      <c r="AA188" s="28"/>
      <c r="AB188" s="28"/>
      <c r="AC188" s="28"/>
      <c r="AD188" s="28"/>
      <c r="AE188" s="28"/>
      <c r="AR188" s="161" t="s">
        <v>86</v>
      </c>
      <c r="AT188" s="161" t="s">
        <v>177</v>
      </c>
      <c r="AU188" s="161" t="s">
        <v>76</v>
      </c>
      <c r="AY188" s="16" t="s">
        <v>175</v>
      </c>
      <c r="BE188" s="162">
        <f t="shared" si="21"/>
        <v>0</v>
      </c>
      <c r="BF188" s="162">
        <f t="shared" si="22"/>
        <v>0</v>
      </c>
      <c r="BG188" s="162">
        <f t="shared" si="23"/>
        <v>0</v>
      </c>
      <c r="BH188" s="162">
        <f t="shared" si="24"/>
        <v>0</v>
      </c>
      <c r="BI188" s="162">
        <f t="shared" si="25"/>
        <v>0</v>
      </c>
      <c r="BJ188" s="16" t="s">
        <v>80</v>
      </c>
      <c r="BK188" s="162">
        <f t="shared" si="26"/>
        <v>0</v>
      </c>
      <c r="BL188" s="16" t="s">
        <v>86</v>
      </c>
      <c r="BM188" s="161" t="s">
        <v>1266</v>
      </c>
    </row>
    <row r="189" spans="1:65" s="2" customFormat="1" ht="16.5" customHeight="1" x14ac:dyDescent="0.2">
      <c r="A189" s="28"/>
      <c r="B189" s="149"/>
      <c r="C189" s="150">
        <v>60</v>
      </c>
      <c r="D189" s="150" t="s">
        <v>177</v>
      </c>
      <c r="E189" s="151" t="s">
        <v>2002</v>
      </c>
      <c r="F189" s="152" t="s">
        <v>2003</v>
      </c>
      <c r="G189" s="153" t="s">
        <v>275</v>
      </c>
      <c r="H189" s="154">
        <v>95</v>
      </c>
      <c r="I189" s="155"/>
      <c r="J189" s="155"/>
      <c r="K189" s="156"/>
      <c r="L189" s="29"/>
      <c r="M189" s="157" t="s">
        <v>1</v>
      </c>
      <c r="N189" s="158" t="s">
        <v>35</v>
      </c>
      <c r="O189" s="159">
        <v>0</v>
      </c>
      <c r="P189" s="159">
        <f t="shared" si="18"/>
        <v>0</v>
      </c>
      <c r="Q189" s="159">
        <v>0</v>
      </c>
      <c r="R189" s="159">
        <f t="shared" si="19"/>
        <v>0</v>
      </c>
      <c r="S189" s="159">
        <v>0</v>
      </c>
      <c r="T189" s="160">
        <f t="shared" si="20"/>
        <v>0</v>
      </c>
      <c r="U189" s="28"/>
      <c r="V189" s="28"/>
      <c r="W189" s="28"/>
      <c r="X189" s="28"/>
      <c r="Y189" s="28"/>
      <c r="Z189" s="28"/>
      <c r="AA189" s="28"/>
      <c r="AB189" s="28"/>
      <c r="AC189" s="28"/>
      <c r="AD189" s="28"/>
      <c r="AE189" s="28"/>
      <c r="AR189" s="161" t="s">
        <v>86</v>
      </c>
      <c r="AT189" s="161" t="s">
        <v>177</v>
      </c>
      <c r="AU189" s="161" t="s">
        <v>76</v>
      </c>
      <c r="AY189" s="16" t="s">
        <v>175</v>
      </c>
      <c r="BE189" s="162">
        <f t="shared" si="21"/>
        <v>0</v>
      </c>
      <c r="BF189" s="162">
        <f t="shared" si="22"/>
        <v>0</v>
      </c>
      <c r="BG189" s="162">
        <f t="shared" si="23"/>
        <v>0</v>
      </c>
      <c r="BH189" s="162">
        <f t="shared" si="24"/>
        <v>0</v>
      </c>
      <c r="BI189" s="162">
        <f t="shared" si="25"/>
        <v>0</v>
      </c>
      <c r="BJ189" s="16" t="s">
        <v>80</v>
      </c>
      <c r="BK189" s="162">
        <f t="shared" si="26"/>
        <v>0</v>
      </c>
      <c r="BL189" s="16" t="s">
        <v>86</v>
      </c>
      <c r="BM189" s="161" t="s">
        <v>1268</v>
      </c>
    </row>
    <row r="190" spans="1:65" s="2" customFormat="1" ht="16.5" customHeight="1" x14ac:dyDescent="0.2">
      <c r="A190" s="28"/>
      <c r="B190" s="149"/>
      <c r="C190" s="150">
        <v>61</v>
      </c>
      <c r="D190" s="150" t="s">
        <v>177</v>
      </c>
      <c r="E190" s="151" t="s">
        <v>2004</v>
      </c>
      <c r="F190" s="152" t="s">
        <v>2005</v>
      </c>
      <c r="G190" s="153" t="s">
        <v>275</v>
      </c>
      <c r="H190" s="154">
        <v>6</v>
      </c>
      <c r="I190" s="155"/>
      <c r="J190" s="155"/>
      <c r="K190" s="156"/>
      <c r="L190" s="29"/>
      <c r="M190" s="157" t="s">
        <v>1</v>
      </c>
      <c r="N190" s="158" t="s">
        <v>35</v>
      </c>
      <c r="O190" s="159">
        <v>0</v>
      </c>
      <c r="P190" s="159">
        <f t="shared" si="18"/>
        <v>0</v>
      </c>
      <c r="Q190" s="159">
        <v>0</v>
      </c>
      <c r="R190" s="159">
        <f t="shared" si="19"/>
        <v>0</v>
      </c>
      <c r="S190" s="159">
        <v>0</v>
      </c>
      <c r="T190" s="160">
        <f t="shared" si="20"/>
        <v>0</v>
      </c>
      <c r="U190" s="28"/>
      <c r="V190" s="28"/>
      <c r="W190" s="28"/>
      <c r="X190" s="28"/>
      <c r="Y190" s="28"/>
      <c r="Z190" s="28"/>
      <c r="AA190" s="28"/>
      <c r="AB190" s="28"/>
      <c r="AC190" s="28"/>
      <c r="AD190" s="28"/>
      <c r="AE190" s="28"/>
      <c r="AR190" s="161" t="s">
        <v>86</v>
      </c>
      <c r="AT190" s="161" t="s">
        <v>177</v>
      </c>
      <c r="AU190" s="161" t="s">
        <v>76</v>
      </c>
      <c r="AY190" s="16" t="s">
        <v>175</v>
      </c>
      <c r="BE190" s="162">
        <f t="shared" si="21"/>
        <v>0</v>
      </c>
      <c r="BF190" s="162">
        <f t="shared" si="22"/>
        <v>0</v>
      </c>
      <c r="BG190" s="162">
        <f t="shared" si="23"/>
        <v>0</v>
      </c>
      <c r="BH190" s="162">
        <f t="shared" si="24"/>
        <v>0</v>
      </c>
      <c r="BI190" s="162">
        <f t="shared" si="25"/>
        <v>0</v>
      </c>
      <c r="BJ190" s="16" t="s">
        <v>80</v>
      </c>
      <c r="BK190" s="162">
        <f t="shared" si="26"/>
        <v>0</v>
      </c>
      <c r="BL190" s="16" t="s">
        <v>86</v>
      </c>
      <c r="BM190" s="161" t="s">
        <v>1270</v>
      </c>
    </row>
    <row r="191" spans="1:65" s="2" customFormat="1" ht="16.5" customHeight="1" x14ac:dyDescent="0.2">
      <c r="A191" s="28"/>
      <c r="B191" s="149"/>
      <c r="C191" s="150">
        <v>62</v>
      </c>
      <c r="D191" s="150" t="s">
        <v>177</v>
      </c>
      <c r="E191" s="151" t="s">
        <v>2006</v>
      </c>
      <c r="F191" s="152" t="s">
        <v>2007</v>
      </c>
      <c r="G191" s="153" t="s">
        <v>275</v>
      </c>
      <c r="H191" s="154">
        <v>6</v>
      </c>
      <c r="I191" s="155"/>
      <c r="J191" s="155"/>
      <c r="K191" s="156"/>
      <c r="L191" s="29"/>
      <c r="M191" s="157" t="s">
        <v>1</v>
      </c>
      <c r="N191" s="158" t="s">
        <v>35</v>
      </c>
      <c r="O191" s="159">
        <v>0</v>
      </c>
      <c r="P191" s="159">
        <f t="shared" si="18"/>
        <v>0</v>
      </c>
      <c r="Q191" s="159">
        <v>0</v>
      </c>
      <c r="R191" s="159">
        <f t="shared" si="19"/>
        <v>0</v>
      </c>
      <c r="S191" s="159">
        <v>0</v>
      </c>
      <c r="T191" s="160">
        <f t="shared" si="20"/>
        <v>0</v>
      </c>
      <c r="U191" s="28"/>
      <c r="V191" s="28"/>
      <c r="W191" s="28"/>
      <c r="X191" s="28"/>
      <c r="Y191" s="28"/>
      <c r="Z191" s="28"/>
      <c r="AA191" s="28"/>
      <c r="AB191" s="28"/>
      <c r="AC191" s="28"/>
      <c r="AD191" s="28"/>
      <c r="AE191" s="28"/>
      <c r="AR191" s="161" t="s">
        <v>86</v>
      </c>
      <c r="AT191" s="161" t="s">
        <v>177</v>
      </c>
      <c r="AU191" s="161" t="s">
        <v>76</v>
      </c>
      <c r="AY191" s="16" t="s">
        <v>175</v>
      </c>
      <c r="BE191" s="162">
        <f t="shared" si="21"/>
        <v>0</v>
      </c>
      <c r="BF191" s="162">
        <f t="shared" si="22"/>
        <v>0</v>
      </c>
      <c r="BG191" s="162">
        <f t="shared" si="23"/>
        <v>0</v>
      </c>
      <c r="BH191" s="162">
        <f t="shared" si="24"/>
        <v>0</v>
      </c>
      <c r="BI191" s="162">
        <f t="shared" si="25"/>
        <v>0</v>
      </c>
      <c r="BJ191" s="16" t="s">
        <v>80</v>
      </c>
      <c r="BK191" s="162">
        <f t="shared" si="26"/>
        <v>0</v>
      </c>
      <c r="BL191" s="16" t="s">
        <v>86</v>
      </c>
      <c r="BM191" s="161" t="s">
        <v>1272</v>
      </c>
    </row>
    <row r="192" spans="1:65" s="2" customFormat="1" ht="24.2" customHeight="1" x14ac:dyDescent="0.2">
      <c r="A192" s="28"/>
      <c r="B192" s="149"/>
      <c r="C192" s="150">
        <v>63</v>
      </c>
      <c r="D192" s="150" t="s">
        <v>177</v>
      </c>
      <c r="E192" s="151" t="s">
        <v>2008</v>
      </c>
      <c r="F192" s="152" t="s">
        <v>2009</v>
      </c>
      <c r="G192" s="153" t="s">
        <v>275</v>
      </c>
      <c r="H192" s="154">
        <v>111</v>
      </c>
      <c r="I192" s="155"/>
      <c r="J192" s="155"/>
      <c r="K192" s="156"/>
      <c r="L192" s="29"/>
      <c r="M192" s="157" t="s">
        <v>1</v>
      </c>
      <c r="N192" s="158" t="s">
        <v>35</v>
      </c>
      <c r="O192" s="159">
        <v>0</v>
      </c>
      <c r="P192" s="159">
        <f t="shared" si="18"/>
        <v>0</v>
      </c>
      <c r="Q192" s="159">
        <v>0</v>
      </c>
      <c r="R192" s="159">
        <f t="shared" si="19"/>
        <v>0</v>
      </c>
      <c r="S192" s="159">
        <v>0</v>
      </c>
      <c r="T192" s="160">
        <f t="shared" si="20"/>
        <v>0</v>
      </c>
      <c r="U192" s="28"/>
      <c r="V192" s="28"/>
      <c r="W192" s="28"/>
      <c r="X192" s="28"/>
      <c r="Y192" s="28"/>
      <c r="Z192" s="28"/>
      <c r="AA192" s="28"/>
      <c r="AB192" s="28"/>
      <c r="AC192" s="28"/>
      <c r="AD192" s="28"/>
      <c r="AE192" s="28"/>
      <c r="AR192" s="161" t="s">
        <v>86</v>
      </c>
      <c r="AT192" s="161" t="s">
        <v>177</v>
      </c>
      <c r="AU192" s="161" t="s">
        <v>76</v>
      </c>
      <c r="AY192" s="16" t="s">
        <v>175</v>
      </c>
      <c r="BE192" s="162">
        <f t="shared" si="21"/>
        <v>0</v>
      </c>
      <c r="BF192" s="162">
        <f t="shared" si="22"/>
        <v>0</v>
      </c>
      <c r="BG192" s="162">
        <f t="shared" si="23"/>
        <v>0</v>
      </c>
      <c r="BH192" s="162">
        <f t="shared" si="24"/>
        <v>0</v>
      </c>
      <c r="BI192" s="162">
        <f t="shared" si="25"/>
        <v>0</v>
      </c>
      <c r="BJ192" s="16" t="s">
        <v>80</v>
      </c>
      <c r="BK192" s="162">
        <f t="shared" si="26"/>
        <v>0</v>
      </c>
      <c r="BL192" s="16" t="s">
        <v>86</v>
      </c>
      <c r="BM192" s="161" t="s">
        <v>1274</v>
      </c>
    </row>
    <row r="193" spans="1:65" s="2" customFormat="1" ht="21.75" customHeight="1" x14ac:dyDescent="0.2">
      <c r="A193" s="28"/>
      <c r="B193" s="149"/>
      <c r="C193" s="150">
        <v>64</v>
      </c>
      <c r="D193" s="150" t="s">
        <v>177</v>
      </c>
      <c r="E193" s="151" t="s">
        <v>2010</v>
      </c>
      <c r="F193" s="152" t="s">
        <v>2011</v>
      </c>
      <c r="G193" s="153" t="s">
        <v>275</v>
      </c>
      <c r="H193" s="154">
        <v>20</v>
      </c>
      <c r="I193" s="155"/>
      <c r="J193" s="155"/>
      <c r="K193" s="156"/>
      <c r="L193" s="29"/>
      <c r="M193" s="157" t="s">
        <v>1</v>
      </c>
      <c r="N193" s="158" t="s">
        <v>35</v>
      </c>
      <c r="O193" s="159">
        <v>0</v>
      </c>
      <c r="P193" s="159">
        <f t="shared" si="18"/>
        <v>0</v>
      </c>
      <c r="Q193" s="159">
        <v>0</v>
      </c>
      <c r="R193" s="159">
        <f t="shared" si="19"/>
        <v>0</v>
      </c>
      <c r="S193" s="159">
        <v>0</v>
      </c>
      <c r="T193" s="160">
        <f t="shared" si="20"/>
        <v>0</v>
      </c>
      <c r="U193" s="28"/>
      <c r="V193" s="28"/>
      <c r="W193" s="28"/>
      <c r="X193" s="28"/>
      <c r="Y193" s="28"/>
      <c r="Z193" s="28"/>
      <c r="AA193" s="28"/>
      <c r="AB193" s="28"/>
      <c r="AC193" s="28"/>
      <c r="AD193" s="28"/>
      <c r="AE193" s="28"/>
      <c r="AR193" s="161" t="s">
        <v>86</v>
      </c>
      <c r="AT193" s="161" t="s">
        <v>177</v>
      </c>
      <c r="AU193" s="161" t="s">
        <v>76</v>
      </c>
      <c r="AY193" s="16" t="s">
        <v>175</v>
      </c>
      <c r="BE193" s="162">
        <f t="shared" si="21"/>
        <v>0</v>
      </c>
      <c r="BF193" s="162">
        <f t="shared" si="22"/>
        <v>0</v>
      </c>
      <c r="BG193" s="162">
        <f t="shared" si="23"/>
        <v>0</v>
      </c>
      <c r="BH193" s="162">
        <f t="shared" si="24"/>
        <v>0</v>
      </c>
      <c r="BI193" s="162">
        <f t="shared" si="25"/>
        <v>0</v>
      </c>
      <c r="BJ193" s="16" t="s">
        <v>80</v>
      </c>
      <c r="BK193" s="162">
        <f t="shared" si="26"/>
        <v>0</v>
      </c>
      <c r="BL193" s="16" t="s">
        <v>86</v>
      </c>
      <c r="BM193" s="161" t="s">
        <v>1276</v>
      </c>
    </row>
    <row r="194" spans="1:65" s="2" customFormat="1" ht="21.75" customHeight="1" x14ac:dyDescent="0.2">
      <c r="A194" s="28"/>
      <c r="B194" s="149"/>
      <c r="C194" s="150">
        <v>65</v>
      </c>
      <c r="D194" s="150" t="s">
        <v>177</v>
      </c>
      <c r="E194" s="151" t="s">
        <v>2012</v>
      </c>
      <c r="F194" s="152" t="s">
        <v>2013</v>
      </c>
      <c r="G194" s="153" t="s">
        <v>275</v>
      </c>
      <c r="H194" s="154">
        <v>8</v>
      </c>
      <c r="I194" s="155"/>
      <c r="J194" s="155"/>
      <c r="K194" s="156"/>
      <c r="L194" s="29"/>
      <c r="M194" s="157" t="s">
        <v>1</v>
      </c>
      <c r="N194" s="158" t="s">
        <v>35</v>
      </c>
      <c r="O194" s="159">
        <v>0</v>
      </c>
      <c r="P194" s="159">
        <f t="shared" si="18"/>
        <v>0</v>
      </c>
      <c r="Q194" s="159">
        <v>0</v>
      </c>
      <c r="R194" s="159">
        <f t="shared" si="19"/>
        <v>0</v>
      </c>
      <c r="S194" s="159">
        <v>0</v>
      </c>
      <c r="T194" s="160">
        <f t="shared" si="20"/>
        <v>0</v>
      </c>
      <c r="U194" s="28"/>
      <c r="V194" s="28"/>
      <c r="W194" s="28"/>
      <c r="X194" s="28"/>
      <c r="Y194" s="28"/>
      <c r="Z194" s="28"/>
      <c r="AA194" s="28"/>
      <c r="AB194" s="28"/>
      <c r="AC194" s="28"/>
      <c r="AD194" s="28"/>
      <c r="AE194" s="28"/>
      <c r="AR194" s="161" t="s">
        <v>86</v>
      </c>
      <c r="AT194" s="161" t="s">
        <v>177</v>
      </c>
      <c r="AU194" s="161" t="s">
        <v>76</v>
      </c>
      <c r="AY194" s="16" t="s">
        <v>175</v>
      </c>
      <c r="BE194" s="162">
        <f t="shared" si="21"/>
        <v>0</v>
      </c>
      <c r="BF194" s="162">
        <f t="shared" si="22"/>
        <v>0</v>
      </c>
      <c r="BG194" s="162">
        <f t="shared" si="23"/>
        <v>0</v>
      </c>
      <c r="BH194" s="162">
        <f t="shared" si="24"/>
        <v>0</v>
      </c>
      <c r="BI194" s="162">
        <f t="shared" si="25"/>
        <v>0</v>
      </c>
      <c r="BJ194" s="16" t="s">
        <v>80</v>
      </c>
      <c r="BK194" s="162">
        <f t="shared" si="26"/>
        <v>0</v>
      </c>
      <c r="BL194" s="16" t="s">
        <v>86</v>
      </c>
      <c r="BM194" s="161" t="s">
        <v>1278</v>
      </c>
    </row>
    <row r="195" spans="1:65" s="2" customFormat="1" ht="16.5" customHeight="1" x14ac:dyDescent="0.2">
      <c r="A195" s="28"/>
      <c r="B195" s="149"/>
      <c r="C195" s="150">
        <v>66</v>
      </c>
      <c r="D195" s="150" t="s">
        <v>177</v>
      </c>
      <c r="E195" s="151" t="s">
        <v>2014</v>
      </c>
      <c r="F195" s="152" t="s">
        <v>2015</v>
      </c>
      <c r="G195" s="153" t="s">
        <v>275</v>
      </c>
      <c r="H195" s="154">
        <v>4</v>
      </c>
      <c r="I195" s="155"/>
      <c r="J195" s="155"/>
      <c r="K195" s="156"/>
      <c r="L195" s="29"/>
      <c r="M195" s="157" t="s">
        <v>1</v>
      </c>
      <c r="N195" s="158" t="s">
        <v>35</v>
      </c>
      <c r="O195" s="159">
        <v>0</v>
      </c>
      <c r="P195" s="159">
        <f t="shared" si="18"/>
        <v>0</v>
      </c>
      <c r="Q195" s="159">
        <v>0</v>
      </c>
      <c r="R195" s="159">
        <f t="shared" si="19"/>
        <v>0</v>
      </c>
      <c r="S195" s="159">
        <v>0</v>
      </c>
      <c r="T195" s="160">
        <f t="shared" si="20"/>
        <v>0</v>
      </c>
      <c r="U195" s="28"/>
      <c r="V195" s="28"/>
      <c r="W195" s="28"/>
      <c r="X195" s="28"/>
      <c r="Y195" s="28"/>
      <c r="Z195" s="28"/>
      <c r="AA195" s="28"/>
      <c r="AB195" s="28"/>
      <c r="AC195" s="28"/>
      <c r="AD195" s="28"/>
      <c r="AE195" s="28"/>
      <c r="AR195" s="161" t="s">
        <v>86</v>
      </c>
      <c r="AT195" s="161" t="s">
        <v>177</v>
      </c>
      <c r="AU195" s="161" t="s">
        <v>76</v>
      </c>
      <c r="AY195" s="16" t="s">
        <v>175</v>
      </c>
      <c r="BE195" s="162">
        <f t="shared" si="21"/>
        <v>0</v>
      </c>
      <c r="BF195" s="162">
        <f t="shared" si="22"/>
        <v>0</v>
      </c>
      <c r="BG195" s="162">
        <f t="shared" si="23"/>
        <v>0</v>
      </c>
      <c r="BH195" s="162">
        <f t="shared" si="24"/>
        <v>0</v>
      </c>
      <c r="BI195" s="162">
        <f t="shared" si="25"/>
        <v>0</v>
      </c>
      <c r="BJ195" s="16" t="s">
        <v>80</v>
      </c>
      <c r="BK195" s="162">
        <f t="shared" si="26"/>
        <v>0</v>
      </c>
      <c r="BL195" s="16" t="s">
        <v>86</v>
      </c>
      <c r="BM195" s="161" t="s">
        <v>1280</v>
      </c>
    </row>
    <row r="196" spans="1:65" s="2" customFormat="1" ht="16.5" customHeight="1" x14ac:dyDescent="0.2">
      <c r="A196" s="28"/>
      <c r="B196" s="149"/>
      <c r="C196" s="150">
        <v>67</v>
      </c>
      <c r="D196" s="150" t="s">
        <v>177</v>
      </c>
      <c r="E196" s="151" t="s">
        <v>2016</v>
      </c>
      <c r="F196" s="152" t="s">
        <v>2017</v>
      </c>
      <c r="G196" s="153" t="s">
        <v>275</v>
      </c>
      <c r="H196" s="154">
        <v>2</v>
      </c>
      <c r="I196" s="155"/>
      <c r="J196" s="155"/>
      <c r="K196" s="156"/>
      <c r="L196" s="29"/>
      <c r="M196" s="157" t="s">
        <v>1</v>
      </c>
      <c r="N196" s="158" t="s">
        <v>35</v>
      </c>
      <c r="O196" s="159">
        <v>0</v>
      </c>
      <c r="P196" s="159">
        <f t="shared" si="18"/>
        <v>0</v>
      </c>
      <c r="Q196" s="159">
        <v>0</v>
      </c>
      <c r="R196" s="159">
        <f t="shared" si="19"/>
        <v>0</v>
      </c>
      <c r="S196" s="159">
        <v>0</v>
      </c>
      <c r="T196" s="160">
        <f t="shared" si="20"/>
        <v>0</v>
      </c>
      <c r="U196" s="28"/>
      <c r="V196" s="28"/>
      <c r="W196" s="28"/>
      <c r="X196" s="28"/>
      <c r="Y196" s="28"/>
      <c r="Z196" s="28"/>
      <c r="AA196" s="28"/>
      <c r="AB196" s="28"/>
      <c r="AC196" s="28"/>
      <c r="AD196" s="28"/>
      <c r="AE196" s="28"/>
      <c r="AR196" s="161" t="s">
        <v>86</v>
      </c>
      <c r="AT196" s="161" t="s">
        <v>177</v>
      </c>
      <c r="AU196" s="161" t="s">
        <v>76</v>
      </c>
      <c r="AY196" s="16" t="s">
        <v>175</v>
      </c>
      <c r="BE196" s="162">
        <f t="shared" si="21"/>
        <v>0</v>
      </c>
      <c r="BF196" s="162">
        <f t="shared" si="22"/>
        <v>0</v>
      </c>
      <c r="BG196" s="162">
        <f t="shared" si="23"/>
        <v>0</v>
      </c>
      <c r="BH196" s="162">
        <f t="shared" si="24"/>
        <v>0</v>
      </c>
      <c r="BI196" s="162">
        <f t="shared" si="25"/>
        <v>0</v>
      </c>
      <c r="BJ196" s="16" t="s">
        <v>80</v>
      </c>
      <c r="BK196" s="162">
        <f t="shared" si="26"/>
        <v>0</v>
      </c>
      <c r="BL196" s="16" t="s">
        <v>86</v>
      </c>
      <c r="BM196" s="161" t="s">
        <v>1282</v>
      </c>
    </row>
    <row r="197" spans="1:65" s="2" customFormat="1" ht="16.5" customHeight="1" x14ac:dyDescent="0.2">
      <c r="A197" s="28"/>
      <c r="B197" s="149"/>
      <c r="C197" s="150">
        <v>68</v>
      </c>
      <c r="D197" s="150" t="s">
        <v>177</v>
      </c>
      <c r="E197" s="151" t="s">
        <v>2018</v>
      </c>
      <c r="F197" s="152" t="s">
        <v>2019</v>
      </c>
      <c r="G197" s="153" t="s">
        <v>275</v>
      </c>
      <c r="H197" s="154">
        <v>18</v>
      </c>
      <c r="I197" s="155"/>
      <c r="J197" s="155"/>
      <c r="K197" s="156"/>
      <c r="L197" s="29"/>
      <c r="M197" s="157" t="s">
        <v>1</v>
      </c>
      <c r="N197" s="158" t="s">
        <v>35</v>
      </c>
      <c r="O197" s="159">
        <v>0</v>
      </c>
      <c r="P197" s="159">
        <f t="shared" si="18"/>
        <v>0</v>
      </c>
      <c r="Q197" s="159">
        <v>0</v>
      </c>
      <c r="R197" s="159">
        <f t="shared" si="19"/>
        <v>0</v>
      </c>
      <c r="S197" s="159">
        <v>0</v>
      </c>
      <c r="T197" s="160">
        <f t="shared" si="20"/>
        <v>0</v>
      </c>
      <c r="U197" s="28"/>
      <c r="V197" s="28"/>
      <c r="W197" s="28"/>
      <c r="X197" s="28"/>
      <c r="Y197" s="28"/>
      <c r="Z197" s="28"/>
      <c r="AA197" s="28"/>
      <c r="AB197" s="28"/>
      <c r="AC197" s="28"/>
      <c r="AD197" s="28"/>
      <c r="AE197" s="28"/>
      <c r="AR197" s="161" t="s">
        <v>86</v>
      </c>
      <c r="AT197" s="161" t="s">
        <v>177</v>
      </c>
      <c r="AU197" s="161" t="s">
        <v>76</v>
      </c>
      <c r="AY197" s="16" t="s">
        <v>175</v>
      </c>
      <c r="BE197" s="162">
        <f t="shared" si="21"/>
        <v>0</v>
      </c>
      <c r="BF197" s="162">
        <f t="shared" si="22"/>
        <v>0</v>
      </c>
      <c r="BG197" s="162">
        <f t="shared" si="23"/>
        <v>0</v>
      </c>
      <c r="BH197" s="162">
        <f t="shared" si="24"/>
        <v>0</v>
      </c>
      <c r="BI197" s="162">
        <f t="shared" si="25"/>
        <v>0</v>
      </c>
      <c r="BJ197" s="16" t="s">
        <v>80</v>
      </c>
      <c r="BK197" s="162">
        <f t="shared" si="26"/>
        <v>0</v>
      </c>
      <c r="BL197" s="16" t="s">
        <v>86</v>
      </c>
      <c r="BM197" s="161" t="s">
        <v>1284</v>
      </c>
    </row>
    <row r="198" spans="1:65" s="2" customFormat="1" ht="16.5" customHeight="1" x14ac:dyDescent="0.2">
      <c r="A198" s="28"/>
      <c r="B198" s="149"/>
      <c r="C198" s="150">
        <v>69</v>
      </c>
      <c r="D198" s="150" t="s">
        <v>177</v>
      </c>
      <c r="E198" s="151" t="s">
        <v>2020</v>
      </c>
      <c r="F198" s="152" t="s">
        <v>2021</v>
      </c>
      <c r="G198" s="153" t="s">
        <v>275</v>
      </c>
      <c r="H198" s="154">
        <v>13</v>
      </c>
      <c r="I198" s="155"/>
      <c r="J198" s="155"/>
      <c r="K198" s="156"/>
      <c r="L198" s="29"/>
      <c r="M198" s="157" t="s">
        <v>1</v>
      </c>
      <c r="N198" s="158" t="s">
        <v>35</v>
      </c>
      <c r="O198" s="159">
        <v>0</v>
      </c>
      <c r="P198" s="159">
        <f t="shared" si="18"/>
        <v>0</v>
      </c>
      <c r="Q198" s="159">
        <v>0</v>
      </c>
      <c r="R198" s="159">
        <f t="shared" si="19"/>
        <v>0</v>
      </c>
      <c r="S198" s="159">
        <v>0</v>
      </c>
      <c r="T198" s="160">
        <f t="shared" si="20"/>
        <v>0</v>
      </c>
      <c r="U198" s="28"/>
      <c r="V198" s="28"/>
      <c r="W198" s="28"/>
      <c r="X198" s="28"/>
      <c r="Y198" s="28"/>
      <c r="Z198" s="28"/>
      <c r="AA198" s="28"/>
      <c r="AB198" s="28"/>
      <c r="AC198" s="28"/>
      <c r="AD198" s="28"/>
      <c r="AE198" s="28"/>
      <c r="AR198" s="161" t="s">
        <v>86</v>
      </c>
      <c r="AT198" s="161" t="s">
        <v>177</v>
      </c>
      <c r="AU198" s="161" t="s">
        <v>76</v>
      </c>
      <c r="AY198" s="16" t="s">
        <v>175</v>
      </c>
      <c r="BE198" s="162">
        <f t="shared" si="21"/>
        <v>0</v>
      </c>
      <c r="BF198" s="162">
        <f t="shared" si="22"/>
        <v>0</v>
      </c>
      <c r="BG198" s="162">
        <f t="shared" si="23"/>
        <v>0</v>
      </c>
      <c r="BH198" s="162">
        <f t="shared" si="24"/>
        <v>0</v>
      </c>
      <c r="BI198" s="162">
        <f t="shared" si="25"/>
        <v>0</v>
      </c>
      <c r="BJ198" s="16" t="s">
        <v>80</v>
      </c>
      <c r="BK198" s="162">
        <f t="shared" si="26"/>
        <v>0</v>
      </c>
      <c r="BL198" s="16" t="s">
        <v>86</v>
      </c>
      <c r="BM198" s="161" t="s">
        <v>1287</v>
      </c>
    </row>
    <row r="199" spans="1:65" s="2" customFormat="1" ht="16.5" customHeight="1" x14ac:dyDescent="0.2">
      <c r="A199" s="28"/>
      <c r="B199" s="149"/>
      <c r="C199" s="150">
        <v>70</v>
      </c>
      <c r="D199" s="150" t="s">
        <v>177</v>
      </c>
      <c r="E199" s="151" t="s">
        <v>2022</v>
      </c>
      <c r="F199" s="152" t="s">
        <v>2023</v>
      </c>
      <c r="G199" s="153" t="s">
        <v>275</v>
      </c>
      <c r="H199" s="154">
        <v>10</v>
      </c>
      <c r="I199" s="155"/>
      <c r="J199" s="155"/>
      <c r="K199" s="156"/>
      <c r="L199" s="29"/>
      <c r="M199" s="157" t="s">
        <v>1</v>
      </c>
      <c r="N199" s="158" t="s">
        <v>35</v>
      </c>
      <c r="O199" s="159">
        <v>0</v>
      </c>
      <c r="P199" s="159">
        <f t="shared" si="18"/>
        <v>0</v>
      </c>
      <c r="Q199" s="159">
        <v>0</v>
      </c>
      <c r="R199" s="159">
        <f t="shared" si="19"/>
        <v>0</v>
      </c>
      <c r="S199" s="159">
        <v>0</v>
      </c>
      <c r="T199" s="160">
        <f t="shared" si="20"/>
        <v>0</v>
      </c>
      <c r="U199" s="28"/>
      <c r="V199" s="28"/>
      <c r="W199" s="28"/>
      <c r="X199" s="28"/>
      <c r="Y199" s="28"/>
      <c r="Z199" s="28"/>
      <c r="AA199" s="28"/>
      <c r="AB199" s="28"/>
      <c r="AC199" s="28"/>
      <c r="AD199" s="28"/>
      <c r="AE199" s="28"/>
      <c r="AR199" s="161" t="s">
        <v>86</v>
      </c>
      <c r="AT199" s="161" t="s">
        <v>177</v>
      </c>
      <c r="AU199" s="161" t="s">
        <v>76</v>
      </c>
      <c r="AY199" s="16" t="s">
        <v>175</v>
      </c>
      <c r="BE199" s="162">
        <f t="shared" si="21"/>
        <v>0</v>
      </c>
      <c r="BF199" s="162">
        <f t="shared" si="22"/>
        <v>0</v>
      </c>
      <c r="BG199" s="162">
        <f t="shared" si="23"/>
        <v>0</v>
      </c>
      <c r="BH199" s="162">
        <f t="shared" si="24"/>
        <v>0</v>
      </c>
      <c r="BI199" s="162">
        <f t="shared" si="25"/>
        <v>0</v>
      </c>
      <c r="BJ199" s="16" t="s">
        <v>80</v>
      </c>
      <c r="BK199" s="162">
        <f t="shared" si="26"/>
        <v>0</v>
      </c>
      <c r="BL199" s="16" t="s">
        <v>86</v>
      </c>
      <c r="BM199" s="161" t="s">
        <v>1289</v>
      </c>
    </row>
    <row r="200" spans="1:65" s="2" customFormat="1" ht="16.5" customHeight="1" x14ac:dyDescent="0.2">
      <c r="A200" s="28"/>
      <c r="B200" s="149"/>
      <c r="C200" s="150">
        <v>71</v>
      </c>
      <c r="D200" s="150" t="s">
        <v>177</v>
      </c>
      <c r="E200" s="151" t="s">
        <v>2024</v>
      </c>
      <c r="F200" s="152" t="s">
        <v>2025</v>
      </c>
      <c r="G200" s="153" t="s">
        <v>275</v>
      </c>
      <c r="H200" s="154">
        <v>6</v>
      </c>
      <c r="I200" s="155"/>
      <c r="J200" s="155"/>
      <c r="K200" s="156"/>
      <c r="L200" s="29"/>
      <c r="M200" s="157" t="s">
        <v>1</v>
      </c>
      <c r="N200" s="158" t="s">
        <v>35</v>
      </c>
      <c r="O200" s="159">
        <v>0</v>
      </c>
      <c r="P200" s="159">
        <f t="shared" si="18"/>
        <v>0</v>
      </c>
      <c r="Q200" s="159">
        <v>0</v>
      </c>
      <c r="R200" s="159">
        <f t="shared" si="19"/>
        <v>0</v>
      </c>
      <c r="S200" s="159">
        <v>0</v>
      </c>
      <c r="T200" s="160">
        <f t="shared" si="20"/>
        <v>0</v>
      </c>
      <c r="U200" s="28"/>
      <c r="V200" s="28"/>
      <c r="W200" s="28"/>
      <c r="X200" s="28"/>
      <c r="Y200" s="28"/>
      <c r="Z200" s="28"/>
      <c r="AA200" s="28"/>
      <c r="AB200" s="28"/>
      <c r="AC200" s="28"/>
      <c r="AD200" s="28"/>
      <c r="AE200" s="28"/>
      <c r="AR200" s="161" t="s">
        <v>86</v>
      </c>
      <c r="AT200" s="161" t="s">
        <v>177</v>
      </c>
      <c r="AU200" s="161" t="s">
        <v>76</v>
      </c>
      <c r="AY200" s="16" t="s">
        <v>175</v>
      </c>
      <c r="BE200" s="162">
        <f t="shared" si="21"/>
        <v>0</v>
      </c>
      <c r="BF200" s="162">
        <f t="shared" si="22"/>
        <v>0</v>
      </c>
      <c r="BG200" s="162">
        <f t="shared" si="23"/>
        <v>0</v>
      </c>
      <c r="BH200" s="162">
        <f t="shared" si="24"/>
        <v>0</v>
      </c>
      <c r="BI200" s="162">
        <f t="shared" si="25"/>
        <v>0</v>
      </c>
      <c r="BJ200" s="16" t="s">
        <v>80</v>
      </c>
      <c r="BK200" s="162">
        <f t="shared" si="26"/>
        <v>0</v>
      </c>
      <c r="BL200" s="16" t="s">
        <v>86</v>
      </c>
      <c r="BM200" s="161" t="s">
        <v>1292</v>
      </c>
    </row>
    <row r="201" spans="1:65" s="2" customFormat="1" ht="16.5" customHeight="1" x14ac:dyDescent="0.2">
      <c r="A201" s="28"/>
      <c r="B201" s="149"/>
      <c r="C201" s="150">
        <v>72</v>
      </c>
      <c r="D201" s="150" t="s">
        <v>177</v>
      </c>
      <c r="E201" s="151" t="s">
        <v>2026</v>
      </c>
      <c r="F201" s="152" t="s">
        <v>2027</v>
      </c>
      <c r="G201" s="153" t="s">
        <v>275</v>
      </c>
      <c r="H201" s="154">
        <v>4</v>
      </c>
      <c r="I201" s="155"/>
      <c r="J201" s="155"/>
      <c r="K201" s="156"/>
      <c r="L201" s="29"/>
      <c r="M201" s="157" t="s">
        <v>1</v>
      </c>
      <c r="N201" s="158" t="s">
        <v>35</v>
      </c>
      <c r="O201" s="159">
        <v>0</v>
      </c>
      <c r="P201" s="159">
        <f t="shared" si="18"/>
        <v>0</v>
      </c>
      <c r="Q201" s="159">
        <v>0</v>
      </c>
      <c r="R201" s="159">
        <f t="shared" si="19"/>
        <v>0</v>
      </c>
      <c r="S201" s="159">
        <v>0</v>
      </c>
      <c r="T201" s="160">
        <f t="shared" si="20"/>
        <v>0</v>
      </c>
      <c r="U201" s="28"/>
      <c r="V201" s="28"/>
      <c r="W201" s="28"/>
      <c r="X201" s="28"/>
      <c r="Y201" s="28"/>
      <c r="Z201" s="28"/>
      <c r="AA201" s="28"/>
      <c r="AB201" s="28"/>
      <c r="AC201" s="28"/>
      <c r="AD201" s="28"/>
      <c r="AE201" s="28"/>
      <c r="AR201" s="161" t="s">
        <v>86</v>
      </c>
      <c r="AT201" s="161" t="s">
        <v>177</v>
      </c>
      <c r="AU201" s="161" t="s">
        <v>76</v>
      </c>
      <c r="AY201" s="16" t="s">
        <v>175</v>
      </c>
      <c r="BE201" s="162">
        <f t="shared" si="21"/>
        <v>0</v>
      </c>
      <c r="BF201" s="162">
        <f t="shared" si="22"/>
        <v>0</v>
      </c>
      <c r="BG201" s="162">
        <f t="shared" si="23"/>
        <v>0</v>
      </c>
      <c r="BH201" s="162">
        <f t="shared" si="24"/>
        <v>0</v>
      </c>
      <c r="BI201" s="162">
        <f t="shared" si="25"/>
        <v>0</v>
      </c>
      <c r="BJ201" s="16" t="s">
        <v>80</v>
      </c>
      <c r="BK201" s="162">
        <f t="shared" si="26"/>
        <v>0</v>
      </c>
      <c r="BL201" s="16" t="s">
        <v>86</v>
      </c>
      <c r="BM201" s="161" t="s">
        <v>1434</v>
      </c>
    </row>
    <row r="202" spans="1:65" s="2" customFormat="1" ht="16.5" customHeight="1" x14ac:dyDescent="0.2">
      <c r="A202" s="28"/>
      <c r="B202" s="149"/>
      <c r="C202" s="150">
        <v>73</v>
      </c>
      <c r="D202" s="150" t="s">
        <v>177</v>
      </c>
      <c r="E202" s="151" t="s">
        <v>2028</v>
      </c>
      <c r="F202" s="152" t="s">
        <v>2029</v>
      </c>
      <c r="G202" s="153" t="s">
        <v>275</v>
      </c>
      <c r="H202" s="154">
        <v>95</v>
      </c>
      <c r="I202" s="155"/>
      <c r="J202" s="155"/>
      <c r="K202" s="156"/>
      <c r="L202" s="29"/>
      <c r="M202" s="157" t="s">
        <v>1</v>
      </c>
      <c r="N202" s="158" t="s">
        <v>35</v>
      </c>
      <c r="O202" s="159">
        <v>0</v>
      </c>
      <c r="P202" s="159">
        <f t="shared" si="18"/>
        <v>0</v>
      </c>
      <c r="Q202" s="159">
        <v>0</v>
      </c>
      <c r="R202" s="159">
        <f t="shared" si="19"/>
        <v>0</v>
      </c>
      <c r="S202" s="159">
        <v>0</v>
      </c>
      <c r="T202" s="160">
        <f t="shared" si="20"/>
        <v>0</v>
      </c>
      <c r="U202" s="28"/>
      <c r="V202" s="28"/>
      <c r="W202" s="28"/>
      <c r="X202" s="28"/>
      <c r="Y202" s="28"/>
      <c r="Z202" s="28"/>
      <c r="AA202" s="28"/>
      <c r="AB202" s="28"/>
      <c r="AC202" s="28"/>
      <c r="AD202" s="28"/>
      <c r="AE202" s="28"/>
      <c r="AR202" s="161" t="s">
        <v>86</v>
      </c>
      <c r="AT202" s="161" t="s">
        <v>177</v>
      </c>
      <c r="AU202" s="161" t="s">
        <v>76</v>
      </c>
      <c r="AY202" s="16" t="s">
        <v>175</v>
      </c>
      <c r="BE202" s="162">
        <f t="shared" si="21"/>
        <v>0</v>
      </c>
      <c r="BF202" s="162">
        <f t="shared" si="22"/>
        <v>0</v>
      </c>
      <c r="BG202" s="162">
        <f t="shared" si="23"/>
        <v>0</v>
      </c>
      <c r="BH202" s="162">
        <f t="shared" si="24"/>
        <v>0</v>
      </c>
      <c r="BI202" s="162">
        <f t="shared" si="25"/>
        <v>0</v>
      </c>
      <c r="BJ202" s="16" t="s">
        <v>80</v>
      </c>
      <c r="BK202" s="162">
        <f t="shared" si="26"/>
        <v>0</v>
      </c>
      <c r="BL202" s="16" t="s">
        <v>86</v>
      </c>
      <c r="BM202" s="161" t="s">
        <v>1437</v>
      </c>
    </row>
    <row r="203" spans="1:65" s="2" customFormat="1" ht="16.5" customHeight="1" x14ac:dyDescent="0.2">
      <c r="A203" s="28"/>
      <c r="B203" s="149"/>
      <c r="C203" s="150">
        <v>74</v>
      </c>
      <c r="D203" s="150" t="s">
        <v>177</v>
      </c>
      <c r="E203" s="151" t="s">
        <v>2030</v>
      </c>
      <c r="F203" s="152" t="s">
        <v>2031</v>
      </c>
      <c r="G203" s="153" t="s">
        <v>275</v>
      </c>
      <c r="H203" s="154">
        <v>8</v>
      </c>
      <c r="I203" s="155"/>
      <c r="J203" s="155"/>
      <c r="K203" s="156"/>
      <c r="L203" s="29"/>
      <c r="M203" s="157" t="s">
        <v>1</v>
      </c>
      <c r="N203" s="158" t="s">
        <v>35</v>
      </c>
      <c r="O203" s="159">
        <v>0</v>
      </c>
      <c r="P203" s="159">
        <f t="shared" si="18"/>
        <v>0</v>
      </c>
      <c r="Q203" s="159">
        <v>0</v>
      </c>
      <c r="R203" s="159">
        <f t="shared" si="19"/>
        <v>0</v>
      </c>
      <c r="S203" s="159">
        <v>0</v>
      </c>
      <c r="T203" s="160">
        <f t="shared" si="20"/>
        <v>0</v>
      </c>
      <c r="U203" s="28"/>
      <c r="V203" s="28"/>
      <c r="W203" s="28"/>
      <c r="X203" s="28"/>
      <c r="Y203" s="28"/>
      <c r="Z203" s="28"/>
      <c r="AA203" s="28"/>
      <c r="AB203" s="28"/>
      <c r="AC203" s="28"/>
      <c r="AD203" s="28"/>
      <c r="AE203" s="28"/>
      <c r="AR203" s="161" t="s">
        <v>86</v>
      </c>
      <c r="AT203" s="161" t="s">
        <v>177</v>
      </c>
      <c r="AU203" s="161" t="s">
        <v>76</v>
      </c>
      <c r="AY203" s="16" t="s">
        <v>175</v>
      </c>
      <c r="BE203" s="162">
        <f t="shared" si="21"/>
        <v>0</v>
      </c>
      <c r="BF203" s="162">
        <f t="shared" si="22"/>
        <v>0</v>
      </c>
      <c r="BG203" s="162">
        <f t="shared" si="23"/>
        <v>0</v>
      </c>
      <c r="BH203" s="162">
        <f t="shared" si="24"/>
        <v>0</v>
      </c>
      <c r="BI203" s="162">
        <f t="shared" si="25"/>
        <v>0</v>
      </c>
      <c r="BJ203" s="16" t="s">
        <v>80</v>
      </c>
      <c r="BK203" s="162">
        <f t="shared" si="26"/>
        <v>0</v>
      </c>
      <c r="BL203" s="16" t="s">
        <v>86</v>
      </c>
      <c r="BM203" s="161" t="s">
        <v>1440</v>
      </c>
    </row>
    <row r="204" spans="1:65" s="2" customFormat="1" ht="25.5" customHeight="1" x14ac:dyDescent="0.2">
      <c r="A204" s="28"/>
      <c r="B204" s="149"/>
      <c r="C204" s="297">
        <v>75</v>
      </c>
      <c r="D204" s="150" t="s">
        <v>177</v>
      </c>
      <c r="E204" s="151" t="s">
        <v>2032</v>
      </c>
      <c r="F204" s="152" t="s">
        <v>2985</v>
      </c>
      <c r="G204" s="153" t="s">
        <v>275</v>
      </c>
      <c r="H204" s="154">
        <v>1</v>
      </c>
      <c r="I204" s="155"/>
      <c r="J204" s="155"/>
      <c r="K204" s="156"/>
      <c r="L204" s="29"/>
      <c r="M204" s="157" t="s">
        <v>1</v>
      </c>
      <c r="N204" s="158" t="s">
        <v>35</v>
      </c>
      <c r="O204" s="159">
        <v>0</v>
      </c>
      <c r="P204" s="159">
        <f t="shared" si="18"/>
        <v>0</v>
      </c>
      <c r="Q204" s="159">
        <v>0</v>
      </c>
      <c r="R204" s="159">
        <f t="shared" si="19"/>
        <v>0</v>
      </c>
      <c r="S204" s="159">
        <v>0</v>
      </c>
      <c r="T204" s="160">
        <f t="shared" si="20"/>
        <v>0</v>
      </c>
      <c r="U204" s="28"/>
      <c r="V204" s="28"/>
      <c r="W204" s="28"/>
      <c r="X204" s="28"/>
      <c r="Y204" s="28"/>
      <c r="Z204" s="28"/>
      <c r="AA204" s="28"/>
      <c r="AB204" s="28"/>
      <c r="AC204" s="28"/>
      <c r="AD204" s="28"/>
      <c r="AE204" s="28"/>
      <c r="AR204" s="161" t="s">
        <v>86</v>
      </c>
      <c r="AT204" s="161" t="s">
        <v>177</v>
      </c>
      <c r="AU204" s="161" t="s">
        <v>76</v>
      </c>
      <c r="AY204" s="16" t="s">
        <v>175</v>
      </c>
      <c r="BE204" s="162">
        <f t="shared" si="21"/>
        <v>0</v>
      </c>
      <c r="BF204" s="162">
        <f t="shared" si="22"/>
        <v>0</v>
      </c>
      <c r="BG204" s="162">
        <f t="shared" si="23"/>
        <v>0</v>
      </c>
      <c r="BH204" s="162">
        <f t="shared" si="24"/>
        <v>0</v>
      </c>
      <c r="BI204" s="162">
        <f t="shared" si="25"/>
        <v>0</v>
      </c>
      <c r="BJ204" s="16" t="s">
        <v>80</v>
      </c>
      <c r="BK204" s="162">
        <f t="shared" si="26"/>
        <v>0</v>
      </c>
      <c r="BL204" s="16" t="s">
        <v>86</v>
      </c>
      <c r="BM204" s="161" t="s">
        <v>1444</v>
      </c>
    </row>
    <row r="205" spans="1:65" s="2" customFormat="1" ht="16.5" customHeight="1" x14ac:dyDescent="0.2">
      <c r="A205" s="28"/>
      <c r="B205" s="149"/>
      <c r="C205" s="150">
        <v>76</v>
      </c>
      <c r="D205" s="150" t="s">
        <v>177</v>
      </c>
      <c r="E205" s="151" t="s">
        <v>2033</v>
      </c>
      <c r="F205" s="152" t="s">
        <v>2034</v>
      </c>
      <c r="G205" s="153" t="s">
        <v>275</v>
      </c>
      <c r="H205" s="154">
        <v>3</v>
      </c>
      <c r="I205" s="155"/>
      <c r="J205" s="155"/>
      <c r="K205" s="156"/>
      <c r="L205" s="29"/>
      <c r="M205" s="157" t="s">
        <v>1</v>
      </c>
      <c r="N205" s="158" t="s">
        <v>35</v>
      </c>
      <c r="O205" s="159">
        <v>0</v>
      </c>
      <c r="P205" s="159">
        <f t="shared" si="18"/>
        <v>0</v>
      </c>
      <c r="Q205" s="159">
        <v>0</v>
      </c>
      <c r="R205" s="159">
        <f t="shared" si="19"/>
        <v>0</v>
      </c>
      <c r="S205" s="159">
        <v>0</v>
      </c>
      <c r="T205" s="160">
        <f t="shared" si="20"/>
        <v>0</v>
      </c>
      <c r="U205" s="28"/>
      <c r="V205" s="28"/>
      <c r="W205" s="28"/>
      <c r="X205" s="28"/>
      <c r="Y205" s="28"/>
      <c r="Z205" s="28"/>
      <c r="AA205" s="28"/>
      <c r="AB205" s="28"/>
      <c r="AC205" s="28"/>
      <c r="AD205" s="28"/>
      <c r="AE205" s="28"/>
      <c r="AR205" s="161" t="s">
        <v>86</v>
      </c>
      <c r="AT205" s="161" t="s">
        <v>177</v>
      </c>
      <c r="AU205" s="161" t="s">
        <v>76</v>
      </c>
      <c r="AY205" s="16" t="s">
        <v>175</v>
      </c>
      <c r="BE205" s="162">
        <f t="shared" si="21"/>
        <v>0</v>
      </c>
      <c r="BF205" s="162">
        <f t="shared" si="22"/>
        <v>0</v>
      </c>
      <c r="BG205" s="162">
        <f t="shared" si="23"/>
        <v>0</v>
      </c>
      <c r="BH205" s="162">
        <f t="shared" si="24"/>
        <v>0</v>
      </c>
      <c r="BI205" s="162">
        <f t="shared" si="25"/>
        <v>0</v>
      </c>
      <c r="BJ205" s="16" t="s">
        <v>80</v>
      </c>
      <c r="BK205" s="162">
        <f t="shared" si="26"/>
        <v>0</v>
      </c>
      <c r="BL205" s="16" t="s">
        <v>86</v>
      </c>
      <c r="BM205" s="161" t="s">
        <v>1447</v>
      </c>
    </row>
    <row r="206" spans="1:65" s="2" customFormat="1" ht="16.5" customHeight="1" x14ac:dyDescent="0.2">
      <c r="A206" s="28"/>
      <c r="B206" s="149"/>
      <c r="C206" s="150">
        <v>77</v>
      </c>
      <c r="D206" s="150" t="s">
        <v>177</v>
      </c>
      <c r="E206" s="151" t="s">
        <v>2035</v>
      </c>
      <c r="F206" s="152" t="s">
        <v>2036</v>
      </c>
      <c r="G206" s="153" t="s">
        <v>275</v>
      </c>
      <c r="H206" s="154">
        <v>6</v>
      </c>
      <c r="I206" s="155"/>
      <c r="J206" s="155"/>
      <c r="K206" s="156"/>
      <c r="L206" s="29"/>
      <c r="M206" s="157" t="s">
        <v>1</v>
      </c>
      <c r="N206" s="158" t="s">
        <v>35</v>
      </c>
      <c r="O206" s="159">
        <v>0</v>
      </c>
      <c r="P206" s="159">
        <f t="shared" si="18"/>
        <v>0</v>
      </c>
      <c r="Q206" s="159">
        <v>0</v>
      </c>
      <c r="R206" s="159">
        <f t="shared" si="19"/>
        <v>0</v>
      </c>
      <c r="S206" s="159">
        <v>0</v>
      </c>
      <c r="T206" s="160">
        <f t="shared" si="20"/>
        <v>0</v>
      </c>
      <c r="U206" s="28"/>
      <c r="V206" s="28"/>
      <c r="W206" s="28"/>
      <c r="X206" s="28"/>
      <c r="Y206" s="28"/>
      <c r="Z206" s="28"/>
      <c r="AA206" s="28"/>
      <c r="AB206" s="28"/>
      <c r="AC206" s="28"/>
      <c r="AD206" s="28"/>
      <c r="AE206" s="28"/>
      <c r="AR206" s="161" t="s">
        <v>86</v>
      </c>
      <c r="AT206" s="161" t="s">
        <v>177</v>
      </c>
      <c r="AU206" s="161" t="s">
        <v>76</v>
      </c>
      <c r="AY206" s="16" t="s">
        <v>175</v>
      </c>
      <c r="BE206" s="162">
        <f t="shared" si="21"/>
        <v>0</v>
      </c>
      <c r="BF206" s="162">
        <f t="shared" si="22"/>
        <v>0</v>
      </c>
      <c r="BG206" s="162">
        <f t="shared" si="23"/>
        <v>0</v>
      </c>
      <c r="BH206" s="162">
        <f t="shared" si="24"/>
        <v>0</v>
      </c>
      <c r="BI206" s="162">
        <f t="shared" si="25"/>
        <v>0</v>
      </c>
      <c r="BJ206" s="16" t="s">
        <v>80</v>
      </c>
      <c r="BK206" s="162">
        <f t="shared" si="26"/>
        <v>0</v>
      </c>
      <c r="BL206" s="16" t="s">
        <v>86</v>
      </c>
      <c r="BM206" s="161" t="s">
        <v>1451</v>
      </c>
    </row>
    <row r="207" spans="1:65" s="2" customFormat="1" ht="16.5" customHeight="1" x14ac:dyDescent="0.2">
      <c r="A207" s="28"/>
      <c r="B207" s="149"/>
      <c r="C207" s="150">
        <v>78</v>
      </c>
      <c r="D207" s="150" t="s">
        <v>177</v>
      </c>
      <c r="E207" s="151" t="s">
        <v>2037</v>
      </c>
      <c r="F207" s="152" t="s">
        <v>2038</v>
      </c>
      <c r="G207" s="153" t="s">
        <v>275</v>
      </c>
      <c r="H207" s="154">
        <v>3</v>
      </c>
      <c r="I207" s="155"/>
      <c r="J207" s="155"/>
      <c r="K207" s="156"/>
      <c r="L207" s="29"/>
      <c r="M207" s="157" t="s">
        <v>1</v>
      </c>
      <c r="N207" s="158" t="s">
        <v>35</v>
      </c>
      <c r="O207" s="159">
        <v>0</v>
      </c>
      <c r="P207" s="159">
        <f t="shared" si="18"/>
        <v>0</v>
      </c>
      <c r="Q207" s="159">
        <v>0</v>
      </c>
      <c r="R207" s="159">
        <f t="shared" si="19"/>
        <v>0</v>
      </c>
      <c r="S207" s="159">
        <v>0</v>
      </c>
      <c r="T207" s="160">
        <f t="shared" si="20"/>
        <v>0</v>
      </c>
      <c r="U207" s="28"/>
      <c r="V207" s="28"/>
      <c r="W207" s="28"/>
      <c r="X207" s="28"/>
      <c r="Y207" s="28"/>
      <c r="Z207" s="28"/>
      <c r="AA207" s="28"/>
      <c r="AB207" s="28"/>
      <c r="AC207" s="28"/>
      <c r="AD207" s="28"/>
      <c r="AE207" s="28"/>
      <c r="AR207" s="161" t="s">
        <v>86</v>
      </c>
      <c r="AT207" s="161" t="s">
        <v>177</v>
      </c>
      <c r="AU207" s="161" t="s">
        <v>76</v>
      </c>
      <c r="AY207" s="16" t="s">
        <v>175</v>
      </c>
      <c r="BE207" s="162">
        <f t="shared" si="21"/>
        <v>0</v>
      </c>
      <c r="BF207" s="162">
        <f t="shared" si="22"/>
        <v>0</v>
      </c>
      <c r="BG207" s="162">
        <f t="shared" si="23"/>
        <v>0</v>
      </c>
      <c r="BH207" s="162">
        <f t="shared" si="24"/>
        <v>0</v>
      </c>
      <c r="BI207" s="162">
        <f t="shared" si="25"/>
        <v>0</v>
      </c>
      <c r="BJ207" s="16" t="s">
        <v>80</v>
      </c>
      <c r="BK207" s="162">
        <f t="shared" si="26"/>
        <v>0</v>
      </c>
      <c r="BL207" s="16" t="s">
        <v>86</v>
      </c>
      <c r="BM207" s="161" t="s">
        <v>1452</v>
      </c>
    </row>
    <row r="208" spans="1:65" s="2" customFormat="1" ht="16.5" customHeight="1" x14ac:dyDescent="0.2">
      <c r="A208" s="28"/>
      <c r="B208" s="149"/>
      <c r="C208" s="150">
        <v>79</v>
      </c>
      <c r="D208" s="150" t="s">
        <v>177</v>
      </c>
      <c r="E208" s="151" t="s">
        <v>2039</v>
      </c>
      <c r="F208" s="152" t="s">
        <v>2040</v>
      </c>
      <c r="G208" s="153" t="s">
        <v>275</v>
      </c>
      <c r="H208" s="154">
        <v>2</v>
      </c>
      <c r="I208" s="155"/>
      <c r="J208" s="155"/>
      <c r="K208" s="156"/>
      <c r="L208" s="29"/>
      <c r="M208" s="157" t="s">
        <v>1</v>
      </c>
      <c r="N208" s="158" t="s">
        <v>35</v>
      </c>
      <c r="O208" s="159">
        <v>0</v>
      </c>
      <c r="P208" s="159">
        <f t="shared" si="18"/>
        <v>0</v>
      </c>
      <c r="Q208" s="159">
        <v>0</v>
      </c>
      <c r="R208" s="159">
        <f t="shared" si="19"/>
        <v>0</v>
      </c>
      <c r="S208" s="159">
        <v>0</v>
      </c>
      <c r="T208" s="160">
        <f t="shared" si="20"/>
        <v>0</v>
      </c>
      <c r="U208" s="28"/>
      <c r="V208" s="28"/>
      <c r="W208" s="28"/>
      <c r="X208" s="28"/>
      <c r="Y208" s="28"/>
      <c r="Z208" s="28"/>
      <c r="AA208" s="28"/>
      <c r="AB208" s="28"/>
      <c r="AC208" s="28"/>
      <c r="AD208" s="28"/>
      <c r="AE208" s="28"/>
      <c r="AR208" s="161" t="s">
        <v>86</v>
      </c>
      <c r="AT208" s="161" t="s">
        <v>177</v>
      </c>
      <c r="AU208" s="161" t="s">
        <v>76</v>
      </c>
      <c r="AY208" s="16" t="s">
        <v>175</v>
      </c>
      <c r="BE208" s="162">
        <f t="shared" si="21"/>
        <v>0</v>
      </c>
      <c r="BF208" s="162">
        <f t="shared" si="22"/>
        <v>0</v>
      </c>
      <c r="BG208" s="162">
        <f t="shared" si="23"/>
        <v>0</v>
      </c>
      <c r="BH208" s="162">
        <f t="shared" si="24"/>
        <v>0</v>
      </c>
      <c r="BI208" s="162">
        <f t="shared" si="25"/>
        <v>0</v>
      </c>
      <c r="BJ208" s="16" t="s">
        <v>80</v>
      </c>
      <c r="BK208" s="162">
        <f t="shared" si="26"/>
        <v>0</v>
      </c>
      <c r="BL208" s="16" t="s">
        <v>86</v>
      </c>
      <c r="BM208" s="161" t="s">
        <v>1456</v>
      </c>
    </row>
    <row r="209" spans="1:65" s="2" customFormat="1" ht="21.75" customHeight="1" x14ac:dyDescent="0.2">
      <c r="A209" s="28"/>
      <c r="B209" s="149"/>
      <c r="C209" s="150">
        <v>80</v>
      </c>
      <c r="D209" s="150" t="s">
        <v>177</v>
      </c>
      <c r="E209" s="151" t="s">
        <v>2041</v>
      </c>
      <c r="F209" s="152" t="s">
        <v>2042</v>
      </c>
      <c r="G209" s="153" t="s">
        <v>275</v>
      </c>
      <c r="H209" s="154">
        <v>1</v>
      </c>
      <c r="I209" s="155"/>
      <c r="J209" s="155"/>
      <c r="K209" s="156"/>
      <c r="L209" s="29"/>
      <c r="M209" s="157" t="s">
        <v>1</v>
      </c>
      <c r="N209" s="158" t="s">
        <v>35</v>
      </c>
      <c r="O209" s="159">
        <v>0</v>
      </c>
      <c r="P209" s="159">
        <f t="shared" si="18"/>
        <v>0</v>
      </c>
      <c r="Q209" s="159">
        <v>0</v>
      </c>
      <c r="R209" s="159">
        <f t="shared" si="19"/>
        <v>0</v>
      </c>
      <c r="S209" s="159">
        <v>0</v>
      </c>
      <c r="T209" s="160">
        <f t="shared" si="20"/>
        <v>0</v>
      </c>
      <c r="U209" s="28"/>
      <c r="V209" s="28"/>
      <c r="W209" s="28"/>
      <c r="X209" s="28"/>
      <c r="Y209" s="28"/>
      <c r="Z209" s="28"/>
      <c r="AA209" s="28"/>
      <c r="AB209" s="28"/>
      <c r="AC209" s="28"/>
      <c r="AD209" s="28"/>
      <c r="AE209" s="28"/>
      <c r="AR209" s="161" t="s">
        <v>86</v>
      </c>
      <c r="AT209" s="161" t="s">
        <v>177</v>
      </c>
      <c r="AU209" s="161" t="s">
        <v>76</v>
      </c>
      <c r="AY209" s="16" t="s">
        <v>175</v>
      </c>
      <c r="BE209" s="162">
        <f t="shared" si="21"/>
        <v>0</v>
      </c>
      <c r="BF209" s="162">
        <f t="shared" si="22"/>
        <v>0</v>
      </c>
      <c r="BG209" s="162">
        <f t="shared" si="23"/>
        <v>0</v>
      </c>
      <c r="BH209" s="162">
        <f t="shared" si="24"/>
        <v>0</v>
      </c>
      <c r="BI209" s="162">
        <f t="shared" si="25"/>
        <v>0</v>
      </c>
      <c r="BJ209" s="16" t="s">
        <v>80</v>
      </c>
      <c r="BK209" s="162">
        <f t="shared" si="26"/>
        <v>0</v>
      </c>
      <c r="BL209" s="16" t="s">
        <v>86</v>
      </c>
      <c r="BM209" s="161" t="s">
        <v>1459</v>
      </c>
    </row>
    <row r="210" spans="1:65" s="2" customFormat="1" ht="16.5" customHeight="1" x14ac:dyDescent="0.2">
      <c r="A210" s="28"/>
      <c r="B210" s="149"/>
      <c r="C210" s="150">
        <v>81</v>
      </c>
      <c r="D210" s="150" t="s">
        <v>177</v>
      </c>
      <c r="E210" s="151" t="s">
        <v>2043</v>
      </c>
      <c r="F210" s="152" t="s">
        <v>2044</v>
      </c>
      <c r="G210" s="153" t="s">
        <v>275</v>
      </c>
      <c r="H210" s="154">
        <v>1</v>
      </c>
      <c r="I210" s="155"/>
      <c r="J210" s="155"/>
      <c r="K210" s="156"/>
      <c r="L210" s="29"/>
      <c r="M210" s="157" t="s">
        <v>1</v>
      </c>
      <c r="N210" s="158" t="s">
        <v>35</v>
      </c>
      <c r="O210" s="159">
        <v>0</v>
      </c>
      <c r="P210" s="159">
        <f t="shared" si="18"/>
        <v>0</v>
      </c>
      <c r="Q210" s="159">
        <v>0</v>
      </c>
      <c r="R210" s="159">
        <f t="shared" si="19"/>
        <v>0</v>
      </c>
      <c r="S210" s="159">
        <v>0</v>
      </c>
      <c r="T210" s="160">
        <f t="shared" si="20"/>
        <v>0</v>
      </c>
      <c r="U210" s="28"/>
      <c r="V210" s="28"/>
      <c r="W210" s="28"/>
      <c r="X210" s="28"/>
      <c r="Y210" s="28"/>
      <c r="Z210" s="28"/>
      <c r="AA210" s="28"/>
      <c r="AB210" s="28"/>
      <c r="AC210" s="28"/>
      <c r="AD210" s="28"/>
      <c r="AE210" s="28"/>
      <c r="AR210" s="161" t="s">
        <v>86</v>
      </c>
      <c r="AT210" s="161" t="s">
        <v>177</v>
      </c>
      <c r="AU210" s="161" t="s">
        <v>76</v>
      </c>
      <c r="AY210" s="16" t="s">
        <v>175</v>
      </c>
      <c r="BE210" s="162">
        <f t="shared" si="21"/>
        <v>0</v>
      </c>
      <c r="BF210" s="162">
        <f t="shared" si="22"/>
        <v>0</v>
      </c>
      <c r="BG210" s="162">
        <f t="shared" si="23"/>
        <v>0</v>
      </c>
      <c r="BH210" s="162">
        <f t="shared" si="24"/>
        <v>0</v>
      </c>
      <c r="BI210" s="162">
        <f t="shared" si="25"/>
        <v>0</v>
      </c>
      <c r="BJ210" s="16" t="s">
        <v>80</v>
      </c>
      <c r="BK210" s="162">
        <f t="shared" si="26"/>
        <v>0</v>
      </c>
      <c r="BL210" s="16" t="s">
        <v>86</v>
      </c>
      <c r="BM210" s="161" t="s">
        <v>1463</v>
      </c>
    </row>
    <row r="211" spans="1:65" s="2" customFormat="1" ht="16.5" customHeight="1" x14ac:dyDescent="0.2">
      <c r="A211" s="28"/>
      <c r="B211" s="149"/>
      <c r="C211" s="150">
        <v>82</v>
      </c>
      <c r="D211" s="150" t="s">
        <v>177</v>
      </c>
      <c r="E211" s="151" t="s">
        <v>2045</v>
      </c>
      <c r="F211" s="152" t="s">
        <v>2046</v>
      </c>
      <c r="G211" s="153" t="s">
        <v>275</v>
      </c>
      <c r="H211" s="154">
        <v>2</v>
      </c>
      <c r="I211" s="155"/>
      <c r="J211" s="155"/>
      <c r="K211" s="156"/>
      <c r="L211" s="29"/>
      <c r="M211" s="157" t="s">
        <v>1</v>
      </c>
      <c r="N211" s="158" t="s">
        <v>35</v>
      </c>
      <c r="O211" s="159">
        <v>0</v>
      </c>
      <c r="P211" s="159">
        <f t="shared" si="18"/>
        <v>0</v>
      </c>
      <c r="Q211" s="159">
        <v>0</v>
      </c>
      <c r="R211" s="159">
        <f t="shared" si="19"/>
        <v>0</v>
      </c>
      <c r="S211" s="159">
        <v>0</v>
      </c>
      <c r="T211" s="160">
        <f t="shared" si="20"/>
        <v>0</v>
      </c>
      <c r="U211" s="28"/>
      <c r="V211" s="28"/>
      <c r="W211" s="28"/>
      <c r="X211" s="28"/>
      <c r="Y211" s="28"/>
      <c r="Z211" s="28"/>
      <c r="AA211" s="28"/>
      <c r="AB211" s="28"/>
      <c r="AC211" s="28"/>
      <c r="AD211" s="28"/>
      <c r="AE211" s="28"/>
      <c r="AR211" s="161" t="s">
        <v>86</v>
      </c>
      <c r="AT211" s="161" t="s">
        <v>177</v>
      </c>
      <c r="AU211" s="161" t="s">
        <v>76</v>
      </c>
      <c r="AY211" s="16" t="s">
        <v>175</v>
      </c>
      <c r="BE211" s="162">
        <f t="shared" si="21"/>
        <v>0</v>
      </c>
      <c r="BF211" s="162">
        <f t="shared" si="22"/>
        <v>0</v>
      </c>
      <c r="BG211" s="162">
        <f t="shared" si="23"/>
        <v>0</v>
      </c>
      <c r="BH211" s="162">
        <f t="shared" si="24"/>
        <v>0</v>
      </c>
      <c r="BI211" s="162">
        <f t="shared" si="25"/>
        <v>0</v>
      </c>
      <c r="BJ211" s="16" t="s">
        <v>80</v>
      </c>
      <c r="BK211" s="162">
        <f t="shared" si="26"/>
        <v>0</v>
      </c>
      <c r="BL211" s="16" t="s">
        <v>86</v>
      </c>
      <c r="BM211" s="161" t="s">
        <v>1466</v>
      </c>
    </row>
    <row r="212" spans="1:65" s="2" customFormat="1" ht="16.5" customHeight="1" x14ac:dyDescent="0.2">
      <c r="A212" s="28"/>
      <c r="B212" s="149"/>
      <c r="C212" s="150">
        <v>83</v>
      </c>
      <c r="D212" s="150" t="s">
        <v>177</v>
      </c>
      <c r="E212" s="151" t="s">
        <v>2047</v>
      </c>
      <c r="F212" s="152" t="s">
        <v>2048</v>
      </c>
      <c r="G212" s="153" t="s">
        <v>275</v>
      </c>
      <c r="H212" s="154">
        <v>2</v>
      </c>
      <c r="I212" s="155"/>
      <c r="J212" s="155"/>
      <c r="K212" s="156"/>
      <c r="L212" s="29"/>
      <c r="M212" s="157" t="s">
        <v>1</v>
      </c>
      <c r="N212" s="158" t="s">
        <v>35</v>
      </c>
      <c r="O212" s="159">
        <v>0</v>
      </c>
      <c r="P212" s="159">
        <f t="shared" si="18"/>
        <v>0</v>
      </c>
      <c r="Q212" s="159">
        <v>0</v>
      </c>
      <c r="R212" s="159">
        <f t="shared" si="19"/>
        <v>0</v>
      </c>
      <c r="S212" s="159">
        <v>0</v>
      </c>
      <c r="T212" s="160">
        <f t="shared" si="20"/>
        <v>0</v>
      </c>
      <c r="U212" s="28"/>
      <c r="V212" s="28"/>
      <c r="W212" s="28"/>
      <c r="X212" s="28"/>
      <c r="Y212" s="28"/>
      <c r="Z212" s="28"/>
      <c r="AA212" s="28"/>
      <c r="AB212" s="28"/>
      <c r="AC212" s="28"/>
      <c r="AD212" s="28"/>
      <c r="AE212" s="28"/>
      <c r="AR212" s="161" t="s">
        <v>86</v>
      </c>
      <c r="AT212" s="161" t="s">
        <v>177</v>
      </c>
      <c r="AU212" s="161" t="s">
        <v>76</v>
      </c>
      <c r="AY212" s="16" t="s">
        <v>175</v>
      </c>
      <c r="BE212" s="162">
        <f t="shared" si="21"/>
        <v>0</v>
      </c>
      <c r="BF212" s="162">
        <f t="shared" si="22"/>
        <v>0</v>
      </c>
      <c r="BG212" s="162">
        <f t="shared" si="23"/>
        <v>0</v>
      </c>
      <c r="BH212" s="162">
        <f t="shared" si="24"/>
        <v>0</v>
      </c>
      <c r="BI212" s="162">
        <f t="shared" si="25"/>
        <v>0</v>
      </c>
      <c r="BJ212" s="16" t="s">
        <v>80</v>
      </c>
      <c r="BK212" s="162">
        <f t="shared" si="26"/>
        <v>0</v>
      </c>
      <c r="BL212" s="16" t="s">
        <v>86</v>
      </c>
      <c r="BM212" s="161" t="s">
        <v>1470</v>
      </c>
    </row>
    <row r="213" spans="1:65" s="2" customFormat="1" ht="16.5" customHeight="1" x14ac:dyDescent="0.2">
      <c r="A213" s="28"/>
      <c r="B213" s="149"/>
      <c r="C213" s="150">
        <v>84</v>
      </c>
      <c r="D213" s="150" t="s">
        <v>177</v>
      </c>
      <c r="E213" s="151" t="s">
        <v>2049</v>
      </c>
      <c r="F213" s="152" t="s">
        <v>2050</v>
      </c>
      <c r="G213" s="153" t="s">
        <v>275</v>
      </c>
      <c r="H213" s="154">
        <v>4</v>
      </c>
      <c r="I213" s="155"/>
      <c r="J213" s="155"/>
      <c r="K213" s="156"/>
      <c r="L213" s="29"/>
      <c r="M213" s="157" t="s">
        <v>1</v>
      </c>
      <c r="N213" s="158" t="s">
        <v>35</v>
      </c>
      <c r="O213" s="159">
        <v>0</v>
      </c>
      <c r="P213" s="159">
        <f t="shared" si="18"/>
        <v>0</v>
      </c>
      <c r="Q213" s="159">
        <v>0</v>
      </c>
      <c r="R213" s="159">
        <f t="shared" si="19"/>
        <v>0</v>
      </c>
      <c r="S213" s="159">
        <v>0</v>
      </c>
      <c r="T213" s="160">
        <f t="shared" si="20"/>
        <v>0</v>
      </c>
      <c r="U213" s="28"/>
      <c r="V213" s="28"/>
      <c r="W213" s="28"/>
      <c r="X213" s="28"/>
      <c r="Y213" s="28"/>
      <c r="Z213" s="28"/>
      <c r="AA213" s="28"/>
      <c r="AB213" s="28"/>
      <c r="AC213" s="28"/>
      <c r="AD213" s="28"/>
      <c r="AE213" s="28"/>
      <c r="AR213" s="161" t="s">
        <v>86</v>
      </c>
      <c r="AT213" s="161" t="s">
        <v>177</v>
      </c>
      <c r="AU213" s="161" t="s">
        <v>76</v>
      </c>
      <c r="AY213" s="16" t="s">
        <v>175</v>
      </c>
      <c r="BE213" s="162">
        <f t="shared" si="21"/>
        <v>0</v>
      </c>
      <c r="BF213" s="162">
        <f t="shared" si="22"/>
        <v>0</v>
      </c>
      <c r="BG213" s="162">
        <f t="shared" si="23"/>
        <v>0</v>
      </c>
      <c r="BH213" s="162">
        <f t="shared" si="24"/>
        <v>0</v>
      </c>
      <c r="BI213" s="162">
        <f t="shared" si="25"/>
        <v>0</v>
      </c>
      <c r="BJ213" s="16" t="s">
        <v>80</v>
      </c>
      <c r="BK213" s="162">
        <f t="shared" si="26"/>
        <v>0</v>
      </c>
      <c r="BL213" s="16" t="s">
        <v>86</v>
      </c>
      <c r="BM213" s="161" t="s">
        <v>1473</v>
      </c>
    </row>
    <row r="214" spans="1:65" s="2" customFormat="1" ht="16.5" customHeight="1" x14ac:dyDescent="0.2">
      <c r="A214" s="28"/>
      <c r="B214" s="149"/>
      <c r="C214" s="150">
        <v>85</v>
      </c>
      <c r="D214" s="150" t="s">
        <v>177</v>
      </c>
      <c r="E214" s="151" t="s">
        <v>2033</v>
      </c>
      <c r="F214" s="152" t="s">
        <v>2034</v>
      </c>
      <c r="G214" s="153" t="s">
        <v>275</v>
      </c>
      <c r="H214" s="154">
        <v>2</v>
      </c>
      <c r="I214" s="155"/>
      <c r="J214" s="155"/>
      <c r="K214" s="156"/>
      <c r="L214" s="29"/>
      <c r="M214" s="157" t="s">
        <v>1</v>
      </c>
      <c r="N214" s="158" t="s">
        <v>35</v>
      </c>
      <c r="O214" s="159">
        <v>0</v>
      </c>
      <c r="P214" s="159">
        <f t="shared" si="18"/>
        <v>0</v>
      </c>
      <c r="Q214" s="159">
        <v>0</v>
      </c>
      <c r="R214" s="159">
        <f t="shared" si="19"/>
        <v>0</v>
      </c>
      <c r="S214" s="159">
        <v>0</v>
      </c>
      <c r="T214" s="160">
        <f t="shared" si="20"/>
        <v>0</v>
      </c>
      <c r="U214" s="28"/>
      <c r="V214" s="28"/>
      <c r="W214" s="28"/>
      <c r="X214" s="28"/>
      <c r="Y214" s="28"/>
      <c r="Z214" s="28"/>
      <c r="AA214" s="28"/>
      <c r="AB214" s="28"/>
      <c r="AC214" s="28"/>
      <c r="AD214" s="28"/>
      <c r="AE214" s="28"/>
      <c r="AR214" s="161" t="s">
        <v>86</v>
      </c>
      <c r="AT214" s="161" t="s">
        <v>177</v>
      </c>
      <c r="AU214" s="161" t="s">
        <v>76</v>
      </c>
      <c r="AY214" s="16" t="s">
        <v>175</v>
      </c>
      <c r="BE214" s="162">
        <f t="shared" si="21"/>
        <v>0</v>
      </c>
      <c r="BF214" s="162">
        <f t="shared" si="22"/>
        <v>0</v>
      </c>
      <c r="BG214" s="162">
        <f t="shared" si="23"/>
        <v>0</v>
      </c>
      <c r="BH214" s="162">
        <f t="shared" si="24"/>
        <v>0</v>
      </c>
      <c r="BI214" s="162">
        <f t="shared" si="25"/>
        <v>0</v>
      </c>
      <c r="BJ214" s="16" t="s">
        <v>80</v>
      </c>
      <c r="BK214" s="162">
        <f t="shared" si="26"/>
        <v>0</v>
      </c>
      <c r="BL214" s="16" t="s">
        <v>86</v>
      </c>
      <c r="BM214" s="161" t="s">
        <v>1477</v>
      </c>
    </row>
    <row r="215" spans="1:65" s="2" customFormat="1" ht="16.5" customHeight="1" x14ac:dyDescent="0.2">
      <c r="A215" s="28"/>
      <c r="B215" s="149"/>
      <c r="C215" s="150">
        <v>86</v>
      </c>
      <c r="D215" s="150" t="s">
        <v>177</v>
      </c>
      <c r="E215" s="151" t="s">
        <v>2051</v>
      </c>
      <c r="F215" s="152" t="s">
        <v>2052</v>
      </c>
      <c r="G215" s="153" t="s">
        <v>275</v>
      </c>
      <c r="H215" s="154">
        <v>1</v>
      </c>
      <c r="I215" s="155"/>
      <c r="J215" s="155"/>
      <c r="K215" s="156"/>
      <c r="L215" s="29"/>
      <c r="M215" s="157" t="s">
        <v>1</v>
      </c>
      <c r="N215" s="158" t="s">
        <v>35</v>
      </c>
      <c r="O215" s="159">
        <v>0</v>
      </c>
      <c r="P215" s="159">
        <f t="shared" si="18"/>
        <v>0</v>
      </c>
      <c r="Q215" s="159">
        <v>0</v>
      </c>
      <c r="R215" s="159">
        <f t="shared" si="19"/>
        <v>0</v>
      </c>
      <c r="S215" s="159">
        <v>0</v>
      </c>
      <c r="T215" s="160">
        <f t="shared" si="20"/>
        <v>0</v>
      </c>
      <c r="U215" s="28"/>
      <c r="V215" s="28"/>
      <c r="W215" s="28"/>
      <c r="X215" s="28"/>
      <c r="Y215" s="28"/>
      <c r="Z215" s="28"/>
      <c r="AA215" s="28"/>
      <c r="AB215" s="28"/>
      <c r="AC215" s="28"/>
      <c r="AD215" s="28"/>
      <c r="AE215" s="28"/>
      <c r="AR215" s="161" t="s">
        <v>86</v>
      </c>
      <c r="AT215" s="161" t="s">
        <v>177</v>
      </c>
      <c r="AU215" s="161" t="s">
        <v>76</v>
      </c>
      <c r="AY215" s="16" t="s">
        <v>175</v>
      </c>
      <c r="BE215" s="162">
        <f t="shared" si="21"/>
        <v>0</v>
      </c>
      <c r="BF215" s="162">
        <f t="shared" si="22"/>
        <v>0</v>
      </c>
      <c r="BG215" s="162">
        <f t="shared" si="23"/>
        <v>0</v>
      </c>
      <c r="BH215" s="162">
        <f t="shared" si="24"/>
        <v>0</v>
      </c>
      <c r="BI215" s="162">
        <f t="shared" si="25"/>
        <v>0</v>
      </c>
      <c r="BJ215" s="16" t="s">
        <v>80</v>
      </c>
      <c r="BK215" s="162">
        <f t="shared" si="26"/>
        <v>0</v>
      </c>
      <c r="BL215" s="16" t="s">
        <v>86</v>
      </c>
      <c r="BM215" s="161" t="s">
        <v>1480</v>
      </c>
    </row>
    <row r="216" spans="1:65" s="2" customFormat="1" ht="21.75" customHeight="1" x14ac:dyDescent="0.2">
      <c r="A216" s="28"/>
      <c r="B216" s="149"/>
      <c r="C216" s="150">
        <v>87</v>
      </c>
      <c r="D216" s="150" t="s">
        <v>177</v>
      </c>
      <c r="E216" s="151" t="s">
        <v>2053</v>
      </c>
      <c r="F216" s="152" t="s">
        <v>2054</v>
      </c>
      <c r="G216" s="153" t="s">
        <v>275</v>
      </c>
      <c r="H216" s="154">
        <v>14</v>
      </c>
      <c r="I216" s="155"/>
      <c r="J216" s="155"/>
      <c r="K216" s="156"/>
      <c r="L216" s="29"/>
      <c r="M216" s="157" t="s">
        <v>1</v>
      </c>
      <c r="N216" s="158" t="s">
        <v>35</v>
      </c>
      <c r="O216" s="159">
        <v>0</v>
      </c>
      <c r="P216" s="159">
        <f t="shared" si="18"/>
        <v>0</v>
      </c>
      <c r="Q216" s="159">
        <v>0</v>
      </c>
      <c r="R216" s="159">
        <f t="shared" si="19"/>
        <v>0</v>
      </c>
      <c r="S216" s="159">
        <v>0</v>
      </c>
      <c r="T216" s="160">
        <f t="shared" si="20"/>
        <v>0</v>
      </c>
      <c r="U216" s="28"/>
      <c r="V216" s="28"/>
      <c r="W216" s="28"/>
      <c r="X216" s="28"/>
      <c r="Y216" s="28"/>
      <c r="Z216" s="28"/>
      <c r="AA216" s="28"/>
      <c r="AB216" s="28"/>
      <c r="AC216" s="28"/>
      <c r="AD216" s="28"/>
      <c r="AE216" s="28"/>
      <c r="AR216" s="161" t="s">
        <v>86</v>
      </c>
      <c r="AT216" s="161" t="s">
        <v>177</v>
      </c>
      <c r="AU216" s="161" t="s">
        <v>76</v>
      </c>
      <c r="AY216" s="16" t="s">
        <v>175</v>
      </c>
      <c r="BE216" s="162">
        <f t="shared" si="21"/>
        <v>0</v>
      </c>
      <c r="BF216" s="162">
        <f t="shared" si="22"/>
        <v>0</v>
      </c>
      <c r="BG216" s="162">
        <f t="shared" si="23"/>
        <v>0</v>
      </c>
      <c r="BH216" s="162">
        <f t="shared" si="24"/>
        <v>0</v>
      </c>
      <c r="BI216" s="162">
        <f t="shared" si="25"/>
        <v>0</v>
      </c>
      <c r="BJ216" s="16" t="s">
        <v>80</v>
      </c>
      <c r="BK216" s="162">
        <f t="shared" si="26"/>
        <v>0</v>
      </c>
      <c r="BL216" s="16" t="s">
        <v>86</v>
      </c>
      <c r="BM216" s="161" t="s">
        <v>1484</v>
      </c>
    </row>
    <row r="217" spans="1:65" s="2" customFormat="1" ht="24.2" customHeight="1" x14ac:dyDescent="0.2">
      <c r="A217" s="28"/>
      <c r="B217" s="149"/>
      <c r="C217" s="150">
        <v>88</v>
      </c>
      <c r="D217" s="150" t="s">
        <v>177</v>
      </c>
      <c r="E217" s="151" t="s">
        <v>2055</v>
      </c>
      <c r="F217" s="152" t="s">
        <v>2056</v>
      </c>
      <c r="G217" s="153" t="s">
        <v>250</v>
      </c>
      <c r="H217" s="154">
        <v>55</v>
      </c>
      <c r="I217" s="155"/>
      <c r="J217" s="155"/>
      <c r="K217" s="156"/>
      <c r="L217" s="29"/>
      <c r="M217" s="157" t="s">
        <v>1</v>
      </c>
      <c r="N217" s="158" t="s">
        <v>35</v>
      </c>
      <c r="O217" s="159">
        <v>0</v>
      </c>
      <c r="P217" s="159">
        <f t="shared" ref="P217:P236" si="27">O217*H217</f>
        <v>0</v>
      </c>
      <c r="Q217" s="159">
        <v>0</v>
      </c>
      <c r="R217" s="159">
        <f t="shared" ref="R217:R236" si="28">Q217*H217</f>
        <v>0</v>
      </c>
      <c r="S217" s="159">
        <v>0</v>
      </c>
      <c r="T217" s="160">
        <f t="shared" ref="T217:T236" si="29">S217*H217</f>
        <v>0</v>
      </c>
      <c r="U217" s="28"/>
      <c r="V217" s="28"/>
      <c r="W217" s="28"/>
      <c r="X217" s="28"/>
      <c r="Y217" s="28"/>
      <c r="Z217" s="28"/>
      <c r="AA217" s="28"/>
      <c r="AB217" s="28"/>
      <c r="AC217" s="28"/>
      <c r="AD217" s="28"/>
      <c r="AE217" s="28"/>
      <c r="AR217" s="161" t="s">
        <v>86</v>
      </c>
      <c r="AT217" s="161" t="s">
        <v>177</v>
      </c>
      <c r="AU217" s="161" t="s">
        <v>76</v>
      </c>
      <c r="AY217" s="16" t="s">
        <v>175</v>
      </c>
      <c r="BE217" s="162">
        <f t="shared" ref="BE217:BE236" si="30">IF(N217="základná",J217,0)</f>
        <v>0</v>
      </c>
      <c r="BF217" s="162">
        <f t="shared" ref="BF217:BF236" si="31">IF(N217="znížená",J217,0)</f>
        <v>0</v>
      </c>
      <c r="BG217" s="162">
        <f t="shared" ref="BG217:BG236" si="32">IF(N217="zákl. prenesená",J217,0)</f>
        <v>0</v>
      </c>
      <c r="BH217" s="162">
        <f t="shared" ref="BH217:BH236" si="33">IF(N217="zníž. prenesená",J217,0)</f>
        <v>0</v>
      </c>
      <c r="BI217" s="162">
        <f t="shared" ref="BI217:BI236" si="34">IF(N217="nulová",J217,0)</f>
        <v>0</v>
      </c>
      <c r="BJ217" s="16" t="s">
        <v>80</v>
      </c>
      <c r="BK217" s="162">
        <f t="shared" ref="BK217:BK236" si="35">ROUND(I217*H217,2)</f>
        <v>0</v>
      </c>
      <c r="BL217" s="16" t="s">
        <v>86</v>
      </c>
      <c r="BM217" s="161" t="s">
        <v>1487</v>
      </c>
    </row>
    <row r="218" spans="1:65" s="2" customFormat="1" ht="16.5" customHeight="1" x14ac:dyDescent="0.2">
      <c r="A218" s="28"/>
      <c r="B218" s="149"/>
      <c r="C218" s="150">
        <v>89</v>
      </c>
      <c r="D218" s="150" t="s">
        <v>177</v>
      </c>
      <c r="E218" s="151" t="s">
        <v>2057</v>
      </c>
      <c r="F218" s="152" t="s">
        <v>2058</v>
      </c>
      <c r="G218" s="153" t="s">
        <v>250</v>
      </c>
      <c r="H218" s="154">
        <v>55</v>
      </c>
      <c r="I218" s="155"/>
      <c r="J218" s="155"/>
      <c r="K218" s="156"/>
      <c r="L218" s="29"/>
      <c r="M218" s="157" t="s">
        <v>1</v>
      </c>
      <c r="N218" s="158" t="s">
        <v>35</v>
      </c>
      <c r="O218" s="159">
        <v>0</v>
      </c>
      <c r="P218" s="159">
        <f t="shared" si="27"/>
        <v>0</v>
      </c>
      <c r="Q218" s="159">
        <v>0</v>
      </c>
      <c r="R218" s="159">
        <f t="shared" si="28"/>
        <v>0</v>
      </c>
      <c r="S218" s="159">
        <v>0</v>
      </c>
      <c r="T218" s="160">
        <f t="shared" si="29"/>
        <v>0</v>
      </c>
      <c r="U218" s="28"/>
      <c r="V218" s="28"/>
      <c r="W218" s="28"/>
      <c r="X218" s="28"/>
      <c r="Y218" s="28"/>
      <c r="Z218" s="28"/>
      <c r="AA218" s="28"/>
      <c r="AB218" s="28"/>
      <c r="AC218" s="28"/>
      <c r="AD218" s="28"/>
      <c r="AE218" s="28"/>
      <c r="AR218" s="161" t="s">
        <v>86</v>
      </c>
      <c r="AT218" s="161" t="s">
        <v>177</v>
      </c>
      <c r="AU218" s="161" t="s">
        <v>76</v>
      </c>
      <c r="AY218" s="16" t="s">
        <v>175</v>
      </c>
      <c r="BE218" s="162">
        <f t="shared" si="30"/>
        <v>0</v>
      </c>
      <c r="BF218" s="162">
        <f t="shared" si="31"/>
        <v>0</v>
      </c>
      <c r="BG218" s="162">
        <f t="shared" si="32"/>
        <v>0</v>
      </c>
      <c r="BH218" s="162">
        <f t="shared" si="33"/>
        <v>0</v>
      </c>
      <c r="BI218" s="162">
        <f t="shared" si="34"/>
        <v>0</v>
      </c>
      <c r="BJ218" s="16" t="s">
        <v>80</v>
      </c>
      <c r="BK218" s="162">
        <f t="shared" si="35"/>
        <v>0</v>
      </c>
      <c r="BL218" s="16" t="s">
        <v>86</v>
      </c>
      <c r="BM218" s="161" t="s">
        <v>1491</v>
      </c>
    </row>
    <row r="219" spans="1:65" s="2" customFormat="1" ht="16.5" customHeight="1" x14ac:dyDescent="0.2">
      <c r="A219" s="28"/>
      <c r="B219" s="149"/>
      <c r="C219" s="150">
        <v>90</v>
      </c>
      <c r="D219" s="150" t="s">
        <v>177</v>
      </c>
      <c r="E219" s="151" t="s">
        <v>2059</v>
      </c>
      <c r="F219" s="152" t="s">
        <v>2060</v>
      </c>
      <c r="G219" s="153" t="s">
        <v>250</v>
      </c>
      <c r="H219" s="154">
        <v>570</v>
      </c>
      <c r="I219" s="155"/>
      <c r="J219" s="155"/>
      <c r="K219" s="156"/>
      <c r="L219" s="29"/>
      <c r="M219" s="157" t="s">
        <v>1</v>
      </c>
      <c r="N219" s="158" t="s">
        <v>35</v>
      </c>
      <c r="O219" s="159">
        <v>0</v>
      </c>
      <c r="P219" s="159">
        <f t="shared" si="27"/>
        <v>0</v>
      </c>
      <c r="Q219" s="159">
        <v>0</v>
      </c>
      <c r="R219" s="159">
        <f t="shared" si="28"/>
        <v>0</v>
      </c>
      <c r="S219" s="159">
        <v>0</v>
      </c>
      <c r="T219" s="160">
        <f t="shared" si="29"/>
        <v>0</v>
      </c>
      <c r="U219" s="28"/>
      <c r="V219" s="28"/>
      <c r="W219" s="28"/>
      <c r="X219" s="28"/>
      <c r="Y219" s="28"/>
      <c r="Z219" s="28"/>
      <c r="AA219" s="28"/>
      <c r="AB219" s="28"/>
      <c r="AC219" s="28"/>
      <c r="AD219" s="28"/>
      <c r="AE219" s="28"/>
      <c r="AR219" s="161" t="s">
        <v>86</v>
      </c>
      <c r="AT219" s="161" t="s">
        <v>177</v>
      </c>
      <c r="AU219" s="161" t="s">
        <v>76</v>
      </c>
      <c r="AY219" s="16" t="s">
        <v>175</v>
      </c>
      <c r="BE219" s="162">
        <f t="shared" si="30"/>
        <v>0</v>
      </c>
      <c r="BF219" s="162">
        <f t="shared" si="31"/>
        <v>0</v>
      </c>
      <c r="BG219" s="162">
        <f t="shared" si="32"/>
        <v>0</v>
      </c>
      <c r="BH219" s="162">
        <f t="shared" si="33"/>
        <v>0</v>
      </c>
      <c r="BI219" s="162">
        <f t="shared" si="34"/>
        <v>0</v>
      </c>
      <c r="BJ219" s="16" t="s">
        <v>80</v>
      </c>
      <c r="BK219" s="162">
        <f t="shared" si="35"/>
        <v>0</v>
      </c>
      <c r="BL219" s="16" t="s">
        <v>86</v>
      </c>
      <c r="BM219" s="161" t="s">
        <v>1494</v>
      </c>
    </row>
    <row r="220" spans="1:65" s="2" customFormat="1" ht="16.5" customHeight="1" x14ac:dyDescent="0.2">
      <c r="A220" s="28"/>
      <c r="B220" s="149"/>
      <c r="C220" s="150">
        <v>91</v>
      </c>
      <c r="D220" s="150" t="s">
        <v>177</v>
      </c>
      <c r="E220" s="151" t="s">
        <v>2061</v>
      </c>
      <c r="F220" s="152" t="s">
        <v>2062</v>
      </c>
      <c r="G220" s="153" t="s">
        <v>250</v>
      </c>
      <c r="H220" s="154">
        <v>600</v>
      </c>
      <c r="I220" s="155"/>
      <c r="J220" s="155"/>
      <c r="K220" s="156"/>
      <c r="L220" s="29"/>
      <c r="M220" s="157" t="s">
        <v>1</v>
      </c>
      <c r="N220" s="158" t="s">
        <v>35</v>
      </c>
      <c r="O220" s="159">
        <v>0</v>
      </c>
      <c r="P220" s="159">
        <f t="shared" si="27"/>
        <v>0</v>
      </c>
      <c r="Q220" s="159">
        <v>0</v>
      </c>
      <c r="R220" s="159">
        <f t="shared" si="28"/>
        <v>0</v>
      </c>
      <c r="S220" s="159">
        <v>0</v>
      </c>
      <c r="T220" s="160">
        <f t="shared" si="29"/>
        <v>0</v>
      </c>
      <c r="U220" s="28"/>
      <c r="V220" s="28"/>
      <c r="W220" s="28"/>
      <c r="X220" s="28"/>
      <c r="Y220" s="28"/>
      <c r="Z220" s="28"/>
      <c r="AA220" s="28"/>
      <c r="AB220" s="28"/>
      <c r="AC220" s="28"/>
      <c r="AD220" s="28"/>
      <c r="AE220" s="28"/>
      <c r="AR220" s="161" t="s">
        <v>86</v>
      </c>
      <c r="AT220" s="161" t="s">
        <v>177</v>
      </c>
      <c r="AU220" s="161" t="s">
        <v>76</v>
      </c>
      <c r="AY220" s="16" t="s">
        <v>175</v>
      </c>
      <c r="BE220" s="162">
        <f t="shared" si="30"/>
        <v>0</v>
      </c>
      <c r="BF220" s="162">
        <f t="shared" si="31"/>
        <v>0</v>
      </c>
      <c r="BG220" s="162">
        <f t="shared" si="32"/>
        <v>0</v>
      </c>
      <c r="BH220" s="162">
        <f t="shared" si="33"/>
        <v>0</v>
      </c>
      <c r="BI220" s="162">
        <f t="shared" si="34"/>
        <v>0</v>
      </c>
      <c r="BJ220" s="16" t="s">
        <v>80</v>
      </c>
      <c r="BK220" s="162">
        <f t="shared" si="35"/>
        <v>0</v>
      </c>
      <c r="BL220" s="16" t="s">
        <v>86</v>
      </c>
      <c r="BM220" s="161" t="s">
        <v>1498</v>
      </c>
    </row>
    <row r="221" spans="1:65" s="2" customFormat="1" ht="16.5" customHeight="1" x14ac:dyDescent="0.2">
      <c r="A221" s="28"/>
      <c r="B221" s="149"/>
      <c r="C221" s="150">
        <v>92</v>
      </c>
      <c r="D221" s="150" t="s">
        <v>177</v>
      </c>
      <c r="E221" s="151" t="s">
        <v>2063</v>
      </c>
      <c r="F221" s="152" t="s">
        <v>2064</v>
      </c>
      <c r="G221" s="153" t="s">
        <v>250</v>
      </c>
      <c r="H221" s="154">
        <v>6</v>
      </c>
      <c r="I221" s="155"/>
      <c r="J221" s="155"/>
      <c r="K221" s="156"/>
      <c r="L221" s="29"/>
      <c r="M221" s="157" t="s">
        <v>1</v>
      </c>
      <c r="N221" s="158" t="s">
        <v>35</v>
      </c>
      <c r="O221" s="159">
        <v>0</v>
      </c>
      <c r="P221" s="159">
        <f t="shared" si="27"/>
        <v>0</v>
      </c>
      <c r="Q221" s="159">
        <v>0</v>
      </c>
      <c r="R221" s="159">
        <f t="shared" si="28"/>
        <v>0</v>
      </c>
      <c r="S221" s="159">
        <v>0</v>
      </c>
      <c r="T221" s="160">
        <f t="shared" si="29"/>
        <v>0</v>
      </c>
      <c r="U221" s="28"/>
      <c r="V221" s="28"/>
      <c r="W221" s="28"/>
      <c r="X221" s="28"/>
      <c r="Y221" s="28"/>
      <c r="Z221" s="28"/>
      <c r="AA221" s="28"/>
      <c r="AB221" s="28"/>
      <c r="AC221" s="28"/>
      <c r="AD221" s="28"/>
      <c r="AE221" s="28"/>
      <c r="AR221" s="161" t="s">
        <v>86</v>
      </c>
      <c r="AT221" s="161" t="s">
        <v>177</v>
      </c>
      <c r="AU221" s="161" t="s">
        <v>76</v>
      </c>
      <c r="AY221" s="16" t="s">
        <v>175</v>
      </c>
      <c r="BE221" s="162">
        <f t="shared" si="30"/>
        <v>0</v>
      </c>
      <c r="BF221" s="162">
        <f t="shared" si="31"/>
        <v>0</v>
      </c>
      <c r="BG221" s="162">
        <f t="shared" si="32"/>
        <v>0</v>
      </c>
      <c r="BH221" s="162">
        <f t="shared" si="33"/>
        <v>0</v>
      </c>
      <c r="BI221" s="162">
        <f t="shared" si="34"/>
        <v>0</v>
      </c>
      <c r="BJ221" s="16" t="s">
        <v>80</v>
      </c>
      <c r="BK221" s="162">
        <f t="shared" si="35"/>
        <v>0</v>
      </c>
      <c r="BL221" s="16" t="s">
        <v>86</v>
      </c>
      <c r="BM221" s="161" t="s">
        <v>1501</v>
      </c>
    </row>
    <row r="222" spans="1:65" s="2" customFormat="1" ht="16.5" customHeight="1" x14ac:dyDescent="0.2">
      <c r="A222" s="28"/>
      <c r="B222" s="149"/>
      <c r="C222" s="150">
        <v>93</v>
      </c>
      <c r="D222" s="150" t="s">
        <v>177</v>
      </c>
      <c r="E222" s="151" t="s">
        <v>2065</v>
      </c>
      <c r="F222" s="152" t="s">
        <v>2066</v>
      </c>
      <c r="G222" s="153" t="s">
        <v>250</v>
      </c>
      <c r="H222" s="154">
        <v>70</v>
      </c>
      <c r="I222" s="155"/>
      <c r="J222" s="155"/>
      <c r="K222" s="156"/>
      <c r="L222" s="29"/>
      <c r="M222" s="157" t="s">
        <v>1</v>
      </c>
      <c r="N222" s="158" t="s">
        <v>35</v>
      </c>
      <c r="O222" s="159">
        <v>0</v>
      </c>
      <c r="P222" s="159">
        <f t="shared" si="27"/>
        <v>0</v>
      </c>
      <c r="Q222" s="159">
        <v>0</v>
      </c>
      <c r="R222" s="159">
        <f t="shared" si="28"/>
        <v>0</v>
      </c>
      <c r="S222" s="159">
        <v>0</v>
      </c>
      <c r="T222" s="160">
        <f t="shared" si="29"/>
        <v>0</v>
      </c>
      <c r="U222" s="28"/>
      <c r="V222" s="28"/>
      <c r="W222" s="28"/>
      <c r="X222" s="28"/>
      <c r="Y222" s="28"/>
      <c r="Z222" s="28"/>
      <c r="AA222" s="28"/>
      <c r="AB222" s="28"/>
      <c r="AC222" s="28"/>
      <c r="AD222" s="28"/>
      <c r="AE222" s="28"/>
      <c r="AR222" s="161" t="s">
        <v>86</v>
      </c>
      <c r="AT222" s="161" t="s">
        <v>177</v>
      </c>
      <c r="AU222" s="161" t="s">
        <v>76</v>
      </c>
      <c r="AY222" s="16" t="s">
        <v>175</v>
      </c>
      <c r="BE222" s="162">
        <f t="shared" si="30"/>
        <v>0</v>
      </c>
      <c r="BF222" s="162">
        <f t="shared" si="31"/>
        <v>0</v>
      </c>
      <c r="BG222" s="162">
        <f t="shared" si="32"/>
        <v>0</v>
      </c>
      <c r="BH222" s="162">
        <f t="shared" si="33"/>
        <v>0</v>
      </c>
      <c r="BI222" s="162">
        <f t="shared" si="34"/>
        <v>0</v>
      </c>
      <c r="BJ222" s="16" t="s">
        <v>80</v>
      </c>
      <c r="BK222" s="162">
        <f t="shared" si="35"/>
        <v>0</v>
      </c>
      <c r="BL222" s="16" t="s">
        <v>86</v>
      </c>
      <c r="BM222" s="161" t="s">
        <v>1505</v>
      </c>
    </row>
    <row r="223" spans="1:65" s="2" customFormat="1" ht="16.5" customHeight="1" x14ac:dyDescent="0.2">
      <c r="A223" s="28"/>
      <c r="B223" s="149"/>
      <c r="C223" s="150">
        <v>94</v>
      </c>
      <c r="D223" s="150" t="s">
        <v>177</v>
      </c>
      <c r="E223" s="151" t="s">
        <v>2067</v>
      </c>
      <c r="F223" s="152" t="s">
        <v>2068</v>
      </c>
      <c r="G223" s="153" t="s">
        <v>250</v>
      </c>
      <c r="H223" s="154">
        <v>10</v>
      </c>
      <c r="I223" s="155"/>
      <c r="J223" s="155"/>
      <c r="K223" s="156"/>
      <c r="L223" s="29"/>
      <c r="M223" s="157" t="s">
        <v>1</v>
      </c>
      <c r="N223" s="158" t="s">
        <v>35</v>
      </c>
      <c r="O223" s="159">
        <v>0</v>
      </c>
      <c r="P223" s="159">
        <f t="shared" si="27"/>
        <v>0</v>
      </c>
      <c r="Q223" s="159">
        <v>0</v>
      </c>
      <c r="R223" s="159">
        <f t="shared" si="28"/>
        <v>0</v>
      </c>
      <c r="S223" s="159">
        <v>0</v>
      </c>
      <c r="T223" s="160">
        <f t="shared" si="29"/>
        <v>0</v>
      </c>
      <c r="U223" s="28"/>
      <c r="V223" s="28"/>
      <c r="W223" s="28"/>
      <c r="X223" s="28"/>
      <c r="Y223" s="28"/>
      <c r="Z223" s="28"/>
      <c r="AA223" s="28"/>
      <c r="AB223" s="28"/>
      <c r="AC223" s="28"/>
      <c r="AD223" s="28"/>
      <c r="AE223" s="28"/>
      <c r="AR223" s="161" t="s">
        <v>86</v>
      </c>
      <c r="AT223" s="161" t="s">
        <v>177</v>
      </c>
      <c r="AU223" s="161" t="s">
        <v>76</v>
      </c>
      <c r="AY223" s="16" t="s">
        <v>175</v>
      </c>
      <c r="BE223" s="162">
        <f t="shared" si="30"/>
        <v>0</v>
      </c>
      <c r="BF223" s="162">
        <f t="shared" si="31"/>
        <v>0</v>
      </c>
      <c r="BG223" s="162">
        <f t="shared" si="32"/>
        <v>0</v>
      </c>
      <c r="BH223" s="162">
        <f t="shared" si="33"/>
        <v>0</v>
      </c>
      <c r="BI223" s="162">
        <f t="shared" si="34"/>
        <v>0</v>
      </c>
      <c r="BJ223" s="16" t="s">
        <v>80</v>
      </c>
      <c r="BK223" s="162">
        <f t="shared" si="35"/>
        <v>0</v>
      </c>
      <c r="BL223" s="16" t="s">
        <v>86</v>
      </c>
      <c r="BM223" s="161" t="s">
        <v>1508</v>
      </c>
    </row>
    <row r="224" spans="1:65" s="2" customFormat="1" ht="16.5" customHeight="1" x14ac:dyDescent="0.2">
      <c r="A224" s="28"/>
      <c r="B224" s="149"/>
      <c r="C224" s="150">
        <v>95</v>
      </c>
      <c r="D224" s="150" t="s">
        <v>177</v>
      </c>
      <c r="E224" s="151" t="s">
        <v>2069</v>
      </c>
      <c r="F224" s="152" t="s">
        <v>2070</v>
      </c>
      <c r="G224" s="153" t="s">
        <v>250</v>
      </c>
      <c r="H224" s="154">
        <v>25</v>
      </c>
      <c r="I224" s="155"/>
      <c r="J224" s="155"/>
      <c r="K224" s="156"/>
      <c r="L224" s="29"/>
      <c r="M224" s="157" t="s">
        <v>1</v>
      </c>
      <c r="N224" s="158" t="s">
        <v>35</v>
      </c>
      <c r="O224" s="159">
        <v>0</v>
      </c>
      <c r="P224" s="159">
        <f t="shared" si="27"/>
        <v>0</v>
      </c>
      <c r="Q224" s="159">
        <v>0</v>
      </c>
      <c r="R224" s="159">
        <f t="shared" si="28"/>
        <v>0</v>
      </c>
      <c r="S224" s="159">
        <v>0</v>
      </c>
      <c r="T224" s="160">
        <f t="shared" si="29"/>
        <v>0</v>
      </c>
      <c r="U224" s="28"/>
      <c r="V224" s="28"/>
      <c r="W224" s="28"/>
      <c r="X224" s="28"/>
      <c r="Y224" s="28"/>
      <c r="Z224" s="28"/>
      <c r="AA224" s="28"/>
      <c r="AB224" s="28"/>
      <c r="AC224" s="28"/>
      <c r="AD224" s="28"/>
      <c r="AE224" s="28"/>
      <c r="AR224" s="161" t="s">
        <v>86</v>
      </c>
      <c r="AT224" s="161" t="s">
        <v>177</v>
      </c>
      <c r="AU224" s="161" t="s">
        <v>76</v>
      </c>
      <c r="AY224" s="16" t="s">
        <v>175</v>
      </c>
      <c r="BE224" s="162">
        <f t="shared" si="30"/>
        <v>0</v>
      </c>
      <c r="BF224" s="162">
        <f t="shared" si="31"/>
        <v>0</v>
      </c>
      <c r="BG224" s="162">
        <f t="shared" si="32"/>
        <v>0</v>
      </c>
      <c r="BH224" s="162">
        <f t="shared" si="33"/>
        <v>0</v>
      </c>
      <c r="BI224" s="162">
        <f t="shared" si="34"/>
        <v>0</v>
      </c>
      <c r="BJ224" s="16" t="s">
        <v>80</v>
      </c>
      <c r="BK224" s="162">
        <f t="shared" si="35"/>
        <v>0</v>
      </c>
      <c r="BL224" s="16" t="s">
        <v>86</v>
      </c>
      <c r="BM224" s="161" t="s">
        <v>1512</v>
      </c>
    </row>
    <row r="225" spans="1:65" s="2" customFormat="1" ht="16.5" customHeight="1" x14ac:dyDescent="0.2">
      <c r="A225" s="28"/>
      <c r="B225" s="149"/>
      <c r="C225" s="150">
        <v>96</v>
      </c>
      <c r="D225" s="150" t="s">
        <v>177</v>
      </c>
      <c r="E225" s="151" t="s">
        <v>2071</v>
      </c>
      <c r="F225" s="152" t="s">
        <v>2072</v>
      </c>
      <c r="G225" s="153" t="s">
        <v>250</v>
      </c>
      <c r="H225" s="154">
        <v>15</v>
      </c>
      <c r="I225" s="155"/>
      <c r="J225" s="155"/>
      <c r="K225" s="156"/>
      <c r="L225" s="29"/>
      <c r="M225" s="157" t="s">
        <v>1</v>
      </c>
      <c r="N225" s="158" t="s">
        <v>35</v>
      </c>
      <c r="O225" s="159">
        <v>0</v>
      </c>
      <c r="P225" s="159">
        <f t="shared" si="27"/>
        <v>0</v>
      </c>
      <c r="Q225" s="159">
        <v>0</v>
      </c>
      <c r="R225" s="159">
        <f t="shared" si="28"/>
        <v>0</v>
      </c>
      <c r="S225" s="159">
        <v>0</v>
      </c>
      <c r="T225" s="160">
        <f t="shared" si="29"/>
        <v>0</v>
      </c>
      <c r="U225" s="28"/>
      <c r="V225" s="28"/>
      <c r="W225" s="28"/>
      <c r="X225" s="28"/>
      <c r="Y225" s="28"/>
      <c r="Z225" s="28"/>
      <c r="AA225" s="28"/>
      <c r="AB225" s="28"/>
      <c r="AC225" s="28"/>
      <c r="AD225" s="28"/>
      <c r="AE225" s="28"/>
      <c r="AR225" s="161" t="s">
        <v>86</v>
      </c>
      <c r="AT225" s="161" t="s">
        <v>177</v>
      </c>
      <c r="AU225" s="161" t="s">
        <v>76</v>
      </c>
      <c r="AY225" s="16" t="s">
        <v>175</v>
      </c>
      <c r="BE225" s="162">
        <f t="shared" si="30"/>
        <v>0</v>
      </c>
      <c r="BF225" s="162">
        <f t="shared" si="31"/>
        <v>0</v>
      </c>
      <c r="BG225" s="162">
        <f t="shared" si="32"/>
        <v>0</v>
      </c>
      <c r="BH225" s="162">
        <f t="shared" si="33"/>
        <v>0</v>
      </c>
      <c r="BI225" s="162">
        <f t="shared" si="34"/>
        <v>0</v>
      </c>
      <c r="BJ225" s="16" t="s">
        <v>80</v>
      </c>
      <c r="BK225" s="162">
        <f t="shared" si="35"/>
        <v>0</v>
      </c>
      <c r="BL225" s="16" t="s">
        <v>86</v>
      </c>
      <c r="BM225" s="161" t="s">
        <v>1515</v>
      </c>
    </row>
    <row r="226" spans="1:65" s="2" customFormat="1" ht="16.5" customHeight="1" x14ac:dyDescent="0.2">
      <c r="A226" s="28"/>
      <c r="B226" s="149"/>
      <c r="C226" s="150">
        <v>97</v>
      </c>
      <c r="D226" s="150" t="s">
        <v>177</v>
      </c>
      <c r="E226" s="151" t="s">
        <v>2073</v>
      </c>
      <c r="F226" s="152" t="s">
        <v>2074</v>
      </c>
      <c r="G226" s="153" t="s">
        <v>275</v>
      </c>
      <c r="H226" s="154">
        <v>3</v>
      </c>
      <c r="I226" s="155"/>
      <c r="J226" s="155"/>
      <c r="K226" s="156"/>
      <c r="L226" s="29"/>
      <c r="M226" s="157" t="s">
        <v>1</v>
      </c>
      <c r="N226" s="158" t="s">
        <v>35</v>
      </c>
      <c r="O226" s="159">
        <v>0</v>
      </c>
      <c r="P226" s="159">
        <f t="shared" si="27"/>
        <v>0</v>
      </c>
      <c r="Q226" s="159">
        <v>0</v>
      </c>
      <c r="R226" s="159">
        <f t="shared" si="28"/>
        <v>0</v>
      </c>
      <c r="S226" s="159">
        <v>0</v>
      </c>
      <c r="T226" s="160">
        <f t="shared" si="29"/>
        <v>0</v>
      </c>
      <c r="U226" s="28"/>
      <c r="V226" s="28"/>
      <c r="W226" s="28"/>
      <c r="X226" s="28"/>
      <c r="Y226" s="28"/>
      <c r="Z226" s="28"/>
      <c r="AA226" s="28"/>
      <c r="AB226" s="28"/>
      <c r="AC226" s="28"/>
      <c r="AD226" s="28"/>
      <c r="AE226" s="28"/>
      <c r="AR226" s="161" t="s">
        <v>86</v>
      </c>
      <c r="AT226" s="161" t="s">
        <v>177</v>
      </c>
      <c r="AU226" s="161" t="s">
        <v>76</v>
      </c>
      <c r="AY226" s="16" t="s">
        <v>175</v>
      </c>
      <c r="BE226" s="162">
        <f t="shared" si="30"/>
        <v>0</v>
      </c>
      <c r="BF226" s="162">
        <f t="shared" si="31"/>
        <v>0</v>
      </c>
      <c r="BG226" s="162">
        <f t="shared" si="32"/>
        <v>0</v>
      </c>
      <c r="BH226" s="162">
        <f t="shared" si="33"/>
        <v>0</v>
      </c>
      <c r="BI226" s="162">
        <f t="shared" si="34"/>
        <v>0</v>
      </c>
      <c r="BJ226" s="16" t="s">
        <v>80</v>
      </c>
      <c r="BK226" s="162">
        <f t="shared" si="35"/>
        <v>0</v>
      </c>
      <c r="BL226" s="16" t="s">
        <v>86</v>
      </c>
      <c r="BM226" s="161" t="s">
        <v>1519</v>
      </c>
    </row>
    <row r="227" spans="1:65" s="2" customFormat="1" ht="24.2" customHeight="1" x14ac:dyDescent="0.2">
      <c r="A227" s="28"/>
      <c r="B227" s="149"/>
      <c r="C227" s="150">
        <v>98</v>
      </c>
      <c r="D227" s="150" t="s">
        <v>177</v>
      </c>
      <c r="E227" s="151" t="s">
        <v>2075</v>
      </c>
      <c r="F227" s="152" t="s">
        <v>2076</v>
      </c>
      <c r="G227" s="153" t="s">
        <v>275</v>
      </c>
      <c r="H227" s="154">
        <v>25</v>
      </c>
      <c r="I227" s="155"/>
      <c r="J227" s="155"/>
      <c r="K227" s="156"/>
      <c r="L227" s="29"/>
      <c r="M227" s="157" t="s">
        <v>1</v>
      </c>
      <c r="N227" s="158" t="s">
        <v>35</v>
      </c>
      <c r="O227" s="159">
        <v>0</v>
      </c>
      <c r="P227" s="159">
        <f t="shared" si="27"/>
        <v>0</v>
      </c>
      <c r="Q227" s="159">
        <v>0</v>
      </c>
      <c r="R227" s="159">
        <f t="shared" si="28"/>
        <v>0</v>
      </c>
      <c r="S227" s="159">
        <v>0</v>
      </c>
      <c r="T227" s="160">
        <f t="shared" si="29"/>
        <v>0</v>
      </c>
      <c r="U227" s="28"/>
      <c r="V227" s="28"/>
      <c r="W227" s="28"/>
      <c r="X227" s="28"/>
      <c r="Y227" s="28"/>
      <c r="Z227" s="28"/>
      <c r="AA227" s="28"/>
      <c r="AB227" s="28"/>
      <c r="AC227" s="28"/>
      <c r="AD227" s="28"/>
      <c r="AE227" s="28"/>
      <c r="AR227" s="161" t="s">
        <v>86</v>
      </c>
      <c r="AT227" s="161" t="s">
        <v>177</v>
      </c>
      <c r="AU227" s="161" t="s">
        <v>76</v>
      </c>
      <c r="AY227" s="16" t="s">
        <v>175</v>
      </c>
      <c r="BE227" s="162">
        <f t="shared" si="30"/>
        <v>0</v>
      </c>
      <c r="BF227" s="162">
        <f t="shared" si="31"/>
        <v>0</v>
      </c>
      <c r="BG227" s="162">
        <f t="shared" si="32"/>
        <v>0</v>
      </c>
      <c r="BH227" s="162">
        <f t="shared" si="33"/>
        <v>0</v>
      </c>
      <c r="BI227" s="162">
        <f t="shared" si="34"/>
        <v>0</v>
      </c>
      <c r="BJ227" s="16" t="s">
        <v>80</v>
      </c>
      <c r="BK227" s="162">
        <f t="shared" si="35"/>
        <v>0</v>
      </c>
      <c r="BL227" s="16" t="s">
        <v>86</v>
      </c>
      <c r="BM227" s="161" t="s">
        <v>1522</v>
      </c>
    </row>
    <row r="228" spans="1:65" s="2" customFormat="1" ht="24.2" customHeight="1" x14ac:dyDescent="0.2">
      <c r="A228" s="28"/>
      <c r="B228" s="149"/>
      <c r="C228" s="150">
        <v>99</v>
      </c>
      <c r="D228" s="150" t="s">
        <v>177</v>
      </c>
      <c r="E228" s="151" t="s">
        <v>2077</v>
      </c>
      <c r="F228" s="152" t="s">
        <v>2078</v>
      </c>
      <c r="G228" s="153" t="s">
        <v>275</v>
      </c>
      <c r="H228" s="154">
        <v>20</v>
      </c>
      <c r="I228" s="155"/>
      <c r="J228" s="155"/>
      <c r="K228" s="156"/>
      <c r="L228" s="29"/>
      <c r="M228" s="157" t="s">
        <v>1</v>
      </c>
      <c r="N228" s="158" t="s">
        <v>35</v>
      </c>
      <c r="O228" s="159">
        <v>0</v>
      </c>
      <c r="P228" s="159">
        <f t="shared" si="27"/>
        <v>0</v>
      </c>
      <c r="Q228" s="159">
        <v>0</v>
      </c>
      <c r="R228" s="159">
        <f t="shared" si="28"/>
        <v>0</v>
      </c>
      <c r="S228" s="159">
        <v>0</v>
      </c>
      <c r="T228" s="160">
        <f t="shared" si="29"/>
        <v>0</v>
      </c>
      <c r="U228" s="28"/>
      <c r="V228" s="28"/>
      <c r="W228" s="28"/>
      <c r="X228" s="28"/>
      <c r="Y228" s="28"/>
      <c r="Z228" s="28"/>
      <c r="AA228" s="28"/>
      <c r="AB228" s="28"/>
      <c r="AC228" s="28"/>
      <c r="AD228" s="28"/>
      <c r="AE228" s="28"/>
      <c r="AR228" s="161" t="s">
        <v>86</v>
      </c>
      <c r="AT228" s="161" t="s">
        <v>177</v>
      </c>
      <c r="AU228" s="161" t="s">
        <v>76</v>
      </c>
      <c r="AY228" s="16" t="s">
        <v>175</v>
      </c>
      <c r="BE228" s="162">
        <f t="shared" si="30"/>
        <v>0</v>
      </c>
      <c r="BF228" s="162">
        <f t="shared" si="31"/>
        <v>0</v>
      </c>
      <c r="BG228" s="162">
        <f t="shared" si="32"/>
        <v>0</v>
      </c>
      <c r="BH228" s="162">
        <f t="shared" si="33"/>
        <v>0</v>
      </c>
      <c r="BI228" s="162">
        <f t="shared" si="34"/>
        <v>0</v>
      </c>
      <c r="BJ228" s="16" t="s">
        <v>80</v>
      </c>
      <c r="BK228" s="162">
        <f t="shared" si="35"/>
        <v>0</v>
      </c>
      <c r="BL228" s="16" t="s">
        <v>86</v>
      </c>
      <c r="BM228" s="161" t="s">
        <v>1525</v>
      </c>
    </row>
    <row r="229" spans="1:65" s="2" customFormat="1" ht="24.2" customHeight="1" x14ac:dyDescent="0.2">
      <c r="A229" s="28"/>
      <c r="B229" s="149"/>
      <c r="C229" s="150">
        <v>100</v>
      </c>
      <c r="D229" s="150" t="s">
        <v>177</v>
      </c>
      <c r="E229" s="151" t="s">
        <v>2079</v>
      </c>
      <c r="F229" s="152" t="s">
        <v>2080</v>
      </c>
      <c r="G229" s="153" t="s">
        <v>275</v>
      </c>
      <c r="H229" s="154">
        <v>2</v>
      </c>
      <c r="I229" s="155"/>
      <c r="J229" s="155"/>
      <c r="K229" s="156"/>
      <c r="L229" s="29"/>
      <c r="M229" s="157" t="s">
        <v>1</v>
      </c>
      <c r="N229" s="158" t="s">
        <v>35</v>
      </c>
      <c r="O229" s="159">
        <v>0</v>
      </c>
      <c r="P229" s="159">
        <f t="shared" si="27"/>
        <v>0</v>
      </c>
      <c r="Q229" s="159">
        <v>0</v>
      </c>
      <c r="R229" s="159">
        <f t="shared" si="28"/>
        <v>0</v>
      </c>
      <c r="S229" s="159">
        <v>0</v>
      </c>
      <c r="T229" s="160">
        <f t="shared" si="29"/>
        <v>0</v>
      </c>
      <c r="U229" s="28"/>
      <c r="V229" s="28"/>
      <c r="W229" s="28"/>
      <c r="X229" s="28"/>
      <c r="Y229" s="28"/>
      <c r="Z229" s="28"/>
      <c r="AA229" s="28"/>
      <c r="AB229" s="28"/>
      <c r="AC229" s="28"/>
      <c r="AD229" s="28"/>
      <c r="AE229" s="28"/>
      <c r="AR229" s="161" t="s">
        <v>86</v>
      </c>
      <c r="AT229" s="161" t="s">
        <v>177</v>
      </c>
      <c r="AU229" s="161" t="s">
        <v>76</v>
      </c>
      <c r="AY229" s="16" t="s">
        <v>175</v>
      </c>
      <c r="BE229" s="162">
        <f t="shared" si="30"/>
        <v>0</v>
      </c>
      <c r="BF229" s="162">
        <f t="shared" si="31"/>
        <v>0</v>
      </c>
      <c r="BG229" s="162">
        <f t="shared" si="32"/>
        <v>0</v>
      </c>
      <c r="BH229" s="162">
        <f t="shared" si="33"/>
        <v>0</v>
      </c>
      <c r="BI229" s="162">
        <f t="shared" si="34"/>
        <v>0</v>
      </c>
      <c r="BJ229" s="16" t="s">
        <v>80</v>
      </c>
      <c r="BK229" s="162">
        <f t="shared" si="35"/>
        <v>0</v>
      </c>
      <c r="BL229" s="16" t="s">
        <v>86</v>
      </c>
      <c r="BM229" s="161" t="s">
        <v>1528</v>
      </c>
    </row>
    <row r="230" spans="1:65" s="2" customFormat="1" ht="16.5" customHeight="1" x14ac:dyDescent="0.2">
      <c r="A230" s="28"/>
      <c r="B230" s="149"/>
      <c r="C230" s="150">
        <v>101</v>
      </c>
      <c r="D230" s="150" t="s">
        <v>177</v>
      </c>
      <c r="E230" s="151" t="s">
        <v>1619</v>
      </c>
      <c r="F230" s="152" t="s">
        <v>2081</v>
      </c>
      <c r="G230" s="153" t="s">
        <v>1124</v>
      </c>
      <c r="H230" s="154">
        <v>4</v>
      </c>
      <c r="I230" s="155"/>
      <c r="J230" s="155"/>
      <c r="K230" s="156"/>
      <c r="L230" s="29"/>
      <c r="M230" s="157" t="s">
        <v>1</v>
      </c>
      <c r="N230" s="158" t="s">
        <v>35</v>
      </c>
      <c r="O230" s="159">
        <v>0</v>
      </c>
      <c r="P230" s="159">
        <f t="shared" si="27"/>
        <v>0</v>
      </c>
      <c r="Q230" s="159">
        <v>0</v>
      </c>
      <c r="R230" s="159">
        <f t="shared" si="28"/>
        <v>0</v>
      </c>
      <c r="S230" s="159">
        <v>0</v>
      </c>
      <c r="T230" s="160">
        <f t="shared" si="29"/>
        <v>0</v>
      </c>
      <c r="U230" s="28"/>
      <c r="V230" s="28"/>
      <c r="W230" s="28"/>
      <c r="X230" s="28"/>
      <c r="Y230" s="28"/>
      <c r="Z230" s="28"/>
      <c r="AA230" s="28"/>
      <c r="AB230" s="28"/>
      <c r="AC230" s="28"/>
      <c r="AD230" s="28"/>
      <c r="AE230" s="28"/>
      <c r="AR230" s="161" t="s">
        <v>86</v>
      </c>
      <c r="AT230" s="161" t="s">
        <v>177</v>
      </c>
      <c r="AU230" s="161" t="s">
        <v>76</v>
      </c>
      <c r="AY230" s="16" t="s">
        <v>175</v>
      </c>
      <c r="BE230" s="162">
        <f t="shared" si="30"/>
        <v>0</v>
      </c>
      <c r="BF230" s="162">
        <f t="shared" si="31"/>
        <v>0</v>
      </c>
      <c r="BG230" s="162">
        <f t="shared" si="32"/>
        <v>0</v>
      </c>
      <c r="BH230" s="162">
        <f t="shared" si="33"/>
        <v>0</v>
      </c>
      <c r="BI230" s="162">
        <f t="shared" si="34"/>
        <v>0</v>
      </c>
      <c r="BJ230" s="16" t="s">
        <v>80</v>
      </c>
      <c r="BK230" s="162">
        <f t="shared" si="35"/>
        <v>0</v>
      </c>
      <c r="BL230" s="16" t="s">
        <v>86</v>
      </c>
      <c r="BM230" s="161" t="s">
        <v>1531</v>
      </c>
    </row>
    <row r="231" spans="1:65" s="2" customFormat="1" ht="16.5" customHeight="1" x14ac:dyDescent="0.2">
      <c r="A231" s="28"/>
      <c r="B231" s="149"/>
      <c r="C231" s="150">
        <v>102</v>
      </c>
      <c r="D231" s="150" t="s">
        <v>177</v>
      </c>
      <c r="E231" s="151" t="s">
        <v>2082</v>
      </c>
      <c r="F231" s="152" t="s">
        <v>2083</v>
      </c>
      <c r="G231" s="153" t="s">
        <v>250</v>
      </c>
      <c r="H231" s="154">
        <v>10</v>
      </c>
      <c r="I231" s="155"/>
      <c r="J231" s="155"/>
      <c r="K231" s="156"/>
      <c r="L231" s="29"/>
      <c r="M231" s="157" t="s">
        <v>1</v>
      </c>
      <c r="N231" s="158" t="s">
        <v>35</v>
      </c>
      <c r="O231" s="159">
        <v>0</v>
      </c>
      <c r="P231" s="159">
        <f t="shared" si="27"/>
        <v>0</v>
      </c>
      <c r="Q231" s="159">
        <v>0</v>
      </c>
      <c r="R231" s="159">
        <f t="shared" si="28"/>
        <v>0</v>
      </c>
      <c r="S231" s="159">
        <v>0</v>
      </c>
      <c r="T231" s="160">
        <f t="shared" si="29"/>
        <v>0</v>
      </c>
      <c r="U231" s="28"/>
      <c r="V231" s="28"/>
      <c r="W231" s="28"/>
      <c r="X231" s="28"/>
      <c r="Y231" s="28"/>
      <c r="Z231" s="28"/>
      <c r="AA231" s="28"/>
      <c r="AB231" s="28"/>
      <c r="AC231" s="28"/>
      <c r="AD231" s="28"/>
      <c r="AE231" s="28"/>
      <c r="AR231" s="161" t="s">
        <v>86</v>
      </c>
      <c r="AT231" s="161" t="s">
        <v>177</v>
      </c>
      <c r="AU231" s="161" t="s">
        <v>76</v>
      </c>
      <c r="AY231" s="16" t="s">
        <v>175</v>
      </c>
      <c r="BE231" s="162">
        <f t="shared" si="30"/>
        <v>0</v>
      </c>
      <c r="BF231" s="162">
        <f t="shared" si="31"/>
        <v>0</v>
      </c>
      <c r="BG231" s="162">
        <f t="shared" si="32"/>
        <v>0</v>
      </c>
      <c r="BH231" s="162">
        <f t="shared" si="33"/>
        <v>0</v>
      </c>
      <c r="BI231" s="162">
        <f t="shared" si="34"/>
        <v>0</v>
      </c>
      <c r="BJ231" s="16" t="s">
        <v>80</v>
      </c>
      <c r="BK231" s="162">
        <f t="shared" si="35"/>
        <v>0</v>
      </c>
      <c r="BL231" s="16" t="s">
        <v>86</v>
      </c>
      <c r="BM231" s="161" t="s">
        <v>1532</v>
      </c>
    </row>
    <row r="232" spans="1:65" s="2" customFormat="1" ht="24.2" customHeight="1" x14ac:dyDescent="0.2">
      <c r="A232" s="28"/>
      <c r="B232" s="149"/>
      <c r="C232" s="150">
        <v>103</v>
      </c>
      <c r="D232" s="150" t="s">
        <v>177</v>
      </c>
      <c r="E232" s="151" t="s">
        <v>2084</v>
      </c>
      <c r="F232" s="152" t="s">
        <v>2085</v>
      </c>
      <c r="G232" s="153" t="s">
        <v>275</v>
      </c>
      <c r="H232" s="154">
        <v>10</v>
      </c>
      <c r="I232" s="155"/>
      <c r="J232" s="155"/>
      <c r="K232" s="156"/>
      <c r="L232" s="29"/>
      <c r="M232" s="157" t="s">
        <v>1</v>
      </c>
      <c r="N232" s="158" t="s">
        <v>35</v>
      </c>
      <c r="O232" s="159">
        <v>0</v>
      </c>
      <c r="P232" s="159">
        <f t="shared" si="27"/>
        <v>0</v>
      </c>
      <c r="Q232" s="159">
        <v>0</v>
      </c>
      <c r="R232" s="159">
        <f t="shared" si="28"/>
        <v>0</v>
      </c>
      <c r="S232" s="159">
        <v>0</v>
      </c>
      <c r="T232" s="160">
        <f t="shared" si="29"/>
        <v>0</v>
      </c>
      <c r="U232" s="28"/>
      <c r="V232" s="28"/>
      <c r="W232" s="28"/>
      <c r="X232" s="28"/>
      <c r="Y232" s="28"/>
      <c r="Z232" s="28"/>
      <c r="AA232" s="28"/>
      <c r="AB232" s="28"/>
      <c r="AC232" s="28"/>
      <c r="AD232" s="28"/>
      <c r="AE232" s="28"/>
      <c r="AR232" s="161" t="s">
        <v>86</v>
      </c>
      <c r="AT232" s="161" t="s">
        <v>177</v>
      </c>
      <c r="AU232" s="161" t="s">
        <v>76</v>
      </c>
      <c r="AY232" s="16" t="s">
        <v>175</v>
      </c>
      <c r="BE232" s="162">
        <f t="shared" si="30"/>
        <v>0</v>
      </c>
      <c r="BF232" s="162">
        <f t="shared" si="31"/>
        <v>0</v>
      </c>
      <c r="BG232" s="162">
        <f t="shared" si="32"/>
        <v>0</v>
      </c>
      <c r="BH232" s="162">
        <f t="shared" si="33"/>
        <v>0</v>
      </c>
      <c r="BI232" s="162">
        <f t="shared" si="34"/>
        <v>0</v>
      </c>
      <c r="BJ232" s="16" t="s">
        <v>80</v>
      </c>
      <c r="BK232" s="162">
        <f t="shared" si="35"/>
        <v>0</v>
      </c>
      <c r="BL232" s="16" t="s">
        <v>86</v>
      </c>
      <c r="BM232" s="161" t="s">
        <v>1533</v>
      </c>
    </row>
    <row r="233" spans="1:65" s="2" customFormat="1" ht="24.2" customHeight="1" x14ac:dyDescent="0.2">
      <c r="A233" s="28"/>
      <c r="B233" s="149"/>
      <c r="C233" s="150">
        <v>104</v>
      </c>
      <c r="D233" s="150" t="s">
        <v>177</v>
      </c>
      <c r="E233" s="151" t="s">
        <v>2086</v>
      </c>
      <c r="F233" s="152" t="s">
        <v>2087</v>
      </c>
      <c r="G233" s="153" t="s">
        <v>250</v>
      </c>
      <c r="H233" s="154">
        <v>30</v>
      </c>
      <c r="I233" s="155"/>
      <c r="J233" s="155"/>
      <c r="K233" s="156"/>
      <c r="L233" s="29"/>
      <c r="M233" s="157" t="s">
        <v>1</v>
      </c>
      <c r="N233" s="158" t="s">
        <v>35</v>
      </c>
      <c r="O233" s="159">
        <v>0</v>
      </c>
      <c r="P233" s="159">
        <f t="shared" si="27"/>
        <v>0</v>
      </c>
      <c r="Q233" s="159">
        <v>0</v>
      </c>
      <c r="R233" s="159">
        <f t="shared" si="28"/>
        <v>0</v>
      </c>
      <c r="S233" s="159">
        <v>0</v>
      </c>
      <c r="T233" s="160">
        <f t="shared" si="29"/>
        <v>0</v>
      </c>
      <c r="U233" s="28"/>
      <c r="V233" s="28"/>
      <c r="W233" s="28"/>
      <c r="X233" s="28"/>
      <c r="Y233" s="28"/>
      <c r="Z233" s="28"/>
      <c r="AA233" s="28"/>
      <c r="AB233" s="28"/>
      <c r="AC233" s="28"/>
      <c r="AD233" s="28"/>
      <c r="AE233" s="28"/>
      <c r="AR233" s="161" t="s">
        <v>86</v>
      </c>
      <c r="AT233" s="161" t="s">
        <v>177</v>
      </c>
      <c r="AU233" s="161" t="s">
        <v>76</v>
      </c>
      <c r="AY233" s="16" t="s">
        <v>175</v>
      </c>
      <c r="BE233" s="162">
        <f t="shared" si="30"/>
        <v>0</v>
      </c>
      <c r="BF233" s="162">
        <f t="shared" si="31"/>
        <v>0</v>
      </c>
      <c r="BG233" s="162">
        <f t="shared" si="32"/>
        <v>0</v>
      </c>
      <c r="BH233" s="162">
        <f t="shared" si="33"/>
        <v>0</v>
      </c>
      <c r="BI233" s="162">
        <f t="shared" si="34"/>
        <v>0</v>
      </c>
      <c r="BJ233" s="16" t="s">
        <v>80</v>
      </c>
      <c r="BK233" s="162">
        <f t="shared" si="35"/>
        <v>0</v>
      </c>
      <c r="BL233" s="16" t="s">
        <v>86</v>
      </c>
      <c r="BM233" s="161" t="s">
        <v>1534</v>
      </c>
    </row>
    <row r="234" spans="1:65" s="2" customFormat="1" ht="16.5" customHeight="1" x14ac:dyDescent="0.2">
      <c r="A234" s="28"/>
      <c r="B234" s="149"/>
      <c r="C234" s="150">
        <v>107</v>
      </c>
      <c r="D234" s="150" t="s">
        <v>177</v>
      </c>
      <c r="E234" s="151" t="s">
        <v>1621</v>
      </c>
      <c r="F234" s="152" t="s">
        <v>2088</v>
      </c>
      <c r="G234" s="153" t="s">
        <v>1124</v>
      </c>
      <c r="H234" s="154">
        <v>24</v>
      </c>
      <c r="I234" s="155"/>
      <c r="J234" s="155"/>
      <c r="K234" s="156"/>
      <c r="L234" s="29"/>
      <c r="M234" s="157" t="s">
        <v>1</v>
      </c>
      <c r="N234" s="158" t="s">
        <v>35</v>
      </c>
      <c r="O234" s="159">
        <v>0</v>
      </c>
      <c r="P234" s="159">
        <f t="shared" si="27"/>
        <v>0</v>
      </c>
      <c r="Q234" s="159">
        <v>0</v>
      </c>
      <c r="R234" s="159">
        <f t="shared" si="28"/>
        <v>0</v>
      </c>
      <c r="S234" s="159">
        <v>0</v>
      </c>
      <c r="T234" s="160">
        <f t="shared" si="29"/>
        <v>0</v>
      </c>
      <c r="U234" s="28"/>
      <c r="V234" s="28"/>
      <c r="W234" s="28"/>
      <c r="X234" s="28"/>
      <c r="Y234" s="28"/>
      <c r="Z234" s="28"/>
      <c r="AA234" s="28"/>
      <c r="AB234" s="28"/>
      <c r="AC234" s="28"/>
      <c r="AD234" s="28"/>
      <c r="AE234" s="28"/>
      <c r="AR234" s="161" t="s">
        <v>86</v>
      </c>
      <c r="AT234" s="161" t="s">
        <v>177</v>
      </c>
      <c r="AU234" s="161" t="s">
        <v>76</v>
      </c>
      <c r="AY234" s="16" t="s">
        <v>175</v>
      </c>
      <c r="BE234" s="162">
        <f t="shared" si="30"/>
        <v>0</v>
      </c>
      <c r="BF234" s="162">
        <f t="shared" si="31"/>
        <v>0</v>
      </c>
      <c r="BG234" s="162">
        <f t="shared" si="32"/>
        <v>0</v>
      </c>
      <c r="BH234" s="162">
        <f t="shared" si="33"/>
        <v>0</v>
      </c>
      <c r="BI234" s="162">
        <f t="shared" si="34"/>
        <v>0</v>
      </c>
      <c r="BJ234" s="16" t="s">
        <v>80</v>
      </c>
      <c r="BK234" s="162">
        <f t="shared" si="35"/>
        <v>0</v>
      </c>
      <c r="BL234" s="16" t="s">
        <v>86</v>
      </c>
      <c r="BM234" s="161" t="s">
        <v>1538</v>
      </c>
    </row>
    <row r="235" spans="1:65" s="2" customFormat="1" ht="16.5" customHeight="1" x14ac:dyDescent="0.2">
      <c r="A235" s="28"/>
      <c r="B235" s="149"/>
      <c r="C235" s="150">
        <v>108</v>
      </c>
      <c r="D235" s="150" t="s">
        <v>177</v>
      </c>
      <c r="E235" s="151" t="s">
        <v>2089</v>
      </c>
      <c r="F235" s="152" t="s">
        <v>1622</v>
      </c>
      <c r="G235" s="153" t="s">
        <v>1124</v>
      </c>
      <c r="H235" s="154">
        <v>24</v>
      </c>
      <c r="I235" s="155"/>
      <c r="J235" s="155"/>
      <c r="K235" s="156"/>
      <c r="L235" s="29"/>
      <c r="M235" s="157" t="s">
        <v>1</v>
      </c>
      <c r="N235" s="158" t="s">
        <v>35</v>
      </c>
      <c r="O235" s="159">
        <v>0</v>
      </c>
      <c r="P235" s="159">
        <f t="shared" si="27"/>
        <v>0</v>
      </c>
      <c r="Q235" s="159">
        <v>0</v>
      </c>
      <c r="R235" s="159">
        <f t="shared" si="28"/>
        <v>0</v>
      </c>
      <c r="S235" s="159">
        <v>0</v>
      </c>
      <c r="T235" s="160">
        <f t="shared" si="29"/>
        <v>0</v>
      </c>
      <c r="U235" s="28"/>
      <c r="V235" s="28"/>
      <c r="W235" s="28"/>
      <c r="X235" s="28"/>
      <c r="Y235" s="28"/>
      <c r="Z235" s="28"/>
      <c r="AA235" s="28"/>
      <c r="AB235" s="28"/>
      <c r="AC235" s="28"/>
      <c r="AD235" s="28"/>
      <c r="AE235" s="28"/>
      <c r="AR235" s="161" t="s">
        <v>86</v>
      </c>
      <c r="AT235" s="161" t="s">
        <v>177</v>
      </c>
      <c r="AU235" s="161" t="s">
        <v>76</v>
      </c>
      <c r="AY235" s="16" t="s">
        <v>175</v>
      </c>
      <c r="BE235" s="162">
        <f t="shared" si="30"/>
        <v>0</v>
      </c>
      <c r="BF235" s="162">
        <f t="shared" si="31"/>
        <v>0</v>
      </c>
      <c r="BG235" s="162">
        <f t="shared" si="32"/>
        <v>0</v>
      </c>
      <c r="BH235" s="162">
        <f t="shared" si="33"/>
        <v>0</v>
      </c>
      <c r="BI235" s="162">
        <f t="shared" si="34"/>
        <v>0</v>
      </c>
      <c r="BJ235" s="16" t="s">
        <v>80</v>
      </c>
      <c r="BK235" s="162">
        <f t="shared" si="35"/>
        <v>0</v>
      </c>
      <c r="BL235" s="16" t="s">
        <v>86</v>
      </c>
      <c r="BM235" s="161" t="s">
        <v>1541</v>
      </c>
    </row>
    <row r="236" spans="1:65" s="2" customFormat="1" ht="16.5" customHeight="1" x14ac:dyDescent="0.2">
      <c r="A236" s="28"/>
      <c r="B236" s="149"/>
      <c r="C236" s="150">
        <v>110</v>
      </c>
      <c r="D236" s="150" t="s">
        <v>177</v>
      </c>
      <c r="E236" s="151" t="s">
        <v>2090</v>
      </c>
      <c r="F236" s="152" t="s">
        <v>2091</v>
      </c>
      <c r="G236" s="153" t="s">
        <v>1124</v>
      </c>
      <c r="H236" s="154">
        <v>30</v>
      </c>
      <c r="I236" s="155"/>
      <c r="J236" s="155"/>
      <c r="K236" s="156"/>
      <c r="L236" s="29"/>
      <c r="M236" s="157" t="s">
        <v>1</v>
      </c>
      <c r="N236" s="158" t="s">
        <v>35</v>
      </c>
      <c r="O236" s="159">
        <v>0</v>
      </c>
      <c r="P236" s="159">
        <f t="shared" si="27"/>
        <v>0</v>
      </c>
      <c r="Q236" s="159">
        <v>0</v>
      </c>
      <c r="R236" s="159">
        <f t="shared" si="28"/>
        <v>0</v>
      </c>
      <c r="S236" s="159">
        <v>0</v>
      </c>
      <c r="T236" s="160">
        <f t="shared" si="29"/>
        <v>0</v>
      </c>
      <c r="U236" s="28"/>
      <c r="V236" s="28"/>
      <c r="W236" s="28"/>
      <c r="X236" s="28"/>
      <c r="Y236" s="28"/>
      <c r="Z236" s="28"/>
      <c r="AA236" s="28"/>
      <c r="AB236" s="28"/>
      <c r="AC236" s="28"/>
      <c r="AD236" s="28"/>
      <c r="AE236" s="28"/>
      <c r="AR236" s="161" t="s">
        <v>86</v>
      </c>
      <c r="AT236" s="161" t="s">
        <v>177</v>
      </c>
      <c r="AU236" s="161" t="s">
        <v>76</v>
      </c>
      <c r="AY236" s="16" t="s">
        <v>175</v>
      </c>
      <c r="BE236" s="162">
        <f t="shared" si="30"/>
        <v>0</v>
      </c>
      <c r="BF236" s="162">
        <f t="shared" si="31"/>
        <v>0</v>
      </c>
      <c r="BG236" s="162">
        <f t="shared" si="32"/>
        <v>0</v>
      </c>
      <c r="BH236" s="162">
        <f t="shared" si="33"/>
        <v>0</v>
      </c>
      <c r="BI236" s="162">
        <f t="shared" si="34"/>
        <v>0</v>
      </c>
      <c r="BJ236" s="16" t="s">
        <v>80</v>
      </c>
      <c r="BK236" s="162">
        <f t="shared" si="35"/>
        <v>0</v>
      </c>
      <c r="BL236" s="16" t="s">
        <v>86</v>
      </c>
      <c r="BM236" s="161" t="s">
        <v>1546</v>
      </c>
    </row>
    <row r="237" spans="1:65" s="12" customFormat="1" ht="25.9" customHeight="1" x14ac:dyDescent="0.2">
      <c r="B237" s="137"/>
      <c r="D237" s="138" t="s">
        <v>68</v>
      </c>
      <c r="E237" s="139" t="s">
        <v>2092</v>
      </c>
      <c r="F237" s="139" t="s">
        <v>2093</v>
      </c>
      <c r="J237" s="140"/>
      <c r="L237" s="137"/>
      <c r="M237" s="141"/>
      <c r="N237" s="142"/>
      <c r="O237" s="142"/>
      <c r="P237" s="143">
        <f>SUM(P238:P250)</f>
        <v>0</v>
      </c>
      <c r="Q237" s="142"/>
      <c r="R237" s="143">
        <f>SUM(R238:R250)</f>
        <v>0</v>
      </c>
      <c r="S237" s="142"/>
      <c r="T237" s="144">
        <f>SUM(T238:T250)</f>
        <v>0</v>
      </c>
      <c r="AR237" s="138" t="s">
        <v>76</v>
      </c>
      <c r="AT237" s="145" t="s">
        <v>68</v>
      </c>
      <c r="AU237" s="145" t="s">
        <v>69</v>
      </c>
      <c r="AY237" s="138" t="s">
        <v>175</v>
      </c>
      <c r="BK237" s="146">
        <f>SUM(BK238:BK250)</f>
        <v>0</v>
      </c>
    </row>
    <row r="238" spans="1:65" s="2" customFormat="1" ht="16.5" customHeight="1" x14ac:dyDescent="0.2">
      <c r="A238" s="28"/>
      <c r="B238" s="149"/>
      <c r="C238" s="150">
        <v>111</v>
      </c>
      <c r="D238" s="150" t="s">
        <v>177</v>
      </c>
      <c r="E238" s="151" t="s">
        <v>2094</v>
      </c>
      <c r="F238" s="152" t="s">
        <v>2095</v>
      </c>
      <c r="G238" s="153" t="s">
        <v>250</v>
      </c>
      <c r="H238" s="154">
        <v>10</v>
      </c>
      <c r="I238" s="155"/>
      <c r="J238" s="155"/>
      <c r="K238" s="156"/>
      <c r="L238" s="29"/>
      <c r="M238" s="157" t="s">
        <v>1</v>
      </c>
      <c r="N238" s="158" t="s">
        <v>35</v>
      </c>
      <c r="O238" s="159">
        <v>0</v>
      </c>
      <c r="P238" s="159">
        <f t="shared" ref="P238:P250" si="36">O238*H238</f>
        <v>0</v>
      </c>
      <c r="Q238" s="159">
        <v>0</v>
      </c>
      <c r="R238" s="159">
        <f t="shared" ref="R238:R250" si="37">Q238*H238</f>
        <v>0</v>
      </c>
      <c r="S238" s="159">
        <v>0</v>
      </c>
      <c r="T238" s="160">
        <f t="shared" ref="T238:T250" si="38">S238*H238</f>
        <v>0</v>
      </c>
      <c r="U238" s="28"/>
      <c r="V238" s="28"/>
      <c r="W238" s="28"/>
      <c r="X238" s="28"/>
      <c r="Y238" s="28"/>
      <c r="Z238" s="28"/>
      <c r="AA238" s="28"/>
      <c r="AB238" s="28"/>
      <c r="AC238" s="28"/>
      <c r="AD238" s="28"/>
      <c r="AE238" s="28"/>
      <c r="AR238" s="161" t="s">
        <v>86</v>
      </c>
      <c r="AT238" s="161" t="s">
        <v>177</v>
      </c>
      <c r="AU238" s="161" t="s">
        <v>76</v>
      </c>
      <c r="AY238" s="16" t="s">
        <v>175</v>
      </c>
      <c r="BE238" s="162">
        <f t="shared" ref="BE238:BE250" si="39">IF(N238="základná",J238,0)</f>
        <v>0</v>
      </c>
      <c r="BF238" s="162">
        <f t="shared" ref="BF238:BF250" si="40">IF(N238="znížená",J238,0)</f>
        <v>0</v>
      </c>
      <c r="BG238" s="162">
        <f t="shared" ref="BG238:BG250" si="41">IF(N238="zákl. prenesená",J238,0)</f>
        <v>0</v>
      </c>
      <c r="BH238" s="162">
        <f t="shared" ref="BH238:BH250" si="42">IF(N238="zníž. prenesená",J238,0)</f>
        <v>0</v>
      </c>
      <c r="BI238" s="162">
        <f t="shared" ref="BI238:BI250" si="43">IF(N238="nulová",J238,0)</f>
        <v>0</v>
      </c>
      <c r="BJ238" s="16" t="s">
        <v>80</v>
      </c>
      <c r="BK238" s="162">
        <f t="shared" ref="BK238:BK250" si="44">ROUND(I238*H238,2)</f>
        <v>0</v>
      </c>
      <c r="BL238" s="16" t="s">
        <v>86</v>
      </c>
      <c r="BM238" s="161" t="s">
        <v>1552</v>
      </c>
    </row>
    <row r="239" spans="1:65" s="2" customFormat="1" ht="16.5" customHeight="1" x14ac:dyDescent="0.2">
      <c r="A239" s="28"/>
      <c r="B239" s="149"/>
      <c r="C239" s="150">
        <v>112</v>
      </c>
      <c r="D239" s="150" t="s">
        <v>177</v>
      </c>
      <c r="E239" s="151" t="s">
        <v>2096</v>
      </c>
      <c r="F239" s="152" t="s">
        <v>2097</v>
      </c>
      <c r="G239" s="153" t="s">
        <v>564</v>
      </c>
      <c r="H239" s="154">
        <v>0.8</v>
      </c>
      <c r="I239" s="155"/>
      <c r="J239" s="155"/>
      <c r="K239" s="156"/>
      <c r="L239" s="29"/>
      <c r="M239" s="157" t="s">
        <v>1</v>
      </c>
      <c r="N239" s="158" t="s">
        <v>35</v>
      </c>
      <c r="O239" s="159">
        <v>0</v>
      </c>
      <c r="P239" s="159">
        <f t="shared" si="36"/>
        <v>0</v>
      </c>
      <c r="Q239" s="159">
        <v>0</v>
      </c>
      <c r="R239" s="159">
        <f t="shared" si="37"/>
        <v>0</v>
      </c>
      <c r="S239" s="159">
        <v>0</v>
      </c>
      <c r="T239" s="160">
        <f t="shared" si="38"/>
        <v>0</v>
      </c>
      <c r="U239" s="28"/>
      <c r="V239" s="28"/>
      <c r="W239" s="28"/>
      <c r="X239" s="28"/>
      <c r="Y239" s="28"/>
      <c r="Z239" s="28"/>
      <c r="AA239" s="28"/>
      <c r="AB239" s="28"/>
      <c r="AC239" s="28"/>
      <c r="AD239" s="28"/>
      <c r="AE239" s="28"/>
      <c r="AR239" s="161" t="s">
        <v>86</v>
      </c>
      <c r="AT239" s="161" t="s">
        <v>177</v>
      </c>
      <c r="AU239" s="161" t="s">
        <v>76</v>
      </c>
      <c r="AY239" s="16" t="s">
        <v>175</v>
      </c>
      <c r="BE239" s="162">
        <f t="shared" si="39"/>
        <v>0</v>
      </c>
      <c r="BF239" s="162">
        <f t="shared" si="40"/>
        <v>0</v>
      </c>
      <c r="BG239" s="162">
        <f t="shared" si="41"/>
        <v>0</v>
      </c>
      <c r="BH239" s="162">
        <f t="shared" si="42"/>
        <v>0</v>
      </c>
      <c r="BI239" s="162">
        <f t="shared" si="43"/>
        <v>0</v>
      </c>
      <c r="BJ239" s="16" t="s">
        <v>80</v>
      </c>
      <c r="BK239" s="162">
        <f t="shared" si="44"/>
        <v>0</v>
      </c>
      <c r="BL239" s="16" t="s">
        <v>86</v>
      </c>
      <c r="BM239" s="161" t="s">
        <v>1553</v>
      </c>
    </row>
    <row r="240" spans="1:65" s="2" customFormat="1" ht="16.5" customHeight="1" x14ac:dyDescent="0.2">
      <c r="A240" s="28"/>
      <c r="B240" s="149"/>
      <c r="C240" s="150">
        <v>113</v>
      </c>
      <c r="D240" s="150" t="s">
        <v>177</v>
      </c>
      <c r="E240" s="151" t="s">
        <v>2098</v>
      </c>
      <c r="F240" s="152" t="s">
        <v>2099</v>
      </c>
      <c r="G240" s="153" t="s">
        <v>250</v>
      </c>
      <c r="H240" s="154">
        <v>10</v>
      </c>
      <c r="I240" s="155"/>
      <c r="J240" s="155"/>
      <c r="K240" s="156"/>
      <c r="L240" s="29"/>
      <c r="M240" s="157" t="s">
        <v>1</v>
      </c>
      <c r="N240" s="158" t="s">
        <v>35</v>
      </c>
      <c r="O240" s="159">
        <v>0</v>
      </c>
      <c r="P240" s="159">
        <f t="shared" si="36"/>
        <v>0</v>
      </c>
      <c r="Q240" s="159">
        <v>0</v>
      </c>
      <c r="R240" s="159">
        <f t="shared" si="37"/>
        <v>0</v>
      </c>
      <c r="S240" s="159">
        <v>0</v>
      </c>
      <c r="T240" s="160">
        <f t="shared" si="38"/>
        <v>0</v>
      </c>
      <c r="U240" s="28"/>
      <c r="V240" s="28"/>
      <c r="W240" s="28"/>
      <c r="X240" s="28"/>
      <c r="Y240" s="28"/>
      <c r="Z240" s="28"/>
      <c r="AA240" s="28"/>
      <c r="AB240" s="28"/>
      <c r="AC240" s="28"/>
      <c r="AD240" s="28"/>
      <c r="AE240" s="28"/>
      <c r="AR240" s="161" t="s">
        <v>86</v>
      </c>
      <c r="AT240" s="161" t="s">
        <v>177</v>
      </c>
      <c r="AU240" s="161" t="s">
        <v>76</v>
      </c>
      <c r="AY240" s="16" t="s">
        <v>175</v>
      </c>
      <c r="BE240" s="162">
        <f t="shared" si="39"/>
        <v>0</v>
      </c>
      <c r="BF240" s="162">
        <f t="shared" si="40"/>
        <v>0</v>
      </c>
      <c r="BG240" s="162">
        <f t="shared" si="41"/>
        <v>0</v>
      </c>
      <c r="BH240" s="162">
        <f t="shared" si="42"/>
        <v>0</v>
      </c>
      <c r="BI240" s="162">
        <f t="shared" si="43"/>
        <v>0</v>
      </c>
      <c r="BJ240" s="16" t="s">
        <v>80</v>
      </c>
      <c r="BK240" s="162">
        <f t="shared" si="44"/>
        <v>0</v>
      </c>
      <c r="BL240" s="16" t="s">
        <v>86</v>
      </c>
      <c r="BM240" s="161" t="s">
        <v>1554</v>
      </c>
    </row>
    <row r="241" spans="1:65" s="2" customFormat="1" ht="16.5" customHeight="1" x14ac:dyDescent="0.2">
      <c r="A241" s="28"/>
      <c r="B241" s="149"/>
      <c r="C241" s="150">
        <v>114</v>
      </c>
      <c r="D241" s="150" t="s">
        <v>177</v>
      </c>
      <c r="E241" s="151" t="s">
        <v>2100</v>
      </c>
      <c r="F241" s="152" t="s">
        <v>2101</v>
      </c>
      <c r="G241" s="153" t="s">
        <v>250</v>
      </c>
      <c r="H241" s="154">
        <v>10</v>
      </c>
      <c r="I241" s="155"/>
      <c r="J241" s="155"/>
      <c r="K241" s="156"/>
      <c r="L241" s="29"/>
      <c r="M241" s="157" t="s">
        <v>1</v>
      </c>
      <c r="N241" s="158" t="s">
        <v>35</v>
      </c>
      <c r="O241" s="159">
        <v>0</v>
      </c>
      <c r="P241" s="159">
        <f t="shared" si="36"/>
        <v>0</v>
      </c>
      <c r="Q241" s="159">
        <v>0</v>
      </c>
      <c r="R241" s="159">
        <f t="shared" si="37"/>
        <v>0</v>
      </c>
      <c r="S241" s="159">
        <v>0</v>
      </c>
      <c r="T241" s="160">
        <f t="shared" si="38"/>
        <v>0</v>
      </c>
      <c r="U241" s="28"/>
      <c r="V241" s="28"/>
      <c r="W241" s="28"/>
      <c r="X241" s="28"/>
      <c r="Y241" s="28"/>
      <c r="Z241" s="28"/>
      <c r="AA241" s="28"/>
      <c r="AB241" s="28"/>
      <c r="AC241" s="28"/>
      <c r="AD241" s="28"/>
      <c r="AE241" s="28"/>
      <c r="AR241" s="161" t="s">
        <v>86</v>
      </c>
      <c r="AT241" s="161" t="s">
        <v>177</v>
      </c>
      <c r="AU241" s="161" t="s">
        <v>76</v>
      </c>
      <c r="AY241" s="16" t="s">
        <v>175</v>
      </c>
      <c r="BE241" s="162">
        <f t="shared" si="39"/>
        <v>0</v>
      </c>
      <c r="BF241" s="162">
        <f t="shared" si="40"/>
        <v>0</v>
      </c>
      <c r="BG241" s="162">
        <f t="shared" si="41"/>
        <v>0</v>
      </c>
      <c r="BH241" s="162">
        <f t="shared" si="42"/>
        <v>0</v>
      </c>
      <c r="BI241" s="162">
        <f t="shared" si="43"/>
        <v>0</v>
      </c>
      <c r="BJ241" s="16" t="s">
        <v>80</v>
      </c>
      <c r="BK241" s="162">
        <f t="shared" si="44"/>
        <v>0</v>
      </c>
      <c r="BL241" s="16" t="s">
        <v>86</v>
      </c>
      <c r="BM241" s="161" t="s">
        <v>1555</v>
      </c>
    </row>
    <row r="242" spans="1:65" s="2" customFormat="1" ht="16.5" customHeight="1" x14ac:dyDescent="0.2">
      <c r="A242" s="28"/>
      <c r="B242" s="149"/>
      <c r="C242" s="150">
        <v>115</v>
      </c>
      <c r="D242" s="150" t="s">
        <v>177</v>
      </c>
      <c r="E242" s="151" t="s">
        <v>2102</v>
      </c>
      <c r="F242" s="152" t="s">
        <v>2103</v>
      </c>
      <c r="G242" s="153" t="s">
        <v>564</v>
      </c>
      <c r="H242" s="154">
        <v>0.2</v>
      </c>
      <c r="I242" s="155"/>
      <c r="J242" s="155"/>
      <c r="K242" s="156"/>
      <c r="L242" s="29"/>
      <c r="M242" s="157" t="s">
        <v>1</v>
      </c>
      <c r="N242" s="158" t="s">
        <v>35</v>
      </c>
      <c r="O242" s="159">
        <v>0</v>
      </c>
      <c r="P242" s="159">
        <f t="shared" si="36"/>
        <v>0</v>
      </c>
      <c r="Q242" s="159">
        <v>0</v>
      </c>
      <c r="R242" s="159">
        <f t="shared" si="37"/>
        <v>0</v>
      </c>
      <c r="S242" s="159">
        <v>0</v>
      </c>
      <c r="T242" s="160">
        <f t="shared" si="38"/>
        <v>0</v>
      </c>
      <c r="U242" s="28"/>
      <c r="V242" s="28"/>
      <c r="W242" s="28"/>
      <c r="X242" s="28"/>
      <c r="Y242" s="28"/>
      <c r="Z242" s="28"/>
      <c r="AA242" s="28"/>
      <c r="AB242" s="28"/>
      <c r="AC242" s="28"/>
      <c r="AD242" s="28"/>
      <c r="AE242" s="28"/>
      <c r="AR242" s="161" t="s">
        <v>86</v>
      </c>
      <c r="AT242" s="161" t="s">
        <v>177</v>
      </c>
      <c r="AU242" s="161" t="s">
        <v>76</v>
      </c>
      <c r="AY242" s="16" t="s">
        <v>175</v>
      </c>
      <c r="BE242" s="162">
        <f t="shared" si="39"/>
        <v>0</v>
      </c>
      <c r="BF242" s="162">
        <f t="shared" si="40"/>
        <v>0</v>
      </c>
      <c r="BG242" s="162">
        <f t="shared" si="41"/>
        <v>0</v>
      </c>
      <c r="BH242" s="162">
        <f t="shared" si="42"/>
        <v>0</v>
      </c>
      <c r="BI242" s="162">
        <f t="shared" si="43"/>
        <v>0</v>
      </c>
      <c r="BJ242" s="16" t="s">
        <v>80</v>
      </c>
      <c r="BK242" s="162">
        <f t="shared" si="44"/>
        <v>0</v>
      </c>
      <c r="BL242" s="16" t="s">
        <v>86</v>
      </c>
      <c r="BM242" s="161" t="s">
        <v>1556</v>
      </c>
    </row>
    <row r="243" spans="1:65" s="2" customFormat="1" ht="16.5" customHeight="1" x14ac:dyDescent="0.2">
      <c r="A243" s="28"/>
      <c r="B243" s="149"/>
      <c r="C243" s="150">
        <v>116</v>
      </c>
      <c r="D243" s="150" t="s">
        <v>177</v>
      </c>
      <c r="E243" s="151" t="s">
        <v>2104</v>
      </c>
      <c r="F243" s="152" t="s">
        <v>2105</v>
      </c>
      <c r="G243" s="153" t="s">
        <v>180</v>
      </c>
      <c r="H243" s="154">
        <v>4</v>
      </c>
      <c r="I243" s="155"/>
      <c r="J243" s="155"/>
      <c r="K243" s="156"/>
      <c r="L243" s="29"/>
      <c r="M243" s="157" t="s">
        <v>1</v>
      </c>
      <c r="N243" s="158" t="s">
        <v>35</v>
      </c>
      <c r="O243" s="159">
        <v>0</v>
      </c>
      <c r="P243" s="159">
        <f t="shared" si="36"/>
        <v>0</v>
      </c>
      <c r="Q243" s="159">
        <v>0</v>
      </c>
      <c r="R243" s="159">
        <f t="shared" si="37"/>
        <v>0</v>
      </c>
      <c r="S243" s="159">
        <v>0</v>
      </c>
      <c r="T243" s="160">
        <f t="shared" si="38"/>
        <v>0</v>
      </c>
      <c r="U243" s="28"/>
      <c r="V243" s="28"/>
      <c r="W243" s="28"/>
      <c r="X243" s="28"/>
      <c r="Y243" s="28"/>
      <c r="Z243" s="28"/>
      <c r="AA243" s="28"/>
      <c r="AB243" s="28"/>
      <c r="AC243" s="28"/>
      <c r="AD243" s="28"/>
      <c r="AE243" s="28"/>
      <c r="AR243" s="161" t="s">
        <v>86</v>
      </c>
      <c r="AT243" s="161" t="s">
        <v>177</v>
      </c>
      <c r="AU243" s="161" t="s">
        <v>76</v>
      </c>
      <c r="AY243" s="16" t="s">
        <v>175</v>
      </c>
      <c r="BE243" s="162">
        <f t="shared" si="39"/>
        <v>0</v>
      </c>
      <c r="BF243" s="162">
        <f t="shared" si="40"/>
        <v>0</v>
      </c>
      <c r="BG243" s="162">
        <f t="shared" si="41"/>
        <v>0</v>
      </c>
      <c r="BH243" s="162">
        <f t="shared" si="42"/>
        <v>0</v>
      </c>
      <c r="BI243" s="162">
        <f t="shared" si="43"/>
        <v>0</v>
      </c>
      <c r="BJ243" s="16" t="s">
        <v>80</v>
      </c>
      <c r="BK243" s="162">
        <f t="shared" si="44"/>
        <v>0</v>
      </c>
      <c r="BL243" s="16" t="s">
        <v>86</v>
      </c>
      <c r="BM243" s="161" t="s">
        <v>1557</v>
      </c>
    </row>
    <row r="244" spans="1:65" s="2" customFormat="1" ht="16.5" customHeight="1" x14ac:dyDescent="0.2">
      <c r="A244" s="28"/>
      <c r="B244" s="149"/>
      <c r="C244" s="150">
        <v>117</v>
      </c>
      <c r="D244" s="150" t="s">
        <v>177</v>
      </c>
      <c r="E244" s="151" t="s">
        <v>2106</v>
      </c>
      <c r="F244" s="152" t="s">
        <v>2107</v>
      </c>
      <c r="G244" s="153" t="s">
        <v>180</v>
      </c>
      <c r="H244" s="154">
        <v>4</v>
      </c>
      <c r="I244" s="155"/>
      <c r="J244" s="155"/>
      <c r="K244" s="156"/>
      <c r="L244" s="29"/>
      <c r="M244" s="157" t="s">
        <v>1</v>
      </c>
      <c r="N244" s="158" t="s">
        <v>35</v>
      </c>
      <c r="O244" s="159">
        <v>0</v>
      </c>
      <c r="P244" s="159">
        <f t="shared" si="36"/>
        <v>0</v>
      </c>
      <c r="Q244" s="159">
        <v>0</v>
      </c>
      <c r="R244" s="159">
        <f t="shared" si="37"/>
        <v>0</v>
      </c>
      <c r="S244" s="159">
        <v>0</v>
      </c>
      <c r="T244" s="160">
        <f t="shared" si="38"/>
        <v>0</v>
      </c>
      <c r="U244" s="28"/>
      <c r="V244" s="28"/>
      <c r="W244" s="28"/>
      <c r="X244" s="28"/>
      <c r="Y244" s="28"/>
      <c r="Z244" s="28"/>
      <c r="AA244" s="28"/>
      <c r="AB244" s="28"/>
      <c r="AC244" s="28"/>
      <c r="AD244" s="28"/>
      <c r="AE244" s="28"/>
      <c r="AR244" s="161" t="s">
        <v>86</v>
      </c>
      <c r="AT244" s="161" t="s">
        <v>177</v>
      </c>
      <c r="AU244" s="161" t="s">
        <v>76</v>
      </c>
      <c r="AY244" s="16" t="s">
        <v>175</v>
      </c>
      <c r="BE244" s="162">
        <f t="shared" si="39"/>
        <v>0</v>
      </c>
      <c r="BF244" s="162">
        <f t="shared" si="40"/>
        <v>0</v>
      </c>
      <c r="BG244" s="162">
        <f t="shared" si="41"/>
        <v>0</v>
      </c>
      <c r="BH244" s="162">
        <f t="shared" si="42"/>
        <v>0</v>
      </c>
      <c r="BI244" s="162">
        <f t="shared" si="43"/>
        <v>0</v>
      </c>
      <c r="BJ244" s="16" t="s">
        <v>80</v>
      </c>
      <c r="BK244" s="162">
        <f t="shared" si="44"/>
        <v>0</v>
      </c>
      <c r="BL244" s="16" t="s">
        <v>86</v>
      </c>
      <c r="BM244" s="161" t="s">
        <v>1559</v>
      </c>
    </row>
    <row r="245" spans="1:65" s="2" customFormat="1" ht="16.5" customHeight="1" x14ac:dyDescent="0.2">
      <c r="A245" s="28"/>
      <c r="B245" s="149"/>
      <c r="C245" s="150">
        <v>118</v>
      </c>
      <c r="D245" s="150" t="s">
        <v>177</v>
      </c>
      <c r="E245" s="151" t="s">
        <v>2108</v>
      </c>
      <c r="F245" s="152" t="s">
        <v>2109</v>
      </c>
      <c r="G245" s="153" t="s">
        <v>180</v>
      </c>
      <c r="H245" s="154">
        <v>4</v>
      </c>
      <c r="I245" s="155"/>
      <c r="J245" s="155"/>
      <c r="K245" s="156"/>
      <c r="L245" s="29"/>
      <c r="M245" s="157" t="s">
        <v>1</v>
      </c>
      <c r="N245" s="158" t="s">
        <v>35</v>
      </c>
      <c r="O245" s="159">
        <v>0</v>
      </c>
      <c r="P245" s="159">
        <f t="shared" si="36"/>
        <v>0</v>
      </c>
      <c r="Q245" s="159">
        <v>0</v>
      </c>
      <c r="R245" s="159">
        <f t="shared" si="37"/>
        <v>0</v>
      </c>
      <c r="S245" s="159">
        <v>0</v>
      </c>
      <c r="T245" s="160">
        <f t="shared" si="38"/>
        <v>0</v>
      </c>
      <c r="U245" s="28"/>
      <c r="V245" s="28"/>
      <c r="W245" s="28"/>
      <c r="X245" s="28"/>
      <c r="Y245" s="28"/>
      <c r="Z245" s="28"/>
      <c r="AA245" s="28"/>
      <c r="AB245" s="28"/>
      <c r="AC245" s="28"/>
      <c r="AD245" s="28"/>
      <c r="AE245" s="28"/>
      <c r="AR245" s="161" t="s">
        <v>86</v>
      </c>
      <c r="AT245" s="161" t="s">
        <v>177</v>
      </c>
      <c r="AU245" s="161" t="s">
        <v>76</v>
      </c>
      <c r="AY245" s="16" t="s">
        <v>175</v>
      </c>
      <c r="BE245" s="162">
        <f t="shared" si="39"/>
        <v>0</v>
      </c>
      <c r="BF245" s="162">
        <f t="shared" si="40"/>
        <v>0</v>
      </c>
      <c r="BG245" s="162">
        <f t="shared" si="41"/>
        <v>0</v>
      </c>
      <c r="BH245" s="162">
        <f t="shared" si="42"/>
        <v>0</v>
      </c>
      <c r="BI245" s="162">
        <f t="shared" si="43"/>
        <v>0</v>
      </c>
      <c r="BJ245" s="16" t="s">
        <v>80</v>
      </c>
      <c r="BK245" s="162">
        <f t="shared" si="44"/>
        <v>0</v>
      </c>
      <c r="BL245" s="16" t="s">
        <v>86</v>
      </c>
      <c r="BM245" s="161" t="s">
        <v>1560</v>
      </c>
    </row>
    <row r="246" spans="1:65" s="2" customFormat="1" ht="24.2" customHeight="1" x14ac:dyDescent="0.2">
      <c r="A246" s="28"/>
      <c r="B246" s="149"/>
      <c r="C246" s="150">
        <v>119</v>
      </c>
      <c r="D246" s="150" t="s">
        <v>177</v>
      </c>
      <c r="E246" s="151" t="s">
        <v>2110</v>
      </c>
      <c r="F246" s="152" t="s">
        <v>2111</v>
      </c>
      <c r="G246" s="153" t="s">
        <v>180</v>
      </c>
      <c r="H246" s="154">
        <v>4</v>
      </c>
      <c r="I246" s="155"/>
      <c r="J246" s="155"/>
      <c r="K246" s="156"/>
      <c r="L246" s="29"/>
      <c r="M246" s="157" t="s">
        <v>1</v>
      </c>
      <c r="N246" s="158" t="s">
        <v>35</v>
      </c>
      <c r="O246" s="159">
        <v>0</v>
      </c>
      <c r="P246" s="159">
        <f t="shared" si="36"/>
        <v>0</v>
      </c>
      <c r="Q246" s="159">
        <v>0</v>
      </c>
      <c r="R246" s="159">
        <f t="shared" si="37"/>
        <v>0</v>
      </c>
      <c r="S246" s="159">
        <v>0</v>
      </c>
      <c r="T246" s="160">
        <f t="shared" si="38"/>
        <v>0</v>
      </c>
      <c r="U246" s="28"/>
      <c r="V246" s="28"/>
      <c r="W246" s="28"/>
      <c r="X246" s="28"/>
      <c r="Y246" s="28"/>
      <c r="Z246" s="28"/>
      <c r="AA246" s="28"/>
      <c r="AB246" s="28"/>
      <c r="AC246" s="28"/>
      <c r="AD246" s="28"/>
      <c r="AE246" s="28"/>
      <c r="AR246" s="161" t="s">
        <v>86</v>
      </c>
      <c r="AT246" s="161" t="s">
        <v>177</v>
      </c>
      <c r="AU246" s="161" t="s">
        <v>76</v>
      </c>
      <c r="AY246" s="16" t="s">
        <v>175</v>
      </c>
      <c r="BE246" s="162">
        <f t="shared" si="39"/>
        <v>0</v>
      </c>
      <c r="BF246" s="162">
        <f t="shared" si="40"/>
        <v>0</v>
      </c>
      <c r="BG246" s="162">
        <f t="shared" si="41"/>
        <v>0</v>
      </c>
      <c r="BH246" s="162">
        <f t="shared" si="42"/>
        <v>0</v>
      </c>
      <c r="BI246" s="162">
        <f t="shared" si="43"/>
        <v>0</v>
      </c>
      <c r="BJ246" s="16" t="s">
        <v>80</v>
      </c>
      <c r="BK246" s="162">
        <f t="shared" si="44"/>
        <v>0</v>
      </c>
      <c r="BL246" s="16" t="s">
        <v>86</v>
      </c>
      <c r="BM246" s="161" t="s">
        <v>1563</v>
      </c>
    </row>
    <row r="247" spans="1:65" s="2" customFormat="1" ht="24.2" customHeight="1" x14ac:dyDescent="0.2">
      <c r="A247" s="28"/>
      <c r="B247" s="149"/>
      <c r="C247" s="150">
        <v>120</v>
      </c>
      <c r="D247" s="150" t="s">
        <v>177</v>
      </c>
      <c r="E247" s="151" t="s">
        <v>2112</v>
      </c>
      <c r="F247" s="152" t="s">
        <v>2113</v>
      </c>
      <c r="G247" s="153" t="s">
        <v>180</v>
      </c>
      <c r="H247" s="154">
        <v>4</v>
      </c>
      <c r="I247" s="155"/>
      <c r="J247" s="155"/>
      <c r="K247" s="156"/>
      <c r="L247" s="29"/>
      <c r="M247" s="157" t="s">
        <v>1</v>
      </c>
      <c r="N247" s="158" t="s">
        <v>35</v>
      </c>
      <c r="O247" s="159">
        <v>0</v>
      </c>
      <c r="P247" s="159">
        <f t="shared" si="36"/>
        <v>0</v>
      </c>
      <c r="Q247" s="159">
        <v>0</v>
      </c>
      <c r="R247" s="159">
        <f t="shared" si="37"/>
        <v>0</v>
      </c>
      <c r="S247" s="159">
        <v>0</v>
      </c>
      <c r="T247" s="160">
        <f t="shared" si="38"/>
        <v>0</v>
      </c>
      <c r="U247" s="28"/>
      <c r="V247" s="28"/>
      <c r="W247" s="28"/>
      <c r="X247" s="28"/>
      <c r="Y247" s="28"/>
      <c r="Z247" s="28"/>
      <c r="AA247" s="28"/>
      <c r="AB247" s="28"/>
      <c r="AC247" s="28"/>
      <c r="AD247" s="28"/>
      <c r="AE247" s="28"/>
      <c r="AR247" s="161" t="s">
        <v>86</v>
      </c>
      <c r="AT247" s="161" t="s">
        <v>177</v>
      </c>
      <c r="AU247" s="161" t="s">
        <v>76</v>
      </c>
      <c r="AY247" s="16" t="s">
        <v>175</v>
      </c>
      <c r="BE247" s="162">
        <f t="shared" si="39"/>
        <v>0</v>
      </c>
      <c r="BF247" s="162">
        <f t="shared" si="40"/>
        <v>0</v>
      </c>
      <c r="BG247" s="162">
        <f t="shared" si="41"/>
        <v>0</v>
      </c>
      <c r="BH247" s="162">
        <f t="shared" si="42"/>
        <v>0</v>
      </c>
      <c r="BI247" s="162">
        <f t="shared" si="43"/>
        <v>0</v>
      </c>
      <c r="BJ247" s="16" t="s">
        <v>80</v>
      </c>
      <c r="BK247" s="162">
        <f t="shared" si="44"/>
        <v>0</v>
      </c>
      <c r="BL247" s="16" t="s">
        <v>86</v>
      </c>
      <c r="BM247" s="161" t="s">
        <v>1565</v>
      </c>
    </row>
    <row r="248" spans="1:65" s="2" customFormat="1" ht="16.5" customHeight="1" x14ac:dyDescent="0.2">
      <c r="A248" s="28"/>
      <c r="B248" s="149"/>
      <c r="C248" s="150">
        <v>121</v>
      </c>
      <c r="D248" s="150" t="s">
        <v>177</v>
      </c>
      <c r="E248" s="151" t="s">
        <v>2114</v>
      </c>
      <c r="F248" s="152" t="s">
        <v>2115</v>
      </c>
      <c r="G248" s="153" t="s">
        <v>250</v>
      </c>
      <c r="H248" s="154">
        <v>20</v>
      </c>
      <c r="I248" s="155"/>
      <c r="J248" s="155"/>
      <c r="K248" s="156"/>
      <c r="L248" s="29"/>
      <c r="M248" s="157" t="s">
        <v>1</v>
      </c>
      <c r="N248" s="158" t="s">
        <v>35</v>
      </c>
      <c r="O248" s="159">
        <v>0</v>
      </c>
      <c r="P248" s="159">
        <f t="shared" si="36"/>
        <v>0</v>
      </c>
      <c r="Q248" s="159">
        <v>0</v>
      </c>
      <c r="R248" s="159">
        <f t="shared" si="37"/>
        <v>0</v>
      </c>
      <c r="S248" s="159">
        <v>0</v>
      </c>
      <c r="T248" s="160">
        <f t="shared" si="38"/>
        <v>0</v>
      </c>
      <c r="U248" s="28"/>
      <c r="V248" s="28"/>
      <c r="W248" s="28"/>
      <c r="X248" s="28"/>
      <c r="Y248" s="28"/>
      <c r="Z248" s="28"/>
      <c r="AA248" s="28"/>
      <c r="AB248" s="28"/>
      <c r="AC248" s="28"/>
      <c r="AD248" s="28"/>
      <c r="AE248" s="28"/>
      <c r="AR248" s="161" t="s">
        <v>86</v>
      </c>
      <c r="AT248" s="161" t="s">
        <v>177</v>
      </c>
      <c r="AU248" s="161" t="s">
        <v>76</v>
      </c>
      <c r="AY248" s="16" t="s">
        <v>175</v>
      </c>
      <c r="BE248" s="162">
        <f t="shared" si="39"/>
        <v>0</v>
      </c>
      <c r="BF248" s="162">
        <f t="shared" si="40"/>
        <v>0</v>
      </c>
      <c r="BG248" s="162">
        <f t="shared" si="41"/>
        <v>0</v>
      </c>
      <c r="BH248" s="162">
        <f t="shared" si="42"/>
        <v>0</v>
      </c>
      <c r="BI248" s="162">
        <f t="shared" si="43"/>
        <v>0</v>
      </c>
      <c r="BJ248" s="16" t="s">
        <v>80</v>
      </c>
      <c r="BK248" s="162">
        <f t="shared" si="44"/>
        <v>0</v>
      </c>
      <c r="BL248" s="16" t="s">
        <v>86</v>
      </c>
      <c r="BM248" s="161" t="s">
        <v>1569</v>
      </c>
    </row>
    <row r="249" spans="1:65" s="2" customFormat="1" ht="24.2" customHeight="1" x14ac:dyDescent="0.2">
      <c r="A249" s="28"/>
      <c r="B249" s="149"/>
      <c r="C249" s="150">
        <v>122</v>
      </c>
      <c r="D249" s="150" t="s">
        <v>177</v>
      </c>
      <c r="E249" s="151" t="s">
        <v>2116</v>
      </c>
      <c r="F249" s="152" t="s">
        <v>2117</v>
      </c>
      <c r="G249" s="153" t="s">
        <v>250</v>
      </c>
      <c r="H249" s="154">
        <v>20</v>
      </c>
      <c r="I249" s="155"/>
      <c r="J249" s="155"/>
      <c r="K249" s="156"/>
      <c r="L249" s="29"/>
      <c r="M249" s="157" t="s">
        <v>1</v>
      </c>
      <c r="N249" s="158" t="s">
        <v>35</v>
      </c>
      <c r="O249" s="159">
        <v>0</v>
      </c>
      <c r="P249" s="159">
        <f t="shared" si="36"/>
        <v>0</v>
      </c>
      <c r="Q249" s="159">
        <v>0</v>
      </c>
      <c r="R249" s="159">
        <f t="shared" si="37"/>
        <v>0</v>
      </c>
      <c r="S249" s="159">
        <v>0</v>
      </c>
      <c r="T249" s="160">
        <f t="shared" si="38"/>
        <v>0</v>
      </c>
      <c r="U249" s="28"/>
      <c r="V249" s="28"/>
      <c r="W249" s="28"/>
      <c r="X249" s="28"/>
      <c r="Y249" s="28"/>
      <c r="Z249" s="28"/>
      <c r="AA249" s="28"/>
      <c r="AB249" s="28"/>
      <c r="AC249" s="28"/>
      <c r="AD249" s="28"/>
      <c r="AE249" s="28"/>
      <c r="AR249" s="161" t="s">
        <v>86</v>
      </c>
      <c r="AT249" s="161" t="s">
        <v>177</v>
      </c>
      <c r="AU249" s="161" t="s">
        <v>76</v>
      </c>
      <c r="AY249" s="16" t="s">
        <v>175</v>
      </c>
      <c r="BE249" s="162">
        <f t="shared" si="39"/>
        <v>0</v>
      </c>
      <c r="BF249" s="162">
        <f t="shared" si="40"/>
        <v>0</v>
      </c>
      <c r="BG249" s="162">
        <f t="shared" si="41"/>
        <v>0</v>
      </c>
      <c r="BH249" s="162">
        <f t="shared" si="42"/>
        <v>0</v>
      </c>
      <c r="BI249" s="162">
        <f t="shared" si="43"/>
        <v>0</v>
      </c>
      <c r="BJ249" s="16" t="s">
        <v>80</v>
      </c>
      <c r="BK249" s="162">
        <f t="shared" si="44"/>
        <v>0</v>
      </c>
      <c r="BL249" s="16" t="s">
        <v>86</v>
      </c>
      <c r="BM249" s="161" t="s">
        <v>1571</v>
      </c>
    </row>
    <row r="250" spans="1:65" s="2" customFormat="1" ht="16.5" customHeight="1" x14ac:dyDescent="0.2">
      <c r="A250" s="28"/>
      <c r="B250" s="149"/>
      <c r="C250" s="150">
        <v>123</v>
      </c>
      <c r="D250" s="150" t="s">
        <v>177</v>
      </c>
      <c r="E250" s="151" t="s">
        <v>2118</v>
      </c>
      <c r="F250" s="152" t="s">
        <v>2119</v>
      </c>
      <c r="G250" s="153" t="s">
        <v>564</v>
      </c>
      <c r="H250" s="154">
        <v>0.5</v>
      </c>
      <c r="I250" s="155"/>
      <c r="J250" s="155"/>
      <c r="K250" s="156"/>
      <c r="L250" s="29"/>
      <c r="M250" s="188" t="s">
        <v>1</v>
      </c>
      <c r="N250" s="189" t="s">
        <v>35</v>
      </c>
      <c r="O250" s="190">
        <v>0</v>
      </c>
      <c r="P250" s="190">
        <f t="shared" si="36"/>
        <v>0</v>
      </c>
      <c r="Q250" s="190">
        <v>0</v>
      </c>
      <c r="R250" s="190">
        <f t="shared" si="37"/>
        <v>0</v>
      </c>
      <c r="S250" s="190">
        <v>0</v>
      </c>
      <c r="T250" s="191">
        <f t="shared" si="38"/>
        <v>0</v>
      </c>
      <c r="U250" s="28"/>
      <c r="V250" s="28"/>
      <c r="W250" s="28"/>
      <c r="X250" s="28"/>
      <c r="Y250" s="28"/>
      <c r="Z250" s="28"/>
      <c r="AA250" s="28"/>
      <c r="AB250" s="28"/>
      <c r="AC250" s="28"/>
      <c r="AD250" s="28"/>
      <c r="AE250" s="28"/>
      <c r="AR250" s="161" t="s">
        <v>86</v>
      </c>
      <c r="AT250" s="161" t="s">
        <v>177</v>
      </c>
      <c r="AU250" s="161" t="s">
        <v>76</v>
      </c>
      <c r="AY250" s="16" t="s">
        <v>175</v>
      </c>
      <c r="BE250" s="162">
        <f t="shared" si="39"/>
        <v>0</v>
      </c>
      <c r="BF250" s="162">
        <f t="shared" si="40"/>
        <v>0</v>
      </c>
      <c r="BG250" s="162">
        <f t="shared" si="41"/>
        <v>0</v>
      </c>
      <c r="BH250" s="162">
        <f t="shared" si="42"/>
        <v>0</v>
      </c>
      <c r="BI250" s="162">
        <f t="shared" si="43"/>
        <v>0</v>
      </c>
      <c r="BJ250" s="16" t="s">
        <v>80</v>
      </c>
      <c r="BK250" s="162">
        <f t="shared" si="44"/>
        <v>0</v>
      </c>
      <c r="BL250" s="16" t="s">
        <v>86</v>
      </c>
      <c r="BM250" s="161" t="s">
        <v>1576</v>
      </c>
    </row>
    <row r="251" spans="1:65" s="2" customFormat="1" ht="6.95" customHeight="1" x14ac:dyDescent="0.2">
      <c r="A251" s="28"/>
      <c r="B251" s="45"/>
      <c r="C251" s="46"/>
      <c r="D251" s="46"/>
      <c r="E251" s="46"/>
      <c r="F251" s="46"/>
      <c r="G251" s="46"/>
      <c r="H251" s="46"/>
      <c r="I251" s="46"/>
      <c r="J251" s="46"/>
      <c r="K251" s="46"/>
      <c r="L251" s="29"/>
      <c r="M251" s="28"/>
      <c r="O251" s="28"/>
      <c r="P251" s="28"/>
      <c r="Q251" s="28"/>
      <c r="R251" s="28"/>
      <c r="S251" s="28"/>
      <c r="T251" s="28"/>
      <c r="U251" s="28"/>
      <c r="V251" s="28"/>
      <c r="W251" s="28"/>
      <c r="X251" s="28"/>
      <c r="Y251" s="28"/>
      <c r="Z251" s="28"/>
      <c r="AA251" s="28"/>
      <c r="AB251" s="28"/>
      <c r="AC251" s="28"/>
      <c r="AD251" s="28"/>
      <c r="AE251" s="28"/>
    </row>
  </sheetData>
  <autoFilter ref="C126:K250"/>
  <mergeCells count="15">
    <mergeCell ref="E113:H113"/>
    <mergeCell ref="E117:H117"/>
    <mergeCell ref="E115:H115"/>
    <mergeCell ref="E119:H119"/>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scale="88" fitToHeight="100" orientation="portrait" blackAndWhite="1" copies="3" r:id="rId1"/>
  <headerFooter>
    <oddFooter>&amp;CStrana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99"/>
  <sheetViews>
    <sheetView showGridLines="0" workbookViewId="0">
      <selection activeCell="I129" sqref="I129:J198"/>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5"/>
    </row>
    <row r="2" spans="1:46" s="1" customFormat="1" ht="36.950000000000003" customHeight="1" x14ac:dyDescent="0.2">
      <c r="L2" s="298" t="s">
        <v>5</v>
      </c>
      <c r="M2" s="299"/>
      <c r="N2" s="299"/>
      <c r="O2" s="299"/>
      <c r="P2" s="299"/>
      <c r="Q2" s="299"/>
      <c r="R2" s="299"/>
      <c r="S2" s="299"/>
      <c r="T2" s="299"/>
      <c r="U2" s="299"/>
      <c r="V2" s="299"/>
      <c r="AT2" s="16" t="s">
        <v>122</v>
      </c>
    </row>
    <row r="3" spans="1:46" s="1" customFormat="1" ht="6.95" customHeight="1" x14ac:dyDescent="0.2">
      <c r="B3" s="17"/>
      <c r="C3" s="18"/>
      <c r="D3" s="18"/>
      <c r="E3" s="18"/>
      <c r="F3" s="18"/>
      <c r="G3" s="18"/>
      <c r="H3" s="18"/>
      <c r="I3" s="18"/>
      <c r="J3" s="18"/>
      <c r="K3" s="18"/>
      <c r="L3" s="19"/>
      <c r="AT3" s="16" t="s">
        <v>69</v>
      </c>
    </row>
    <row r="4" spans="1:46" s="1" customFormat="1" ht="24.95" customHeight="1" x14ac:dyDescent="0.2">
      <c r="B4" s="19"/>
      <c r="D4" s="20" t="s">
        <v>138</v>
      </c>
      <c r="L4" s="19"/>
      <c r="M4" s="96" t="s">
        <v>8</v>
      </c>
      <c r="AT4" s="16" t="s">
        <v>3</v>
      </c>
    </row>
    <row r="5" spans="1:46" s="1" customFormat="1" ht="6.95" customHeight="1" x14ac:dyDescent="0.2">
      <c r="B5" s="19"/>
      <c r="L5" s="19"/>
    </row>
    <row r="6" spans="1:46" s="1" customFormat="1" ht="12" customHeight="1" x14ac:dyDescent="0.2">
      <c r="B6" s="19"/>
      <c r="D6" s="25" t="s">
        <v>11</v>
      </c>
      <c r="L6" s="19"/>
    </row>
    <row r="7" spans="1:46" s="1" customFormat="1" ht="16.5" customHeight="1" x14ac:dyDescent="0.2">
      <c r="B7" s="19"/>
      <c r="E7" s="353" t="str">
        <f>'Rekapitulácia stavby'!K6</f>
        <v>Lipany OOPZ, Rekonštrukcia objektu</v>
      </c>
      <c r="F7" s="354"/>
      <c r="G7" s="354"/>
      <c r="H7" s="354"/>
      <c r="L7" s="19"/>
    </row>
    <row r="8" spans="1:46" ht="12.75" x14ac:dyDescent="0.2">
      <c r="B8" s="19"/>
      <c r="D8" s="25" t="s">
        <v>139</v>
      </c>
      <c r="L8" s="19"/>
    </row>
    <row r="9" spans="1:46" s="1" customFormat="1" ht="16.5" customHeight="1" x14ac:dyDescent="0.2">
      <c r="B9" s="19"/>
      <c r="E9" s="353" t="s">
        <v>140</v>
      </c>
      <c r="F9" s="356"/>
      <c r="G9" s="356"/>
      <c r="H9" s="356"/>
      <c r="L9" s="19"/>
    </row>
    <row r="10" spans="1:46" s="1" customFormat="1" ht="12" customHeight="1" x14ac:dyDescent="0.2">
      <c r="B10" s="19"/>
      <c r="D10" s="25" t="s">
        <v>141</v>
      </c>
      <c r="E10" s="202"/>
      <c r="F10" s="202"/>
      <c r="G10" s="202"/>
      <c r="H10" s="202"/>
      <c r="L10" s="19"/>
    </row>
    <row r="11" spans="1:46" s="2" customFormat="1" ht="16.5" customHeight="1" x14ac:dyDescent="0.2">
      <c r="A11" s="28"/>
      <c r="B11" s="29"/>
      <c r="C11" s="28"/>
      <c r="D11" s="28"/>
      <c r="E11" s="354" t="s">
        <v>1623</v>
      </c>
      <c r="F11" s="355"/>
      <c r="G11" s="355"/>
      <c r="H11" s="355"/>
      <c r="I11" s="28"/>
      <c r="J11" s="28"/>
      <c r="K11" s="28"/>
      <c r="L11" s="40"/>
      <c r="S11" s="28"/>
      <c r="T11" s="28"/>
      <c r="U11" s="28"/>
      <c r="V11" s="28"/>
      <c r="W11" s="28"/>
      <c r="X11" s="28"/>
      <c r="Y11" s="28"/>
      <c r="Z11" s="28"/>
      <c r="AA11" s="28"/>
      <c r="AB11" s="28"/>
      <c r="AC11" s="28"/>
      <c r="AD11" s="28"/>
      <c r="AE11" s="28"/>
    </row>
    <row r="12" spans="1:46" s="2" customFormat="1" ht="12" customHeight="1" x14ac:dyDescent="0.2">
      <c r="A12" s="28"/>
      <c r="B12" s="29"/>
      <c r="C12" s="28"/>
      <c r="D12" s="25" t="s">
        <v>1125</v>
      </c>
      <c r="E12" s="28"/>
      <c r="F12" s="201" t="s">
        <v>106</v>
      </c>
      <c r="G12" s="28"/>
      <c r="H12" s="28"/>
      <c r="I12" s="28"/>
      <c r="J12" s="28"/>
      <c r="K12" s="28"/>
      <c r="L12" s="40"/>
      <c r="S12" s="28"/>
      <c r="T12" s="28"/>
      <c r="U12" s="28"/>
      <c r="V12" s="28"/>
      <c r="W12" s="28"/>
      <c r="X12" s="28"/>
      <c r="Y12" s="28"/>
      <c r="Z12" s="28"/>
      <c r="AA12" s="28"/>
      <c r="AB12" s="28"/>
      <c r="AC12" s="28"/>
      <c r="AD12" s="28"/>
      <c r="AE12" s="28"/>
    </row>
    <row r="13" spans="1:46" s="2" customFormat="1" ht="16.5" customHeight="1" x14ac:dyDescent="0.2">
      <c r="A13" s="28"/>
      <c r="B13" s="29"/>
      <c r="C13" s="28"/>
      <c r="D13" s="28"/>
      <c r="E13" s="333" t="s">
        <v>2120</v>
      </c>
      <c r="F13" s="357"/>
      <c r="G13" s="357"/>
      <c r="H13" s="357"/>
      <c r="I13" s="28"/>
      <c r="J13" s="28"/>
      <c r="K13" s="28"/>
      <c r="L13" s="40"/>
      <c r="S13" s="28"/>
      <c r="T13" s="28"/>
      <c r="U13" s="28"/>
      <c r="V13" s="28"/>
      <c r="W13" s="28"/>
      <c r="X13" s="28"/>
      <c r="Y13" s="28"/>
      <c r="Z13" s="28"/>
      <c r="AA13" s="28"/>
      <c r="AB13" s="28"/>
      <c r="AC13" s="28"/>
      <c r="AD13" s="28"/>
      <c r="AE13" s="28"/>
    </row>
    <row r="14" spans="1:46" s="2" customFormat="1" x14ac:dyDescent="0.2">
      <c r="A14" s="28"/>
      <c r="B14" s="29"/>
      <c r="C14" s="28"/>
      <c r="D14" s="28"/>
      <c r="E14" s="28"/>
      <c r="F14" s="28"/>
      <c r="G14" s="28"/>
      <c r="H14" s="28"/>
      <c r="I14" s="28"/>
      <c r="J14" s="28"/>
      <c r="K14" s="28"/>
      <c r="L14" s="40"/>
      <c r="S14" s="28"/>
      <c r="T14" s="28"/>
      <c r="U14" s="28"/>
      <c r="V14" s="28"/>
      <c r="W14" s="28"/>
      <c r="X14" s="28"/>
      <c r="Y14" s="28"/>
      <c r="Z14" s="28"/>
      <c r="AA14" s="28"/>
      <c r="AB14" s="28"/>
      <c r="AC14" s="28"/>
      <c r="AD14" s="28"/>
      <c r="AE14" s="28"/>
    </row>
    <row r="15" spans="1:46" s="2" customFormat="1" ht="12" customHeight="1" x14ac:dyDescent="0.2">
      <c r="A15" s="28"/>
      <c r="B15" s="29"/>
      <c r="C15" s="28"/>
      <c r="D15" s="25" t="s">
        <v>13</v>
      </c>
      <c r="E15" s="28"/>
      <c r="F15" s="23" t="s">
        <v>1</v>
      </c>
      <c r="G15" s="28"/>
      <c r="H15" s="28"/>
      <c r="I15" s="25" t="s">
        <v>14</v>
      </c>
      <c r="J15" s="23" t="s">
        <v>1</v>
      </c>
      <c r="K15" s="28"/>
      <c r="L15" s="40"/>
      <c r="S15" s="28"/>
      <c r="T15" s="28"/>
      <c r="U15" s="28"/>
      <c r="V15" s="28"/>
      <c r="W15" s="28"/>
      <c r="X15" s="28"/>
      <c r="Y15" s="28"/>
      <c r="Z15" s="28"/>
      <c r="AA15" s="28"/>
      <c r="AB15" s="28"/>
      <c r="AC15" s="28"/>
      <c r="AD15" s="28"/>
      <c r="AE15" s="28"/>
    </row>
    <row r="16" spans="1:46" s="2" customFormat="1" ht="12" customHeight="1" x14ac:dyDescent="0.2">
      <c r="A16" s="28"/>
      <c r="B16" s="29"/>
      <c r="C16" s="28"/>
      <c r="D16" s="25" t="s">
        <v>15</v>
      </c>
      <c r="E16" s="28"/>
      <c r="F16" s="23" t="s">
        <v>16</v>
      </c>
      <c r="G16" s="28"/>
      <c r="H16" s="28"/>
      <c r="I16" s="25" t="s">
        <v>17</v>
      </c>
      <c r="J16" s="53" t="str">
        <f>'Rekapitulácia stavby'!AN8</f>
        <v>16.12.2022</v>
      </c>
      <c r="K16" s="28"/>
      <c r="L16" s="40"/>
      <c r="S16" s="28"/>
      <c r="T16" s="28"/>
      <c r="U16" s="28"/>
      <c r="V16" s="28"/>
      <c r="W16" s="28"/>
      <c r="X16" s="28"/>
      <c r="Y16" s="28"/>
      <c r="Z16" s="28"/>
      <c r="AA16" s="28"/>
      <c r="AB16" s="28"/>
      <c r="AC16" s="28"/>
      <c r="AD16" s="28"/>
      <c r="AE16" s="28"/>
    </row>
    <row r="17" spans="1:31" s="2" customFormat="1" ht="10.9" customHeight="1" x14ac:dyDescent="0.2">
      <c r="A17" s="28"/>
      <c r="B17" s="29"/>
      <c r="C17" s="28"/>
      <c r="D17" s="28"/>
      <c r="E17" s="28"/>
      <c r="F17" s="28"/>
      <c r="G17" s="28"/>
      <c r="H17" s="28"/>
      <c r="I17" s="28"/>
      <c r="J17" s="28"/>
      <c r="K17" s="28"/>
      <c r="L17" s="40"/>
      <c r="S17" s="28"/>
      <c r="T17" s="28"/>
      <c r="U17" s="28"/>
      <c r="V17" s="28"/>
      <c r="W17" s="28"/>
      <c r="X17" s="28"/>
      <c r="Y17" s="28"/>
      <c r="Z17" s="28"/>
      <c r="AA17" s="28"/>
      <c r="AB17" s="28"/>
      <c r="AC17" s="28"/>
      <c r="AD17" s="28"/>
      <c r="AE17" s="28"/>
    </row>
    <row r="18" spans="1:31" s="2" customFormat="1" ht="12" customHeight="1" x14ac:dyDescent="0.2">
      <c r="A18" s="28"/>
      <c r="B18" s="29"/>
      <c r="C18" s="28"/>
      <c r="D18" s="25" t="s">
        <v>19</v>
      </c>
      <c r="E18" s="28"/>
      <c r="F18" s="28"/>
      <c r="G18" s="28"/>
      <c r="H18" s="28"/>
      <c r="I18" s="25" t="s">
        <v>20</v>
      </c>
      <c r="J18" s="23" t="str">
        <f>IF('Rekapitulácia stavby'!AN10="","",'Rekapitulácia stavby'!AN10)</f>
        <v/>
      </c>
      <c r="K18" s="28"/>
      <c r="L18" s="40"/>
      <c r="S18" s="28"/>
      <c r="T18" s="28"/>
      <c r="U18" s="28"/>
      <c r="V18" s="28"/>
      <c r="W18" s="28"/>
      <c r="X18" s="28"/>
      <c r="Y18" s="28"/>
      <c r="Z18" s="28"/>
      <c r="AA18" s="28"/>
      <c r="AB18" s="28"/>
      <c r="AC18" s="28"/>
      <c r="AD18" s="28"/>
      <c r="AE18" s="28"/>
    </row>
    <row r="19" spans="1:31" s="2" customFormat="1" ht="18" customHeight="1" x14ac:dyDescent="0.2">
      <c r="A19" s="28"/>
      <c r="B19" s="29"/>
      <c r="C19" s="28"/>
      <c r="D19" s="28"/>
      <c r="E19" s="23" t="str">
        <f>IF('Rekapitulácia stavby'!E11="","",'Rekapitulácia stavby'!E11)</f>
        <v xml:space="preserve"> </v>
      </c>
      <c r="F19" s="28"/>
      <c r="G19" s="28"/>
      <c r="H19" s="28"/>
      <c r="I19" s="25" t="s">
        <v>21</v>
      </c>
      <c r="J19" s="23" t="str">
        <f>IF('Rekapitulácia stavby'!AN11="","",'Rekapitulácia stavby'!AN11)</f>
        <v/>
      </c>
      <c r="K19" s="28"/>
      <c r="L19" s="40"/>
      <c r="S19" s="28"/>
      <c r="T19" s="28"/>
      <c r="U19" s="28"/>
      <c r="V19" s="28"/>
      <c r="W19" s="28"/>
      <c r="X19" s="28"/>
      <c r="Y19" s="28"/>
      <c r="Z19" s="28"/>
      <c r="AA19" s="28"/>
      <c r="AB19" s="28"/>
      <c r="AC19" s="28"/>
      <c r="AD19" s="28"/>
      <c r="AE19" s="28"/>
    </row>
    <row r="20" spans="1:31" s="2" customFormat="1" ht="6.95" customHeight="1" x14ac:dyDescent="0.2">
      <c r="A20" s="28"/>
      <c r="B20" s="29"/>
      <c r="C20" s="28"/>
      <c r="D20" s="28"/>
      <c r="E20" s="28"/>
      <c r="F20" s="28"/>
      <c r="G20" s="28"/>
      <c r="H20" s="28"/>
      <c r="I20" s="28"/>
      <c r="J20" s="28"/>
      <c r="K20" s="28"/>
      <c r="L20" s="40"/>
      <c r="S20" s="28"/>
      <c r="T20" s="28"/>
      <c r="U20" s="28"/>
      <c r="V20" s="28"/>
      <c r="W20" s="28"/>
      <c r="X20" s="28"/>
      <c r="Y20" s="28"/>
      <c r="Z20" s="28"/>
      <c r="AA20" s="28"/>
      <c r="AB20" s="28"/>
      <c r="AC20" s="28"/>
      <c r="AD20" s="28"/>
      <c r="AE20" s="28"/>
    </row>
    <row r="21" spans="1:31" s="2" customFormat="1" ht="12" customHeight="1" x14ac:dyDescent="0.2">
      <c r="A21" s="28"/>
      <c r="B21" s="29"/>
      <c r="C21" s="28"/>
      <c r="D21" s="25" t="s">
        <v>22</v>
      </c>
      <c r="E21" s="28"/>
      <c r="F21" s="28"/>
      <c r="G21" s="28"/>
      <c r="H21" s="28"/>
      <c r="I21" s="25" t="s">
        <v>20</v>
      </c>
      <c r="J21" s="23" t="str">
        <f>'Rekapitulácia stavby'!AN13</f>
        <v/>
      </c>
      <c r="K21" s="28"/>
      <c r="L21" s="40"/>
      <c r="S21" s="28"/>
      <c r="T21" s="28"/>
      <c r="U21" s="28"/>
      <c r="V21" s="28"/>
      <c r="W21" s="28"/>
      <c r="X21" s="28"/>
      <c r="Y21" s="28"/>
      <c r="Z21" s="28"/>
      <c r="AA21" s="28"/>
      <c r="AB21" s="28"/>
      <c r="AC21" s="28"/>
      <c r="AD21" s="28"/>
      <c r="AE21" s="28"/>
    </row>
    <row r="22" spans="1:31" s="2" customFormat="1" ht="18" customHeight="1" x14ac:dyDescent="0.2">
      <c r="A22" s="28"/>
      <c r="B22" s="29"/>
      <c r="C22" s="28"/>
      <c r="D22" s="28"/>
      <c r="E22" s="302" t="str">
        <f>'Rekapitulácia stavby'!E14</f>
        <v xml:space="preserve"> </v>
      </c>
      <c r="F22" s="302"/>
      <c r="G22" s="302"/>
      <c r="H22" s="302"/>
      <c r="I22" s="25" t="s">
        <v>21</v>
      </c>
      <c r="J22" s="23" t="str">
        <f>'Rekapitulácia stavby'!AN14</f>
        <v/>
      </c>
      <c r="K22" s="28"/>
      <c r="L22" s="40"/>
      <c r="S22" s="28"/>
      <c r="T22" s="28"/>
      <c r="U22" s="28"/>
      <c r="V22" s="28"/>
      <c r="W22" s="28"/>
      <c r="X22" s="28"/>
      <c r="Y22" s="28"/>
      <c r="Z22" s="28"/>
      <c r="AA22" s="28"/>
      <c r="AB22" s="28"/>
      <c r="AC22" s="28"/>
      <c r="AD22" s="28"/>
      <c r="AE22" s="28"/>
    </row>
    <row r="23" spans="1:31" s="2" customFormat="1" ht="6.95" customHeight="1" x14ac:dyDescent="0.2">
      <c r="A23" s="28"/>
      <c r="B23" s="29"/>
      <c r="C23" s="28"/>
      <c r="D23" s="28"/>
      <c r="E23" s="28"/>
      <c r="F23" s="28"/>
      <c r="G23" s="28"/>
      <c r="H23" s="28"/>
      <c r="I23" s="28"/>
      <c r="J23" s="28"/>
      <c r="K23" s="28"/>
      <c r="L23" s="40"/>
      <c r="S23" s="28"/>
      <c r="T23" s="28"/>
      <c r="U23" s="28"/>
      <c r="V23" s="28"/>
      <c r="W23" s="28"/>
      <c r="X23" s="28"/>
      <c r="Y23" s="28"/>
      <c r="Z23" s="28"/>
      <c r="AA23" s="28"/>
      <c r="AB23" s="28"/>
      <c r="AC23" s="28"/>
      <c r="AD23" s="28"/>
      <c r="AE23" s="28"/>
    </row>
    <row r="24" spans="1:31" s="2" customFormat="1" ht="12" customHeight="1" x14ac:dyDescent="0.2">
      <c r="A24" s="28"/>
      <c r="B24" s="29"/>
      <c r="C24" s="28"/>
      <c r="D24" s="25" t="s">
        <v>23</v>
      </c>
      <c r="E24" s="28"/>
      <c r="F24" s="28"/>
      <c r="G24" s="28"/>
      <c r="H24" s="28"/>
      <c r="I24" s="25" t="s">
        <v>20</v>
      </c>
      <c r="J24" s="23" t="s">
        <v>1</v>
      </c>
      <c r="K24" s="28"/>
      <c r="L24" s="40"/>
      <c r="S24" s="28"/>
      <c r="T24" s="28"/>
      <c r="U24" s="28"/>
      <c r="V24" s="28"/>
      <c r="W24" s="28"/>
      <c r="X24" s="28"/>
      <c r="Y24" s="28"/>
      <c r="Z24" s="28"/>
      <c r="AA24" s="28"/>
      <c r="AB24" s="28"/>
      <c r="AC24" s="28"/>
      <c r="AD24" s="28"/>
      <c r="AE24" s="28"/>
    </row>
    <row r="25" spans="1:31" s="2" customFormat="1" ht="18" customHeight="1" x14ac:dyDescent="0.2">
      <c r="A25" s="28"/>
      <c r="B25" s="29"/>
      <c r="C25" s="28"/>
      <c r="D25" s="28"/>
      <c r="E25" s="23" t="s">
        <v>24</v>
      </c>
      <c r="F25" s="28"/>
      <c r="G25" s="28"/>
      <c r="H25" s="28"/>
      <c r="I25" s="25" t="s">
        <v>21</v>
      </c>
      <c r="J25" s="23" t="s">
        <v>1</v>
      </c>
      <c r="K25" s="28"/>
      <c r="L25" s="40"/>
      <c r="S25" s="28"/>
      <c r="T25" s="28"/>
      <c r="U25" s="28"/>
      <c r="V25" s="28"/>
      <c r="W25" s="28"/>
      <c r="X25" s="28"/>
      <c r="Y25" s="28"/>
      <c r="Z25" s="28"/>
      <c r="AA25" s="28"/>
      <c r="AB25" s="28"/>
      <c r="AC25" s="28"/>
      <c r="AD25" s="28"/>
      <c r="AE25" s="28"/>
    </row>
    <row r="26" spans="1:31" s="2" customFormat="1" ht="6.95" customHeight="1" x14ac:dyDescent="0.2">
      <c r="A26" s="28"/>
      <c r="B26" s="29"/>
      <c r="C26" s="28"/>
      <c r="D26" s="28"/>
      <c r="E26" s="28"/>
      <c r="F26" s="28"/>
      <c r="G26" s="28"/>
      <c r="H26" s="28"/>
      <c r="I26" s="28"/>
      <c r="J26" s="28"/>
      <c r="K26" s="28"/>
      <c r="L26" s="40"/>
      <c r="S26" s="28"/>
      <c r="T26" s="28"/>
      <c r="U26" s="28"/>
      <c r="V26" s="28"/>
      <c r="W26" s="28"/>
      <c r="X26" s="28"/>
      <c r="Y26" s="28"/>
      <c r="Z26" s="28"/>
      <c r="AA26" s="28"/>
      <c r="AB26" s="28"/>
      <c r="AC26" s="28"/>
      <c r="AD26" s="28"/>
      <c r="AE26" s="28"/>
    </row>
    <row r="27" spans="1:31" s="2" customFormat="1" ht="12" customHeight="1" x14ac:dyDescent="0.2">
      <c r="A27" s="28"/>
      <c r="B27" s="29"/>
      <c r="C27" s="28"/>
      <c r="D27" s="25" t="s">
        <v>26</v>
      </c>
      <c r="E27" s="28"/>
      <c r="F27" s="28"/>
      <c r="G27" s="28"/>
      <c r="H27" s="28"/>
      <c r="I27" s="25" t="s">
        <v>20</v>
      </c>
      <c r="J27" s="23" t="s">
        <v>1</v>
      </c>
      <c r="K27" s="28"/>
      <c r="L27" s="40"/>
      <c r="S27" s="28"/>
      <c r="T27" s="28"/>
      <c r="U27" s="28"/>
      <c r="V27" s="28"/>
      <c r="W27" s="28"/>
      <c r="X27" s="28"/>
      <c r="Y27" s="28"/>
      <c r="Z27" s="28"/>
      <c r="AA27" s="28"/>
      <c r="AB27" s="28"/>
      <c r="AC27" s="28"/>
      <c r="AD27" s="28"/>
      <c r="AE27" s="28"/>
    </row>
    <row r="28" spans="1:31" s="2" customFormat="1" ht="18" customHeight="1" x14ac:dyDescent="0.2">
      <c r="A28" s="28"/>
      <c r="B28" s="29"/>
      <c r="C28" s="28"/>
      <c r="D28" s="28"/>
      <c r="E28" s="23" t="s">
        <v>27</v>
      </c>
      <c r="F28" s="28"/>
      <c r="G28" s="28"/>
      <c r="H28" s="28"/>
      <c r="I28" s="25" t="s">
        <v>21</v>
      </c>
      <c r="J28" s="23" t="s">
        <v>1</v>
      </c>
      <c r="K28" s="28"/>
      <c r="L28" s="40"/>
      <c r="S28" s="28"/>
      <c r="T28" s="28"/>
      <c r="U28" s="28"/>
      <c r="V28" s="28"/>
      <c r="W28" s="28"/>
      <c r="X28" s="28"/>
      <c r="Y28" s="28"/>
      <c r="Z28" s="28"/>
      <c r="AA28" s="28"/>
      <c r="AB28" s="28"/>
      <c r="AC28" s="28"/>
      <c r="AD28" s="28"/>
      <c r="AE28" s="28"/>
    </row>
    <row r="29" spans="1:31" s="2" customFormat="1" ht="6.95" customHeight="1" x14ac:dyDescent="0.2">
      <c r="A29" s="28"/>
      <c r="B29" s="29"/>
      <c r="C29" s="28"/>
      <c r="D29" s="28"/>
      <c r="E29" s="28"/>
      <c r="F29" s="28"/>
      <c r="G29" s="28"/>
      <c r="H29" s="28"/>
      <c r="I29" s="28"/>
      <c r="J29" s="28"/>
      <c r="K29" s="28"/>
      <c r="L29" s="40"/>
      <c r="S29" s="28"/>
      <c r="T29" s="28"/>
      <c r="U29" s="28"/>
      <c r="V29" s="28"/>
      <c r="W29" s="28"/>
      <c r="X29" s="28"/>
      <c r="Y29" s="28"/>
      <c r="Z29" s="28"/>
      <c r="AA29" s="28"/>
      <c r="AB29" s="28"/>
      <c r="AC29" s="28"/>
      <c r="AD29" s="28"/>
      <c r="AE29" s="28"/>
    </row>
    <row r="30" spans="1:31" s="2" customFormat="1" ht="12" customHeight="1" x14ac:dyDescent="0.2">
      <c r="A30" s="28"/>
      <c r="B30" s="29"/>
      <c r="C30" s="28"/>
      <c r="D30" s="25" t="s">
        <v>28</v>
      </c>
      <c r="E30" s="28"/>
      <c r="F30" s="28"/>
      <c r="G30" s="28"/>
      <c r="H30" s="28"/>
      <c r="I30" s="28"/>
      <c r="J30" s="28"/>
      <c r="K30" s="28"/>
      <c r="L30" s="40"/>
      <c r="S30" s="28"/>
      <c r="T30" s="28"/>
      <c r="U30" s="28"/>
      <c r="V30" s="28"/>
      <c r="W30" s="28"/>
      <c r="X30" s="28"/>
      <c r="Y30" s="28"/>
      <c r="Z30" s="28"/>
      <c r="AA30" s="28"/>
      <c r="AB30" s="28"/>
      <c r="AC30" s="28"/>
      <c r="AD30" s="28"/>
      <c r="AE30" s="28"/>
    </row>
    <row r="31" spans="1:31" s="8" customFormat="1" ht="16.5" customHeight="1" x14ac:dyDescent="0.2">
      <c r="A31" s="98"/>
      <c r="B31" s="99"/>
      <c r="C31" s="98"/>
      <c r="D31" s="98"/>
      <c r="E31" s="304" t="s">
        <v>1</v>
      </c>
      <c r="F31" s="304"/>
      <c r="G31" s="304"/>
      <c r="H31" s="304"/>
      <c r="I31" s="98"/>
      <c r="J31" s="98"/>
      <c r="K31" s="98"/>
      <c r="L31" s="100"/>
      <c r="S31" s="98"/>
      <c r="T31" s="98"/>
      <c r="U31" s="98"/>
      <c r="V31" s="98"/>
      <c r="W31" s="98"/>
      <c r="X31" s="98"/>
      <c r="Y31" s="98"/>
      <c r="Z31" s="98"/>
      <c r="AA31" s="98"/>
      <c r="AB31" s="98"/>
      <c r="AC31" s="98"/>
      <c r="AD31" s="98"/>
      <c r="AE31" s="98"/>
    </row>
    <row r="32" spans="1:31" s="2" customFormat="1" ht="6.95" customHeight="1" x14ac:dyDescent="0.2">
      <c r="A32" s="28"/>
      <c r="B32" s="29"/>
      <c r="C32" s="28"/>
      <c r="D32" s="28"/>
      <c r="E32" s="28"/>
      <c r="F32" s="28"/>
      <c r="G32" s="28"/>
      <c r="H32" s="28"/>
      <c r="I32" s="28"/>
      <c r="J32" s="28"/>
      <c r="K32" s="28"/>
      <c r="L32" s="40"/>
      <c r="S32" s="28"/>
      <c r="T32" s="28"/>
      <c r="U32" s="28"/>
      <c r="V32" s="28"/>
      <c r="W32" s="28"/>
      <c r="X32" s="28"/>
      <c r="Y32" s="28"/>
      <c r="Z32" s="28"/>
      <c r="AA32" s="28"/>
      <c r="AB32" s="28"/>
      <c r="AC32" s="28"/>
      <c r="AD32" s="28"/>
      <c r="AE32" s="28"/>
    </row>
    <row r="33" spans="1:31" s="2" customFormat="1" ht="6.95" customHeight="1" x14ac:dyDescent="0.2">
      <c r="A33" s="28"/>
      <c r="B33" s="29"/>
      <c r="C33" s="28"/>
      <c r="D33" s="64"/>
      <c r="E33" s="64"/>
      <c r="F33" s="64"/>
      <c r="G33" s="64"/>
      <c r="H33" s="64"/>
      <c r="I33" s="64"/>
      <c r="J33" s="64"/>
      <c r="K33" s="64"/>
      <c r="L33" s="40"/>
      <c r="S33" s="28"/>
      <c r="T33" s="28"/>
      <c r="U33" s="28"/>
      <c r="V33" s="28"/>
      <c r="W33" s="28"/>
      <c r="X33" s="28"/>
      <c r="Y33" s="28"/>
      <c r="Z33" s="28"/>
      <c r="AA33" s="28"/>
      <c r="AB33" s="28"/>
      <c r="AC33" s="28"/>
      <c r="AD33" s="28"/>
      <c r="AE33" s="28"/>
    </row>
    <row r="34" spans="1:31" s="2" customFormat="1" ht="25.35" customHeight="1" x14ac:dyDescent="0.2">
      <c r="A34" s="28"/>
      <c r="B34" s="29"/>
      <c r="C34" s="28"/>
      <c r="D34" s="101" t="s">
        <v>29</v>
      </c>
      <c r="E34" s="28"/>
      <c r="F34" s="28"/>
      <c r="G34" s="28"/>
      <c r="H34" s="28"/>
      <c r="I34" s="28"/>
      <c r="J34" s="69"/>
      <c r="K34" s="28"/>
      <c r="L34" s="40"/>
      <c r="S34" s="28"/>
      <c r="T34" s="28"/>
      <c r="U34" s="28"/>
      <c r="V34" s="28"/>
      <c r="W34" s="28"/>
      <c r="X34" s="28"/>
      <c r="Y34" s="28"/>
      <c r="Z34" s="28"/>
      <c r="AA34" s="28"/>
      <c r="AB34" s="28"/>
      <c r="AC34" s="28"/>
      <c r="AD34" s="28"/>
      <c r="AE34" s="28"/>
    </row>
    <row r="35" spans="1:31" s="2" customFormat="1" ht="6.95" customHeight="1" x14ac:dyDescent="0.2">
      <c r="A35" s="28"/>
      <c r="B35" s="29"/>
      <c r="C35" s="28"/>
      <c r="D35" s="64"/>
      <c r="E35" s="64"/>
      <c r="F35" s="64"/>
      <c r="G35" s="64"/>
      <c r="H35" s="64"/>
      <c r="I35" s="64"/>
      <c r="J35" s="64"/>
      <c r="K35" s="64"/>
      <c r="L35" s="40"/>
      <c r="S35" s="28"/>
      <c r="T35" s="28"/>
      <c r="U35" s="28"/>
      <c r="V35" s="28"/>
      <c r="W35" s="28"/>
      <c r="X35" s="28"/>
      <c r="Y35" s="28"/>
      <c r="Z35" s="28"/>
      <c r="AA35" s="28"/>
      <c r="AB35" s="28"/>
      <c r="AC35" s="28"/>
      <c r="AD35" s="28"/>
      <c r="AE35" s="28"/>
    </row>
    <row r="36" spans="1:31" s="2" customFormat="1" ht="14.45" customHeight="1" x14ac:dyDescent="0.2">
      <c r="A36" s="28"/>
      <c r="B36" s="29"/>
      <c r="C36" s="28"/>
      <c r="D36" s="28"/>
      <c r="E36" s="28"/>
      <c r="F36" s="32" t="s">
        <v>31</v>
      </c>
      <c r="G36" s="28"/>
      <c r="H36" s="28"/>
      <c r="I36" s="32" t="s">
        <v>30</v>
      </c>
      <c r="J36" s="32" t="s">
        <v>32</v>
      </c>
      <c r="K36" s="28"/>
      <c r="L36" s="40"/>
      <c r="S36" s="28"/>
      <c r="T36" s="28"/>
      <c r="U36" s="28"/>
      <c r="V36" s="28"/>
      <c r="W36" s="28"/>
      <c r="X36" s="28"/>
      <c r="Y36" s="28"/>
      <c r="Z36" s="28"/>
      <c r="AA36" s="28"/>
      <c r="AB36" s="28"/>
      <c r="AC36" s="28"/>
      <c r="AD36" s="28"/>
      <c r="AE36" s="28"/>
    </row>
    <row r="37" spans="1:31" s="2" customFormat="1" ht="14.45" customHeight="1" x14ac:dyDescent="0.2">
      <c r="A37" s="28"/>
      <c r="B37" s="29"/>
      <c r="C37" s="28"/>
      <c r="D37" s="97" t="s">
        <v>33</v>
      </c>
      <c r="E37" s="34" t="s">
        <v>34</v>
      </c>
      <c r="F37" s="102">
        <f>ROUND((SUM(BE129:BE198)),  2)</f>
        <v>0</v>
      </c>
      <c r="G37" s="103"/>
      <c r="H37" s="103"/>
      <c r="I37" s="104">
        <v>0.2</v>
      </c>
      <c r="J37" s="102">
        <f>ROUND(((SUM(BE129:BE198))*I37),  2)</f>
        <v>0</v>
      </c>
      <c r="K37" s="28"/>
      <c r="L37" s="40"/>
      <c r="S37" s="28"/>
      <c r="T37" s="28"/>
      <c r="U37" s="28"/>
      <c r="V37" s="28"/>
      <c r="W37" s="28"/>
      <c r="X37" s="28"/>
      <c r="Y37" s="28"/>
      <c r="Z37" s="28"/>
      <c r="AA37" s="28"/>
      <c r="AB37" s="28"/>
      <c r="AC37" s="28"/>
      <c r="AD37" s="28"/>
      <c r="AE37" s="28"/>
    </row>
    <row r="38" spans="1:31" s="2" customFormat="1" ht="14.45" customHeight="1" x14ac:dyDescent="0.2">
      <c r="A38" s="28"/>
      <c r="B38" s="29"/>
      <c r="C38" s="28"/>
      <c r="D38" s="28"/>
      <c r="E38" s="34" t="s">
        <v>35</v>
      </c>
      <c r="F38" s="105"/>
      <c r="G38" s="28"/>
      <c r="H38" s="28"/>
      <c r="I38" s="106">
        <v>0.2</v>
      </c>
      <c r="J38" s="105"/>
      <c r="K38" s="28"/>
      <c r="L38" s="40"/>
      <c r="S38" s="28"/>
      <c r="T38" s="28"/>
      <c r="U38" s="28"/>
      <c r="V38" s="28"/>
      <c r="W38" s="28"/>
      <c r="X38" s="28"/>
      <c r="Y38" s="28"/>
      <c r="Z38" s="28"/>
      <c r="AA38" s="28"/>
      <c r="AB38" s="28"/>
      <c r="AC38" s="28"/>
      <c r="AD38" s="28"/>
      <c r="AE38" s="28"/>
    </row>
    <row r="39" spans="1:31" s="2" customFormat="1" ht="14.45" hidden="1" customHeight="1" x14ac:dyDescent="0.2">
      <c r="A39" s="28"/>
      <c r="B39" s="29"/>
      <c r="C39" s="28"/>
      <c r="D39" s="28"/>
      <c r="E39" s="25" t="s">
        <v>36</v>
      </c>
      <c r="F39" s="105">
        <f>ROUND((SUM(BG129:BG198)),  2)</f>
        <v>0</v>
      </c>
      <c r="G39" s="28"/>
      <c r="H39" s="28"/>
      <c r="I39" s="106">
        <v>0.2</v>
      </c>
      <c r="J39" s="105">
        <f>0</f>
        <v>0</v>
      </c>
      <c r="K39" s="28"/>
      <c r="L39" s="40"/>
      <c r="S39" s="28"/>
      <c r="T39" s="28"/>
      <c r="U39" s="28"/>
      <c r="V39" s="28"/>
      <c r="W39" s="28"/>
      <c r="X39" s="28"/>
      <c r="Y39" s="28"/>
      <c r="Z39" s="28"/>
      <c r="AA39" s="28"/>
      <c r="AB39" s="28"/>
      <c r="AC39" s="28"/>
      <c r="AD39" s="28"/>
      <c r="AE39" s="28"/>
    </row>
    <row r="40" spans="1:31" s="2" customFormat="1" ht="14.45" hidden="1" customHeight="1" x14ac:dyDescent="0.2">
      <c r="A40" s="28"/>
      <c r="B40" s="29"/>
      <c r="C40" s="28"/>
      <c r="D40" s="28"/>
      <c r="E40" s="25" t="s">
        <v>37</v>
      </c>
      <c r="F40" s="105">
        <f>ROUND((SUM(BH129:BH198)),  2)</f>
        <v>0</v>
      </c>
      <c r="G40" s="28"/>
      <c r="H40" s="28"/>
      <c r="I40" s="106">
        <v>0.2</v>
      </c>
      <c r="J40" s="105">
        <f>0</f>
        <v>0</v>
      </c>
      <c r="K40" s="28"/>
      <c r="L40" s="40"/>
      <c r="S40" s="28"/>
      <c r="T40" s="28"/>
      <c r="U40" s="28"/>
      <c r="V40" s="28"/>
      <c r="W40" s="28"/>
      <c r="X40" s="28"/>
      <c r="Y40" s="28"/>
      <c r="Z40" s="28"/>
      <c r="AA40" s="28"/>
      <c r="AB40" s="28"/>
      <c r="AC40" s="28"/>
      <c r="AD40" s="28"/>
      <c r="AE40" s="28"/>
    </row>
    <row r="41" spans="1:31" s="2" customFormat="1" ht="14.45" hidden="1" customHeight="1" x14ac:dyDescent="0.2">
      <c r="A41" s="28"/>
      <c r="B41" s="29"/>
      <c r="C41" s="28"/>
      <c r="D41" s="28"/>
      <c r="E41" s="34" t="s">
        <v>38</v>
      </c>
      <c r="F41" s="102">
        <f>ROUND((SUM(BI129:BI198)),  2)</f>
        <v>0</v>
      </c>
      <c r="G41" s="103"/>
      <c r="H41" s="103"/>
      <c r="I41" s="104">
        <v>0</v>
      </c>
      <c r="J41" s="102">
        <f>0</f>
        <v>0</v>
      </c>
      <c r="K41" s="28"/>
      <c r="L41" s="40"/>
      <c r="S41" s="28"/>
      <c r="T41" s="28"/>
      <c r="U41" s="28"/>
      <c r="V41" s="28"/>
      <c r="W41" s="28"/>
      <c r="X41" s="28"/>
      <c r="Y41" s="28"/>
      <c r="Z41" s="28"/>
      <c r="AA41" s="28"/>
      <c r="AB41" s="28"/>
      <c r="AC41" s="28"/>
      <c r="AD41" s="28"/>
      <c r="AE41" s="28"/>
    </row>
    <row r="42" spans="1:31" s="2" customFormat="1" ht="6.95" customHeight="1" x14ac:dyDescent="0.2">
      <c r="A42" s="28"/>
      <c r="B42" s="29"/>
      <c r="C42" s="28"/>
      <c r="D42" s="28"/>
      <c r="E42" s="28"/>
      <c r="F42" s="28"/>
      <c r="G42" s="28"/>
      <c r="H42" s="28"/>
      <c r="I42" s="28"/>
      <c r="J42" s="28"/>
      <c r="K42" s="28"/>
      <c r="L42" s="40"/>
      <c r="S42" s="28"/>
      <c r="T42" s="28"/>
      <c r="U42" s="28"/>
      <c r="V42" s="28"/>
      <c r="W42" s="28"/>
      <c r="X42" s="28"/>
      <c r="Y42" s="28"/>
      <c r="Z42" s="28"/>
      <c r="AA42" s="28"/>
      <c r="AB42" s="28"/>
      <c r="AC42" s="28"/>
      <c r="AD42" s="28"/>
      <c r="AE42" s="28"/>
    </row>
    <row r="43" spans="1:31" s="2" customFormat="1" ht="25.35" customHeight="1" x14ac:dyDescent="0.2">
      <c r="A43" s="28"/>
      <c r="B43" s="29"/>
      <c r="C43" s="107"/>
      <c r="D43" s="108" t="s">
        <v>39</v>
      </c>
      <c r="E43" s="58"/>
      <c r="F43" s="58"/>
      <c r="G43" s="109" t="s">
        <v>40</v>
      </c>
      <c r="H43" s="110" t="s">
        <v>41</v>
      </c>
      <c r="I43" s="58"/>
      <c r="J43" s="111"/>
      <c r="K43" s="112"/>
      <c r="L43" s="40"/>
      <c r="S43" s="28"/>
      <c r="T43" s="28"/>
      <c r="U43" s="28"/>
      <c r="V43" s="28"/>
      <c r="W43" s="28"/>
      <c r="X43" s="28"/>
      <c r="Y43" s="28"/>
      <c r="Z43" s="28"/>
      <c r="AA43" s="28"/>
      <c r="AB43" s="28"/>
      <c r="AC43" s="28"/>
      <c r="AD43" s="28"/>
      <c r="AE43" s="28"/>
    </row>
    <row r="44" spans="1:31" s="2" customFormat="1" ht="14.45" customHeight="1" x14ac:dyDescent="0.2">
      <c r="A44" s="28"/>
      <c r="B44" s="29"/>
      <c r="C44" s="28"/>
      <c r="D44" s="28"/>
      <c r="E44" s="28"/>
      <c r="F44" s="28"/>
      <c r="G44" s="28"/>
      <c r="H44" s="28"/>
      <c r="I44" s="28"/>
      <c r="J44" s="28"/>
      <c r="K44" s="28"/>
      <c r="L44" s="40"/>
      <c r="S44" s="28"/>
      <c r="T44" s="28"/>
      <c r="U44" s="28"/>
      <c r="V44" s="28"/>
      <c r="W44" s="28"/>
      <c r="X44" s="28"/>
      <c r="Y44" s="28"/>
      <c r="Z44" s="28"/>
      <c r="AA44" s="28"/>
      <c r="AB44" s="28"/>
      <c r="AC44" s="28"/>
      <c r="AD44" s="28"/>
      <c r="AE44" s="28"/>
    </row>
    <row r="45" spans="1:31" s="1" customFormat="1" ht="14.45" customHeight="1" x14ac:dyDescent="0.2">
      <c r="B45" s="19"/>
      <c r="L45" s="19"/>
    </row>
    <row r="46" spans="1:31" s="1" customFormat="1" ht="14.45" customHeight="1" x14ac:dyDescent="0.2">
      <c r="B46" s="19"/>
      <c r="L46" s="19"/>
    </row>
    <row r="47" spans="1:31" s="1" customFormat="1" ht="14.45" customHeight="1" x14ac:dyDescent="0.2">
      <c r="B47" s="19"/>
      <c r="L47" s="19"/>
    </row>
    <row r="48" spans="1:31" s="1" customFormat="1" ht="14.45" customHeight="1" x14ac:dyDescent="0.2">
      <c r="B48" s="19"/>
      <c r="L48" s="19"/>
    </row>
    <row r="49" spans="1:31" s="1" customFormat="1" ht="14.45" customHeight="1" x14ac:dyDescent="0.2">
      <c r="B49" s="19"/>
      <c r="L49" s="19"/>
    </row>
    <row r="50" spans="1:31" s="2" customFormat="1" ht="14.45" customHeight="1" x14ac:dyDescent="0.2">
      <c r="B50" s="40"/>
      <c r="D50" s="41" t="s">
        <v>42</v>
      </c>
      <c r="E50" s="42"/>
      <c r="F50" s="42"/>
      <c r="G50" s="41" t="s">
        <v>43</v>
      </c>
      <c r="H50" s="42"/>
      <c r="I50" s="42"/>
      <c r="J50" s="42"/>
      <c r="K50" s="42"/>
      <c r="L50" s="40"/>
    </row>
    <row r="51" spans="1:31" x14ac:dyDescent="0.2">
      <c r="B51" s="19"/>
      <c r="L51" s="19"/>
    </row>
    <row r="52" spans="1:31" x14ac:dyDescent="0.2">
      <c r="B52" s="19"/>
      <c r="L52" s="19"/>
    </row>
    <row r="53" spans="1:31" x14ac:dyDescent="0.2">
      <c r="B53" s="19"/>
      <c r="L53" s="19"/>
    </row>
    <row r="54" spans="1:31" x14ac:dyDescent="0.2">
      <c r="B54" s="19"/>
      <c r="L54" s="19"/>
    </row>
    <row r="55" spans="1:31" x14ac:dyDescent="0.2">
      <c r="B55" s="19"/>
      <c r="L55" s="19"/>
    </row>
    <row r="56" spans="1:31" x14ac:dyDescent="0.2">
      <c r="B56" s="19"/>
      <c r="L56" s="19"/>
    </row>
    <row r="57" spans="1:31" x14ac:dyDescent="0.2">
      <c r="B57" s="19"/>
      <c r="L57" s="19"/>
    </row>
    <row r="58" spans="1:31" x14ac:dyDescent="0.2">
      <c r="B58" s="19"/>
      <c r="L58" s="19"/>
    </row>
    <row r="59" spans="1:31" x14ac:dyDescent="0.2">
      <c r="B59" s="19"/>
      <c r="L59" s="19"/>
    </row>
    <row r="60" spans="1:31" x14ac:dyDescent="0.2">
      <c r="B60" s="19"/>
      <c r="L60" s="19"/>
    </row>
    <row r="61" spans="1:31" s="2" customFormat="1" ht="12.75" x14ac:dyDescent="0.2">
      <c r="A61" s="28"/>
      <c r="B61" s="29"/>
      <c r="C61" s="28"/>
      <c r="D61" s="43" t="s">
        <v>44</v>
      </c>
      <c r="E61" s="31"/>
      <c r="F61" s="113" t="s">
        <v>45</v>
      </c>
      <c r="G61" s="43" t="s">
        <v>44</v>
      </c>
      <c r="H61" s="31"/>
      <c r="I61" s="31"/>
      <c r="J61" s="114" t="s">
        <v>45</v>
      </c>
      <c r="K61" s="31"/>
      <c r="L61" s="40"/>
      <c r="S61" s="28"/>
      <c r="T61" s="28"/>
      <c r="U61" s="28"/>
      <c r="V61" s="28"/>
      <c r="W61" s="28"/>
      <c r="X61" s="28"/>
      <c r="Y61" s="28"/>
      <c r="Z61" s="28"/>
      <c r="AA61" s="28"/>
      <c r="AB61" s="28"/>
      <c r="AC61" s="28"/>
      <c r="AD61" s="28"/>
      <c r="AE61" s="28"/>
    </row>
    <row r="62" spans="1:31" x14ac:dyDescent="0.2">
      <c r="B62" s="19"/>
      <c r="L62" s="19"/>
    </row>
    <row r="63" spans="1:31" x14ac:dyDescent="0.2">
      <c r="B63" s="19"/>
      <c r="L63" s="19"/>
    </row>
    <row r="64" spans="1:31" x14ac:dyDescent="0.2">
      <c r="B64" s="19"/>
      <c r="L64" s="19"/>
    </row>
    <row r="65" spans="1:31" s="2" customFormat="1" ht="12.75" x14ac:dyDescent="0.2">
      <c r="A65" s="28"/>
      <c r="B65" s="29"/>
      <c r="C65" s="28"/>
      <c r="D65" s="41" t="s">
        <v>46</v>
      </c>
      <c r="E65" s="44"/>
      <c r="F65" s="44"/>
      <c r="G65" s="41" t="s">
        <v>47</v>
      </c>
      <c r="H65" s="44"/>
      <c r="I65" s="44"/>
      <c r="J65" s="44"/>
      <c r="K65" s="44"/>
      <c r="L65" s="40"/>
      <c r="S65" s="28"/>
      <c r="T65" s="28"/>
      <c r="U65" s="28"/>
      <c r="V65" s="28"/>
      <c r="W65" s="28"/>
      <c r="X65" s="28"/>
      <c r="Y65" s="28"/>
      <c r="Z65" s="28"/>
      <c r="AA65" s="28"/>
      <c r="AB65" s="28"/>
      <c r="AC65" s="28"/>
      <c r="AD65" s="28"/>
      <c r="AE65" s="28"/>
    </row>
    <row r="66" spans="1:31" x14ac:dyDescent="0.2">
      <c r="B66" s="19"/>
      <c r="L66" s="19"/>
    </row>
    <row r="67" spans="1:31" x14ac:dyDescent="0.2">
      <c r="B67" s="19"/>
      <c r="L67" s="19"/>
    </row>
    <row r="68" spans="1:31" x14ac:dyDescent="0.2">
      <c r="B68" s="19"/>
      <c r="L68" s="19"/>
    </row>
    <row r="69" spans="1:31" x14ac:dyDescent="0.2">
      <c r="B69" s="19"/>
      <c r="L69" s="19"/>
    </row>
    <row r="70" spans="1:31" x14ac:dyDescent="0.2">
      <c r="B70" s="19"/>
      <c r="L70" s="19"/>
    </row>
    <row r="71" spans="1:31" x14ac:dyDescent="0.2">
      <c r="B71" s="19"/>
      <c r="L71" s="19"/>
    </row>
    <row r="72" spans="1:31" x14ac:dyDescent="0.2">
      <c r="B72" s="19"/>
      <c r="L72" s="19"/>
    </row>
    <row r="73" spans="1:31" x14ac:dyDescent="0.2">
      <c r="B73" s="19"/>
      <c r="L73" s="19"/>
    </row>
    <row r="74" spans="1:31" x14ac:dyDescent="0.2">
      <c r="B74" s="19"/>
      <c r="L74" s="19"/>
    </row>
    <row r="75" spans="1:31" x14ac:dyDescent="0.2">
      <c r="B75" s="19"/>
      <c r="L75" s="19"/>
    </row>
    <row r="76" spans="1:31" s="2" customFormat="1" ht="12.75" x14ac:dyDescent="0.2">
      <c r="A76" s="28"/>
      <c r="B76" s="29"/>
      <c r="C76" s="28"/>
      <c r="D76" s="43" t="s">
        <v>44</v>
      </c>
      <c r="E76" s="31"/>
      <c r="F76" s="113" t="s">
        <v>45</v>
      </c>
      <c r="G76" s="43" t="s">
        <v>44</v>
      </c>
      <c r="H76" s="31"/>
      <c r="I76" s="31"/>
      <c r="J76" s="114" t="s">
        <v>45</v>
      </c>
      <c r="K76" s="31"/>
      <c r="L76" s="40"/>
      <c r="S76" s="28"/>
      <c r="T76" s="28"/>
      <c r="U76" s="28"/>
      <c r="V76" s="28"/>
      <c r="W76" s="28"/>
      <c r="X76" s="28"/>
      <c r="Y76" s="28"/>
      <c r="Z76" s="28"/>
      <c r="AA76" s="28"/>
      <c r="AB76" s="28"/>
      <c r="AC76" s="28"/>
      <c r="AD76" s="28"/>
      <c r="AE76" s="28"/>
    </row>
    <row r="77" spans="1:31" s="2" customFormat="1" ht="14.45" customHeight="1" x14ac:dyDescent="0.2">
      <c r="A77" s="28"/>
      <c r="B77" s="45"/>
      <c r="C77" s="46"/>
      <c r="D77" s="46"/>
      <c r="E77" s="46"/>
      <c r="F77" s="46"/>
      <c r="G77" s="46"/>
      <c r="H77" s="46"/>
      <c r="I77" s="46"/>
      <c r="J77" s="46"/>
      <c r="K77" s="46"/>
      <c r="L77" s="40"/>
      <c r="S77" s="28"/>
      <c r="T77" s="28"/>
      <c r="U77" s="28"/>
      <c r="V77" s="28"/>
      <c r="W77" s="28"/>
      <c r="X77" s="28"/>
      <c r="Y77" s="28"/>
      <c r="Z77" s="28"/>
      <c r="AA77" s="28"/>
      <c r="AB77" s="28"/>
      <c r="AC77" s="28"/>
      <c r="AD77" s="28"/>
      <c r="AE77" s="28"/>
    </row>
    <row r="81" spans="1:31" s="2" customFormat="1" ht="6.95" customHeight="1" x14ac:dyDescent="0.2">
      <c r="A81" s="28"/>
      <c r="B81" s="47"/>
      <c r="C81" s="48"/>
      <c r="D81" s="48"/>
      <c r="E81" s="48"/>
      <c r="F81" s="48"/>
      <c r="G81" s="48"/>
      <c r="H81" s="48"/>
      <c r="I81" s="48"/>
      <c r="J81" s="48"/>
      <c r="K81" s="48"/>
      <c r="L81" s="40"/>
      <c r="S81" s="28"/>
      <c r="T81" s="28"/>
      <c r="U81" s="28"/>
      <c r="V81" s="28"/>
      <c r="W81" s="28"/>
      <c r="X81" s="28"/>
      <c r="Y81" s="28"/>
      <c r="Z81" s="28"/>
      <c r="AA81" s="28"/>
      <c r="AB81" s="28"/>
      <c r="AC81" s="28"/>
      <c r="AD81" s="28"/>
      <c r="AE81" s="28"/>
    </row>
    <row r="82" spans="1:31" s="2" customFormat="1" ht="24.95" customHeight="1" x14ac:dyDescent="0.2">
      <c r="A82" s="28"/>
      <c r="B82" s="29"/>
      <c r="C82" s="20" t="s">
        <v>145</v>
      </c>
      <c r="D82" s="28"/>
      <c r="E82" s="28"/>
      <c r="F82" s="28"/>
      <c r="G82" s="28"/>
      <c r="H82" s="28"/>
      <c r="I82" s="28"/>
      <c r="J82" s="28"/>
      <c r="K82" s="28"/>
      <c r="L82" s="40"/>
      <c r="S82" s="28"/>
      <c r="T82" s="28"/>
      <c r="U82" s="28"/>
      <c r="V82" s="28"/>
      <c r="W82" s="28"/>
      <c r="X82" s="28"/>
      <c r="Y82" s="28"/>
      <c r="Z82" s="28"/>
      <c r="AA82" s="28"/>
      <c r="AB82" s="28"/>
      <c r="AC82" s="28"/>
      <c r="AD82" s="28"/>
      <c r="AE82" s="28"/>
    </row>
    <row r="83" spans="1:31" s="2" customFormat="1" ht="6.95" customHeight="1" x14ac:dyDescent="0.2">
      <c r="A83" s="28"/>
      <c r="B83" s="29"/>
      <c r="C83" s="28"/>
      <c r="D83" s="28"/>
      <c r="E83" s="28"/>
      <c r="F83" s="28"/>
      <c r="G83" s="28"/>
      <c r="H83" s="28"/>
      <c r="I83" s="28"/>
      <c r="J83" s="28"/>
      <c r="K83" s="28"/>
      <c r="L83" s="40"/>
      <c r="S83" s="28"/>
      <c r="T83" s="28"/>
      <c r="U83" s="28"/>
      <c r="V83" s="28"/>
      <c r="W83" s="28"/>
      <c r="X83" s="28"/>
      <c r="Y83" s="28"/>
      <c r="Z83" s="28"/>
      <c r="AA83" s="28"/>
      <c r="AB83" s="28"/>
      <c r="AC83" s="28"/>
      <c r="AD83" s="28"/>
      <c r="AE83" s="28"/>
    </row>
    <row r="84" spans="1:31" s="2" customFormat="1" ht="12" customHeight="1" x14ac:dyDescent="0.2">
      <c r="A84" s="28"/>
      <c r="B84" s="29"/>
      <c r="C84" s="25" t="s">
        <v>11</v>
      </c>
      <c r="D84" s="28"/>
      <c r="E84" s="28"/>
      <c r="F84" s="28"/>
      <c r="G84" s="28"/>
      <c r="H84" s="28"/>
      <c r="I84" s="28"/>
      <c r="J84" s="28"/>
      <c r="K84" s="28"/>
      <c r="L84" s="40"/>
      <c r="S84" s="28"/>
      <c r="T84" s="28"/>
      <c r="U84" s="28"/>
      <c r="V84" s="28"/>
      <c r="W84" s="28"/>
      <c r="X84" s="28"/>
      <c r="Y84" s="28"/>
      <c r="Z84" s="28"/>
      <c r="AA84" s="28"/>
      <c r="AB84" s="28"/>
      <c r="AC84" s="28"/>
      <c r="AD84" s="28"/>
      <c r="AE84" s="28"/>
    </row>
    <row r="85" spans="1:31" s="2" customFormat="1" ht="16.5" customHeight="1" x14ac:dyDescent="0.2">
      <c r="A85" s="28"/>
      <c r="B85" s="29"/>
      <c r="C85" s="28"/>
      <c r="D85" s="28"/>
      <c r="E85" s="353" t="str">
        <f>E7</f>
        <v>Lipany OOPZ, Rekonštrukcia objektu</v>
      </c>
      <c r="F85" s="354"/>
      <c r="G85" s="354"/>
      <c r="H85" s="354"/>
      <c r="I85" s="28"/>
      <c r="J85" s="28"/>
      <c r="K85" s="28"/>
      <c r="L85" s="40"/>
      <c r="S85" s="28"/>
      <c r="T85" s="28"/>
      <c r="U85" s="28"/>
      <c r="V85" s="28"/>
      <c r="W85" s="28"/>
      <c r="X85" s="28"/>
      <c r="Y85" s="28"/>
      <c r="Z85" s="28"/>
      <c r="AA85" s="28"/>
      <c r="AB85" s="28"/>
      <c r="AC85" s="28"/>
      <c r="AD85" s="28"/>
      <c r="AE85" s="28"/>
    </row>
    <row r="86" spans="1:31" s="1" customFormat="1" ht="12" customHeight="1" x14ac:dyDescent="0.2">
      <c r="B86" s="19"/>
      <c r="C86" s="25" t="s">
        <v>139</v>
      </c>
      <c r="E86" s="202"/>
      <c r="F86" s="202"/>
      <c r="G86" s="202"/>
      <c r="H86" s="202"/>
      <c r="L86" s="19"/>
    </row>
    <row r="87" spans="1:31" s="1" customFormat="1" ht="16.5" customHeight="1" x14ac:dyDescent="0.2">
      <c r="B87" s="19"/>
      <c r="E87" s="353" t="s">
        <v>140</v>
      </c>
      <c r="F87" s="356"/>
      <c r="G87" s="356"/>
      <c r="H87" s="356"/>
      <c r="L87" s="19"/>
    </row>
    <row r="88" spans="1:31" s="1" customFormat="1" ht="12" customHeight="1" x14ac:dyDescent="0.2">
      <c r="B88" s="19"/>
      <c r="C88" s="25" t="s">
        <v>141</v>
      </c>
      <c r="E88" s="202"/>
      <c r="F88" s="202"/>
      <c r="G88" s="202"/>
      <c r="H88" s="202"/>
      <c r="L88" s="19"/>
    </row>
    <row r="89" spans="1:31" s="2" customFormat="1" ht="16.5" customHeight="1" x14ac:dyDescent="0.2">
      <c r="A89" s="28"/>
      <c r="B89" s="29"/>
      <c r="C89" s="28"/>
      <c r="D89" s="28"/>
      <c r="E89" s="354" t="s">
        <v>1623</v>
      </c>
      <c r="F89" s="355"/>
      <c r="G89" s="355"/>
      <c r="H89" s="355"/>
      <c r="I89" s="28"/>
      <c r="J89" s="28"/>
      <c r="K89" s="28"/>
      <c r="L89" s="40"/>
      <c r="S89" s="28"/>
      <c r="T89" s="28"/>
      <c r="U89" s="28"/>
      <c r="V89" s="28"/>
      <c r="W89" s="28"/>
      <c r="X89" s="28"/>
      <c r="Y89" s="28"/>
      <c r="Z89" s="28"/>
      <c r="AA89" s="28"/>
      <c r="AB89" s="28"/>
      <c r="AC89" s="28"/>
      <c r="AD89" s="28"/>
      <c r="AE89" s="28"/>
    </row>
    <row r="90" spans="1:31" s="2" customFormat="1" ht="12" customHeight="1" x14ac:dyDescent="0.2">
      <c r="A90" s="28"/>
      <c r="B90" s="29"/>
      <c r="C90" s="25" t="s">
        <v>1125</v>
      </c>
      <c r="D90" s="28"/>
      <c r="E90" s="28"/>
      <c r="F90" s="201" t="s">
        <v>106</v>
      </c>
      <c r="G90" s="28"/>
      <c r="H90" s="28"/>
      <c r="I90" s="28"/>
      <c r="J90" s="28"/>
      <c r="K90" s="28"/>
      <c r="L90" s="40"/>
      <c r="S90" s="28"/>
      <c r="T90" s="28"/>
      <c r="U90" s="28"/>
      <c r="V90" s="28"/>
      <c r="W90" s="28"/>
      <c r="X90" s="28"/>
      <c r="Y90" s="28"/>
      <c r="Z90" s="28"/>
      <c r="AA90" s="28"/>
      <c r="AB90" s="28"/>
      <c r="AC90" s="28"/>
      <c r="AD90" s="28"/>
      <c r="AE90" s="28"/>
    </row>
    <row r="91" spans="1:31" s="2" customFormat="1" ht="16.5" customHeight="1" x14ac:dyDescent="0.2">
      <c r="A91" s="28"/>
      <c r="B91" s="29"/>
      <c r="C91" s="28"/>
      <c r="D91" s="28"/>
      <c r="E91" s="333" t="str">
        <f>E13</f>
        <v>14 - Slaboprúdové rozvody</v>
      </c>
      <c r="F91" s="357"/>
      <c r="G91" s="357"/>
      <c r="H91" s="357"/>
      <c r="I91" s="28"/>
      <c r="J91" s="28"/>
      <c r="K91" s="28"/>
      <c r="L91" s="40"/>
      <c r="S91" s="28"/>
      <c r="T91" s="28"/>
      <c r="U91" s="28"/>
      <c r="V91" s="28"/>
      <c r="W91" s="28"/>
      <c r="X91" s="28"/>
      <c r="Y91" s="28"/>
      <c r="Z91" s="28"/>
      <c r="AA91" s="28"/>
      <c r="AB91" s="28"/>
      <c r="AC91" s="28"/>
      <c r="AD91" s="28"/>
      <c r="AE91" s="28"/>
    </row>
    <row r="92" spans="1:31" s="2" customFormat="1" ht="6.95" customHeight="1" x14ac:dyDescent="0.2">
      <c r="A92" s="28"/>
      <c r="B92" s="29"/>
      <c r="C92" s="28"/>
      <c r="D92" s="28"/>
      <c r="E92" s="28"/>
      <c r="F92" s="28"/>
      <c r="G92" s="28"/>
      <c r="H92" s="28"/>
      <c r="I92" s="28"/>
      <c r="J92" s="28"/>
      <c r="K92" s="28"/>
      <c r="L92" s="40"/>
      <c r="S92" s="28"/>
      <c r="T92" s="28"/>
      <c r="U92" s="28"/>
      <c r="V92" s="28"/>
      <c r="W92" s="28"/>
      <c r="X92" s="28"/>
      <c r="Y92" s="28"/>
      <c r="Z92" s="28"/>
      <c r="AA92" s="28"/>
      <c r="AB92" s="28"/>
      <c r="AC92" s="28"/>
      <c r="AD92" s="28"/>
      <c r="AE92" s="28"/>
    </row>
    <row r="93" spans="1:31" s="2" customFormat="1" ht="12" customHeight="1" x14ac:dyDescent="0.2">
      <c r="A93" s="28"/>
      <c r="B93" s="29"/>
      <c r="C93" s="25" t="s">
        <v>15</v>
      </c>
      <c r="D93" s="28"/>
      <c r="E93" s="28"/>
      <c r="F93" s="23" t="str">
        <f>F16</f>
        <v xml:space="preserve"> </v>
      </c>
      <c r="G93" s="28"/>
      <c r="H93" s="28"/>
      <c r="I93" s="25" t="s">
        <v>17</v>
      </c>
      <c r="J93" s="53" t="str">
        <f>IF(J16="","",J16)</f>
        <v>16.12.2022</v>
      </c>
      <c r="K93" s="28"/>
      <c r="L93" s="40"/>
      <c r="S93" s="28"/>
      <c r="T93" s="28"/>
      <c r="U93" s="28"/>
      <c r="V93" s="28"/>
      <c r="W93" s="28"/>
      <c r="X93" s="28"/>
      <c r="Y93" s="28"/>
      <c r="Z93" s="28"/>
      <c r="AA93" s="28"/>
      <c r="AB93" s="28"/>
      <c r="AC93" s="28"/>
      <c r="AD93" s="28"/>
      <c r="AE93" s="28"/>
    </row>
    <row r="94" spans="1:31" s="2" customFormat="1" ht="6.95" customHeight="1" x14ac:dyDescent="0.2">
      <c r="A94" s="28"/>
      <c r="B94" s="29"/>
      <c r="C94" s="28"/>
      <c r="D94" s="28"/>
      <c r="E94" s="28"/>
      <c r="F94" s="28"/>
      <c r="G94" s="28"/>
      <c r="H94" s="28"/>
      <c r="I94" s="28"/>
      <c r="J94" s="28"/>
      <c r="K94" s="28"/>
      <c r="L94" s="40"/>
      <c r="S94" s="28"/>
      <c r="T94" s="28"/>
      <c r="U94" s="28"/>
      <c r="V94" s="28"/>
      <c r="W94" s="28"/>
      <c r="X94" s="28"/>
      <c r="Y94" s="28"/>
      <c r="Z94" s="28"/>
      <c r="AA94" s="28"/>
      <c r="AB94" s="28"/>
      <c r="AC94" s="28"/>
      <c r="AD94" s="28"/>
      <c r="AE94" s="28"/>
    </row>
    <row r="95" spans="1:31" s="2" customFormat="1" ht="40.15" customHeight="1" x14ac:dyDescent="0.2">
      <c r="A95" s="28"/>
      <c r="B95" s="29"/>
      <c r="C95" s="25" t="s">
        <v>19</v>
      </c>
      <c r="D95" s="28"/>
      <c r="E95" s="28"/>
      <c r="F95" s="23" t="str">
        <f>E19</f>
        <v xml:space="preserve"> </v>
      </c>
      <c r="G95" s="28"/>
      <c r="H95" s="28"/>
      <c r="I95" s="25" t="s">
        <v>23</v>
      </c>
      <c r="J95" s="26" t="str">
        <f>E25</f>
        <v>LTK projekt, s.r.o., Jánošíkova 5, 0890 01 Prešov</v>
      </c>
      <c r="K95" s="28"/>
      <c r="L95" s="40"/>
      <c r="S95" s="28"/>
      <c r="T95" s="28"/>
      <c r="U95" s="28"/>
      <c r="V95" s="28"/>
      <c r="W95" s="28"/>
      <c r="X95" s="28"/>
      <c r="Y95" s="28"/>
      <c r="Z95" s="28"/>
      <c r="AA95" s="28"/>
      <c r="AB95" s="28"/>
      <c r="AC95" s="28"/>
      <c r="AD95" s="28"/>
      <c r="AE95" s="28"/>
    </row>
    <row r="96" spans="1:31" s="2" customFormat="1" ht="15.2" customHeight="1" x14ac:dyDescent="0.2">
      <c r="A96" s="28"/>
      <c r="B96" s="29"/>
      <c r="C96" s="25" t="s">
        <v>22</v>
      </c>
      <c r="D96" s="28"/>
      <c r="E96" s="28"/>
      <c r="F96" s="23" t="str">
        <f>IF(E22="","",E22)</f>
        <v xml:space="preserve"> </v>
      </c>
      <c r="G96" s="28"/>
      <c r="H96" s="28"/>
      <c r="I96" s="25" t="s">
        <v>26</v>
      </c>
      <c r="J96" s="26" t="str">
        <f>E28</f>
        <v>Ing. Ľubomnír Tkáč</v>
      </c>
      <c r="K96" s="28"/>
      <c r="L96" s="40"/>
      <c r="S96" s="28"/>
      <c r="T96" s="28"/>
      <c r="U96" s="28"/>
      <c r="V96" s="28"/>
      <c r="W96" s="28"/>
      <c r="X96" s="28"/>
      <c r="Y96" s="28"/>
      <c r="Z96" s="28"/>
      <c r="AA96" s="28"/>
      <c r="AB96" s="28"/>
      <c r="AC96" s="28"/>
      <c r="AD96" s="28"/>
      <c r="AE96" s="28"/>
    </row>
    <row r="97" spans="1:47" s="2" customFormat="1" ht="10.35" customHeight="1" x14ac:dyDescent="0.2">
      <c r="A97" s="28"/>
      <c r="B97" s="29"/>
      <c r="C97" s="28"/>
      <c r="D97" s="28"/>
      <c r="E97" s="28"/>
      <c r="F97" s="28"/>
      <c r="G97" s="28"/>
      <c r="H97" s="28"/>
      <c r="I97" s="28"/>
      <c r="J97" s="28"/>
      <c r="K97" s="28"/>
      <c r="L97" s="40"/>
      <c r="S97" s="28"/>
      <c r="T97" s="28"/>
      <c r="U97" s="28"/>
      <c r="V97" s="28"/>
      <c r="W97" s="28"/>
      <c r="X97" s="28"/>
      <c r="Y97" s="28"/>
      <c r="Z97" s="28"/>
      <c r="AA97" s="28"/>
      <c r="AB97" s="28"/>
      <c r="AC97" s="28"/>
      <c r="AD97" s="28"/>
      <c r="AE97" s="28"/>
    </row>
    <row r="98" spans="1:47" s="2" customFormat="1" ht="29.25" customHeight="1" x14ac:dyDescent="0.2">
      <c r="A98" s="28"/>
      <c r="B98" s="29"/>
      <c r="C98" s="115" t="s">
        <v>146</v>
      </c>
      <c r="D98" s="107"/>
      <c r="E98" s="107"/>
      <c r="F98" s="107"/>
      <c r="G98" s="107"/>
      <c r="H98" s="107"/>
      <c r="I98" s="107"/>
      <c r="J98" s="116" t="s">
        <v>147</v>
      </c>
      <c r="K98" s="107"/>
      <c r="L98" s="40"/>
      <c r="S98" s="28"/>
      <c r="T98" s="28"/>
      <c r="U98" s="28"/>
      <c r="V98" s="28"/>
      <c r="W98" s="28"/>
      <c r="X98" s="28"/>
      <c r="Y98" s="28"/>
      <c r="Z98" s="28"/>
      <c r="AA98" s="28"/>
      <c r="AB98" s="28"/>
      <c r="AC98" s="28"/>
      <c r="AD98" s="28"/>
      <c r="AE98" s="28"/>
    </row>
    <row r="99" spans="1:47" s="2" customFormat="1" ht="10.35" customHeight="1" x14ac:dyDescent="0.2">
      <c r="A99" s="28"/>
      <c r="B99" s="29"/>
      <c r="C99" s="28"/>
      <c r="D99" s="28"/>
      <c r="E99" s="28"/>
      <c r="F99" s="28"/>
      <c r="G99" s="28"/>
      <c r="H99" s="28"/>
      <c r="I99" s="28"/>
      <c r="J99" s="28"/>
      <c r="K99" s="28"/>
      <c r="L99" s="40"/>
      <c r="S99" s="28"/>
      <c r="T99" s="28"/>
      <c r="U99" s="28"/>
      <c r="V99" s="28"/>
      <c r="W99" s="28"/>
      <c r="X99" s="28"/>
      <c r="Y99" s="28"/>
      <c r="Z99" s="28"/>
      <c r="AA99" s="28"/>
      <c r="AB99" s="28"/>
      <c r="AC99" s="28"/>
      <c r="AD99" s="28"/>
      <c r="AE99" s="28"/>
    </row>
    <row r="100" spans="1:47" s="2" customFormat="1" ht="22.9" customHeight="1" x14ac:dyDescent="0.2">
      <c r="A100" s="28"/>
      <c r="B100" s="29"/>
      <c r="C100" s="117" t="s">
        <v>148</v>
      </c>
      <c r="D100" s="28"/>
      <c r="E100" s="28"/>
      <c r="F100" s="28"/>
      <c r="G100" s="28"/>
      <c r="H100" s="28"/>
      <c r="I100" s="28"/>
      <c r="J100" s="69"/>
      <c r="K100" s="28"/>
      <c r="L100" s="40"/>
      <c r="S100" s="28"/>
      <c r="T100" s="28"/>
      <c r="U100" s="28"/>
      <c r="V100" s="28"/>
      <c r="W100" s="28"/>
      <c r="X100" s="28"/>
      <c r="Y100" s="28"/>
      <c r="Z100" s="28"/>
      <c r="AA100" s="28"/>
      <c r="AB100" s="28"/>
      <c r="AC100" s="28"/>
      <c r="AD100" s="28"/>
      <c r="AE100" s="28"/>
      <c r="AU100" s="16" t="s">
        <v>149</v>
      </c>
    </row>
    <row r="101" spans="1:47" s="9" customFormat="1" ht="24.95" customHeight="1" x14ac:dyDescent="0.2">
      <c r="B101" s="118"/>
      <c r="D101" s="119" t="s">
        <v>2121</v>
      </c>
      <c r="E101" s="120"/>
      <c r="F101" s="120"/>
      <c r="G101" s="120"/>
      <c r="H101" s="120"/>
      <c r="I101" s="120"/>
      <c r="J101" s="121"/>
      <c r="L101" s="118"/>
    </row>
    <row r="102" spans="1:47" s="9" customFormat="1" ht="24.95" customHeight="1" x14ac:dyDescent="0.2">
      <c r="B102" s="118"/>
      <c r="D102" s="119" t="s">
        <v>2122</v>
      </c>
      <c r="E102" s="120"/>
      <c r="F102" s="120"/>
      <c r="G102" s="120"/>
      <c r="H102" s="120"/>
      <c r="I102" s="120"/>
      <c r="J102" s="121"/>
      <c r="L102" s="118"/>
    </row>
    <row r="103" spans="1:47" s="9" customFormat="1" ht="24.95" customHeight="1" x14ac:dyDescent="0.2">
      <c r="B103" s="118"/>
      <c r="D103" s="119" t="s">
        <v>2123</v>
      </c>
      <c r="E103" s="120"/>
      <c r="F103" s="120"/>
      <c r="G103" s="120"/>
      <c r="H103" s="120"/>
      <c r="I103" s="120"/>
      <c r="J103" s="121"/>
      <c r="L103" s="118"/>
    </row>
    <row r="104" spans="1:47" s="9" customFormat="1" ht="24.95" customHeight="1" x14ac:dyDescent="0.2">
      <c r="B104" s="118"/>
      <c r="D104" s="119" t="s">
        <v>2124</v>
      </c>
      <c r="E104" s="120"/>
      <c r="F104" s="120"/>
      <c r="G104" s="120"/>
      <c r="H104" s="120"/>
      <c r="I104" s="120"/>
      <c r="J104" s="121"/>
      <c r="L104" s="118"/>
    </row>
    <row r="105" spans="1:47" s="9" customFormat="1" ht="24.95" customHeight="1" x14ac:dyDescent="0.2">
      <c r="B105" s="118"/>
      <c r="D105" s="119" t="s">
        <v>2125</v>
      </c>
      <c r="E105" s="120"/>
      <c r="F105" s="120"/>
      <c r="G105" s="120"/>
      <c r="H105" s="120"/>
      <c r="I105" s="120"/>
      <c r="J105" s="121"/>
      <c r="L105" s="118"/>
    </row>
    <row r="106" spans="1:47" s="2" customFormat="1" ht="21.75" customHeight="1" x14ac:dyDescent="0.2">
      <c r="A106" s="28"/>
      <c r="B106" s="29"/>
      <c r="C106" s="28"/>
      <c r="D106" s="28"/>
      <c r="E106" s="28"/>
      <c r="F106" s="28"/>
      <c r="G106" s="28"/>
      <c r="H106" s="28"/>
      <c r="I106" s="28"/>
      <c r="J106" s="28"/>
      <c r="K106" s="28"/>
      <c r="L106" s="40"/>
      <c r="S106" s="28"/>
      <c r="T106" s="28"/>
      <c r="U106" s="28"/>
      <c r="V106" s="28"/>
      <c r="W106" s="28"/>
      <c r="X106" s="28"/>
      <c r="Y106" s="28"/>
      <c r="Z106" s="28"/>
      <c r="AA106" s="28"/>
      <c r="AB106" s="28"/>
      <c r="AC106" s="28"/>
      <c r="AD106" s="28"/>
      <c r="AE106" s="28"/>
    </row>
    <row r="107" spans="1:47" s="2" customFormat="1" ht="6.95" customHeight="1" x14ac:dyDescent="0.2">
      <c r="A107" s="28"/>
      <c r="B107" s="45"/>
      <c r="C107" s="46"/>
      <c r="D107" s="46"/>
      <c r="E107" s="46"/>
      <c r="F107" s="46"/>
      <c r="G107" s="46"/>
      <c r="H107" s="46"/>
      <c r="I107" s="46"/>
      <c r="J107" s="46"/>
      <c r="K107" s="46"/>
      <c r="L107" s="40"/>
      <c r="S107" s="28"/>
      <c r="T107" s="28"/>
      <c r="U107" s="28"/>
      <c r="V107" s="28"/>
      <c r="W107" s="28"/>
      <c r="X107" s="28"/>
      <c r="Y107" s="28"/>
      <c r="Z107" s="28"/>
      <c r="AA107" s="28"/>
      <c r="AB107" s="28"/>
      <c r="AC107" s="28"/>
      <c r="AD107" s="28"/>
      <c r="AE107" s="28"/>
    </row>
    <row r="111" spans="1:47" s="2" customFormat="1" ht="6.95" customHeight="1" x14ac:dyDescent="0.2">
      <c r="A111" s="28"/>
      <c r="B111" s="47"/>
      <c r="C111" s="48"/>
      <c r="D111" s="48"/>
      <c r="E111" s="48"/>
      <c r="F111" s="48"/>
      <c r="G111" s="48"/>
      <c r="H111" s="48"/>
      <c r="I111" s="48"/>
      <c r="J111" s="48"/>
      <c r="K111" s="48"/>
      <c r="L111" s="40"/>
      <c r="S111" s="28"/>
      <c r="T111" s="28"/>
      <c r="U111" s="28"/>
      <c r="V111" s="28"/>
      <c r="W111" s="28"/>
      <c r="X111" s="28"/>
      <c r="Y111" s="28"/>
      <c r="Z111" s="28"/>
      <c r="AA111" s="28"/>
      <c r="AB111" s="28"/>
      <c r="AC111" s="28"/>
      <c r="AD111" s="28"/>
      <c r="AE111" s="28"/>
    </row>
    <row r="112" spans="1:47" s="2" customFormat="1" ht="24.95" customHeight="1" x14ac:dyDescent="0.2">
      <c r="A112" s="28"/>
      <c r="B112" s="29"/>
      <c r="C112" s="20" t="s">
        <v>161</v>
      </c>
      <c r="D112" s="28"/>
      <c r="E112" s="28"/>
      <c r="F112" s="28"/>
      <c r="G112" s="28"/>
      <c r="H112" s="28"/>
      <c r="I112" s="28"/>
      <c r="J112" s="28"/>
      <c r="K112" s="28"/>
      <c r="L112" s="40"/>
      <c r="S112" s="28"/>
      <c r="T112" s="28"/>
      <c r="U112" s="28"/>
      <c r="V112" s="28"/>
      <c r="W112" s="28"/>
      <c r="X112" s="28"/>
      <c r="Y112" s="28"/>
      <c r="Z112" s="28"/>
      <c r="AA112" s="28"/>
      <c r="AB112" s="28"/>
      <c r="AC112" s="28"/>
      <c r="AD112" s="28"/>
      <c r="AE112" s="28"/>
    </row>
    <row r="113" spans="1:31" s="2" customFormat="1" ht="6.95" customHeight="1" x14ac:dyDescent="0.2">
      <c r="A113" s="28"/>
      <c r="B113" s="29"/>
      <c r="C113" s="28"/>
      <c r="D113" s="28"/>
      <c r="E113" s="28"/>
      <c r="F113" s="28"/>
      <c r="G113" s="28"/>
      <c r="H113" s="28"/>
      <c r="I113" s="28"/>
      <c r="J113" s="28"/>
      <c r="K113" s="28"/>
      <c r="L113" s="40"/>
      <c r="S113" s="28"/>
      <c r="T113" s="28"/>
      <c r="U113" s="28"/>
      <c r="V113" s="28"/>
      <c r="W113" s="28"/>
      <c r="X113" s="28"/>
      <c r="Y113" s="28"/>
      <c r="Z113" s="28"/>
      <c r="AA113" s="28"/>
      <c r="AB113" s="28"/>
      <c r="AC113" s="28"/>
      <c r="AD113" s="28"/>
      <c r="AE113" s="28"/>
    </row>
    <row r="114" spans="1:31" s="2" customFormat="1" ht="12" customHeight="1" x14ac:dyDescent="0.2">
      <c r="A114" s="28"/>
      <c r="B114" s="29"/>
      <c r="C114" s="25" t="s">
        <v>11</v>
      </c>
      <c r="D114" s="28"/>
      <c r="E114" s="28"/>
      <c r="F114" s="28"/>
      <c r="G114" s="28"/>
      <c r="H114" s="28"/>
      <c r="I114" s="28"/>
      <c r="J114" s="28"/>
      <c r="K114" s="28"/>
      <c r="L114" s="40"/>
      <c r="S114" s="28"/>
      <c r="T114" s="28"/>
      <c r="U114" s="28"/>
      <c r="V114" s="28"/>
      <c r="W114" s="28"/>
      <c r="X114" s="28"/>
      <c r="Y114" s="28"/>
      <c r="Z114" s="28"/>
      <c r="AA114" s="28"/>
      <c r="AB114" s="28"/>
      <c r="AC114" s="28"/>
      <c r="AD114" s="28"/>
      <c r="AE114" s="28"/>
    </row>
    <row r="115" spans="1:31" s="2" customFormat="1" ht="16.5" customHeight="1" x14ac:dyDescent="0.2">
      <c r="A115" s="28"/>
      <c r="B115" s="29"/>
      <c r="C115" s="28"/>
      <c r="D115" s="28"/>
      <c r="E115" s="353" t="str">
        <f>E7</f>
        <v>Lipany OOPZ, Rekonštrukcia objektu</v>
      </c>
      <c r="F115" s="354"/>
      <c r="G115" s="354"/>
      <c r="H115" s="354"/>
      <c r="I115" s="28"/>
      <c r="J115" s="28"/>
      <c r="K115" s="28"/>
      <c r="L115" s="40"/>
      <c r="S115" s="28"/>
      <c r="T115" s="28"/>
      <c r="U115" s="28"/>
      <c r="V115" s="28"/>
      <c r="W115" s="28"/>
      <c r="X115" s="28"/>
      <c r="Y115" s="28"/>
      <c r="Z115" s="28"/>
      <c r="AA115" s="28"/>
      <c r="AB115" s="28"/>
      <c r="AC115" s="28"/>
      <c r="AD115" s="28"/>
      <c r="AE115" s="28"/>
    </row>
    <row r="116" spans="1:31" s="1" customFormat="1" ht="12" customHeight="1" x14ac:dyDescent="0.2">
      <c r="B116" s="19"/>
      <c r="C116" s="25" t="s">
        <v>139</v>
      </c>
      <c r="E116" s="202"/>
      <c r="F116" s="202"/>
      <c r="G116" s="202"/>
      <c r="H116" s="202"/>
      <c r="L116" s="19"/>
    </row>
    <row r="117" spans="1:31" s="1" customFormat="1" ht="16.5" customHeight="1" x14ac:dyDescent="0.2">
      <c r="B117" s="19"/>
      <c r="E117" s="353" t="s">
        <v>140</v>
      </c>
      <c r="F117" s="356"/>
      <c r="G117" s="356"/>
      <c r="H117" s="356"/>
      <c r="L117" s="19"/>
    </row>
    <row r="118" spans="1:31" s="1" customFormat="1" ht="12" customHeight="1" x14ac:dyDescent="0.2">
      <c r="B118" s="19"/>
      <c r="C118" s="25" t="s">
        <v>141</v>
      </c>
      <c r="E118" s="202"/>
      <c r="F118" s="202"/>
      <c r="G118" s="202"/>
      <c r="H118" s="202"/>
      <c r="L118" s="19"/>
    </row>
    <row r="119" spans="1:31" s="2" customFormat="1" ht="16.5" customHeight="1" x14ac:dyDescent="0.2">
      <c r="A119" s="28"/>
      <c r="B119" s="29"/>
      <c r="C119" s="28"/>
      <c r="D119" s="28"/>
      <c r="E119" s="354" t="s">
        <v>1623</v>
      </c>
      <c r="F119" s="355"/>
      <c r="G119" s="355"/>
      <c r="H119" s="355"/>
      <c r="I119" s="28"/>
      <c r="J119" s="28"/>
      <c r="K119" s="28"/>
      <c r="L119" s="40"/>
      <c r="S119" s="28"/>
      <c r="T119" s="28"/>
      <c r="U119" s="28"/>
      <c r="V119" s="28"/>
      <c r="W119" s="28"/>
      <c r="X119" s="28"/>
      <c r="Y119" s="28"/>
      <c r="Z119" s="28"/>
      <c r="AA119" s="28"/>
      <c r="AB119" s="28"/>
      <c r="AC119" s="28"/>
      <c r="AD119" s="28"/>
      <c r="AE119" s="28"/>
    </row>
    <row r="120" spans="1:31" s="2" customFormat="1" ht="12" customHeight="1" x14ac:dyDescent="0.2">
      <c r="A120" s="28"/>
      <c r="B120" s="29"/>
      <c r="C120" s="25" t="s">
        <v>1125</v>
      </c>
      <c r="D120" s="28"/>
      <c r="E120" s="28"/>
      <c r="F120" s="201" t="s">
        <v>106</v>
      </c>
      <c r="G120" s="28"/>
      <c r="H120" s="28"/>
      <c r="I120" s="28"/>
      <c r="J120" s="28"/>
      <c r="K120" s="28"/>
      <c r="L120" s="40"/>
      <c r="S120" s="28"/>
      <c r="T120" s="28"/>
      <c r="U120" s="28"/>
      <c r="V120" s="28"/>
      <c r="W120" s="28"/>
      <c r="X120" s="28"/>
      <c r="Y120" s="28"/>
      <c r="Z120" s="28"/>
      <c r="AA120" s="28"/>
      <c r="AB120" s="28"/>
      <c r="AC120" s="28"/>
      <c r="AD120" s="28"/>
      <c r="AE120" s="28"/>
    </row>
    <row r="121" spans="1:31" s="2" customFormat="1" ht="16.5" customHeight="1" x14ac:dyDescent="0.2">
      <c r="A121" s="28"/>
      <c r="B121" s="29"/>
      <c r="C121" s="28"/>
      <c r="D121" s="28"/>
      <c r="E121" s="333" t="str">
        <f>E13</f>
        <v>14 - Slaboprúdové rozvody</v>
      </c>
      <c r="F121" s="357"/>
      <c r="G121" s="357"/>
      <c r="H121" s="357"/>
      <c r="I121" s="28"/>
      <c r="J121" s="28"/>
      <c r="K121" s="28"/>
      <c r="L121" s="40"/>
      <c r="S121" s="28"/>
      <c r="T121" s="28"/>
      <c r="U121" s="28"/>
      <c r="V121" s="28"/>
      <c r="W121" s="28"/>
      <c r="X121" s="28"/>
      <c r="Y121" s="28"/>
      <c r="Z121" s="28"/>
      <c r="AA121" s="28"/>
      <c r="AB121" s="28"/>
      <c r="AC121" s="28"/>
      <c r="AD121" s="28"/>
      <c r="AE121" s="28"/>
    </row>
    <row r="122" spans="1:31" s="2" customFormat="1" ht="6.95" customHeight="1" x14ac:dyDescent="0.2">
      <c r="A122" s="28"/>
      <c r="B122" s="29"/>
      <c r="C122" s="28"/>
      <c r="D122" s="28"/>
      <c r="E122" s="28"/>
      <c r="F122" s="28"/>
      <c r="G122" s="28"/>
      <c r="H122" s="28"/>
      <c r="I122" s="28"/>
      <c r="J122" s="28"/>
      <c r="K122" s="28"/>
      <c r="L122" s="40"/>
      <c r="S122" s="28"/>
      <c r="T122" s="28"/>
      <c r="U122" s="28"/>
      <c r="V122" s="28"/>
      <c r="W122" s="28"/>
      <c r="X122" s="28"/>
      <c r="Y122" s="28"/>
      <c r="Z122" s="28"/>
      <c r="AA122" s="28"/>
      <c r="AB122" s="28"/>
      <c r="AC122" s="28"/>
      <c r="AD122" s="28"/>
      <c r="AE122" s="28"/>
    </row>
    <row r="123" spans="1:31" s="2" customFormat="1" ht="12" customHeight="1" x14ac:dyDescent="0.2">
      <c r="A123" s="28"/>
      <c r="B123" s="29"/>
      <c r="C123" s="25" t="s">
        <v>15</v>
      </c>
      <c r="D123" s="28"/>
      <c r="E123" s="28"/>
      <c r="F123" s="23" t="str">
        <f>F16</f>
        <v xml:space="preserve"> </v>
      </c>
      <c r="G123" s="28"/>
      <c r="H123" s="28"/>
      <c r="I123" s="25" t="s">
        <v>17</v>
      </c>
      <c r="J123" s="53" t="str">
        <f>IF(J16="","",J16)</f>
        <v>16.12.2022</v>
      </c>
      <c r="K123" s="28"/>
      <c r="L123" s="40"/>
      <c r="S123" s="28"/>
      <c r="T123" s="28"/>
      <c r="U123" s="28"/>
      <c r="V123" s="28"/>
      <c r="W123" s="28"/>
      <c r="X123" s="28"/>
      <c r="Y123" s="28"/>
      <c r="Z123" s="28"/>
      <c r="AA123" s="28"/>
      <c r="AB123" s="28"/>
      <c r="AC123" s="28"/>
      <c r="AD123" s="28"/>
      <c r="AE123" s="28"/>
    </row>
    <row r="124" spans="1:31" s="2" customFormat="1" ht="6.95" customHeight="1" x14ac:dyDescent="0.2">
      <c r="A124" s="28"/>
      <c r="B124" s="29"/>
      <c r="C124" s="28"/>
      <c r="D124" s="28"/>
      <c r="E124" s="28"/>
      <c r="F124" s="28"/>
      <c r="G124" s="28"/>
      <c r="H124" s="28"/>
      <c r="I124" s="28"/>
      <c r="J124" s="28"/>
      <c r="K124" s="28"/>
      <c r="L124" s="40"/>
      <c r="S124" s="28"/>
      <c r="T124" s="28"/>
      <c r="U124" s="28"/>
      <c r="V124" s="28"/>
      <c r="W124" s="28"/>
      <c r="X124" s="28"/>
      <c r="Y124" s="28"/>
      <c r="Z124" s="28"/>
      <c r="AA124" s="28"/>
      <c r="AB124" s="28"/>
      <c r="AC124" s="28"/>
      <c r="AD124" s="28"/>
      <c r="AE124" s="28"/>
    </row>
    <row r="125" spans="1:31" s="2" customFormat="1" ht="40.15" customHeight="1" x14ac:dyDescent="0.2">
      <c r="A125" s="28"/>
      <c r="B125" s="29"/>
      <c r="C125" s="25" t="s">
        <v>19</v>
      </c>
      <c r="D125" s="28"/>
      <c r="E125" s="28"/>
      <c r="F125" s="23" t="str">
        <f>E19</f>
        <v xml:space="preserve"> </v>
      </c>
      <c r="G125" s="28"/>
      <c r="H125" s="28"/>
      <c r="I125" s="25" t="s">
        <v>23</v>
      </c>
      <c r="J125" s="26" t="str">
        <f>E25</f>
        <v>LTK projekt, s.r.o., Jánošíkova 5, 0890 01 Prešov</v>
      </c>
      <c r="K125" s="28"/>
      <c r="L125" s="40"/>
      <c r="S125" s="28"/>
      <c r="T125" s="28"/>
      <c r="U125" s="28"/>
      <c r="V125" s="28"/>
      <c r="W125" s="28"/>
      <c r="X125" s="28"/>
      <c r="Y125" s="28"/>
      <c r="Z125" s="28"/>
      <c r="AA125" s="28"/>
      <c r="AB125" s="28"/>
      <c r="AC125" s="28"/>
      <c r="AD125" s="28"/>
      <c r="AE125" s="28"/>
    </row>
    <row r="126" spans="1:31" s="2" customFormat="1" ht="15.2" customHeight="1" x14ac:dyDescent="0.2">
      <c r="A126" s="28"/>
      <c r="B126" s="29"/>
      <c r="C126" s="25" t="s">
        <v>22</v>
      </c>
      <c r="D126" s="28"/>
      <c r="E126" s="28"/>
      <c r="F126" s="23" t="str">
        <f>IF(E22="","",E22)</f>
        <v xml:space="preserve"> </v>
      </c>
      <c r="G126" s="28"/>
      <c r="H126" s="28"/>
      <c r="I126" s="25" t="s">
        <v>26</v>
      </c>
      <c r="J126" s="26" t="str">
        <f>E28</f>
        <v>Ing. Ľubomnír Tkáč</v>
      </c>
      <c r="K126" s="28"/>
      <c r="L126" s="40"/>
      <c r="S126" s="28"/>
      <c r="T126" s="28"/>
      <c r="U126" s="28"/>
      <c r="V126" s="28"/>
      <c r="W126" s="28"/>
      <c r="X126" s="28"/>
      <c r="Y126" s="28"/>
      <c r="Z126" s="28"/>
      <c r="AA126" s="28"/>
      <c r="AB126" s="28"/>
      <c r="AC126" s="28"/>
      <c r="AD126" s="28"/>
      <c r="AE126" s="28"/>
    </row>
    <row r="127" spans="1:31" s="2" customFormat="1" ht="10.35" customHeight="1" x14ac:dyDescent="0.2">
      <c r="A127" s="28"/>
      <c r="B127" s="29"/>
      <c r="C127" s="28"/>
      <c r="D127" s="28"/>
      <c r="E127" s="28"/>
      <c r="F127" s="28"/>
      <c r="G127" s="28"/>
      <c r="H127" s="28"/>
      <c r="I127" s="28"/>
      <c r="J127" s="28"/>
      <c r="K127" s="28"/>
      <c r="L127" s="40"/>
      <c r="S127" s="28"/>
      <c r="T127" s="28"/>
      <c r="U127" s="28"/>
      <c r="V127" s="28"/>
      <c r="W127" s="28"/>
      <c r="X127" s="28"/>
      <c r="Y127" s="28"/>
      <c r="Z127" s="28"/>
      <c r="AA127" s="28"/>
      <c r="AB127" s="28"/>
      <c r="AC127" s="28"/>
      <c r="AD127" s="28"/>
      <c r="AE127" s="28"/>
    </row>
    <row r="128" spans="1:31" s="11" customFormat="1" ht="29.25" customHeight="1" x14ac:dyDescent="0.2">
      <c r="A128" s="126"/>
      <c r="B128" s="127"/>
      <c r="C128" s="128" t="s">
        <v>162</v>
      </c>
      <c r="D128" s="129" t="s">
        <v>54</v>
      </c>
      <c r="E128" s="129" t="s">
        <v>50</v>
      </c>
      <c r="F128" s="129" t="s">
        <v>51</v>
      </c>
      <c r="G128" s="129" t="s">
        <v>163</v>
      </c>
      <c r="H128" s="129" t="s">
        <v>164</v>
      </c>
      <c r="I128" s="129" t="s">
        <v>165</v>
      </c>
      <c r="J128" s="130" t="s">
        <v>147</v>
      </c>
      <c r="K128" s="131" t="s">
        <v>166</v>
      </c>
      <c r="L128" s="132"/>
      <c r="M128" s="60" t="s">
        <v>1</v>
      </c>
      <c r="N128" s="61" t="s">
        <v>33</v>
      </c>
      <c r="O128" s="61" t="s">
        <v>167</v>
      </c>
      <c r="P128" s="61" t="s">
        <v>168</v>
      </c>
      <c r="Q128" s="61" t="s">
        <v>169</v>
      </c>
      <c r="R128" s="61" t="s">
        <v>170</v>
      </c>
      <c r="S128" s="61" t="s">
        <v>171</v>
      </c>
      <c r="T128" s="62" t="s">
        <v>172</v>
      </c>
      <c r="U128" s="126"/>
      <c r="V128" s="126"/>
      <c r="W128" s="126"/>
      <c r="X128" s="126"/>
      <c r="Y128" s="126"/>
      <c r="Z128" s="126"/>
      <c r="AA128" s="126"/>
      <c r="AB128" s="126"/>
      <c r="AC128" s="126"/>
      <c r="AD128" s="126"/>
      <c r="AE128" s="126"/>
    </row>
    <row r="129" spans="1:65" s="2" customFormat="1" ht="22.9" customHeight="1" x14ac:dyDescent="0.25">
      <c r="A129" s="28"/>
      <c r="B129" s="29"/>
      <c r="C129" s="67" t="s">
        <v>148</v>
      </c>
      <c r="D129" s="28"/>
      <c r="E129" s="28"/>
      <c r="F129" s="28"/>
      <c r="G129" s="28"/>
      <c r="H129" s="28"/>
      <c r="I129" s="28"/>
      <c r="J129" s="133"/>
      <c r="K129" s="28"/>
      <c r="L129" s="29"/>
      <c r="M129" s="63"/>
      <c r="N129" s="54"/>
      <c r="O129" s="64"/>
      <c r="P129" s="134">
        <f>P130+P158+P166+P180+P192</f>
        <v>0</v>
      </c>
      <c r="Q129" s="64"/>
      <c r="R129" s="134">
        <f>R130+R158+R166+R180+R192</f>
        <v>0</v>
      </c>
      <c r="S129" s="64"/>
      <c r="T129" s="135">
        <f>T130+T158+T166+T180+T192</f>
        <v>0</v>
      </c>
      <c r="U129" s="28"/>
      <c r="V129" s="28"/>
      <c r="W129" s="28"/>
      <c r="X129" s="28"/>
      <c r="Y129" s="28"/>
      <c r="Z129" s="28"/>
      <c r="AA129" s="28"/>
      <c r="AB129" s="28"/>
      <c r="AC129" s="28"/>
      <c r="AD129" s="28"/>
      <c r="AE129" s="28"/>
      <c r="AT129" s="16" t="s">
        <v>68</v>
      </c>
      <c r="AU129" s="16" t="s">
        <v>149</v>
      </c>
      <c r="BK129" s="136">
        <f>BK130+BK158+BK166+BK180+BK192</f>
        <v>0</v>
      </c>
    </row>
    <row r="130" spans="1:65" s="12" customFormat="1" ht="25.9" customHeight="1" x14ac:dyDescent="0.2">
      <c r="B130" s="137"/>
      <c r="D130" s="138" t="s">
        <v>68</v>
      </c>
      <c r="E130" s="139" t="s">
        <v>1583</v>
      </c>
      <c r="F130" s="139" t="s">
        <v>2126</v>
      </c>
      <c r="J130" s="140"/>
      <c r="L130" s="137"/>
      <c r="M130" s="141"/>
      <c r="N130" s="142"/>
      <c r="O130" s="142"/>
      <c r="P130" s="143">
        <f>SUM(P131:P157)</f>
        <v>0</v>
      </c>
      <c r="Q130" s="142"/>
      <c r="R130" s="143">
        <f>SUM(R131:R157)</f>
        <v>0</v>
      </c>
      <c r="S130" s="142"/>
      <c r="T130" s="144">
        <f>SUM(T131:T157)</f>
        <v>0</v>
      </c>
      <c r="AR130" s="138" t="s">
        <v>76</v>
      </c>
      <c r="AT130" s="145" t="s">
        <v>68</v>
      </c>
      <c r="AU130" s="145" t="s">
        <v>69</v>
      </c>
      <c r="AY130" s="138" t="s">
        <v>175</v>
      </c>
      <c r="BK130" s="146">
        <f>SUM(BK131:BK157)</f>
        <v>0</v>
      </c>
    </row>
    <row r="131" spans="1:65" s="2" customFormat="1" ht="24.2" customHeight="1" x14ac:dyDescent="0.2">
      <c r="A131" s="28"/>
      <c r="B131" s="149"/>
      <c r="C131" s="150">
        <v>1</v>
      </c>
      <c r="D131" s="150" t="s">
        <v>177</v>
      </c>
      <c r="E131" s="151" t="s">
        <v>2127</v>
      </c>
      <c r="F131" s="152" t="s">
        <v>2128</v>
      </c>
      <c r="G131" s="153" t="s">
        <v>275</v>
      </c>
      <c r="H131" s="154">
        <v>1</v>
      </c>
      <c r="I131" s="155"/>
      <c r="J131" s="155"/>
      <c r="K131" s="156"/>
      <c r="L131" s="29"/>
      <c r="M131" s="157" t="s">
        <v>1</v>
      </c>
      <c r="N131" s="158" t="s">
        <v>35</v>
      </c>
      <c r="O131" s="159">
        <v>0</v>
      </c>
      <c r="P131" s="159">
        <f t="shared" ref="P131:P157" si="0">O131*H131</f>
        <v>0</v>
      </c>
      <c r="Q131" s="159">
        <v>0</v>
      </c>
      <c r="R131" s="159">
        <f t="shared" ref="R131:R157" si="1">Q131*H131</f>
        <v>0</v>
      </c>
      <c r="S131" s="159">
        <v>0</v>
      </c>
      <c r="T131" s="160">
        <f t="shared" ref="T131:T157" si="2">S131*H131</f>
        <v>0</v>
      </c>
      <c r="U131" s="28"/>
      <c r="V131" s="28"/>
      <c r="W131" s="28"/>
      <c r="X131" s="28"/>
      <c r="Y131" s="28"/>
      <c r="Z131" s="28"/>
      <c r="AA131" s="28"/>
      <c r="AB131" s="28"/>
      <c r="AC131" s="28"/>
      <c r="AD131" s="28"/>
      <c r="AE131" s="28"/>
      <c r="AR131" s="161" t="s">
        <v>86</v>
      </c>
      <c r="AT131" s="161" t="s">
        <v>177</v>
      </c>
      <c r="AU131" s="161" t="s">
        <v>76</v>
      </c>
      <c r="AY131" s="16" t="s">
        <v>175</v>
      </c>
      <c r="BE131" s="162">
        <f t="shared" ref="BE131:BE157" si="3">IF(N131="základná",J131,0)</f>
        <v>0</v>
      </c>
      <c r="BF131" s="162">
        <f t="shared" ref="BF131:BF157" si="4">IF(N131="znížená",J131,0)</f>
        <v>0</v>
      </c>
      <c r="BG131" s="162">
        <f t="shared" ref="BG131:BG157" si="5">IF(N131="zákl. prenesená",J131,0)</f>
        <v>0</v>
      </c>
      <c r="BH131" s="162">
        <f t="shared" ref="BH131:BH157" si="6">IF(N131="zníž. prenesená",J131,0)</f>
        <v>0</v>
      </c>
      <c r="BI131" s="162">
        <f t="shared" ref="BI131:BI157" si="7">IF(N131="nulová",J131,0)</f>
        <v>0</v>
      </c>
      <c r="BJ131" s="16" t="s">
        <v>80</v>
      </c>
      <c r="BK131" s="162">
        <f t="shared" ref="BK131:BK157" si="8">ROUND(I131*H131,2)</f>
        <v>0</v>
      </c>
      <c r="BL131" s="16" t="s">
        <v>86</v>
      </c>
      <c r="BM131" s="161" t="s">
        <v>80</v>
      </c>
    </row>
    <row r="132" spans="1:65" s="2" customFormat="1" ht="24.2" customHeight="1" x14ac:dyDescent="0.2">
      <c r="A132" s="28"/>
      <c r="B132" s="149"/>
      <c r="C132" s="150">
        <v>2</v>
      </c>
      <c r="D132" s="150" t="s">
        <v>177</v>
      </c>
      <c r="E132" s="151" t="s">
        <v>2129</v>
      </c>
      <c r="F132" s="152" t="s">
        <v>2130</v>
      </c>
      <c r="G132" s="153" t="s">
        <v>275</v>
      </c>
      <c r="H132" s="154">
        <v>1</v>
      </c>
      <c r="I132" s="155"/>
      <c r="J132" s="155"/>
      <c r="K132" s="156"/>
      <c r="L132" s="29"/>
      <c r="M132" s="157" t="s">
        <v>1</v>
      </c>
      <c r="N132" s="158" t="s">
        <v>35</v>
      </c>
      <c r="O132" s="159">
        <v>0</v>
      </c>
      <c r="P132" s="159">
        <f t="shared" si="0"/>
        <v>0</v>
      </c>
      <c r="Q132" s="159">
        <v>0</v>
      </c>
      <c r="R132" s="159">
        <f t="shared" si="1"/>
        <v>0</v>
      </c>
      <c r="S132" s="159">
        <v>0</v>
      </c>
      <c r="T132" s="160">
        <f t="shared" si="2"/>
        <v>0</v>
      </c>
      <c r="U132" s="28"/>
      <c r="V132" s="28"/>
      <c r="W132" s="28"/>
      <c r="X132" s="28"/>
      <c r="Y132" s="28"/>
      <c r="Z132" s="28"/>
      <c r="AA132" s="28"/>
      <c r="AB132" s="28"/>
      <c r="AC132" s="28"/>
      <c r="AD132" s="28"/>
      <c r="AE132" s="28"/>
      <c r="AR132" s="161" t="s">
        <v>86</v>
      </c>
      <c r="AT132" s="161" t="s">
        <v>177</v>
      </c>
      <c r="AU132" s="161" t="s">
        <v>76</v>
      </c>
      <c r="AY132" s="16" t="s">
        <v>175</v>
      </c>
      <c r="BE132" s="162">
        <f t="shared" si="3"/>
        <v>0</v>
      </c>
      <c r="BF132" s="162">
        <f t="shared" si="4"/>
        <v>0</v>
      </c>
      <c r="BG132" s="162">
        <f t="shared" si="5"/>
        <v>0</v>
      </c>
      <c r="BH132" s="162">
        <f t="shared" si="6"/>
        <v>0</v>
      </c>
      <c r="BI132" s="162">
        <f t="shared" si="7"/>
        <v>0</v>
      </c>
      <c r="BJ132" s="16" t="s">
        <v>80</v>
      </c>
      <c r="BK132" s="162">
        <f t="shared" si="8"/>
        <v>0</v>
      </c>
      <c r="BL132" s="16" t="s">
        <v>86</v>
      </c>
      <c r="BM132" s="161" t="s">
        <v>86</v>
      </c>
    </row>
    <row r="133" spans="1:65" s="2" customFormat="1" ht="21.75" customHeight="1" x14ac:dyDescent="0.2">
      <c r="A133" s="28"/>
      <c r="B133" s="149"/>
      <c r="C133" s="150">
        <v>3</v>
      </c>
      <c r="D133" s="150" t="s">
        <v>177</v>
      </c>
      <c r="E133" s="151" t="s">
        <v>2131</v>
      </c>
      <c r="F133" s="152" t="s">
        <v>2132</v>
      </c>
      <c r="G133" s="153" t="s">
        <v>275</v>
      </c>
      <c r="H133" s="154">
        <v>1</v>
      </c>
      <c r="I133" s="155"/>
      <c r="J133" s="155"/>
      <c r="K133" s="156"/>
      <c r="L133" s="29"/>
      <c r="M133" s="157" t="s">
        <v>1</v>
      </c>
      <c r="N133" s="158" t="s">
        <v>35</v>
      </c>
      <c r="O133" s="159">
        <v>0</v>
      </c>
      <c r="P133" s="159">
        <f t="shared" si="0"/>
        <v>0</v>
      </c>
      <c r="Q133" s="159">
        <v>0</v>
      </c>
      <c r="R133" s="159">
        <f t="shared" si="1"/>
        <v>0</v>
      </c>
      <c r="S133" s="159">
        <v>0</v>
      </c>
      <c r="T133" s="160">
        <f t="shared" si="2"/>
        <v>0</v>
      </c>
      <c r="U133" s="28"/>
      <c r="V133" s="28"/>
      <c r="W133" s="28"/>
      <c r="X133" s="28"/>
      <c r="Y133" s="28"/>
      <c r="Z133" s="28"/>
      <c r="AA133" s="28"/>
      <c r="AB133" s="28"/>
      <c r="AC133" s="28"/>
      <c r="AD133" s="28"/>
      <c r="AE133" s="28"/>
      <c r="AR133" s="161" t="s">
        <v>86</v>
      </c>
      <c r="AT133" s="161" t="s">
        <v>177</v>
      </c>
      <c r="AU133" s="161" t="s">
        <v>76</v>
      </c>
      <c r="AY133" s="16" t="s">
        <v>175</v>
      </c>
      <c r="BE133" s="162">
        <f t="shared" si="3"/>
        <v>0</v>
      </c>
      <c r="BF133" s="162">
        <f t="shared" si="4"/>
        <v>0</v>
      </c>
      <c r="BG133" s="162">
        <f t="shared" si="5"/>
        <v>0</v>
      </c>
      <c r="BH133" s="162">
        <f t="shared" si="6"/>
        <v>0</v>
      </c>
      <c r="BI133" s="162">
        <f t="shared" si="7"/>
        <v>0</v>
      </c>
      <c r="BJ133" s="16" t="s">
        <v>80</v>
      </c>
      <c r="BK133" s="162">
        <f t="shared" si="8"/>
        <v>0</v>
      </c>
      <c r="BL133" s="16" t="s">
        <v>86</v>
      </c>
      <c r="BM133" s="161" t="s">
        <v>93</v>
      </c>
    </row>
    <row r="134" spans="1:65" s="2" customFormat="1" ht="16.5" customHeight="1" x14ac:dyDescent="0.2">
      <c r="A134" s="28"/>
      <c r="B134" s="149"/>
      <c r="C134" s="150">
        <v>4</v>
      </c>
      <c r="D134" s="150" t="s">
        <v>177</v>
      </c>
      <c r="E134" s="151" t="s">
        <v>2133</v>
      </c>
      <c r="F134" s="152" t="s">
        <v>2134</v>
      </c>
      <c r="G134" s="153" t="s">
        <v>275</v>
      </c>
      <c r="H134" s="154">
        <v>2</v>
      </c>
      <c r="I134" s="155"/>
      <c r="J134" s="155"/>
      <c r="K134" s="156"/>
      <c r="L134" s="29"/>
      <c r="M134" s="157" t="s">
        <v>1</v>
      </c>
      <c r="N134" s="158" t="s">
        <v>35</v>
      </c>
      <c r="O134" s="159">
        <v>0</v>
      </c>
      <c r="P134" s="159">
        <f t="shared" si="0"/>
        <v>0</v>
      </c>
      <c r="Q134" s="159">
        <v>0</v>
      </c>
      <c r="R134" s="159">
        <f t="shared" si="1"/>
        <v>0</v>
      </c>
      <c r="S134" s="159">
        <v>0</v>
      </c>
      <c r="T134" s="160">
        <f t="shared" si="2"/>
        <v>0</v>
      </c>
      <c r="U134" s="28"/>
      <c r="V134" s="28"/>
      <c r="W134" s="28"/>
      <c r="X134" s="28"/>
      <c r="Y134" s="28"/>
      <c r="Z134" s="28"/>
      <c r="AA134" s="28"/>
      <c r="AB134" s="28"/>
      <c r="AC134" s="28"/>
      <c r="AD134" s="28"/>
      <c r="AE134" s="28"/>
      <c r="AR134" s="161" t="s">
        <v>86</v>
      </c>
      <c r="AT134" s="161" t="s">
        <v>177</v>
      </c>
      <c r="AU134" s="161" t="s">
        <v>76</v>
      </c>
      <c r="AY134" s="16" t="s">
        <v>175</v>
      </c>
      <c r="BE134" s="162">
        <f t="shared" si="3"/>
        <v>0</v>
      </c>
      <c r="BF134" s="162">
        <f t="shared" si="4"/>
        <v>0</v>
      </c>
      <c r="BG134" s="162">
        <f t="shared" si="5"/>
        <v>0</v>
      </c>
      <c r="BH134" s="162">
        <f t="shared" si="6"/>
        <v>0</v>
      </c>
      <c r="BI134" s="162">
        <f t="shared" si="7"/>
        <v>0</v>
      </c>
      <c r="BJ134" s="16" t="s">
        <v>80</v>
      </c>
      <c r="BK134" s="162">
        <f t="shared" si="8"/>
        <v>0</v>
      </c>
      <c r="BL134" s="16" t="s">
        <v>86</v>
      </c>
      <c r="BM134" s="161" t="s">
        <v>99</v>
      </c>
    </row>
    <row r="135" spans="1:65" s="2" customFormat="1" ht="21.75" customHeight="1" x14ac:dyDescent="0.2">
      <c r="A135" s="28"/>
      <c r="B135" s="149"/>
      <c r="C135" s="150">
        <v>5</v>
      </c>
      <c r="D135" s="150" t="s">
        <v>177</v>
      </c>
      <c r="E135" s="151" t="s">
        <v>2135</v>
      </c>
      <c r="F135" s="152" t="s">
        <v>2136</v>
      </c>
      <c r="G135" s="153" t="s">
        <v>275</v>
      </c>
      <c r="H135" s="154">
        <v>8</v>
      </c>
      <c r="I135" s="155"/>
      <c r="J135" s="155"/>
      <c r="K135" s="156"/>
      <c r="L135" s="29"/>
      <c r="M135" s="157" t="s">
        <v>1</v>
      </c>
      <c r="N135" s="158" t="s">
        <v>35</v>
      </c>
      <c r="O135" s="159">
        <v>0</v>
      </c>
      <c r="P135" s="159">
        <f t="shared" si="0"/>
        <v>0</v>
      </c>
      <c r="Q135" s="159">
        <v>0</v>
      </c>
      <c r="R135" s="159">
        <f t="shared" si="1"/>
        <v>0</v>
      </c>
      <c r="S135" s="159">
        <v>0</v>
      </c>
      <c r="T135" s="160">
        <f t="shared" si="2"/>
        <v>0</v>
      </c>
      <c r="U135" s="28"/>
      <c r="V135" s="28"/>
      <c r="W135" s="28"/>
      <c r="X135" s="28"/>
      <c r="Y135" s="28"/>
      <c r="Z135" s="28"/>
      <c r="AA135" s="28"/>
      <c r="AB135" s="28"/>
      <c r="AC135" s="28"/>
      <c r="AD135" s="28"/>
      <c r="AE135" s="28"/>
      <c r="AR135" s="161" t="s">
        <v>86</v>
      </c>
      <c r="AT135" s="161" t="s">
        <v>177</v>
      </c>
      <c r="AU135" s="161" t="s">
        <v>76</v>
      </c>
      <c r="AY135" s="16" t="s">
        <v>175</v>
      </c>
      <c r="BE135" s="162">
        <f t="shared" si="3"/>
        <v>0</v>
      </c>
      <c r="BF135" s="162">
        <f t="shared" si="4"/>
        <v>0</v>
      </c>
      <c r="BG135" s="162">
        <f t="shared" si="5"/>
        <v>0</v>
      </c>
      <c r="BH135" s="162">
        <f t="shared" si="6"/>
        <v>0</v>
      </c>
      <c r="BI135" s="162">
        <f t="shared" si="7"/>
        <v>0</v>
      </c>
      <c r="BJ135" s="16" t="s">
        <v>80</v>
      </c>
      <c r="BK135" s="162">
        <f t="shared" si="8"/>
        <v>0</v>
      </c>
      <c r="BL135" s="16" t="s">
        <v>86</v>
      </c>
      <c r="BM135" s="161" t="s">
        <v>105</v>
      </c>
    </row>
    <row r="136" spans="1:65" s="2" customFormat="1" ht="16.5" customHeight="1" x14ac:dyDescent="0.2">
      <c r="A136" s="28"/>
      <c r="B136" s="149"/>
      <c r="C136" s="150">
        <v>6</v>
      </c>
      <c r="D136" s="150" t="s">
        <v>177</v>
      </c>
      <c r="E136" s="151" t="s">
        <v>2137</v>
      </c>
      <c r="F136" s="152" t="s">
        <v>2138</v>
      </c>
      <c r="G136" s="153" t="s">
        <v>275</v>
      </c>
      <c r="H136" s="154">
        <v>1</v>
      </c>
      <c r="I136" s="155"/>
      <c r="J136" s="155"/>
      <c r="K136" s="156"/>
      <c r="L136" s="29"/>
      <c r="M136" s="157" t="s">
        <v>1</v>
      </c>
      <c r="N136" s="158" t="s">
        <v>35</v>
      </c>
      <c r="O136" s="159">
        <v>0</v>
      </c>
      <c r="P136" s="159">
        <f t="shared" si="0"/>
        <v>0</v>
      </c>
      <c r="Q136" s="159">
        <v>0</v>
      </c>
      <c r="R136" s="159">
        <f t="shared" si="1"/>
        <v>0</v>
      </c>
      <c r="S136" s="159">
        <v>0</v>
      </c>
      <c r="T136" s="160">
        <f t="shared" si="2"/>
        <v>0</v>
      </c>
      <c r="U136" s="28"/>
      <c r="V136" s="28"/>
      <c r="W136" s="28"/>
      <c r="X136" s="28"/>
      <c r="Y136" s="28"/>
      <c r="Z136" s="28"/>
      <c r="AA136" s="28"/>
      <c r="AB136" s="28"/>
      <c r="AC136" s="28"/>
      <c r="AD136" s="28"/>
      <c r="AE136" s="28"/>
      <c r="AR136" s="161" t="s">
        <v>86</v>
      </c>
      <c r="AT136" s="161" t="s">
        <v>177</v>
      </c>
      <c r="AU136" s="161" t="s">
        <v>76</v>
      </c>
      <c r="AY136" s="16" t="s">
        <v>175</v>
      </c>
      <c r="BE136" s="162">
        <f t="shared" si="3"/>
        <v>0</v>
      </c>
      <c r="BF136" s="162">
        <f t="shared" si="4"/>
        <v>0</v>
      </c>
      <c r="BG136" s="162">
        <f t="shared" si="5"/>
        <v>0</v>
      </c>
      <c r="BH136" s="162">
        <f t="shared" si="6"/>
        <v>0</v>
      </c>
      <c r="BI136" s="162">
        <f t="shared" si="7"/>
        <v>0</v>
      </c>
      <c r="BJ136" s="16" t="s">
        <v>80</v>
      </c>
      <c r="BK136" s="162">
        <f t="shared" si="8"/>
        <v>0</v>
      </c>
      <c r="BL136" s="16" t="s">
        <v>86</v>
      </c>
      <c r="BM136" s="161" t="s">
        <v>117</v>
      </c>
    </row>
    <row r="137" spans="1:65" s="2" customFormat="1" ht="38.25" customHeight="1" x14ac:dyDescent="0.2">
      <c r="A137" s="28"/>
      <c r="B137" s="149"/>
      <c r="C137" s="150">
        <v>7</v>
      </c>
      <c r="D137" s="150" t="s">
        <v>177</v>
      </c>
      <c r="E137" s="151" t="s">
        <v>2139</v>
      </c>
      <c r="F137" s="292" t="s">
        <v>2954</v>
      </c>
      <c r="G137" s="153"/>
      <c r="H137" s="154"/>
      <c r="I137" s="155"/>
      <c r="J137" s="155"/>
      <c r="K137" s="156"/>
      <c r="L137" s="29"/>
      <c r="M137" s="157" t="s">
        <v>1</v>
      </c>
      <c r="N137" s="158" t="s">
        <v>35</v>
      </c>
      <c r="O137" s="159">
        <v>0</v>
      </c>
      <c r="P137" s="159">
        <f t="shared" si="0"/>
        <v>0</v>
      </c>
      <c r="Q137" s="159">
        <v>0</v>
      </c>
      <c r="R137" s="159">
        <f t="shared" si="1"/>
        <v>0</v>
      </c>
      <c r="S137" s="159">
        <v>0</v>
      </c>
      <c r="T137" s="160">
        <f t="shared" si="2"/>
        <v>0</v>
      </c>
      <c r="U137" s="28"/>
      <c r="V137" s="28"/>
      <c r="W137" s="28"/>
      <c r="X137" s="28"/>
      <c r="Y137" s="28"/>
      <c r="Z137" s="28"/>
      <c r="AA137" s="28"/>
      <c r="AB137" s="28"/>
      <c r="AC137" s="28"/>
      <c r="AD137" s="28"/>
      <c r="AE137" s="28"/>
      <c r="AR137" s="161" t="s">
        <v>86</v>
      </c>
      <c r="AT137" s="161" t="s">
        <v>177</v>
      </c>
      <c r="AU137" s="161" t="s">
        <v>76</v>
      </c>
      <c r="AY137" s="16" t="s">
        <v>175</v>
      </c>
      <c r="BE137" s="162">
        <f t="shared" si="3"/>
        <v>0</v>
      </c>
      <c r="BF137" s="162">
        <f t="shared" si="4"/>
        <v>0</v>
      </c>
      <c r="BG137" s="162">
        <f t="shared" si="5"/>
        <v>0</v>
      </c>
      <c r="BH137" s="162">
        <f t="shared" si="6"/>
        <v>0</v>
      </c>
      <c r="BI137" s="162">
        <f t="shared" si="7"/>
        <v>0</v>
      </c>
      <c r="BJ137" s="16" t="s">
        <v>80</v>
      </c>
      <c r="BK137" s="162">
        <f t="shared" si="8"/>
        <v>0</v>
      </c>
      <c r="BL137" s="16" t="s">
        <v>86</v>
      </c>
      <c r="BM137" s="161" t="s">
        <v>121</v>
      </c>
    </row>
    <row r="138" spans="1:65" s="2" customFormat="1" ht="24.2" customHeight="1" x14ac:dyDescent="0.2">
      <c r="A138" s="28"/>
      <c r="B138" s="149"/>
      <c r="C138" s="150">
        <v>8</v>
      </c>
      <c r="D138" s="150" t="s">
        <v>177</v>
      </c>
      <c r="E138" s="151" t="s">
        <v>2140</v>
      </c>
      <c r="F138" s="152" t="s">
        <v>2953</v>
      </c>
      <c r="G138" s="153" t="s">
        <v>250</v>
      </c>
      <c r="H138" s="154">
        <v>90</v>
      </c>
      <c r="I138" s="155"/>
      <c r="J138" s="155"/>
      <c r="K138" s="156"/>
      <c r="L138" s="29"/>
      <c r="M138" s="157" t="s">
        <v>1</v>
      </c>
      <c r="N138" s="158" t="s">
        <v>35</v>
      </c>
      <c r="O138" s="159">
        <v>0</v>
      </c>
      <c r="P138" s="159">
        <f t="shared" si="0"/>
        <v>0</v>
      </c>
      <c r="Q138" s="159">
        <v>0</v>
      </c>
      <c r="R138" s="159">
        <f t="shared" si="1"/>
        <v>0</v>
      </c>
      <c r="S138" s="159">
        <v>0</v>
      </c>
      <c r="T138" s="160">
        <f t="shared" si="2"/>
        <v>0</v>
      </c>
      <c r="U138" s="28"/>
      <c r="V138" s="28"/>
      <c r="W138" s="28"/>
      <c r="X138" s="28"/>
      <c r="Y138" s="28"/>
      <c r="Z138" s="28"/>
      <c r="AA138" s="28"/>
      <c r="AB138" s="28"/>
      <c r="AC138" s="28"/>
      <c r="AD138" s="28"/>
      <c r="AE138" s="28"/>
      <c r="AR138" s="161" t="s">
        <v>86</v>
      </c>
      <c r="AT138" s="161" t="s">
        <v>177</v>
      </c>
      <c r="AU138" s="161" t="s">
        <v>76</v>
      </c>
      <c r="AY138" s="16" t="s">
        <v>175</v>
      </c>
      <c r="BE138" s="162">
        <f t="shared" si="3"/>
        <v>0</v>
      </c>
      <c r="BF138" s="162">
        <f t="shared" si="4"/>
        <v>0</v>
      </c>
      <c r="BG138" s="162">
        <f t="shared" si="5"/>
        <v>0</v>
      </c>
      <c r="BH138" s="162">
        <f t="shared" si="6"/>
        <v>0</v>
      </c>
      <c r="BI138" s="162">
        <f t="shared" si="7"/>
        <v>0</v>
      </c>
      <c r="BJ138" s="16" t="s">
        <v>80</v>
      </c>
      <c r="BK138" s="162">
        <f t="shared" si="8"/>
        <v>0</v>
      </c>
      <c r="BL138" s="16" t="s">
        <v>86</v>
      </c>
      <c r="BM138" s="161" t="s">
        <v>255</v>
      </c>
    </row>
    <row r="139" spans="1:65" s="2" customFormat="1" ht="24.2" customHeight="1" x14ac:dyDescent="0.2">
      <c r="A139" s="28"/>
      <c r="B139" s="149"/>
      <c r="C139" s="150">
        <v>9</v>
      </c>
      <c r="D139" s="150" t="s">
        <v>177</v>
      </c>
      <c r="E139" s="151" t="s">
        <v>2141</v>
      </c>
      <c r="F139" s="152" t="s">
        <v>2951</v>
      </c>
      <c r="G139" s="153" t="s">
        <v>275</v>
      </c>
      <c r="H139" s="154">
        <v>46</v>
      </c>
      <c r="I139" s="155"/>
      <c r="J139" s="155"/>
      <c r="K139" s="156"/>
      <c r="L139" s="29"/>
      <c r="M139" s="157" t="s">
        <v>1</v>
      </c>
      <c r="N139" s="158" t="s">
        <v>35</v>
      </c>
      <c r="O139" s="159">
        <v>0</v>
      </c>
      <c r="P139" s="159">
        <f t="shared" si="0"/>
        <v>0</v>
      </c>
      <c r="Q139" s="159">
        <v>0</v>
      </c>
      <c r="R139" s="159">
        <f t="shared" si="1"/>
        <v>0</v>
      </c>
      <c r="S139" s="159">
        <v>0</v>
      </c>
      <c r="T139" s="160">
        <f t="shared" si="2"/>
        <v>0</v>
      </c>
      <c r="U139" s="28"/>
      <c r="V139" s="28"/>
      <c r="W139" s="28"/>
      <c r="X139" s="28"/>
      <c r="Y139" s="28"/>
      <c r="Z139" s="28"/>
      <c r="AA139" s="28"/>
      <c r="AB139" s="28"/>
      <c r="AC139" s="28"/>
      <c r="AD139" s="28"/>
      <c r="AE139" s="28"/>
      <c r="AR139" s="161" t="s">
        <v>86</v>
      </c>
      <c r="AT139" s="161" t="s">
        <v>177</v>
      </c>
      <c r="AU139" s="161" t="s">
        <v>76</v>
      </c>
      <c r="AY139" s="16" t="s">
        <v>175</v>
      </c>
      <c r="BE139" s="162">
        <f t="shared" si="3"/>
        <v>0</v>
      </c>
      <c r="BF139" s="162">
        <f t="shared" si="4"/>
        <v>0</v>
      </c>
      <c r="BG139" s="162">
        <f t="shared" si="5"/>
        <v>0</v>
      </c>
      <c r="BH139" s="162">
        <f t="shared" si="6"/>
        <v>0</v>
      </c>
      <c r="BI139" s="162">
        <f t="shared" si="7"/>
        <v>0</v>
      </c>
      <c r="BJ139" s="16" t="s">
        <v>80</v>
      </c>
      <c r="BK139" s="162">
        <f t="shared" si="8"/>
        <v>0</v>
      </c>
      <c r="BL139" s="16" t="s">
        <v>86</v>
      </c>
      <c r="BM139" s="161" t="s">
        <v>7</v>
      </c>
    </row>
    <row r="140" spans="1:65" s="2" customFormat="1" ht="16.5" customHeight="1" x14ac:dyDescent="0.2">
      <c r="A140" s="28"/>
      <c r="B140" s="149"/>
      <c r="C140" s="150">
        <v>10</v>
      </c>
      <c r="D140" s="150" t="s">
        <v>177</v>
      </c>
      <c r="E140" s="151" t="s">
        <v>2142</v>
      </c>
      <c r="F140" s="152" t="s">
        <v>2143</v>
      </c>
      <c r="G140" s="153" t="s">
        <v>275</v>
      </c>
      <c r="H140" s="154">
        <v>46</v>
      </c>
      <c r="I140" s="155"/>
      <c r="J140" s="155"/>
      <c r="K140" s="156"/>
      <c r="L140" s="29"/>
      <c r="M140" s="157" t="s">
        <v>1</v>
      </c>
      <c r="N140" s="158" t="s">
        <v>35</v>
      </c>
      <c r="O140" s="159">
        <v>0</v>
      </c>
      <c r="P140" s="159">
        <f t="shared" si="0"/>
        <v>0</v>
      </c>
      <c r="Q140" s="159">
        <v>0</v>
      </c>
      <c r="R140" s="159">
        <f t="shared" si="1"/>
        <v>0</v>
      </c>
      <c r="S140" s="159">
        <v>0</v>
      </c>
      <c r="T140" s="160">
        <f t="shared" si="2"/>
        <v>0</v>
      </c>
      <c r="U140" s="28"/>
      <c r="V140" s="28"/>
      <c r="W140" s="28"/>
      <c r="X140" s="28"/>
      <c r="Y140" s="28"/>
      <c r="Z140" s="28"/>
      <c r="AA140" s="28"/>
      <c r="AB140" s="28"/>
      <c r="AC140" s="28"/>
      <c r="AD140" s="28"/>
      <c r="AE140" s="28"/>
      <c r="AR140" s="161" t="s">
        <v>86</v>
      </c>
      <c r="AT140" s="161" t="s">
        <v>177</v>
      </c>
      <c r="AU140" s="161" t="s">
        <v>76</v>
      </c>
      <c r="AY140" s="16" t="s">
        <v>175</v>
      </c>
      <c r="BE140" s="162">
        <f t="shared" si="3"/>
        <v>0</v>
      </c>
      <c r="BF140" s="162">
        <f t="shared" si="4"/>
        <v>0</v>
      </c>
      <c r="BG140" s="162">
        <f t="shared" si="5"/>
        <v>0</v>
      </c>
      <c r="BH140" s="162">
        <f t="shared" si="6"/>
        <v>0</v>
      </c>
      <c r="BI140" s="162">
        <f t="shared" si="7"/>
        <v>0</v>
      </c>
      <c r="BJ140" s="16" t="s">
        <v>80</v>
      </c>
      <c r="BK140" s="162">
        <f t="shared" si="8"/>
        <v>0</v>
      </c>
      <c r="BL140" s="16" t="s">
        <v>86</v>
      </c>
      <c r="BM140" s="161" t="s">
        <v>129</v>
      </c>
    </row>
    <row r="141" spans="1:65" s="2" customFormat="1" ht="16.5" customHeight="1" x14ac:dyDescent="0.2">
      <c r="A141" s="28"/>
      <c r="B141" s="149"/>
      <c r="C141" s="150">
        <v>11</v>
      </c>
      <c r="D141" s="150" t="s">
        <v>177</v>
      </c>
      <c r="E141" s="151" t="s">
        <v>2144</v>
      </c>
      <c r="F141" s="152" t="s">
        <v>2145</v>
      </c>
      <c r="G141" s="153" t="s">
        <v>275</v>
      </c>
      <c r="H141" s="154">
        <v>46</v>
      </c>
      <c r="I141" s="155"/>
      <c r="J141" s="155"/>
      <c r="K141" s="156"/>
      <c r="L141" s="29"/>
      <c r="M141" s="157" t="s">
        <v>1</v>
      </c>
      <c r="N141" s="158" t="s">
        <v>35</v>
      </c>
      <c r="O141" s="159">
        <v>0</v>
      </c>
      <c r="P141" s="159">
        <f t="shared" si="0"/>
        <v>0</v>
      </c>
      <c r="Q141" s="159">
        <v>0</v>
      </c>
      <c r="R141" s="159">
        <f t="shared" si="1"/>
        <v>0</v>
      </c>
      <c r="S141" s="159">
        <v>0</v>
      </c>
      <c r="T141" s="160">
        <f t="shared" si="2"/>
        <v>0</v>
      </c>
      <c r="U141" s="28"/>
      <c r="V141" s="28"/>
      <c r="W141" s="28"/>
      <c r="X141" s="28"/>
      <c r="Y141" s="28"/>
      <c r="Z141" s="28"/>
      <c r="AA141" s="28"/>
      <c r="AB141" s="28"/>
      <c r="AC141" s="28"/>
      <c r="AD141" s="28"/>
      <c r="AE141" s="28"/>
      <c r="AR141" s="161" t="s">
        <v>86</v>
      </c>
      <c r="AT141" s="161" t="s">
        <v>177</v>
      </c>
      <c r="AU141" s="161" t="s">
        <v>76</v>
      </c>
      <c r="AY141" s="16" t="s">
        <v>175</v>
      </c>
      <c r="BE141" s="162">
        <f t="shared" si="3"/>
        <v>0</v>
      </c>
      <c r="BF141" s="162">
        <f t="shared" si="4"/>
        <v>0</v>
      </c>
      <c r="BG141" s="162">
        <f t="shared" si="5"/>
        <v>0</v>
      </c>
      <c r="BH141" s="162">
        <f t="shared" si="6"/>
        <v>0</v>
      </c>
      <c r="BI141" s="162">
        <f t="shared" si="7"/>
        <v>0</v>
      </c>
      <c r="BJ141" s="16" t="s">
        <v>80</v>
      </c>
      <c r="BK141" s="162">
        <f t="shared" si="8"/>
        <v>0</v>
      </c>
      <c r="BL141" s="16" t="s">
        <v>86</v>
      </c>
      <c r="BM141" s="161" t="s">
        <v>135</v>
      </c>
    </row>
    <row r="142" spans="1:65" s="2" customFormat="1" ht="16.5" customHeight="1" x14ac:dyDescent="0.2">
      <c r="A142" s="28"/>
      <c r="B142" s="149"/>
      <c r="C142" s="150">
        <v>12</v>
      </c>
      <c r="D142" s="150" t="s">
        <v>177</v>
      </c>
      <c r="E142" s="151" t="s">
        <v>2146</v>
      </c>
      <c r="F142" s="152" t="s">
        <v>2147</v>
      </c>
      <c r="G142" s="153" t="s">
        <v>275</v>
      </c>
      <c r="H142" s="154">
        <v>46</v>
      </c>
      <c r="I142" s="155"/>
      <c r="J142" s="155"/>
      <c r="K142" s="156"/>
      <c r="L142" s="29"/>
      <c r="M142" s="157" t="s">
        <v>1</v>
      </c>
      <c r="N142" s="158" t="s">
        <v>35</v>
      </c>
      <c r="O142" s="159">
        <v>0</v>
      </c>
      <c r="P142" s="159">
        <f t="shared" si="0"/>
        <v>0</v>
      </c>
      <c r="Q142" s="159">
        <v>0</v>
      </c>
      <c r="R142" s="159">
        <f t="shared" si="1"/>
        <v>0</v>
      </c>
      <c r="S142" s="159">
        <v>0</v>
      </c>
      <c r="T142" s="160">
        <f t="shared" si="2"/>
        <v>0</v>
      </c>
      <c r="U142" s="28"/>
      <c r="V142" s="28"/>
      <c r="W142" s="28"/>
      <c r="X142" s="28"/>
      <c r="Y142" s="28"/>
      <c r="Z142" s="28"/>
      <c r="AA142" s="28"/>
      <c r="AB142" s="28"/>
      <c r="AC142" s="28"/>
      <c r="AD142" s="28"/>
      <c r="AE142" s="28"/>
      <c r="AR142" s="161" t="s">
        <v>86</v>
      </c>
      <c r="AT142" s="161" t="s">
        <v>177</v>
      </c>
      <c r="AU142" s="161" t="s">
        <v>76</v>
      </c>
      <c r="AY142" s="16" t="s">
        <v>175</v>
      </c>
      <c r="BE142" s="162">
        <f t="shared" si="3"/>
        <v>0</v>
      </c>
      <c r="BF142" s="162">
        <f t="shared" si="4"/>
        <v>0</v>
      </c>
      <c r="BG142" s="162">
        <f t="shared" si="5"/>
        <v>0</v>
      </c>
      <c r="BH142" s="162">
        <f t="shared" si="6"/>
        <v>0</v>
      </c>
      <c r="BI142" s="162">
        <f t="shared" si="7"/>
        <v>0</v>
      </c>
      <c r="BJ142" s="16" t="s">
        <v>80</v>
      </c>
      <c r="BK142" s="162">
        <f t="shared" si="8"/>
        <v>0</v>
      </c>
      <c r="BL142" s="16" t="s">
        <v>86</v>
      </c>
      <c r="BM142" s="161" t="s">
        <v>296</v>
      </c>
    </row>
    <row r="143" spans="1:65" s="2" customFormat="1" ht="24.2" customHeight="1" x14ac:dyDescent="0.2">
      <c r="A143" s="28"/>
      <c r="B143" s="149"/>
      <c r="C143" s="150">
        <v>13</v>
      </c>
      <c r="D143" s="150" t="s">
        <v>177</v>
      </c>
      <c r="E143" s="151" t="s">
        <v>2148</v>
      </c>
      <c r="F143" s="152" t="s">
        <v>2149</v>
      </c>
      <c r="G143" s="153" t="s">
        <v>1124</v>
      </c>
      <c r="H143" s="154">
        <v>92</v>
      </c>
      <c r="I143" s="155"/>
      <c r="J143" s="155"/>
      <c r="K143" s="156"/>
      <c r="L143" s="29"/>
      <c r="M143" s="157" t="s">
        <v>1</v>
      </c>
      <c r="N143" s="158" t="s">
        <v>35</v>
      </c>
      <c r="O143" s="159">
        <v>0</v>
      </c>
      <c r="P143" s="159">
        <f t="shared" si="0"/>
        <v>0</v>
      </c>
      <c r="Q143" s="159">
        <v>0</v>
      </c>
      <c r="R143" s="159">
        <f t="shared" si="1"/>
        <v>0</v>
      </c>
      <c r="S143" s="159">
        <v>0</v>
      </c>
      <c r="T143" s="160">
        <f t="shared" si="2"/>
        <v>0</v>
      </c>
      <c r="U143" s="28"/>
      <c r="V143" s="28"/>
      <c r="W143" s="28"/>
      <c r="X143" s="28"/>
      <c r="Y143" s="28"/>
      <c r="Z143" s="28"/>
      <c r="AA143" s="28"/>
      <c r="AB143" s="28"/>
      <c r="AC143" s="28"/>
      <c r="AD143" s="28"/>
      <c r="AE143" s="28"/>
      <c r="AR143" s="161" t="s">
        <v>86</v>
      </c>
      <c r="AT143" s="161" t="s">
        <v>177</v>
      </c>
      <c r="AU143" s="161" t="s">
        <v>76</v>
      </c>
      <c r="AY143" s="16" t="s">
        <v>175</v>
      </c>
      <c r="BE143" s="162">
        <f t="shared" si="3"/>
        <v>0</v>
      </c>
      <c r="BF143" s="162">
        <f t="shared" si="4"/>
        <v>0</v>
      </c>
      <c r="BG143" s="162">
        <f t="shared" si="5"/>
        <v>0</v>
      </c>
      <c r="BH143" s="162">
        <f t="shared" si="6"/>
        <v>0</v>
      </c>
      <c r="BI143" s="162">
        <f t="shared" si="7"/>
        <v>0</v>
      </c>
      <c r="BJ143" s="16" t="s">
        <v>80</v>
      </c>
      <c r="BK143" s="162">
        <f t="shared" si="8"/>
        <v>0</v>
      </c>
      <c r="BL143" s="16" t="s">
        <v>86</v>
      </c>
      <c r="BM143" s="161" t="s">
        <v>304</v>
      </c>
    </row>
    <row r="144" spans="1:65" s="2" customFormat="1" ht="16.5" customHeight="1" x14ac:dyDescent="0.2">
      <c r="A144" s="28"/>
      <c r="B144" s="149"/>
      <c r="C144" s="150">
        <v>14</v>
      </c>
      <c r="D144" s="150" t="s">
        <v>177</v>
      </c>
      <c r="E144" s="151" t="s">
        <v>2150</v>
      </c>
      <c r="F144" s="152" t="s">
        <v>2151</v>
      </c>
      <c r="G144" s="153" t="s">
        <v>275</v>
      </c>
      <c r="H144" s="154">
        <v>1</v>
      </c>
      <c r="I144" s="155"/>
      <c r="J144" s="155"/>
      <c r="K144" s="156"/>
      <c r="L144" s="29"/>
      <c r="M144" s="157" t="s">
        <v>1</v>
      </c>
      <c r="N144" s="158" t="s">
        <v>35</v>
      </c>
      <c r="O144" s="159">
        <v>0</v>
      </c>
      <c r="P144" s="159">
        <f t="shared" si="0"/>
        <v>0</v>
      </c>
      <c r="Q144" s="159">
        <v>0</v>
      </c>
      <c r="R144" s="159">
        <f t="shared" si="1"/>
        <v>0</v>
      </c>
      <c r="S144" s="159">
        <v>0</v>
      </c>
      <c r="T144" s="160">
        <f t="shared" si="2"/>
        <v>0</v>
      </c>
      <c r="U144" s="28"/>
      <c r="V144" s="28"/>
      <c r="W144" s="28"/>
      <c r="X144" s="28"/>
      <c r="Y144" s="28"/>
      <c r="Z144" s="28"/>
      <c r="AA144" s="28"/>
      <c r="AB144" s="28"/>
      <c r="AC144" s="28"/>
      <c r="AD144" s="28"/>
      <c r="AE144" s="28"/>
      <c r="AR144" s="161" t="s">
        <v>86</v>
      </c>
      <c r="AT144" s="161" t="s">
        <v>177</v>
      </c>
      <c r="AU144" s="161" t="s">
        <v>76</v>
      </c>
      <c r="AY144" s="16" t="s">
        <v>175</v>
      </c>
      <c r="BE144" s="162">
        <f t="shared" si="3"/>
        <v>0</v>
      </c>
      <c r="BF144" s="162">
        <f t="shared" si="4"/>
        <v>0</v>
      </c>
      <c r="BG144" s="162">
        <f t="shared" si="5"/>
        <v>0</v>
      </c>
      <c r="BH144" s="162">
        <f t="shared" si="6"/>
        <v>0</v>
      </c>
      <c r="BI144" s="162">
        <f t="shared" si="7"/>
        <v>0</v>
      </c>
      <c r="BJ144" s="16" t="s">
        <v>80</v>
      </c>
      <c r="BK144" s="162">
        <f t="shared" si="8"/>
        <v>0</v>
      </c>
      <c r="BL144" s="16" t="s">
        <v>86</v>
      </c>
      <c r="BM144" s="161" t="s">
        <v>318</v>
      </c>
    </row>
    <row r="145" spans="1:65" s="2" customFormat="1" ht="16.5" customHeight="1" x14ac:dyDescent="0.2">
      <c r="A145" s="28"/>
      <c r="B145" s="149"/>
      <c r="C145" s="150">
        <v>15</v>
      </c>
      <c r="D145" s="150" t="s">
        <v>177</v>
      </c>
      <c r="E145" s="151" t="s">
        <v>2152</v>
      </c>
      <c r="F145" s="152" t="s">
        <v>2153</v>
      </c>
      <c r="G145" s="153" t="s">
        <v>275</v>
      </c>
      <c r="H145" s="154">
        <v>1</v>
      </c>
      <c r="I145" s="155"/>
      <c r="J145" s="155"/>
      <c r="K145" s="156"/>
      <c r="L145" s="29"/>
      <c r="M145" s="157" t="s">
        <v>1</v>
      </c>
      <c r="N145" s="158" t="s">
        <v>35</v>
      </c>
      <c r="O145" s="159">
        <v>0</v>
      </c>
      <c r="P145" s="159">
        <f t="shared" si="0"/>
        <v>0</v>
      </c>
      <c r="Q145" s="159">
        <v>0</v>
      </c>
      <c r="R145" s="159">
        <f t="shared" si="1"/>
        <v>0</v>
      </c>
      <c r="S145" s="159">
        <v>0</v>
      </c>
      <c r="T145" s="160">
        <f t="shared" si="2"/>
        <v>0</v>
      </c>
      <c r="U145" s="28"/>
      <c r="V145" s="28"/>
      <c r="W145" s="28"/>
      <c r="X145" s="28"/>
      <c r="Y145" s="28"/>
      <c r="Z145" s="28"/>
      <c r="AA145" s="28"/>
      <c r="AB145" s="28"/>
      <c r="AC145" s="28"/>
      <c r="AD145" s="28"/>
      <c r="AE145" s="28"/>
      <c r="AR145" s="161" t="s">
        <v>86</v>
      </c>
      <c r="AT145" s="161" t="s">
        <v>177</v>
      </c>
      <c r="AU145" s="161" t="s">
        <v>76</v>
      </c>
      <c r="AY145" s="16" t="s">
        <v>175</v>
      </c>
      <c r="BE145" s="162">
        <f t="shared" si="3"/>
        <v>0</v>
      </c>
      <c r="BF145" s="162">
        <f t="shared" si="4"/>
        <v>0</v>
      </c>
      <c r="BG145" s="162">
        <f t="shared" si="5"/>
        <v>0</v>
      </c>
      <c r="BH145" s="162">
        <f t="shared" si="6"/>
        <v>0</v>
      </c>
      <c r="BI145" s="162">
        <f t="shared" si="7"/>
        <v>0</v>
      </c>
      <c r="BJ145" s="16" t="s">
        <v>80</v>
      </c>
      <c r="BK145" s="162">
        <f t="shared" si="8"/>
        <v>0</v>
      </c>
      <c r="BL145" s="16" t="s">
        <v>86</v>
      </c>
      <c r="BM145" s="161" t="s">
        <v>327</v>
      </c>
    </row>
    <row r="146" spans="1:65" s="2" customFormat="1" ht="16.5" customHeight="1" x14ac:dyDescent="0.2">
      <c r="A146" s="28"/>
      <c r="B146" s="149"/>
      <c r="C146" s="150">
        <v>16</v>
      </c>
      <c r="D146" s="150" t="s">
        <v>177</v>
      </c>
      <c r="E146" s="151" t="s">
        <v>2154</v>
      </c>
      <c r="F146" s="152" t="s">
        <v>2155</v>
      </c>
      <c r="G146" s="153" t="s">
        <v>250</v>
      </c>
      <c r="H146" s="154">
        <v>3000</v>
      </c>
      <c r="I146" s="155"/>
      <c r="J146" s="155"/>
      <c r="K146" s="156"/>
      <c r="L146" s="29"/>
      <c r="M146" s="157" t="s">
        <v>1</v>
      </c>
      <c r="N146" s="158" t="s">
        <v>35</v>
      </c>
      <c r="O146" s="159">
        <v>0</v>
      </c>
      <c r="P146" s="159">
        <f t="shared" si="0"/>
        <v>0</v>
      </c>
      <c r="Q146" s="159">
        <v>0</v>
      </c>
      <c r="R146" s="159">
        <f t="shared" si="1"/>
        <v>0</v>
      </c>
      <c r="S146" s="159">
        <v>0</v>
      </c>
      <c r="T146" s="160">
        <f t="shared" si="2"/>
        <v>0</v>
      </c>
      <c r="U146" s="28"/>
      <c r="V146" s="28"/>
      <c r="W146" s="28"/>
      <c r="X146" s="28"/>
      <c r="Y146" s="28"/>
      <c r="Z146" s="28"/>
      <c r="AA146" s="28"/>
      <c r="AB146" s="28"/>
      <c r="AC146" s="28"/>
      <c r="AD146" s="28"/>
      <c r="AE146" s="28"/>
      <c r="AR146" s="161" t="s">
        <v>86</v>
      </c>
      <c r="AT146" s="161" t="s">
        <v>177</v>
      </c>
      <c r="AU146" s="161" t="s">
        <v>76</v>
      </c>
      <c r="AY146" s="16" t="s">
        <v>175</v>
      </c>
      <c r="BE146" s="162">
        <f t="shared" si="3"/>
        <v>0</v>
      </c>
      <c r="BF146" s="162">
        <f t="shared" si="4"/>
        <v>0</v>
      </c>
      <c r="BG146" s="162">
        <f t="shared" si="5"/>
        <v>0</v>
      </c>
      <c r="BH146" s="162">
        <f t="shared" si="6"/>
        <v>0</v>
      </c>
      <c r="BI146" s="162">
        <f t="shared" si="7"/>
        <v>0</v>
      </c>
      <c r="BJ146" s="16" t="s">
        <v>80</v>
      </c>
      <c r="BK146" s="162">
        <f t="shared" si="8"/>
        <v>0</v>
      </c>
      <c r="BL146" s="16" t="s">
        <v>86</v>
      </c>
      <c r="BM146" s="161" t="s">
        <v>338</v>
      </c>
    </row>
    <row r="147" spans="1:65" s="2" customFormat="1" ht="16.5" customHeight="1" x14ac:dyDescent="0.2">
      <c r="A147" s="28"/>
      <c r="B147" s="149"/>
      <c r="C147" s="150">
        <v>17</v>
      </c>
      <c r="D147" s="150" t="s">
        <v>177</v>
      </c>
      <c r="E147" s="151" t="s">
        <v>2156</v>
      </c>
      <c r="F147" s="152" t="s">
        <v>2157</v>
      </c>
      <c r="G147" s="153" t="s">
        <v>250</v>
      </c>
      <c r="H147" s="154">
        <v>3000</v>
      </c>
      <c r="I147" s="155"/>
      <c r="J147" s="155"/>
      <c r="K147" s="156"/>
      <c r="L147" s="29"/>
      <c r="M147" s="157" t="s">
        <v>1</v>
      </c>
      <c r="N147" s="158" t="s">
        <v>35</v>
      </c>
      <c r="O147" s="159">
        <v>0</v>
      </c>
      <c r="P147" s="159">
        <f t="shared" si="0"/>
        <v>0</v>
      </c>
      <c r="Q147" s="159">
        <v>0</v>
      </c>
      <c r="R147" s="159">
        <f t="shared" si="1"/>
        <v>0</v>
      </c>
      <c r="S147" s="159">
        <v>0</v>
      </c>
      <c r="T147" s="160">
        <f t="shared" si="2"/>
        <v>0</v>
      </c>
      <c r="U147" s="28"/>
      <c r="V147" s="28"/>
      <c r="W147" s="28"/>
      <c r="X147" s="28"/>
      <c r="Y147" s="28"/>
      <c r="Z147" s="28"/>
      <c r="AA147" s="28"/>
      <c r="AB147" s="28"/>
      <c r="AC147" s="28"/>
      <c r="AD147" s="28"/>
      <c r="AE147" s="28"/>
      <c r="AR147" s="161" t="s">
        <v>86</v>
      </c>
      <c r="AT147" s="161" t="s">
        <v>177</v>
      </c>
      <c r="AU147" s="161" t="s">
        <v>76</v>
      </c>
      <c r="AY147" s="16" t="s">
        <v>175</v>
      </c>
      <c r="BE147" s="162">
        <f t="shared" si="3"/>
        <v>0</v>
      </c>
      <c r="BF147" s="162">
        <f t="shared" si="4"/>
        <v>0</v>
      </c>
      <c r="BG147" s="162">
        <f t="shared" si="5"/>
        <v>0</v>
      </c>
      <c r="BH147" s="162">
        <f t="shared" si="6"/>
        <v>0</v>
      </c>
      <c r="BI147" s="162">
        <f t="shared" si="7"/>
        <v>0</v>
      </c>
      <c r="BJ147" s="16" t="s">
        <v>80</v>
      </c>
      <c r="BK147" s="162">
        <f t="shared" si="8"/>
        <v>0</v>
      </c>
      <c r="BL147" s="16" t="s">
        <v>86</v>
      </c>
      <c r="BM147" s="161" t="s">
        <v>346</v>
      </c>
    </row>
    <row r="148" spans="1:65" s="2" customFormat="1" ht="16.5" customHeight="1" x14ac:dyDescent="0.2">
      <c r="A148" s="28"/>
      <c r="B148" s="149"/>
      <c r="C148" s="150">
        <v>18</v>
      </c>
      <c r="D148" s="150" t="s">
        <v>177</v>
      </c>
      <c r="E148" s="151" t="s">
        <v>2158</v>
      </c>
      <c r="F148" s="152" t="s">
        <v>2159</v>
      </c>
      <c r="G148" s="153" t="s">
        <v>250</v>
      </c>
      <c r="H148" s="154">
        <v>30</v>
      </c>
      <c r="I148" s="155"/>
      <c r="J148" s="155"/>
      <c r="K148" s="156"/>
      <c r="L148" s="29"/>
      <c r="M148" s="157" t="s">
        <v>1</v>
      </c>
      <c r="N148" s="158" t="s">
        <v>35</v>
      </c>
      <c r="O148" s="159">
        <v>0</v>
      </c>
      <c r="P148" s="159">
        <f t="shared" si="0"/>
        <v>0</v>
      </c>
      <c r="Q148" s="159">
        <v>0</v>
      </c>
      <c r="R148" s="159">
        <f t="shared" si="1"/>
        <v>0</v>
      </c>
      <c r="S148" s="159">
        <v>0</v>
      </c>
      <c r="T148" s="160">
        <f t="shared" si="2"/>
        <v>0</v>
      </c>
      <c r="U148" s="28"/>
      <c r="V148" s="28"/>
      <c r="W148" s="28"/>
      <c r="X148" s="28"/>
      <c r="Y148" s="28"/>
      <c r="Z148" s="28"/>
      <c r="AA148" s="28"/>
      <c r="AB148" s="28"/>
      <c r="AC148" s="28"/>
      <c r="AD148" s="28"/>
      <c r="AE148" s="28"/>
      <c r="AR148" s="161" t="s">
        <v>86</v>
      </c>
      <c r="AT148" s="161" t="s">
        <v>177</v>
      </c>
      <c r="AU148" s="161" t="s">
        <v>76</v>
      </c>
      <c r="AY148" s="16" t="s">
        <v>175</v>
      </c>
      <c r="BE148" s="162">
        <f t="shared" si="3"/>
        <v>0</v>
      </c>
      <c r="BF148" s="162">
        <f t="shared" si="4"/>
        <v>0</v>
      </c>
      <c r="BG148" s="162">
        <f t="shared" si="5"/>
        <v>0</v>
      </c>
      <c r="BH148" s="162">
        <f t="shared" si="6"/>
        <v>0</v>
      </c>
      <c r="BI148" s="162">
        <f t="shared" si="7"/>
        <v>0</v>
      </c>
      <c r="BJ148" s="16" t="s">
        <v>80</v>
      </c>
      <c r="BK148" s="162">
        <f t="shared" si="8"/>
        <v>0</v>
      </c>
      <c r="BL148" s="16" t="s">
        <v>86</v>
      </c>
      <c r="BM148" s="161" t="s">
        <v>357</v>
      </c>
    </row>
    <row r="149" spans="1:65" s="2" customFormat="1" ht="16.5" customHeight="1" x14ac:dyDescent="0.2">
      <c r="A149" s="28"/>
      <c r="B149" s="149"/>
      <c r="C149" s="150">
        <v>19</v>
      </c>
      <c r="D149" s="150" t="s">
        <v>177</v>
      </c>
      <c r="E149" s="151" t="s">
        <v>2160</v>
      </c>
      <c r="F149" s="152" t="s">
        <v>2161</v>
      </c>
      <c r="G149" s="153" t="s">
        <v>250</v>
      </c>
      <c r="H149" s="154">
        <v>30</v>
      </c>
      <c r="I149" s="155"/>
      <c r="J149" s="155"/>
      <c r="K149" s="156"/>
      <c r="L149" s="29"/>
      <c r="M149" s="157" t="s">
        <v>1</v>
      </c>
      <c r="N149" s="158" t="s">
        <v>35</v>
      </c>
      <c r="O149" s="159">
        <v>0</v>
      </c>
      <c r="P149" s="159">
        <f t="shared" si="0"/>
        <v>0</v>
      </c>
      <c r="Q149" s="159">
        <v>0</v>
      </c>
      <c r="R149" s="159">
        <f t="shared" si="1"/>
        <v>0</v>
      </c>
      <c r="S149" s="159">
        <v>0</v>
      </c>
      <c r="T149" s="160">
        <f t="shared" si="2"/>
        <v>0</v>
      </c>
      <c r="U149" s="28"/>
      <c r="V149" s="28"/>
      <c r="W149" s="28"/>
      <c r="X149" s="28"/>
      <c r="Y149" s="28"/>
      <c r="Z149" s="28"/>
      <c r="AA149" s="28"/>
      <c r="AB149" s="28"/>
      <c r="AC149" s="28"/>
      <c r="AD149" s="28"/>
      <c r="AE149" s="28"/>
      <c r="AR149" s="161" t="s">
        <v>86</v>
      </c>
      <c r="AT149" s="161" t="s">
        <v>177</v>
      </c>
      <c r="AU149" s="161" t="s">
        <v>76</v>
      </c>
      <c r="AY149" s="16" t="s">
        <v>175</v>
      </c>
      <c r="BE149" s="162">
        <f t="shared" si="3"/>
        <v>0</v>
      </c>
      <c r="BF149" s="162">
        <f t="shared" si="4"/>
        <v>0</v>
      </c>
      <c r="BG149" s="162">
        <f t="shared" si="5"/>
        <v>0</v>
      </c>
      <c r="BH149" s="162">
        <f t="shared" si="6"/>
        <v>0</v>
      </c>
      <c r="BI149" s="162">
        <f t="shared" si="7"/>
        <v>0</v>
      </c>
      <c r="BJ149" s="16" t="s">
        <v>80</v>
      </c>
      <c r="BK149" s="162">
        <f t="shared" si="8"/>
        <v>0</v>
      </c>
      <c r="BL149" s="16" t="s">
        <v>86</v>
      </c>
      <c r="BM149" s="161" t="s">
        <v>367</v>
      </c>
    </row>
    <row r="150" spans="1:65" s="2" customFormat="1" ht="16.5" customHeight="1" x14ac:dyDescent="0.2">
      <c r="A150" s="28"/>
      <c r="B150" s="149"/>
      <c r="C150" s="150">
        <v>20</v>
      </c>
      <c r="D150" s="150" t="s">
        <v>177</v>
      </c>
      <c r="E150" s="151" t="s">
        <v>2162</v>
      </c>
      <c r="F150" s="152" t="s">
        <v>2163</v>
      </c>
      <c r="G150" s="153" t="s">
        <v>250</v>
      </c>
      <c r="H150" s="154">
        <v>200</v>
      </c>
      <c r="I150" s="155"/>
      <c r="J150" s="155"/>
      <c r="K150" s="156"/>
      <c r="L150" s="29"/>
      <c r="M150" s="157" t="s">
        <v>1</v>
      </c>
      <c r="N150" s="158" t="s">
        <v>35</v>
      </c>
      <c r="O150" s="159">
        <v>0</v>
      </c>
      <c r="P150" s="159">
        <f t="shared" si="0"/>
        <v>0</v>
      </c>
      <c r="Q150" s="159">
        <v>0</v>
      </c>
      <c r="R150" s="159">
        <f t="shared" si="1"/>
        <v>0</v>
      </c>
      <c r="S150" s="159">
        <v>0</v>
      </c>
      <c r="T150" s="160">
        <f t="shared" si="2"/>
        <v>0</v>
      </c>
      <c r="U150" s="28"/>
      <c r="V150" s="28"/>
      <c r="W150" s="28"/>
      <c r="X150" s="28"/>
      <c r="Y150" s="28"/>
      <c r="Z150" s="28"/>
      <c r="AA150" s="28"/>
      <c r="AB150" s="28"/>
      <c r="AC150" s="28"/>
      <c r="AD150" s="28"/>
      <c r="AE150" s="28"/>
      <c r="AR150" s="161" t="s">
        <v>86</v>
      </c>
      <c r="AT150" s="161" t="s">
        <v>177</v>
      </c>
      <c r="AU150" s="161" t="s">
        <v>76</v>
      </c>
      <c r="AY150" s="16" t="s">
        <v>175</v>
      </c>
      <c r="BE150" s="162">
        <f t="shared" si="3"/>
        <v>0</v>
      </c>
      <c r="BF150" s="162">
        <f t="shared" si="4"/>
        <v>0</v>
      </c>
      <c r="BG150" s="162">
        <f t="shared" si="5"/>
        <v>0</v>
      </c>
      <c r="BH150" s="162">
        <f t="shared" si="6"/>
        <v>0</v>
      </c>
      <c r="BI150" s="162">
        <f t="shared" si="7"/>
        <v>0</v>
      </c>
      <c r="BJ150" s="16" t="s">
        <v>80</v>
      </c>
      <c r="BK150" s="162">
        <f t="shared" si="8"/>
        <v>0</v>
      </c>
      <c r="BL150" s="16" t="s">
        <v>86</v>
      </c>
      <c r="BM150" s="161" t="s">
        <v>376</v>
      </c>
    </row>
    <row r="151" spans="1:65" s="2" customFormat="1" ht="16.5" customHeight="1" x14ac:dyDescent="0.2">
      <c r="A151" s="28"/>
      <c r="B151" s="149"/>
      <c r="C151" s="150">
        <v>21</v>
      </c>
      <c r="D151" s="150" t="s">
        <v>177</v>
      </c>
      <c r="E151" s="151" t="s">
        <v>2164</v>
      </c>
      <c r="F151" s="152" t="s">
        <v>2165</v>
      </c>
      <c r="G151" s="153" t="s">
        <v>250</v>
      </c>
      <c r="H151" s="154">
        <v>200</v>
      </c>
      <c r="I151" s="155"/>
      <c r="J151" s="155"/>
      <c r="K151" s="156"/>
      <c r="L151" s="29"/>
      <c r="M151" s="157" t="s">
        <v>1</v>
      </c>
      <c r="N151" s="158" t="s">
        <v>35</v>
      </c>
      <c r="O151" s="159">
        <v>0</v>
      </c>
      <c r="P151" s="159">
        <f t="shared" si="0"/>
        <v>0</v>
      </c>
      <c r="Q151" s="159">
        <v>0</v>
      </c>
      <c r="R151" s="159">
        <f t="shared" si="1"/>
        <v>0</v>
      </c>
      <c r="S151" s="159">
        <v>0</v>
      </c>
      <c r="T151" s="160">
        <f t="shared" si="2"/>
        <v>0</v>
      </c>
      <c r="U151" s="28"/>
      <c r="V151" s="28"/>
      <c r="W151" s="28"/>
      <c r="X151" s="28"/>
      <c r="Y151" s="28"/>
      <c r="Z151" s="28"/>
      <c r="AA151" s="28"/>
      <c r="AB151" s="28"/>
      <c r="AC151" s="28"/>
      <c r="AD151" s="28"/>
      <c r="AE151" s="28"/>
      <c r="AR151" s="161" t="s">
        <v>86</v>
      </c>
      <c r="AT151" s="161" t="s">
        <v>177</v>
      </c>
      <c r="AU151" s="161" t="s">
        <v>76</v>
      </c>
      <c r="AY151" s="16" t="s">
        <v>175</v>
      </c>
      <c r="BE151" s="162">
        <f t="shared" si="3"/>
        <v>0</v>
      </c>
      <c r="BF151" s="162">
        <f t="shared" si="4"/>
        <v>0</v>
      </c>
      <c r="BG151" s="162">
        <f t="shared" si="5"/>
        <v>0</v>
      </c>
      <c r="BH151" s="162">
        <f t="shared" si="6"/>
        <v>0</v>
      </c>
      <c r="BI151" s="162">
        <f t="shared" si="7"/>
        <v>0</v>
      </c>
      <c r="BJ151" s="16" t="s">
        <v>80</v>
      </c>
      <c r="BK151" s="162">
        <f t="shared" si="8"/>
        <v>0</v>
      </c>
      <c r="BL151" s="16" t="s">
        <v>86</v>
      </c>
      <c r="BM151" s="161" t="s">
        <v>386</v>
      </c>
    </row>
    <row r="152" spans="1:65" s="2" customFormat="1" ht="16.5" customHeight="1" x14ac:dyDescent="0.2">
      <c r="A152" s="28"/>
      <c r="B152" s="149"/>
      <c r="C152" s="150">
        <v>22</v>
      </c>
      <c r="D152" s="150" t="s">
        <v>177</v>
      </c>
      <c r="E152" s="151" t="s">
        <v>2166</v>
      </c>
      <c r="F152" s="152" t="s">
        <v>2167</v>
      </c>
      <c r="G152" s="153" t="s">
        <v>250</v>
      </c>
      <c r="H152" s="154">
        <v>100</v>
      </c>
      <c r="I152" s="155"/>
      <c r="J152" s="155"/>
      <c r="K152" s="156"/>
      <c r="L152" s="29"/>
      <c r="M152" s="157" t="s">
        <v>1</v>
      </c>
      <c r="N152" s="158" t="s">
        <v>35</v>
      </c>
      <c r="O152" s="159">
        <v>0</v>
      </c>
      <c r="P152" s="159">
        <f t="shared" si="0"/>
        <v>0</v>
      </c>
      <c r="Q152" s="159">
        <v>0</v>
      </c>
      <c r="R152" s="159">
        <f t="shared" si="1"/>
        <v>0</v>
      </c>
      <c r="S152" s="159">
        <v>0</v>
      </c>
      <c r="T152" s="160">
        <f t="shared" si="2"/>
        <v>0</v>
      </c>
      <c r="U152" s="28"/>
      <c r="V152" s="28"/>
      <c r="W152" s="28"/>
      <c r="X152" s="28"/>
      <c r="Y152" s="28"/>
      <c r="Z152" s="28"/>
      <c r="AA152" s="28"/>
      <c r="AB152" s="28"/>
      <c r="AC152" s="28"/>
      <c r="AD152" s="28"/>
      <c r="AE152" s="28"/>
      <c r="AR152" s="161" t="s">
        <v>86</v>
      </c>
      <c r="AT152" s="161" t="s">
        <v>177</v>
      </c>
      <c r="AU152" s="161" t="s">
        <v>76</v>
      </c>
      <c r="AY152" s="16" t="s">
        <v>175</v>
      </c>
      <c r="BE152" s="162">
        <f t="shared" si="3"/>
        <v>0</v>
      </c>
      <c r="BF152" s="162">
        <f t="shared" si="4"/>
        <v>0</v>
      </c>
      <c r="BG152" s="162">
        <f t="shared" si="5"/>
        <v>0</v>
      </c>
      <c r="BH152" s="162">
        <f t="shared" si="6"/>
        <v>0</v>
      </c>
      <c r="BI152" s="162">
        <f t="shared" si="7"/>
        <v>0</v>
      </c>
      <c r="BJ152" s="16" t="s">
        <v>80</v>
      </c>
      <c r="BK152" s="162">
        <f t="shared" si="8"/>
        <v>0</v>
      </c>
      <c r="BL152" s="16" t="s">
        <v>86</v>
      </c>
      <c r="BM152" s="161" t="s">
        <v>396</v>
      </c>
    </row>
    <row r="153" spans="1:65" s="2" customFormat="1" ht="16.5" customHeight="1" x14ac:dyDescent="0.2">
      <c r="A153" s="28"/>
      <c r="B153" s="149"/>
      <c r="C153" s="150">
        <v>23</v>
      </c>
      <c r="D153" s="150" t="s">
        <v>177</v>
      </c>
      <c r="E153" s="151" t="s">
        <v>2168</v>
      </c>
      <c r="F153" s="152" t="s">
        <v>2169</v>
      </c>
      <c r="G153" s="153" t="s">
        <v>250</v>
      </c>
      <c r="H153" s="154">
        <v>100</v>
      </c>
      <c r="I153" s="155"/>
      <c r="J153" s="155"/>
      <c r="K153" s="156"/>
      <c r="L153" s="29"/>
      <c r="M153" s="157" t="s">
        <v>1</v>
      </c>
      <c r="N153" s="158" t="s">
        <v>35</v>
      </c>
      <c r="O153" s="159">
        <v>0</v>
      </c>
      <c r="P153" s="159">
        <f t="shared" si="0"/>
        <v>0</v>
      </c>
      <c r="Q153" s="159">
        <v>0</v>
      </c>
      <c r="R153" s="159">
        <f t="shared" si="1"/>
        <v>0</v>
      </c>
      <c r="S153" s="159">
        <v>0</v>
      </c>
      <c r="T153" s="160">
        <f t="shared" si="2"/>
        <v>0</v>
      </c>
      <c r="U153" s="28"/>
      <c r="V153" s="28"/>
      <c r="W153" s="28"/>
      <c r="X153" s="28"/>
      <c r="Y153" s="28"/>
      <c r="Z153" s="28"/>
      <c r="AA153" s="28"/>
      <c r="AB153" s="28"/>
      <c r="AC153" s="28"/>
      <c r="AD153" s="28"/>
      <c r="AE153" s="28"/>
      <c r="AR153" s="161" t="s">
        <v>86</v>
      </c>
      <c r="AT153" s="161" t="s">
        <v>177</v>
      </c>
      <c r="AU153" s="161" t="s">
        <v>76</v>
      </c>
      <c r="AY153" s="16" t="s">
        <v>175</v>
      </c>
      <c r="BE153" s="162">
        <f t="shared" si="3"/>
        <v>0</v>
      </c>
      <c r="BF153" s="162">
        <f t="shared" si="4"/>
        <v>0</v>
      </c>
      <c r="BG153" s="162">
        <f t="shared" si="5"/>
        <v>0</v>
      </c>
      <c r="BH153" s="162">
        <f t="shared" si="6"/>
        <v>0</v>
      </c>
      <c r="BI153" s="162">
        <f t="shared" si="7"/>
        <v>0</v>
      </c>
      <c r="BJ153" s="16" t="s">
        <v>80</v>
      </c>
      <c r="BK153" s="162">
        <f t="shared" si="8"/>
        <v>0</v>
      </c>
      <c r="BL153" s="16" t="s">
        <v>86</v>
      </c>
      <c r="BM153" s="161" t="s">
        <v>407</v>
      </c>
    </row>
    <row r="154" spans="1:65" s="2" customFormat="1" ht="16.5" customHeight="1" x14ac:dyDescent="0.2">
      <c r="A154" s="28"/>
      <c r="B154" s="149"/>
      <c r="C154" s="150">
        <v>24</v>
      </c>
      <c r="D154" s="150" t="s">
        <v>177</v>
      </c>
      <c r="E154" s="151" t="s">
        <v>2170</v>
      </c>
      <c r="F154" s="152" t="s">
        <v>2171</v>
      </c>
      <c r="G154" s="153" t="s">
        <v>250</v>
      </c>
      <c r="H154" s="154">
        <v>150</v>
      </c>
      <c r="I154" s="155"/>
      <c r="J154" s="155"/>
      <c r="K154" s="156"/>
      <c r="L154" s="29"/>
      <c r="M154" s="157" t="s">
        <v>1</v>
      </c>
      <c r="N154" s="158" t="s">
        <v>35</v>
      </c>
      <c r="O154" s="159">
        <v>0</v>
      </c>
      <c r="P154" s="159">
        <f t="shared" si="0"/>
        <v>0</v>
      </c>
      <c r="Q154" s="159">
        <v>0</v>
      </c>
      <c r="R154" s="159">
        <f t="shared" si="1"/>
        <v>0</v>
      </c>
      <c r="S154" s="159">
        <v>0</v>
      </c>
      <c r="T154" s="160">
        <f t="shared" si="2"/>
        <v>0</v>
      </c>
      <c r="U154" s="28"/>
      <c r="V154" s="28"/>
      <c r="W154" s="28"/>
      <c r="X154" s="28"/>
      <c r="Y154" s="28"/>
      <c r="Z154" s="28"/>
      <c r="AA154" s="28"/>
      <c r="AB154" s="28"/>
      <c r="AC154" s="28"/>
      <c r="AD154" s="28"/>
      <c r="AE154" s="28"/>
      <c r="AR154" s="161" t="s">
        <v>86</v>
      </c>
      <c r="AT154" s="161" t="s">
        <v>177</v>
      </c>
      <c r="AU154" s="161" t="s">
        <v>76</v>
      </c>
      <c r="AY154" s="16" t="s">
        <v>175</v>
      </c>
      <c r="BE154" s="162">
        <f t="shared" si="3"/>
        <v>0</v>
      </c>
      <c r="BF154" s="162">
        <f t="shared" si="4"/>
        <v>0</v>
      </c>
      <c r="BG154" s="162">
        <f t="shared" si="5"/>
        <v>0</v>
      </c>
      <c r="BH154" s="162">
        <f t="shared" si="6"/>
        <v>0</v>
      </c>
      <c r="BI154" s="162">
        <f t="shared" si="7"/>
        <v>0</v>
      </c>
      <c r="BJ154" s="16" t="s">
        <v>80</v>
      </c>
      <c r="BK154" s="162">
        <f t="shared" si="8"/>
        <v>0</v>
      </c>
      <c r="BL154" s="16" t="s">
        <v>86</v>
      </c>
      <c r="BM154" s="161" t="s">
        <v>415</v>
      </c>
    </row>
    <row r="155" spans="1:65" s="2" customFormat="1" ht="16.5" customHeight="1" x14ac:dyDescent="0.2">
      <c r="A155" s="28"/>
      <c r="B155" s="149"/>
      <c r="C155" s="150">
        <v>25</v>
      </c>
      <c r="D155" s="150" t="s">
        <v>177</v>
      </c>
      <c r="E155" s="151" t="s">
        <v>2172</v>
      </c>
      <c r="F155" s="152" t="s">
        <v>2169</v>
      </c>
      <c r="G155" s="153" t="s">
        <v>250</v>
      </c>
      <c r="H155" s="154">
        <v>150</v>
      </c>
      <c r="I155" s="155"/>
      <c r="J155" s="155"/>
      <c r="K155" s="156"/>
      <c r="L155" s="29"/>
      <c r="M155" s="157" t="s">
        <v>1</v>
      </c>
      <c r="N155" s="158" t="s">
        <v>35</v>
      </c>
      <c r="O155" s="159">
        <v>0</v>
      </c>
      <c r="P155" s="159">
        <f t="shared" si="0"/>
        <v>0</v>
      </c>
      <c r="Q155" s="159">
        <v>0</v>
      </c>
      <c r="R155" s="159">
        <f t="shared" si="1"/>
        <v>0</v>
      </c>
      <c r="S155" s="159">
        <v>0</v>
      </c>
      <c r="T155" s="160">
        <f t="shared" si="2"/>
        <v>0</v>
      </c>
      <c r="U155" s="28"/>
      <c r="V155" s="28"/>
      <c r="W155" s="28"/>
      <c r="X155" s="28"/>
      <c r="Y155" s="28"/>
      <c r="Z155" s="28"/>
      <c r="AA155" s="28"/>
      <c r="AB155" s="28"/>
      <c r="AC155" s="28"/>
      <c r="AD155" s="28"/>
      <c r="AE155" s="28"/>
      <c r="AR155" s="161" t="s">
        <v>86</v>
      </c>
      <c r="AT155" s="161" t="s">
        <v>177</v>
      </c>
      <c r="AU155" s="161" t="s">
        <v>76</v>
      </c>
      <c r="AY155" s="16" t="s">
        <v>175</v>
      </c>
      <c r="BE155" s="162">
        <f t="shared" si="3"/>
        <v>0</v>
      </c>
      <c r="BF155" s="162">
        <f t="shared" si="4"/>
        <v>0</v>
      </c>
      <c r="BG155" s="162">
        <f t="shared" si="5"/>
        <v>0</v>
      </c>
      <c r="BH155" s="162">
        <f t="shared" si="6"/>
        <v>0</v>
      </c>
      <c r="BI155" s="162">
        <f t="shared" si="7"/>
        <v>0</v>
      </c>
      <c r="BJ155" s="16" t="s">
        <v>80</v>
      </c>
      <c r="BK155" s="162">
        <f t="shared" si="8"/>
        <v>0</v>
      </c>
      <c r="BL155" s="16" t="s">
        <v>86</v>
      </c>
      <c r="BM155" s="161" t="s">
        <v>426</v>
      </c>
    </row>
    <row r="156" spans="1:65" s="2" customFormat="1" ht="24.2" customHeight="1" x14ac:dyDescent="0.2">
      <c r="A156" s="28"/>
      <c r="B156" s="149"/>
      <c r="C156" s="150">
        <v>26</v>
      </c>
      <c r="D156" s="150" t="s">
        <v>177</v>
      </c>
      <c r="E156" s="151" t="s">
        <v>2173</v>
      </c>
      <c r="F156" s="152" t="s">
        <v>2174</v>
      </c>
      <c r="G156" s="153" t="s">
        <v>275</v>
      </c>
      <c r="H156" s="154">
        <v>1</v>
      </c>
      <c r="I156" s="155"/>
      <c r="J156" s="155"/>
      <c r="K156" s="156"/>
      <c r="L156" s="29"/>
      <c r="M156" s="157" t="s">
        <v>1</v>
      </c>
      <c r="N156" s="158" t="s">
        <v>35</v>
      </c>
      <c r="O156" s="159">
        <v>0</v>
      </c>
      <c r="P156" s="159">
        <f t="shared" si="0"/>
        <v>0</v>
      </c>
      <c r="Q156" s="159">
        <v>0</v>
      </c>
      <c r="R156" s="159">
        <f t="shared" si="1"/>
        <v>0</v>
      </c>
      <c r="S156" s="159">
        <v>0</v>
      </c>
      <c r="T156" s="160">
        <f t="shared" si="2"/>
        <v>0</v>
      </c>
      <c r="U156" s="28"/>
      <c r="V156" s="28"/>
      <c r="W156" s="28"/>
      <c r="X156" s="28"/>
      <c r="Y156" s="28"/>
      <c r="Z156" s="28"/>
      <c r="AA156" s="28"/>
      <c r="AB156" s="28"/>
      <c r="AC156" s="28"/>
      <c r="AD156" s="28"/>
      <c r="AE156" s="28"/>
      <c r="AR156" s="161" t="s">
        <v>86</v>
      </c>
      <c r="AT156" s="161" t="s">
        <v>177</v>
      </c>
      <c r="AU156" s="161" t="s">
        <v>76</v>
      </c>
      <c r="AY156" s="16" t="s">
        <v>175</v>
      </c>
      <c r="BE156" s="162">
        <f t="shared" si="3"/>
        <v>0</v>
      </c>
      <c r="BF156" s="162">
        <f t="shared" si="4"/>
        <v>0</v>
      </c>
      <c r="BG156" s="162">
        <f t="shared" si="5"/>
        <v>0</v>
      </c>
      <c r="BH156" s="162">
        <f t="shared" si="6"/>
        <v>0</v>
      </c>
      <c r="BI156" s="162">
        <f t="shared" si="7"/>
        <v>0</v>
      </c>
      <c r="BJ156" s="16" t="s">
        <v>80</v>
      </c>
      <c r="BK156" s="162">
        <f t="shared" si="8"/>
        <v>0</v>
      </c>
      <c r="BL156" s="16" t="s">
        <v>86</v>
      </c>
      <c r="BM156" s="161" t="s">
        <v>609</v>
      </c>
    </row>
    <row r="157" spans="1:65" s="2" customFormat="1" ht="16.5" customHeight="1" x14ac:dyDescent="0.2">
      <c r="A157" s="28"/>
      <c r="B157" s="149"/>
      <c r="C157" s="150">
        <v>27</v>
      </c>
      <c r="D157" s="150" t="s">
        <v>177</v>
      </c>
      <c r="E157" s="151" t="s">
        <v>2175</v>
      </c>
      <c r="F157" s="152" t="s">
        <v>2176</v>
      </c>
      <c r="G157" s="153" t="s">
        <v>275</v>
      </c>
      <c r="H157" s="154">
        <v>1</v>
      </c>
      <c r="I157" s="155"/>
      <c r="J157" s="155"/>
      <c r="K157" s="156"/>
      <c r="L157" s="29"/>
      <c r="M157" s="157" t="s">
        <v>1</v>
      </c>
      <c r="N157" s="158" t="s">
        <v>35</v>
      </c>
      <c r="O157" s="159">
        <v>0</v>
      </c>
      <c r="P157" s="159">
        <f t="shared" si="0"/>
        <v>0</v>
      </c>
      <c r="Q157" s="159">
        <v>0</v>
      </c>
      <c r="R157" s="159">
        <f t="shared" si="1"/>
        <v>0</v>
      </c>
      <c r="S157" s="159">
        <v>0</v>
      </c>
      <c r="T157" s="160">
        <f t="shared" si="2"/>
        <v>0</v>
      </c>
      <c r="U157" s="28"/>
      <c r="V157" s="28"/>
      <c r="W157" s="28"/>
      <c r="X157" s="28"/>
      <c r="Y157" s="28"/>
      <c r="Z157" s="28"/>
      <c r="AA157" s="28"/>
      <c r="AB157" s="28"/>
      <c r="AC157" s="28"/>
      <c r="AD157" s="28"/>
      <c r="AE157" s="28"/>
      <c r="AR157" s="161" t="s">
        <v>86</v>
      </c>
      <c r="AT157" s="161" t="s">
        <v>177</v>
      </c>
      <c r="AU157" s="161" t="s">
        <v>76</v>
      </c>
      <c r="AY157" s="16" t="s">
        <v>175</v>
      </c>
      <c r="BE157" s="162">
        <f t="shared" si="3"/>
        <v>0</v>
      </c>
      <c r="BF157" s="162">
        <f t="shared" si="4"/>
        <v>0</v>
      </c>
      <c r="BG157" s="162">
        <f t="shared" si="5"/>
        <v>0</v>
      </c>
      <c r="BH157" s="162">
        <f t="shared" si="6"/>
        <v>0</v>
      </c>
      <c r="BI157" s="162">
        <f t="shared" si="7"/>
        <v>0</v>
      </c>
      <c r="BJ157" s="16" t="s">
        <v>80</v>
      </c>
      <c r="BK157" s="162">
        <f t="shared" si="8"/>
        <v>0</v>
      </c>
      <c r="BL157" s="16" t="s">
        <v>86</v>
      </c>
      <c r="BM157" s="161" t="s">
        <v>617</v>
      </c>
    </row>
    <row r="158" spans="1:65" s="12" customFormat="1" ht="25.9" customHeight="1" x14ac:dyDescent="0.2">
      <c r="B158" s="137"/>
      <c r="D158" s="138" t="s">
        <v>68</v>
      </c>
      <c r="E158" s="139" t="s">
        <v>1609</v>
      </c>
      <c r="F158" s="139" t="s">
        <v>2177</v>
      </c>
      <c r="J158" s="140"/>
      <c r="L158" s="137"/>
      <c r="M158" s="141"/>
      <c r="N158" s="142"/>
      <c r="O158" s="142"/>
      <c r="P158" s="143">
        <f>SUM(P159:P165)</f>
        <v>0</v>
      </c>
      <c r="Q158" s="142"/>
      <c r="R158" s="143">
        <f>SUM(R159:R165)</f>
        <v>0</v>
      </c>
      <c r="S158" s="142"/>
      <c r="T158" s="144">
        <f>SUM(T159:T165)</f>
        <v>0</v>
      </c>
      <c r="AR158" s="138" t="s">
        <v>76</v>
      </c>
      <c r="AT158" s="145" t="s">
        <v>68</v>
      </c>
      <c r="AU158" s="145" t="s">
        <v>69</v>
      </c>
      <c r="AY158" s="138" t="s">
        <v>175</v>
      </c>
      <c r="BK158" s="146">
        <f>SUM(BK159:BK165)</f>
        <v>0</v>
      </c>
    </row>
    <row r="159" spans="1:65" s="2" customFormat="1" ht="16.5" customHeight="1" x14ac:dyDescent="0.2">
      <c r="A159" s="28"/>
      <c r="B159" s="149"/>
      <c r="C159" s="150">
        <v>29</v>
      </c>
      <c r="D159" s="150" t="s">
        <v>177</v>
      </c>
      <c r="E159" s="151" t="s">
        <v>2178</v>
      </c>
      <c r="F159" s="152" t="s">
        <v>2179</v>
      </c>
      <c r="G159" s="153" t="s">
        <v>250</v>
      </c>
      <c r="H159" s="154">
        <v>500</v>
      </c>
      <c r="I159" s="155"/>
      <c r="J159" s="155"/>
      <c r="K159" s="156"/>
      <c r="L159" s="29"/>
      <c r="M159" s="157" t="s">
        <v>1</v>
      </c>
      <c r="N159" s="158" t="s">
        <v>35</v>
      </c>
      <c r="O159" s="159">
        <v>0</v>
      </c>
      <c r="P159" s="159">
        <f t="shared" ref="P159:P165" si="9">O159*H159</f>
        <v>0</v>
      </c>
      <c r="Q159" s="159">
        <v>0</v>
      </c>
      <c r="R159" s="159">
        <f t="shared" ref="R159:R165" si="10">Q159*H159</f>
        <v>0</v>
      </c>
      <c r="S159" s="159">
        <v>0</v>
      </c>
      <c r="T159" s="160">
        <f t="shared" ref="T159:T165" si="11">S159*H159</f>
        <v>0</v>
      </c>
      <c r="U159" s="28"/>
      <c r="V159" s="28"/>
      <c r="W159" s="28"/>
      <c r="X159" s="28"/>
      <c r="Y159" s="28"/>
      <c r="Z159" s="28"/>
      <c r="AA159" s="28"/>
      <c r="AB159" s="28"/>
      <c r="AC159" s="28"/>
      <c r="AD159" s="28"/>
      <c r="AE159" s="28"/>
      <c r="AR159" s="161" t="s">
        <v>86</v>
      </c>
      <c r="AT159" s="161" t="s">
        <v>177</v>
      </c>
      <c r="AU159" s="161" t="s">
        <v>76</v>
      </c>
      <c r="AY159" s="16" t="s">
        <v>175</v>
      </c>
      <c r="BE159" s="162">
        <f t="shared" ref="BE159:BE165" si="12">IF(N159="základná",J159,0)</f>
        <v>0</v>
      </c>
      <c r="BF159" s="162">
        <f t="shared" ref="BF159:BF165" si="13">IF(N159="znížená",J159,0)</f>
        <v>0</v>
      </c>
      <c r="BG159" s="162">
        <f t="shared" ref="BG159:BG165" si="14">IF(N159="zákl. prenesená",J159,0)</f>
        <v>0</v>
      </c>
      <c r="BH159" s="162">
        <f t="shared" ref="BH159:BH165" si="15">IF(N159="zníž. prenesená",J159,0)</f>
        <v>0</v>
      </c>
      <c r="BI159" s="162">
        <f t="shared" ref="BI159:BI165" si="16">IF(N159="nulová",J159,0)</f>
        <v>0</v>
      </c>
      <c r="BJ159" s="16" t="s">
        <v>80</v>
      </c>
      <c r="BK159" s="162">
        <f t="shared" ref="BK159:BK165" si="17">ROUND(I159*H159,2)</f>
        <v>0</v>
      </c>
      <c r="BL159" s="16" t="s">
        <v>86</v>
      </c>
      <c r="BM159" s="161" t="s">
        <v>632</v>
      </c>
    </row>
    <row r="160" spans="1:65" s="2" customFormat="1" ht="16.5" customHeight="1" x14ac:dyDescent="0.2">
      <c r="A160" s="28"/>
      <c r="B160" s="149"/>
      <c r="C160" s="150">
        <v>30</v>
      </c>
      <c r="D160" s="150" t="s">
        <v>177</v>
      </c>
      <c r="E160" s="151" t="s">
        <v>2154</v>
      </c>
      <c r="F160" s="152" t="s">
        <v>2155</v>
      </c>
      <c r="G160" s="153" t="s">
        <v>250</v>
      </c>
      <c r="H160" s="154">
        <v>100</v>
      </c>
      <c r="I160" s="155"/>
      <c r="J160" s="155"/>
      <c r="K160" s="156"/>
      <c r="L160" s="29"/>
      <c r="M160" s="157" t="s">
        <v>1</v>
      </c>
      <c r="N160" s="158" t="s">
        <v>35</v>
      </c>
      <c r="O160" s="159">
        <v>0</v>
      </c>
      <c r="P160" s="159">
        <f t="shared" si="9"/>
        <v>0</v>
      </c>
      <c r="Q160" s="159">
        <v>0</v>
      </c>
      <c r="R160" s="159">
        <f t="shared" si="10"/>
        <v>0</v>
      </c>
      <c r="S160" s="159">
        <v>0</v>
      </c>
      <c r="T160" s="160">
        <f t="shared" si="11"/>
        <v>0</v>
      </c>
      <c r="U160" s="28"/>
      <c r="V160" s="28"/>
      <c r="W160" s="28"/>
      <c r="X160" s="28"/>
      <c r="Y160" s="28"/>
      <c r="Z160" s="28"/>
      <c r="AA160" s="28"/>
      <c r="AB160" s="28"/>
      <c r="AC160" s="28"/>
      <c r="AD160" s="28"/>
      <c r="AE160" s="28"/>
      <c r="AR160" s="161" t="s">
        <v>86</v>
      </c>
      <c r="AT160" s="161" t="s">
        <v>177</v>
      </c>
      <c r="AU160" s="161" t="s">
        <v>76</v>
      </c>
      <c r="AY160" s="16" t="s">
        <v>175</v>
      </c>
      <c r="BE160" s="162">
        <f t="shared" si="12"/>
        <v>0</v>
      </c>
      <c r="BF160" s="162">
        <f t="shared" si="13"/>
        <v>0</v>
      </c>
      <c r="BG160" s="162">
        <f t="shared" si="14"/>
        <v>0</v>
      </c>
      <c r="BH160" s="162">
        <f t="shared" si="15"/>
        <v>0</v>
      </c>
      <c r="BI160" s="162">
        <f t="shared" si="16"/>
        <v>0</v>
      </c>
      <c r="BJ160" s="16" t="s">
        <v>80</v>
      </c>
      <c r="BK160" s="162">
        <f t="shared" si="17"/>
        <v>0</v>
      </c>
      <c r="BL160" s="16" t="s">
        <v>86</v>
      </c>
      <c r="BM160" s="161" t="s">
        <v>640</v>
      </c>
    </row>
    <row r="161" spans="1:65" s="2" customFormat="1" ht="16.5" customHeight="1" x14ac:dyDescent="0.2">
      <c r="A161" s="28"/>
      <c r="B161" s="149"/>
      <c r="C161" s="150">
        <v>31</v>
      </c>
      <c r="D161" s="150" t="s">
        <v>177</v>
      </c>
      <c r="E161" s="151" t="s">
        <v>2156</v>
      </c>
      <c r="F161" s="152" t="s">
        <v>2157</v>
      </c>
      <c r="G161" s="153" t="s">
        <v>250</v>
      </c>
      <c r="H161" s="154">
        <v>600</v>
      </c>
      <c r="I161" s="155"/>
      <c r="J161" s="155"/>
      <c r="K161" s="156"/>
      <c r="L161" s="29"/>
      <c r="M161" s="157" t="s">
        <v>1</v>
      </c>
      <c r="N161" s="158" t="s">
        <v>35</v>
      </c>
      <c r="O161" s="159">
        <v>0</v>
      </c>
      <c r="P161" s="159">
        <f t="shared" si="9"/>
        <v>0</v>
      </c>
      <c r="Q161" s="159">
        <v>0</v>
      </c>
      <c r="R161" s="159">
        <f t="shared" si="10"/>
        <v>0</v>
      </c>
      <c r="S161" s="159">
        <v>0</v>
      </c>
      <c r="T161" s="160">
        <f t="shared" si="11"/>
        <v>0</v>
      </c>
      <c r="U161" s="28"/>
      <c r="V161" s="28"/>
      <c r="W161" s="28"/>
      <c r="X161" s="28"/>
      <c r="Y161" s="28"/>
      <c r="Z161" s="28"/>
      <c r="AA161" s="28"/>
      <c r="AB161" s="28"/>
      <c r="AC161" s="28"/>
      <c r="AD161" s="28"/>
      <c r="AE161" s="28"/>
      <c r="AR161" s="161" t="s">
        <v>86</v>
      </c>
      <c r="AT161" s="161" t="s">
        <v>177</v>
      </c>
      <c r="AU161" s="161" t="s">
        <v>76</v>
      </c>
      <c r="AY161" s="16" t="s">
        <v>175</v>
      </c>
      <c r="BE161" s="162">
        <f t="shared" si="12"/>
        <v>0</v>
      </c>
      <c r="BF161" s="162">
        <f t="shared" si="13"/>
        <v>0</v>
      </c>
      <c r="BG161" s="162">
        <f t="shared" si="14"/>
        <v>0</v>
      </c>
      <c r="BH161" s="162">
        <f t="shared" si="15"/>
        <v>0</v>
      </c>
      <c r="BI161" s="162">
        <f t="shared" si="16"/>
        <v>0</v>
      </c>
      <c r="BJ161" s="16" t="s">
        <v>80</v>
      </c>
      <c r="BK161" s="162">
        <f t="shared" si="17"/>
        <v>0</v>
      </c>
      <c r="BL161" s="16" t="s">
        <v>86</v>
      </c>
      <c r="BM161" s="161" t="s">
        <v>649</v>
      </c>
    </row>
    <row r="162" spans="1:65" s="2" customFormat="1" ht="16.5" customHeight="1" x14ac:dyDescent="0.2">
      <c r="A162" s="28"/>
      <c r="B162" s="149"/>
      <c r="C162" s="150">
        <v>32</v>
      </c>
      <c r="D162" s="150" t="s">
        <v>177</v>
      </c>
      <c r="E162" s="151" t="s">
        <v>2170</v>
      </c>
      <c r="F162" s="152" t="s">
        <v>2171</v>
      </c>
      <c r="G162" s="153" t="s">
        <v>250</v>
      </c>
      <c r="H162" s="154">
        <v>50</v>
      </c>
      <c r="I162" s="155"/>
      <c r="J162" s="155"/>
      <c r="K162" s="156"/>
      <c r="L162" s="29"/>
      <c r="M162" s="157" t="s">
        <v>1</v>
      </c>
      <c r="N162" s="158" t="s">
        <v>35</v>
      </c>
      <c r="O162" s="159">
        <v>0</v>
      </c>
      <c r="P162" s="159">
        <f t="shared" si="9"/>
        <v>0</v>
      </c>
      <c r="Q162" s="159">
        <v>0</v>
      </c>
      <c r="R162" s="159">
        <f t="shared" si="10"/>
        <v>0</v>
      </c>
      <c r="S162" s="159">
        <v>0</v>
      </c>
      <c r="T162" s="160">
        <f t="shared" si="11"/>
        <v>0</v>
      </c>
      <c r="U162" s="28"/>
      <c r="V162" s="28"/>
      <c r="W162" s="28"/>
      <c r="X162" s="28"/>
      <c r="Y162" s="28"/>
      <c r="Z162" s="28"/>
      <c r="AA162" s="28"/>
      <c r="AB162" s="28"/>
      <c r="AC162" s="28"/>
      <c r="AD162" s="28"/>
      <c r="AE162" s="28"/>
      <c r="AR162" s="161" t="s">
        <v>86</v>
      </c>
      <c r="AT162" s="161" t="s">
        <v>177</v>
      </c>
      <c r="AU162" s="161" t="s">
        <v>76</v>
      </c>
      <c r="AY162" s="16" t="s">
        <v>175</v>
      </c>
      <c r="BE162" s="162">
        <f t="shared" si="12"/>
        <v>0</v>
      </c>
      <c r="BF162" s="162">
        <f t="shared" si="13"/>
        <v>0</v>
      </c>
      <c r="BG162" s="162">
        <f t="shared" si="14"/>
        <v>0</v>
      </c>
      <c r="BH162" s="162">
        <f t="shared" si="15"/>
        <v>0</v>
      </c>
      <c r="BI162" s="162">
        <f t="shared" si="16"/>
        <v>0</v>
      </c>
      <c r="BJ162" s="16" t="s">
        <v>80</v>
      </c>
      <c r="BK162" s="162">
        <f t="shared" si="17"/>
        <v>0</v>
      </c>
      <c r="BL162" s="16" t="s">
        <v>86</v>
      </c>
      <c r="BM162" s="161" t="s">
        <v>657</v>
      </c>
    </row>
    <row r="163" spans="1:65" s="2" customFormat="1" ht="16.5" customHeight="1" x14ac:dyDescent="0.2">
      <c r="A163" s="28"/>
      <c r="B163" s="149"/>
      <c r="C163" s="150">
        <v>33</v>
      </c>
      <c r="D163" s="150" t="s">
        <v>177</v>
      </c>
      <c r="E163" s="151" t="s">
        <v>2172</v>
      </c>
      <c r="F163" s="152" t="s">
        <v>2169</v>
      </c>
      <c r="G163" s="153" t="s">
        <v>250</v>
      </c>
      <c r="H163" s="154">
        <v>50</v>
      </c>
      <c r="I163" s="155"/>
      <c r="J163" s="155"/>
      <c r="K163" s="156"/>
      <c r="L163" s="29"/>
      <c r="M163" s="157" t="s">
        <v>1</v>
      </c>
      <c r="N163" s="158" t="s">
        <v>35</v>
      </c>
      <c r="O163" s="159">
        <v>0</v>
      </c>
      <c r="P163" s="159">
        <f t="shared" si="9"/>
        <v>0</v>
      </c>
      <c r="Q163" s="159">
        <v>0</v>
      </c>
      <c r="R163" s="159">
        <f t="shared" si="10"/>
        <v>0</v>
      </c>
      <c r="S163" s="159">
        <v>0</v>
      </c>
      <c r="T163" s="160">
        <f t="shared" si="11"/>
        <v>0</v>
      </c>
      <c r="U163" s="28"/>
      <c r="V163" s="28"/>
      <c r="W163" s="28"/>
      <c r="X163" s="28"/>
      <c r="Y163" s="28"/>
      <c r="Z163" s="28"/>
      <c r="AA163" s="28"/>
      <c r="AB163" s="28"/>
      <c r="AC163" s="28"/>
      <c r="AD163" s="28"/>
      <c r="AE163" s="28"/>
      <c r="AR163" s="161" t="s">
        <v>86</v>
      </c>
      <c r="AT163" s="161" t="s">
        <v>177</v>
      </c>
      <c r="AU163" s="161" t="s">
        <v>76</v>
      </c>
      <c r="AY163" s="16" t="s">
        <v>175</v>
      </c>
      <c r="BE163" s="162">
        <f t="shared" si="12"/>
        <v>0</v>
      </c>
      <c r="BF163" s="162">
        <f t="shared" si="13"/>
        <v>0</v>
      </c>
      <c r="BG163" s="162">
        <f t="shared" si="14"/>
        <v>0</v>
      </c>
      <c r="BH163" s="162">
        <f t="shared" si="15"/>
        <v>0</v>
      </c>
      <c r="BI163" s="162">
        <f t="shared" si="16"/>
        <v>0</v>
      </c>
      <c r="BJ163" s="16" t="s">
        <v>80</v>
      </c>
      <c r="BK163" s="162">
        <f t="shared" si="17"/>
        <v>0</v>
      </c>
      <c r="BL163" s="16" t="s">
        <v>86</v>
      </c>
      <c r="BM163" s="161" t="s">
        <v>666</v>
      </c>
    </row>
    <row r="164" spans="1:65" s="2" customFormat="1" ht="24.2" customHeight="1" x14ac:dyDescent="0.2">
      <c r="A164" s="28"/>
      <c r="B164" s="149"/>
      <c r="C164" s="150">
        <v>34</v>
      </c>
      <c r="D164" s="150" t="s">
        <v>177</v>
      </c>
      <c r="E164" s="151" t="s">
        <v>2180</v>
      </c>
      <c r="F164" s="152" t="s">
        <v>2174</v>
      </c>
      <c r="G164" s="153" t="s">
        <v>275</v>
      </c>
      <c r="H164" s="154">
        <v>1</v>
      </c>
      <c r="I164" s="155"/>
      <c r="J164" s="155"/>
      <c r="K164" s="156"/>
      <c r="L164" s="29"/>
      <c r="M164" s="157" t="s">
        <v>1</v>
      </c>
      <c r="N164" s="158" t="s">
        <v>35</v>
      </c>
      <c r="O164" s="159">
        <v>0</v>
      </c>
      <c r="P164" s="159">
        <f t="shared" si="9"/>
        <v>0</v>
      </c>
      <c r="Q164" s="159">
        <v>0</v>
      </c>
      <c r="R164" s="159">
        <f t="shared" si="10"/>
        <v>0</v>
      </c>
      <c r="S164" s="159">
        <v>0</v>
      </c>
      <c r="T164" s="160">
        <f t="shared" si="11"/>
        <v>0</v>
      </c>
      <c r="U164" s="28"/>
      <c r="V164" s="28"/>
      <c r="W164" s="28"/>
      <c r="X164" s="28"/>
      <c r="Y164" s="28"/>
      <c r="Z164" s="28"/>
      <c r="AA164" s="28"/>
      <c r="AB164" s="28"/>
      <c r="AC164" s="28"/>
      <c r="AD164" s="28"/>
      <c r="AE164" s="28"/>
      <c r="AR164" s="161" t="s">
        <v>86</v>
      </c>
      <c r="AT164" s="161" t="s">
        <v>177</v>
      </c>
      <c r="AU164" s="161" t="s">
        <v>76</v>
      </c>
      <c r="AY164" s="16" t="s">
        <v>175</v>
      </c>
      <c r="BE164" s="162">
        <f t="shared" si="12"/>
        <v>0</v>
      </c>
      <c r="BF164" s="162">
        <f t="shared" si="13"/>
        <v>0</v>
      </c>
      <c r="BG164" s="162">
        <f t="shared" si="14"/>
        <v>0</v>
      </c>
      <c r="BH164" s="162">
        <f t="shared" si="15"/>
        <v>0</v>
      </c>
      <c r="BI164" s="162">
        <f t="shared" si="16"/>
        <v>0</v>
      </c>
      <c r="BJ164" s="16" t="s">
        <v>80</v>
      </c>
      <c r="BK164" s="162">
        <f t="shared" si="17"/>
        <v>0</v>
      </c>
      <c r="BL164" s="16" t="s">
        <v>86</v>
      </c>
      <c r="BM164" s="161" t="s">
        <v>672</v>
      </c>
    </row>
    <row r="165" spans="1:65" s="2" customFormat="1" ht="16.5" customHeight="1" x14ac:dyDescent="0.2">
      <c r="A165" s="28"/>
      <c r="B165" s="149"/>
      <c r="C165" s="150">
        <v>35</v>
      </c>
      <c r="D165" s="150" t="s">
        <v>177</v>
      </c>
      <c r="E165" s="151" t="s">
        <v>2181</v>
      </c>
      <c r="F165" s="152" t="s">
        <v>2176</v>
      </c>
      <c r="G165" s="153" t="s">
        <v>275</v>
      </c>
      <c r="H165" s="154">
        <v>1</v>
      </c>
      <c r="I165" s="155"/>
      <c r="J165" s="155"/>
      <c r="K165" s="156"/>
      <c r="L165" s="29"/>
      <c r="M165" s="157" t="s">
        <v>1</v>
      </c>
      <c r="N165" s="158" t="s">
        <v>35</v>
      </c>
      <c r="O165" s="159">
        <v>0</v>
      </c>
      <c r="P165" s="159">
        <f t="shared" si="9"/>
        <v>0</v>
      </c>
      <c r="Q165" s="159">
        <v>0</v>
      </c>
      <c r="R165" s="159">
        <f t="shared" si="10"/>
        <v>0</v>
      </c>
      <c r="S165" s="159">
        <v>0</v>
      </c>
      <c r="T165" s="160">
        <f t="shared" si="11"/>
        <v>0</v>
      </c>
      <c r="U165" s="28"/>
      <c r="V165" s="28"/>
      <c r="W165" s="28"/>
      <c r="X165" s="28"/>
      <c r="Y165" s="28"/>
      <c r="Z165" s="28"/>
      <c r="AA165" s="28"/>
      <c r="AB165" s="28"/>
      <c r="AC165" s="28"/>
      <c r="AD165" s="28"/>
      <c r="AE165" s="28"/>
      <c r="AR165" s="161" t="s">
        <v>86</v>
      </c>
      <c r="AT165" s="161" t="s">
        <v>177</v>
      </c>
      <c r="AU165" s="161" t="s">
        <v>76</v>
      </c>
      <c r="AY165" s="16" t="s">
        <v>175</v>
      </c>
      <c r="BE165" s="162">
        <f t="shared" si="12"/>
        <v>0</v>
      </c>
      <c r="BF165" s="162">
        <f t="shared" si="13"/>
        <v>0</v>
      </c>
      <c r="BG165" s="162">
        <f t="shared" si="14"/>
        <v>0</v>
      </c>
      <c r="BH165" s="162">
        <f t="shared" si="15"/>
        <v>0</v>
      </c>
      <c r="BI165" s="162">
        <f t="shared" si="16"/>
        <v>0</v>
      </c>
      <c r="BJ165" s="16" t="s">
        <v>80</v>
      </c>
      <c r="BK165" s="162">
        <f t="shared" si="17"/>
        <v>0</v>
      </c>
      <c r="BL165" s="16" t="s">
        <v>86</v>
      </c>
      <c r="BM165" s="161" t="s">
        <v>680</v>
      </c>
    </row>
    <row r="166" spans="1:65" s="12" customFormat="1" ht="25.9" customHeight="1" x14ac:dyDescent="0.2">
      <c r="B166" s="137"/>
      <c r="D166" s="138" t="s">
        <v>68</v>
      </c>
      <c r="E166" s="139" t="s">
        <v>2092</v>
      </c>
      <c r="F166" s="139" t="s">
        <v>2182</v>
      </c>
      <c r="J166" s="140"/>
      <c r="L166" s="137"/>
      <c r="M166" s="141"/>
      <c r="N166" s="142"/>
      <c r="O166" s="142"/>
      <c r="P166" s="143">
        <f>SUM(P167:P179)</f>
        <v>0</v>
      </c>
      <c r="Q166" s="142"/>
      <c r="R166" s="143">
        <f>SUM(R167:R179)</f>
        <v>0</v>
      </c>
      <c r="S166" s="142"/>
      <c r="T166" s="144">
        <f>SUM(T167:T179)</f>
        <v>0</v>
      </c>
      <c r="AR166" s="138" t="s">
        <v>76</v>
      </c>
      <c r="AT166" s="145" t="s">
        <v>68</v>
      </c>
      <c r="AU166" s="145" t="s">
        <v>69</v>
      </c>
      <c r="AY166" s="138" t="s">
        <v>175</v>
      </c>
      <c r="BK166" s="146">
        <f>SUM(BK167:BK179)</f>
        <v>0</v>
      </c>
    </row>
    <row r="167" spans="1:65" s="2" customFormat="1" ht="16.5" customHeight="1" x14ac:dyDescent="0.2">
      <c r="A167" s="28"/>
      <c r="B167" s="149"/>
      <c r="C167" s="150">
        <v>37</v>
      </c>
      <c r="D167" s="150" t="s">
        <v>177</v>
      </c>
      <c r="E167" s="151" t="s">
        <v>2154</v>
      </c>
      <c r="F167" s="152" t="s">
        <v>2155</v>
      </c>
      <c r="G167" s="153" t="s">
        <v>250</v>
      </c>
      <c r="H167" s="154">
        <v>300</v>
      </c>
      <c r="I167" s="155"/>
      <c r="J167" s="155"/>
      <c r="K167" s="156"/>
      <c r="L167" s="29"/>
      <c r="M167" s="157" t="s">
        <v>1</v>
      </c>
      <c r="N167" s="158" t="s">
        <v>35</v>
      </c>
      <c r="O167" s="159">
        <v>0</v>
      </c>
      <c r="P167" s="159">
        <f t="shared" ref="P167:P179" si="18">O167*H167</f>
        <v>0</v>
      </c>
      <c r="Q167" s="159">
        <v>0</v>
      </c>
      <c r="R167" s="159">
        <f t="shared" ref="R167:R179" si="19">Q167*H167</f>
        <v>0</v>
      </c>
      <c r="S167" s="159">
        <v>0</v>
      </c>
      <c r="T167" s="160">
        <f t="shared" ref="T167:T179" si="20">S167*H167</f>
        <v>0</v>
      </c>
      <c r="U167" s="28"/>
      <c r="V167" s="28"/>
      <c r="W167" s="28"/>
      <c r="X167" s="28"/>
      <c r="Y167" s="28"/>
      <c r="Z167" s="28"/>
      <c r="AA167" s="28"/>
      <c r="AB167" s="28"/>
      <c r="AC167" s="28"/>
      <c r="AD167" s="28"/>
      <c r="AE167" s="28"/>
      <c r="AR167" s="161" t="s">
        <v>86</v>
      </c>
      <c r="AT167" s="161" t="s">
        <v>177</v>
      </c>
      <c r="AU167" s="161" t="s">
        <v>76</v>
      </c>
      <c r="AY167" s="16" t="s">
        <v>175</v>
      </c>
      <c r="BE167" s="162">
        <f t="shared" ref="BE167:BE179" si="21">IF(N167="základná",J167,0)</f>
        <v>0</v>
      </c>
      <c r="BF167" s="162">
        <f t="shared" ref="BF167:BF179" si="22">IF(N167="znížená",J167,0)</f>
        <v>0</v>
      </c>
      <c r="BG167" s="162">
        <f t="shared" ref="BG167:BG179" si="23">IF(N167="zákl. prenesená",J167,0)</f>
        <v>0</v>
      </c>
      <c r="BH167" s="162">
        <f t="shared" ref="BH167:BH179" si="24">IF(N167="zníž. prenesená",J167,0)</f>
        <v>0</v>
      </c>
      <c r="BI167" s="162">
        <f t="shared" ref="BI167:BI179" si="25">IF(N167="nulová",J167,0)</f>
        <v>0</v>
      </c>
      <c r="BJ167" s="16" t="s">
        <v>80</v>
      </c>
      <c r="BK167" s="162">
        <f t="shared" ref="BK167:BK179" si="26">ROUND(I167*H167,2)</f>
        <v>0</v>
      </c>
      <c r="BL167" s="16" t="s">
        <v>86</v>
      </c>
      <c r="BM167" s="161" t="s">
        <v>1209</v>
      </c>
    </row>
    <row r="168" spans="1:65" s="2" customFormat="1" ht="16.5" customHeight="1" x14ac:dyDescent="0.2">
      <c r="A168" s="28"/>
      <c r="B168" s="149"/>
      <c r="C168" s="150">
        <v>38</v>
      </c>
      <c r="D168" s="150" t="s">
        <v>177</v>
      </c>
      <c r="E168" s="151" t="s">
        <v>2156</v>
      </c>
      <c r="F168" s="152" t="s">
        <v>2157</v>
      </c>
      <c r="G168" s="153" t="s">
        <v>250</v>
      </c>
      <c r="H168" s="154">
        <v>300</v>
      </c>
      <c r="I168" s="155"/>
      <c r="J168" s="155"/>
      <c r="K168" s="156"/>
      <c r="L168" s="29"/>
      <c r="M168" s="157" t="s">
        <v>1</v>
      </c>
      <c r="N168" s="158" t="s">
        <v>35</v>
      </c>
      <c r="O168" s="159">
        <v>0</v>
      </c>
      <c r="P168" s="159">
        <f t="shared" si="18"/>
        <v>0</v>
      </c>
      <c r="Q168" s="159">
        <v>0</v>
      </c>
      <c r="R168" s="159">
        <f t="shared" si="19"/>
        <v>0</v>
      </c>
      <c r="S168" s="159">
        <v>0</v>
      </c>
      <c r="T168" s="160">
        <f t="shared" si="20"/>
        <v>0</v>
      </c>
      <c r="U168" s="28"/>
      <c r="V168" s="28"/>
      <c r="W168" s="28"/>
      <c r="X168" s="28"/>
      <c r="Y168" s="28"/>
      <c r="Z168" s="28"/>
      <c r="AA168" s="28"/>
      <c r="AB168" s="28"/>
      <c r="AC168" s="28"/>
      <c r="AD168" s="28"/>
      <c r="AE168" s="28"/>
      <c r="AR168" s="161" t="s">
        <v>86</v>
      </c>
      <c r="AT168" s="161" t="s">
        <v>177</v>
      </c>
      <c r="AU168" s="161" t="s">
        <v>76</v>
      </c>
      <c r="AY168" s="16" t="s">
        <v>175</v>
      </c>
      <c r="BE168" s="162">
        <f t="shared" si="21"/>
        <v>0</v>
      </c>
      <c r="BF168" s="162">
        <f t="shared" si="22"/>
        <v>0</v>
      </c>
      <c r="BG168" s="162">
        <f t="shared" si="23"/>
        <v>0</v>
      </c>
      <c r="BH168" s="162">
        <f t="shared" si="24"/>
        <v>0</v>
      </c>
      <c r="BI168" s="162">
        <f t="shared" si="25"/>
        <v>0</v>
      </c>
      <c r="BJ168" s="16" t="s">
        <v>80</v>
      </c>
      <c r="BK168" s="162">
        <f t="shared" si="26"/>
        <v>0</v>
      </c>
      <c r="BL168" s="16" t="s">
        <v>86</v>
      </c>
      <c r="BM168" s="161" t="s">
        <v>1211</v>
      </c>
    </row>
    <row r="169" spans="1:65" s="2" customFormat="1" ht="16.5" customHeight="1" x14ac:dyDescent="0.2">
      <c r="A169" s="28"/>
      <c r="B169" s="149"/>
      <c r="C169" s="150">
        <v>39</v>
      </c>
      <c r="D169" s="150" t="s">
        <v>177</v>
      </c>
      <c r="E169" s="151" t="s">
        <v>2170</v>
      </c>
      <c r="F169" s="152" t="s">
        <v>2171</v>
      </c>
      <c r="G169" s="153" t="s">
        <v>250</v>
      </c>
      <c r="H169" s="154">
        <v>50</v>
      </c>
      <c r="I169" s="155"/>
      <c r="J169" s="155"/>
      <c r="K169" s="156"/>
      <c r="L169" s="29"/>
      <c r="M169" s="157" t="s">
        <v>1</v>
      </c>
      <c r="N169" s="158" t="s">
        <v>35</v>
      </c>
      <c r="O169" s="159">
        <v>0</v>
      </c>
      <c r="P169" s="159">
        <f t="shared" si="18"/>
        <v>0</v>
      </c>
      <c r="Q169" s="159">
        <v>0</v>
      </c>
      <c r="R169" s="159">
        <f t="shared" si="19"/>
        <v>0</v>
      </c>
      <c r="S169" s="159">
        <v>0</v>
      </c>
      <c r="T169" s="160">
        <f t="shared" si="20"/>
        <v>0</v>
      </c>
      <c r="U169" s="28"/>
      <c r="V169" s="28"/>
      <c r="W169" s="28"/>
      <c r="X169" s="28"/>
      <c r="Y169" s="28"/>
      <c r="Z169" s="28"/>
      <c r="AA169" s="28"/>
      <c r="AB169" s="28"/>
      <c r="AC169" s="28"/>
      <c r="AD169" s="28"/>
      <c r="AE169" s="28"/>
      <c r="AR169" s="161" t="s">
        <v>86</v>
      </c>
      <c r="AT169" s="161" t="s">
        <v>177</v>
      </c>
      <c r="AU169" s="161" t="s">
        <v>76</v>
      </c>
      <c r="AY169" s="16" t="s">
        <v>175</v>
      </c>
      <c r="BE169" s="162">
        <f t="shared" si="21"/>
        <v>0</v>
      </c>
      <c r="BF169" s="162">
        <f t="shared" si="22"/>
        <v>0</v>
      </c>
      <c r="BG169" s="162">
        <f t="shared" si="23"/>
        <v>0</v>
      </c>
      <c r="BH169" s="162">
        <f t="shared" si="24"/>
        <v>0</v>
      </c>
      <c r="BI169" s="162">
        <f t="shared" si="25"/>
        <v>0</v>
      </c>
      <c r="BJ169" s="16" t="s">
        <v>80</v>
      </c>
      <c r="BK169" s="162">
        <f t="shared" si="26"/>
        <v>0</v>
      </c>
      <c r="BL169" s="16" t="s">
        <v>86</v>
      </c>
      <c r="BM169" s="161" t="s">
        <v>1214</v>
      </c>
    </row>
    <row r="170" spans="1:65" s="2" customFormat="1" ht="16.5" customHeight="1" x14ac:dyDescent="0.2">
      <c r="A170" s="28"/>
      <c r="B170" s="149"/>
      <c r="C170" s="150">
        <v>40</v>
      </c>
      <c r="D170" s="150" t="s">
        <v>177</v>
      </c>
      <c r="E170" s="151" t="s">
        <v>2172</v>
      </c>
      <c r="F170" s="152" t="s">
        <v>2169</v>
      </c>
      <c r="G170" s="153" t="s">
        <v>250</v>
      </c>
      <c r="H170" s="154">
        <v>50</v>
      </c>
      <c r="I170" s="155"/>
      <c r="J170" s="155"/>
      <c r="K170" s="156"/>
      <c r="L170" s="29"/>
      <c r="M170" s="157" t="s">
        <v>1</v>
      </c>
      <c r="N170" s="158" t="s">
        <v>35</v>
      </c>
      <c r="O170" s="159">
        <v>0</v>
      </c>
      <c r="P170" s="159">
        <f t="shared" si="18"/>
        <v>0</v>
      </c>
      <c r="Q170" s="159">
        <v>0</v>
      </c>
      <c r="R170" s="159">
        <f t="shared" si="19"/>
        <v>0</v>
      </c>
      <c r="S170" s="159">
        <v>0</v>
      </c>
      <c r="T170" s="160">
        <f t="shared" si="20"/>
        <v>0</v>
      </c>
      <c r="U170" s="28"/>
      <c r="V170" s="28"/>
      <c r="W170" s="28"/>
      <c r="X170" s="28"/>
      <c r="Y170" s="28"/>
      <c r="Z170" s="28"/>
      <c r="AA170" s="28"/>
      <c r="AB170" s="28"/>
      <c r="AC170" s="28"/>
      <c r="AD170" s="28"/>
      <c r="AE170" s="28"/>
      <c r="AR170" s="161" t="s">
        <v>86</v>
      </c>
      <c r="AT170" s="161" t="s">
        <v>177</v>
      </c>
      <c r="AU170" s="161" t="s">
        <v>76</v>
      </c>
      <c r="AY170" s="16" t="s">
        <v>175</v>
      </c>
      <c r="BE170" s="162">
        <f t="shared" si="21"/>
        <v>0</v>
      </c>
      <c r="BF170" s="162">
        <f t="shared" si="22"/>
        <v>0</v>
      </c>
      <c r="BG170" s="162">
        <f t="shared" si="23"/>
        <v>0</v>
      </c>
      <c r="BH170" s="162">
        <f t="shared" si="24"/>
        <v>0</v>
      </c>
      <c r="BI170" s="162">
        <f t="shared" si="25"/>
        <v>0</v>
      </c>
      <c r="BJ170" s="16" t="s">
        <v>80</v>
      </c>
      <c r="BK170" s="162">
        <f t="shared" si="26"/>
        <v>0</v>
      </c>
      <c r="BL170" s="16" t="s">
        <v>86</v>
      </c>
      <c r="BM170" s="161" t="s">
        <v>1216</v>
      </c>
    </row>
    <row r="171" spans="1:65" s="2" customFormat="1" ht="16.5" customHeight="1" x14ac:dyDescent="0.2">
      <c r="A171" s="28"/>
      <c r="B171" s="149"/>
      <c r="C171" s="150">
        <v>41</v>
      </c>
      <c r="D171" s="150" t="s">
        <v>177</v>
      </c>
      <c r="E171" s="151" t="s">
        <v>2183</v>
      </c>
      <c r="F171" s="152" t="s">
        <v>2184</v>
      </c>
      <c r="G171" s="153" t="s">
        <v>275</v>
      </c>
      <c r="H171" s="154">
        <v>7</v>
      </c>
      <c r="I171" s="155"/>
      <c r="J171" s="155"/>
      <c r="K171" s="156"/>
      <c r="L171" s="29"/>
      <c r="M171" s="157" t="s">
        <v>1</v>
      </c>
      <c r="N171" s="158" t="s">
        <v>35</v>
      </c>
      <c r="O171" s="159">
        <v>0</v>
      </c>
      <c r="P171" s="159">
        <f t="shared" si="18"/>
        <v>0</v>
      </c>
      <c r="Q171" s="159">
        <v>0</v>
      </c>
      <c r="R171" s="159">
        <f t="shared" si="19"/>
        <v>0</v>
      </c>
      <c r="S171" s="159">
        <v>0</v>
      </c>
      <c r="T171" s="160">
        <f t="shared" si="20"/>
        <v>0</v>
      </c>
      <c r="U171" s="28"/>
      <c r="V171" s="28"/>
      <c r="W171" s="28"/>
      <c r="X171" s="28"/>
      <c r="Y171" s="28"/>
      <c r="Z171" s="28"/>
      <c r="AA171" s="28"/>
      <c r="AB171" s="28"/>
      <c r="AC171" s="28"/>
      <c r="AD171" s="28"/>
      <c r="AE171" s="28"/>
      <c r="AR171" s="161" t="s">
        <v>86</v>
      </c>
      <c r="AT171" s="161" t="s">
        <v>177</v>
      </c>
      <c r="AU171" s="161" t="s">
        <v>76</v>
      </c>
      <c r="AY171" s="16" t="s">
        <v>175</v>
      </c>
      <c r="BE171" s="162">
        <f t="shared" si="21"/>
        <v>0</v>
      </c>
      <c r="BF171" s="162">
        <f t="shared" si="22"/>
        <v>0</v>
      </c>
      <c r="BG171" s="162">
        <f t="shared" si="23"/>
        <v>0</v>
      </c>
      <c r="BH171" s="162">
        <f t="shared" si="24"/>
        <v>0</v>
      </c>
      <c r="BI171" s="162">
        <f t="shared" si="25"/>
        <v>0</v>
      </c>
      <c r="BJ171" s="16" t="s">
        <v>80</v>
      </c>
      <c r="BK171" s="162">
        <f t="shared" si="26"/>
        <v>0</v>
      </c>
      <c r="BL171" s="16" t="s">
        <v>86</v>
      </c>
      <c r="BM171" s="161" t="s">
        <v>1219</v>
      </c>
    </row>
    <row r="172" spans="1:65" s="2" customFormat="1" ht="16.5" customHeight="1" x14ac:dyDescent="0.2">
      <c r="A172" s="28"/>
      <c r="B172" s="149"/>
      <c r="C172" s="150">
        <v>42</v>
      </c>
      <c r="D172" s="150" t="s">
        <v>177</v>
      </c>
      <c r="E172" s="151" t="s">
        <v>2185</v>
      </c>
      <c r="F172" s="152" t="s">
        <v>2186</v>
      </c>
      <c r="G172" s="153" t="s">
        <v>275</v>
      </c>
      <c r="H172" s="154">
        <v>7</v>
      </c>
      <c r="I172" s="155"/>
      <c r="J172" s="155"/>
      <c r="K172" s="156"/>
      <c r="L172" s="29"/>
      <c r="M172" s="157" t="s">
        <v>1</v>
      </c>
      <c r="N172" s="158" t="s">
        <v>35</v>
      </c>
      <c r="O172" s="159">
        <v>0</v>
      </c>
      <c r="P172" s="159">
        <f t="shared" si="18"/>
        <v>0</v>
      </c>
      <c r="Q172" s="159">
        <v>0</v>
      </c>
      <c r="R172" s="159">
        <f t="shared" si="19"/>
        <v>0</v>
      </c>
      <c r="S172" s="159">
        <v>0</v>
      </c>
      <c r="T172" s="160">
        <f t="shared" si="20"/>
        <v>0</v>
      </c>
      <c r="U172" s="28"/>
      <c r="V172" s="28"/>
      <c r="W172" s="28"/>
      <c r="X172" s="28"/>
      <c r="Y172" s="28"/>
      <c r="Z172" s="28"/>
      <c r="AA172" s="28"/>
      <c r="AB172" s="28"/>
      <c r="AC172" s="28"/>
      <c r="AD172" s="28"/>
      <c r="AE172" s="28"/>
      <c r="AR172" s="161" t="s">
        <v>86</v>
      </c>
      <c r="AT172" s="161" t="s">
        <v>177</v>
      </c>
      <c r="AU172" s="161" t="s">
        <v>76</v>
      </c>
      <c r="AY172" s="16" t="s">
        <v>175</v>
      </c>
      <c r="BE172" s="162">
        <f t="shared" si="21"/>
        <v>0</v>
      </c>
      <c r="BF172" s="162">
        <f t="shared" si="22"/>
        <v>0</v>
      </c>
      <c r="BG172" s="162">
        <f t="shared" si="23"/>
        <v>0</v>
      </c>
      <c r="BH172" s="162">
        <f t="shared" si="24"/>
        <v>0</v>
      </c>
      <c r="BI172" s="162">
        <f t="shared" si="25"/>
        <v>0</v>
      </c>
      <c r="BJ172" s="16" t="s">
        <v>80</v>
      </c>
      <c r="BK172" s="162">
        <f t="shared" si="26"/>
        <v>0</v>
      </c>
      <c r="BL172" s="16" t="s">
        <v>86</v>
      </c>
      <c r="BM172" s="161" t="s">
        <v>1222</v>
      </c>
    </row>
    <row r="173" spans="1:65" s="2" customFormat="1" ht="38.25" customHeight="1" x14ac:dyDescent="0.2">
      <c r="A173" s="28"/>
      <c r="B173" s="149"/>
      <c r="C173" s="150">
        <v>43</v>
      </c>
      <c r="D173" s="150" t="s">
        <v>177</v>
      </c>
      <c r="E173" s="151" t="s">
        <v>2139</v>
      </c>
      <c r="F173" s="292" t="s">
        <v>2955</v>
      </c>
      <c r="G173" s="153"/>
      <c r="H173" s="154"/>
      <c r="I173" s="155"/>
      <c r="J173" s="155"/>
      <c r="K173" s="156"/>
      <c r="L173" s="29"/>
      <c r="M173" s="157" t="s">
        <v>1</v>
      </c>
      <c r="N173" s="158" t="s">
        <v>35</v>
      </c>
      <c r="O173" s="159">
        <v>0</v>
      </c>
      <c r="P173" s="159">
        <f t="shared" si="18"/>
        <v>0</v>
      </c>
      <c r="Q173" s="159">
        <v>0</v>
      </c>
      <c r="R173" s="159">
        <f t="shared" si="19"/>
        <v>0</v>
      </c>
      <c r="S173" s="159">
        <v>0</v>
      </c>
      <c r="T173" s="160">
        <f t="shared" si="20"/>
        <v>0</v>
      </c>
      <c r="U173" s="28"/>
      <c r="V173" s="28"/>
      <c r="W173" s="28"/>
      <c r="X173" s="28"/>
      <c r="Y173" s="28"/>
      <c r="Z173" s="28"/>
      <c r="AA173" s="28"/>
      <c r="AB173" s="28"/>
      <c r="AC173" s="28"/>
      <c r="AD173" s="28"/>
      <c r="AE173" s="28"/>
      <c r="AR173" s="161" t="s">
        <v>86</v>
      </c>
      <c r="AT173" s="161" t="s">
        <v>177</v>
      </c>
      <c r="AU173" s="161" t="s">
        <v>76</v>
      </c>
      <c r="AY173" s="16" t="s">
        <v>175</v>
      </c>
      <c r="BE173" s="162">
        <f t="shared" si="21"/>
        <v>0</v>
      </c>
      <c r="BF173" s="162">
        <f t="shared" si="22"/>
        <v>0</v>
      </c>
      <c r="BG173" s="162">
        <f t="shared" si="23"/>
        <v>0</v>
      </c>
      <c r="BH173" s="162">
        <f t="shared" si="24"/>
        <v>0</v>
      </c>
      <c r="BI173" s="162">
        <f t="shared" si="25"/>
        <v>0</v>
      </c>
      <c r="BJ173" s="16" t="s">
        <v>80</v>
      </c>
      <c r="BK173" s="162">
        <f t="shared" si="26"/>
        <v>0</v>
      </c>
      <c r="BL173" s="16" t="s">
        <v>86</v>
      </c>
      <c r="BM173" s="161" t="s">
        <v>1225</v>
      </c>
    </row>
    <row r="174" spans="1:65" s="2" customFormat="1" ht="21.75" customHeight="1" x14ac:dyDescent="0.2">
      <c r="A174" s="28"/>
      <c r="B174" s="149"/>
      <c r="C174" s="150">
        <v>44</v>
      </c>
      <c r="D174" s="150" t="s">
        <v>177</v>
      </c>
      <c r="E174" s="151" t="s">
        <v>2135</v>
      </c>
      <c r="F174" s="152" t="s">
        <v>2136</v>
      </c>
      <c r="G174" s="153" t="s">
        <v>275</v>
      </c>
      <c r="H174" s="154">
        <v>1</v>
      </c>
      <c r="I174" s="155"/>
      <c r="J174" s="155"/>
      <c r="K174" s="156"/>
      <c r="L174" s="29"/>
      <c r="M174" s="157" t="s">
        <v>1</v>
      </c>
      <c r="N174" s="158" t="s">
        <v>35</v>
      </c>
      <c r="O174" s="159">
        <v>0</v>
      </c>
      <c r="P174" s="159">
        <f t="shared" si="18"/>
        <v>0</v>
      </c>
      <c r="Q174" s="159">
        <v>0</v>
      </c>
      <c r="R174" s="159">
        <f t="shared" si="19"/>
        <v>0</v>
      </c>
      <c r="S174" s="159">
        <v>0</v>
      </c>
      <c r="T174" s="160">
        <f t="shared" si="20"/>
        <v>0</v>
      </c>
      <c r="U174" s="28"/>
      <c r="V174" s="28"/>
      <c r="W174" s="28"/>
      <c r="X174" s="28"/>
      <c r="Y174" s="28"/>
      <c r="Z174" s="28"/>
      <c r="AA174" s="28"/>
      <c r="AB174" s="28"/>
      <c r="AC174" s="28"/>
      <c r="AD174" s="28"/>
      <c r="AE174" s="28"/>
      <c r="AR174" s="161" t="s">
        <v>86</v>
      </c>
      <c r="AT174" s="161" t="s">
        <v>177</v>
      </c>
      <c r="AU174" s="161" t="s">
        <v>76</v>
      </c>
      <c r="AY174" s="16" t="s">
        <v>175</v>
      </c>
      <c r="BE174" s="162">
        <f t="shared" si="21"/>
        <v>0</v>
      </c>
      <c r="BF174" s="162">
        <f t="shared" si="22"/>
        <v>0</v>
      </c>
      <c r="BG174" s="162">
        <f t="shared" si="23"/>
        <v>0</v>
      </c>
      <c r="BH174" s="162">
        <f t="shared" si="24"/>
        <v>0</v>
      </c>
      <c r="BI174" s="162">
        <f t="shared" si="25"/>
        <v>0</v>
      </c>
      <c r="BJ174" s="16" t="s">
        <v>80</v>
      </c>
      <c r="BK174" s="162">
        <f t="shared" si="26"/>
        <v>0</v>
      </c>
      <c r="BL174" s="16" t="s">
        <v>86</v>
      </c>
      <c r="BM174" s="161" t="s">
        <v>1231</v>
      </c>
    </row>
    <row r="175" spans="1:65" s="2" customFormat="1" ht="16.5" customHeight="1" x14ac:dyDescent="0.2">
      <c r="A175" s="28"/>
      <c r="B175" s="149"/>
      <c r="C175" s="150">
        <v>45</v>
      </c>
      <c r="D175" s="150" t="s">
        <v>177</v>
      </c>
      <c r="E175" s="151" t="s">
        <v>2187</v>
      </c>
      <c r="F175" s="152" t="s">
        <v>2188</v>
      </c>
      <c r="G175" s="153" t="s">
        <v>275</v>
      </c>
      <c r="H175" s="154">
        <v>1</v>
      </c>
      <c r="I175" s="155"/>
      <c r="J175" s="155"/>
      <c r="K175" s="156"/>
      <c r="L175" s="29"/>
      <c r="M175" s="157" t="s">
        <v>1</v>
      </c>
      <c r="N175" s="158" t="s">
        <v>35</v>
      </c>
      <c r="O175" s="159">
        <v>0</v>
      </c>
      <c r="P175" s="159">
        <f t="shared" si="18"/>
        <v>0</v>
      </c>
      <c r="Q175" s="159">
        <v>0</v>
      </c>
      <c r="R175" s="159">
        <f t="shared" si="19"/>
        <v>0</v>
      </c>
      <c r="S175" s="159">
        <v>0</v>
      </c>
      <c r="T175" s="160">
        <f t="shared" si="20"/>
        <v>0</v>
      </c>
      <c r="U175" s="28"/>
      <c r="V175" s="28"/>
      <c r="W175" s="28"/>
      <c r="X175" s="28"/>
      <c r="Y175" s="28"/>
      <c r="Z175" s="28"/>
      <c r="AA175" s="28"/>
      <c r="AB175" s="28"/>
      <c r="AC175" s="28"/>
      <c r="AD175" s="28"/>
      <c r="AE175" s="28"/>
      <c r="AR175" s="161" t="s">
        <v>86</v>
      </c>
      <c r="AT175" s="161" t="s">
        <v>177</v>
      </c>
      <c r="AU175" s="161" t="s">
        <v>76</v>
      </c>
      <c r="AY175" s="16" t="s">
        <v>175</v>
      </c>
      <c r="BE175" s="162">
        <f t="shared" si="21"/>
        <v>0</v>
      </c>
      <c r="BF175" s="162">
        <f t="shared" si="22"/>
        <v>0</v>
      </c>
      <c r="BG175" s="162">
        <f t="shared" si="23"/>
        <v>0</v>
      </c>
      <c r="BH175" s="162">
        <f t="shared" si="24"/>
        <v>0</v>
      </c>
      <c r="BI175" s="162">
        <f t="shared" si="25"/>
        <v>0</v>
      </c>
      <c r="BJ175" s="16" t="s">
        <v>80</v>
      </c>
      <c r="BK175" s="162">
        <f t="shared" si="26"/>
        <v>0</v>
      </c>
      <c r="BL175" s="16" t="s">
        <v>86</v>
      </c>
      <c r="BM175" s="161" t="s">
        <v>1234</v>
      </c>
    </row>
    <row r="176" spans="1:65" s="2" customFormat="1" ht="16.5" customHeight="1" x14ac:dyDescent="0.2">
      <c r="A176" s="28"/>
      <c r="B176" s="149"/>
      <c r="C176" s="150">
        <v>46</v>
      </c>
      <c r="D176" s="150" t="s">
        <v>177</v>
      </c>
      <c r="E176" s="151" t="s">
        <v>2189</v>
      </c>
      <c r="F176" s="152" t="s">
        <v>2190</v>
      </c>
      <c r="G176" s="153" t="s">
        <v>275</v>
      </c>
      <c r="H176" s="154">
        <v>6</v>
      </c>
      <c r="I176" s="155"/>
      <c r="J176" s="155"/>
      <c r="K176" s="156"/>
      <c r="L176" s="29"/>
      <c r="M176" s="157" t="s">
        <v>1</v>
      </c>
      <c r="N176" s="158" t="s">
        <v>35</v>
      </c>
      <c r="O176" s="159">
        <v>0</v>
      </c>
      <c r="P176" s="159">
        <f t="shared" si="18"/>
        <v>0</v>
      </c>
      <c r="Q176" s="159">
        <v>0</v>
      </c>
      <c r="R176" s="159">
        <f t="shared" si="19"/>
        <v>0</v>
      </c>
      <c r="S176" s="159">
        <v>0</v>
      </c>
      <c r="T176" s="160">
        <f t="shared" si="20"/>
        <v>0</v>
      </c>
      <c r="U176" s="28"/>
      <c r="V176" s="28"/>
      <c r="W176" s="28"/>
      <c r="X176" s="28"/>
      <c r="Y176" s="28"/>
      <c r="Z176" s="28"/>
      <c r="AA176" s="28"/>
      <c r="AB176" s="28"/>
      <c r="AC176" s="28"/>
      <c r="AD176" s="28"/>
      <c r="AE176" s="28"/>
      <c r="AR176" s="161" t="s">
        <v>86</v>
      </c>
      <c r="AT176" s="161" t="s">
        <v>177</v>
      </c>
      <c r="AU176" s="161" t="s">
        <v>76</v>
      </c>
      <c r="AY176" s="16" t="s">
        <v>175</v>
      </c>
      <c r="BE176" s="162">
        <f t="shared" si="21"/>
        <v>0</v>
      </c>
      <c r="BF176" s="162">
        <f t="shared" si="22"/>
        <v>0</v>
      </c>
      <c r="BG176" s="162">
        <f t="shared" si="23"/>
        <v>0</v>
      </c>
      <c r="BH176" s="162">
        <f t="shared" si="24"/>
        <v>0</v>
      </c>
      <c r="BI176" s="162">
        <f t="shared" si="25"/>
        <v>0</v>
      </c>
      <c r="BJ176" s="16" t="s">
        <v>80</v>
      </c>
      <c r="BK176" s="162">
        <f t="shared" si="26"/>
        <v>0</v>
      </c>
      <c r="BL176" s="16" t="s">
        <v>86</v>
      </c>
      <c r="BM176" s="161" t="s">
        <v>1237</v>
      </c>
    </row>
    <row r="177" spans="1:65" s="2" customFormat="1" ht="16.5" customHeight="1" x14ac:dyDescent="0.2">
      <c r="A177" s="28"/>
      <c r="B177" s="149"/>
      <c r="C177" s="150">
        <v>47</v>
      </c>
      <c r="D177" s="150" t="s">
        <v>177</v>
      </c>
      <c r="E177" s="151" t="s">
        <v>2191</v>
      </c>
      <c r="F177" s="152" t="s">
        <v>2192</v>
      </c>
      <c r="G177" s="153" t="s">
        <v>275</v>
      </c>
      <c r="H177" s="154">
        <v>6</v>
      </c>
      <c r="I177" s="155"/>
      <c r="J177" s="155"/>
      <c r="K177" s="156"/>
      <c r="L177" s="29"/>
      <c r="M177" s="157" t="s">
        <v>1</v>
      </c>
      <c r="N177" s="158" t="s">
        <v>35</v>
      </c>
      <c r="O177" s="159">
        <v>0</v>
      </c>
      <c r="P177" s="159">
        <f t="shared" si="18"/>
        <v>0</v>
      </c>
      <c r="Q177" s="159">
        <v>0</v>
      </c>
      <c r="R177" s="159">
        <f t="shared" si="19"/>
        <v>0</v>
      </c>
      <c r="S177" s="159">
        <v>0</v>
      </c>
      <c r="T177" s="160">
        <f t="shared" si="20"/>
        <v>0</v>
      </c>
      <c r="U177" s="28"/>
      <c r="V177" s="28"/>
      <c r="W177" s="28"/>
      <c r="X177" s="28"/>
      <c r="Y177" s="28"/>
      <c r="Z177" s="28"/>
      <c r="AA177" s="28"/>
      <c r="AB177" s="28"/>
      <c r="AC177" s="28"/>
      <c r="AD177" s="28"/>
      <c r="AE177" s="28"/>
      <c r="AR177" s="161" t="s">
        <v>86</v>
      </c>
      <c r="AT177" s="161" t="s">
        <v>177</v>
      </c>
      <c r="AU177" s="161" t="s">
        <v>76</v>
      </c>
      <c r="AY177" s="16" t="s">
        <v>175</v>
      </c>
      <c r="BE177" s="162">
        <f t="shared" si="21"/>
        <v>0</v>
      </c>
      <c r="BF177" s="162">
        <f t="shared" si="22"/>
        <v>0</v>
      </c>
      <c r="BG177" s="162">
        <f t="shared" si="23"/>
        <v>0</v>
      </c>
      <c r="BH177" s="162">
        <f t="shared" si="24"/>
        <v>0</v>
      </c>
      <c r="BI177" s="162">
        <f t="shared" si="25"/>
        <v>0</v>
      </c>
      <c r="BJ177" s="16" t="s">
        <v>80</v>
      </c>
      <c r="BK177" s="162">
        <f t="shared" si="26"/>
        <v>0</v>
      </c>
      <c r="BL177" s="16" t="s">
        <v>86</v>
      </c>
      <c r="BM177" s="161" t="s">
        <v>1240</v>
      </c>
    </row>
    <row r="178" spans="1:65" s="2" customFormat="1" ht="24.2" customHeight="1" x14ac:dyDescent="0.2">
      <c r="A178" s="28"/>
      <c r="B178" s="149"/>
      <c r="C178" s="150">
        <v>48</v>
      </c>
      <c r="D178" s="150" t="s">
        <v>177</v>
      </c>
      <c r="E178" s="151" t="s">
        <v>2180</v>
      </c>
      <c r="F178" s="152" t="s">
        <v>2174</v>
      </c>
      <c r="G178" s="153" t="s">
        <v>275</v>
      </c>
      <c r="H178" s="154">
        <v>1</v>
      </c>
      <c r="I178" s="155"/>
      <c r="J178" s="155"/>
      <c r="K178" s="156"/>
      <c r="L178" s="29"/>
      <c r="M178" s="157" t="s">
        <v>1</v>
      </c>
      <c r="N178" s="158" t="s">
        <v>35</v>
      </c>
      <c r="O178" s="159">
        <v>0</v>
      </c>
      <c r="P178" s="159">
        <f t="shared" si="18"/>
        <v>0</v>
      </c>
      <c r="Q178" s="159">
        <v>0</v>
      </c>
      <c r="R178" s="159">
        <f t="shared" si="19"/>
        <v>0</v>
      </c>
      <c r="S178" s="159">
        <v>0</v>
      </c>
      <c r="T178" s="160">
        <f t="shared" si="20"/>
        <v>0</v>
      </c>
      <c r="U178" s="28"/>
      <c r="V178" s="28"/>
      <c r="W178" s="28"/>
      <c r="X178" s="28"/>
      <c r="Y178" s="28"/>
      <c r="Z178" s="28"/>
      <c r="AA178" s="28"/>
      <c r="AB178" s="28"/>
      <c r="AC178" s="28"/>
      <c r="AD178" s="28"/>
      <c r="AE178" s="28"/>
      <c r="AR178" s="161" t="s">
        <v>86</v>
      </c>
      <c r="AT178" s="161" t="s">
        <v>177</v>
      </c>
      <c r="AU178" s="161" t="s">
        <v>76</v>
      </c>
      <c r="AY178" s="16" t="s">
        <v>175</v>
      </c>
      <c r="BE178" s="162">
        <f t="shared" si="21"/>
        <v>0</v>
      </c>
      <c r="BF178" s="162">
        <f t="shared" si="22"/>
        <v>0</v>
      </c>
      <c r="BG178" s="162">
        <f t="shared" si="23"/>
        <v>0</v>
      </c>
      <c r="BH178" s="162">
        <f t="shared" si="24"/>
        <v>0</v>
      </c>
      <c r="BI178" s="162">
        <f t="shared" si="25"/>
        <v>0</v>
      </c>
      <c r="BJ178" s="16" t="s">
        <v>80</v>
      </c>
      <c r="BK178" s="162">
        <f t="shared" si="26"/>
        <v>0</v>
      </c>
      <c r="BL178" s="16" t="s">
        <v>86</v>
      </c>
      <c r="BM178" s="161" t="s">
        <v>1243</v>
      </c>
    </row>
    <row r="179" spans="1:65" s="2" customFormat="1" ht="16.5" customHeight="1" x14ac:dyDescent="0.2">
      <c r="A179" s="28"/>
      <c r="B179" s="149"/>
      <c r="C179" s="150">
        <v>49</v>
      </c>
      <c r="D179" s="150" t="s">
        <v>177</v>
      </c>
      <c r="E179" s="151" t="s">
        <v>2181</v>
      </c>
      <c r="F179" s="152" t="s">
        <v>2176</v>
      </c>
      <c r="G179" s="153" t="s">
        <v>275</v>
      </c>
      <c r="H179" s="154">
        <v>1</v>
      </c>
      <c r="I179" s="155"/>
      <c r="J179" s="155"/>
      <c r="K179" s="156"/>
      <c r="L179" s="29"/>
      <c r="M179" s="157" t="s">
        <v>1</v>
      </c>
      <c r="N179" s="158" t="s">
        <v>35</v>
      </c>
      <c r="O179" s="159">
        <v>0</v>
      </c>
      <c r="P179" s="159">
        <f t="shared" si="18"/>
        <v>0</v>
      </c>
      <c r="Q179" s="159">
        <v>0</v>
      </c>
      <c r="R179" s="159">
        <f t="shared" si="19"/>
        <v>0</v>
      </c>
      <c r="S179" s="159">
        <v>0</v>
      </c>
      <c r="T179" s="160">
        <f t="shared" si="20"/>
        <v>0</v>
      </c>
      <c r="U179" s="28"/>
      <c r="V179" s="28"/>
      <c r="W179" s="28"/>
      <c r="X179" s="28"/>
      <c r="Y179" s="28"/>
      <c r="Z179" s="28"/>
      <c r="AA179" s="28"/>
      <c r="AB179" s="28"/>
      <c r="AC179" s="28"/>
      <c r="AD179" s="28"/>
      <c r="AE179" s="28"/>
      <c r="AR179" s="161" t="s">
        <v>86</v>
      </c>
      <c r="AT179" s="161" t="s">
        <v>177</v>
      </c>
      <c r="AU179" s="161" t="s">
        <v>76</v>
      </c>
      <c r="AY179" s="16" t="s">
        <v>175</v>
      </c>
      <c r="BE179" s="162">
        <f t="shared" si="21"/>
        <v>0</v>
      </c>
      <c r="BF179" s="162">
        <f t="shared" si="22"/>
        <v>0</v>
      </c>
      <c r="BG179" s="162">
        <f t="shared" si="23"/>
        <v>0</v>
      </c>
      <c r="BH179" s="162">
        <f t="shared" si="24"/>
        <v>0</v>
      </c>
      <c r="BI179" s="162">
        <f t="shared" si="25"/>
        <v>0</v>
      </c>
      <c r="BJ179" s="16" t="s">
        <v>80</v>
      </c>
      <c r="BK179" s="162">
        <f t="shared" si="26"/>
        <v>0</v>
      </c>
      <c r="BL179" s="16" t="s">
        <v>86</v>
      </c>
      <c r="BM179" s="161" t="s">
        <v>1246</v>
      </c>
    </row>
    <row r="180" spans="1:65" s="12" customFormat="1" ht="25.9" customHeight="1" x14ac:dyDescent="0.2">
      <c r="B180" s="137"/>
      <c r="D180" s="138" t="s">
        <v>68</v>
      </c>
      <c r="E180" s="139" t="s">
        <v>2193</v>
      </c>
      <c r="F180" s="139" t="s">
        <v>2194</v>
      </c>
      <c r="J180" s="140"/>
      <c r="L180" s="137"/>
      <c r="M180" s="141"/>
      <c r="N180" s="142"/>
      <c r="O180" s="142"/>
      <c r="P180" s="143">
        <f>SUM(P181:P191)</f>
        <v>0</v>
      </c>
      <c r="Q180" s="142"/>
      <c r="R180" s="143">
        <f>SUM(R181:R191)</f>
        <v>0</v>
      </c>
      <c r="S180" s="142"/>
      <c r="T180" s="144">
        <f>SUM(T181:T191)</f>
        <v>0</v>
      </c>
      <c r="AR180" s="138" t="s">
        <v>76</v>
      </c>
      <c r="AT180" s="145" t="s">
        <v>68</v>
      </c>
      <c r="AU180" s="145" t="s">
        <v>69</v>
      </c>
      <c r="AY180" s="138" t="s">
        <v>175</v>
      </c>
      <c r="BK180" s="146">
        <f>SUM(BK181:BK191)</f>
        <v>0</v>
      </c>
    </row>
    <row r="181" spans="1:65" s="2" customFormat="1" ht="24.2" customHeight="1" x14ac:dyDescent="0.2">
      <c r="A181" s="28"/>
      <c r="B181" s="149"/>
      <c r="C181" s="150">
        <v>51</v>
      </c>
      <c r="D181" s="150" t="s">
        <v>177</v>
      </c>
      <c r="E181" s="151" t="s">
        <v>2195</v>
      </c>
      <c r="F181" s="152" t="s">
        <v>2196</v>
      </c>
      <c r="G181" s="153" t="s">
        <v>250</v>
      </c>
      <c r="H181" s="154">
        <v>60</v>
      </c>
      <c r="I181" s="155"/>
      <c r="J181" s="155"/>
      <c r="K181" s="156"/>
      <c r="L181" s="29"/>
      <c r="M181" s="157" t="s">
        <v>1</v>
      </c>
      <c r="N181" s="158" t="s">
        <v>35</v>
      </c>
      <c r="O181" s="159">
        <v>0</v>
      </c>
      <c r="P181" s="159">
        <f t="shared" ref="P181:P191" si="27">O181*H181</f>
        <v>0</v>
      </c>
      <c r="Q181" s="159">
        <v>0</v>
      </c>
      <c r="R181" s="159">
        <f t="shared" ref="R181:R191" si="28">Q181*H181</f>
        <v>0</v>
      </c>
      <c r="S181" s="159">
        <v>0</v>
      </c>
      <c r="T181" s="160">
        <f t="shared" ref="T181:T191" si="29">S181*H181</f>
        <v>0</v>
      </c>
      <c r="U181" s="28"/>
      <c r="V181" s="28"/>
      <c r="W181" s="28"/>
      <c r="X181" s="28"/>
      <c r="Y181" s="28"/>
      <c r="Z181" s="28"/>
      <c r="AA181" s="28"/>
      <c r="AB181" s="28"/>
      <c r="AC181" s="28"/>
      <c r="AD181" s="28"/>
      <c r="AE181" s="28"/>
      <c r="AR181" s="161" t="s">
        <v>86</v>
      </c>
      <c r="AT181" s="161" t="s">
        <v>177</v>
      </c>
      <c r="AU181" s="161" t="s">
        <v>76</v>
      </c>
      <c r="AY181" s="16" t="s">
        <v>175</v>
      </c>
      <c r="BE181" s="162">
        <f t="shared" ref="BE181:BE191" si="30">IF(N181="základná",J181,0)</f>
        <v>0</v>
      </c>
      <c r="BF181" s="162">
        <f t="shared" ref="BF181:BF191" si="31">IF(N181="znížená",J181,0)</f>
        <v>0</v>
      </c>
      <c r="BG181" s="162">
        <f t="shared" ref="BG181:BG191" si="32">IF(N181="zákl. prenesená",J181,0)</f>
        <v>0</v>
      </c>
      <c r="BH181" s="162">
        <f t="shared" ref="BH181:BH191" si="33">IF(N181="zníž. prenesená",J181,0)</f>
        <v>0</v>
      </c>
      <c r="BI181" s="162">
        <f t="shared" ref="BI181:BI191" si="34">IF(N181="nulová",J181,0)</f>
        <v>0</v>
      </c>
      <c r="BJ181" s="16" t="s">
        <v>80</v>
      </c>
      <c r="BK181" s="162">
        <f t="shared" ref="BK181:BK191" si="35">ROUND(I181*H181,2)</f>
        <v>0</v>
      </c>
      <c r="BL181" s="16" t="s">
        <v>86</v>
      </c>
      <c r="BM181" s="161" t="s">
        <v>1254</v>
      </c>
    </row>
    <row r="182" spans="1:65" s="2" customFormat="1" ht="16.5" customHeight="1" x14ac:dyDescent="0.2">
      <c r="A182" s="28"/>
      <c r="B182" s="149"/>
      <c r="C182" s="150">
        <v>52</v>
      </c>
      <c r="D182" s="150" t="s">
        <v>177</v>
      </c>
      <c r="E182" s="151" t="s">
        <v>2156</v>
      </c>
      <c r="F182" s="152" t="s">
        <v>2157</v>
      </c>
      <c r="G182" s="153" t="s">
        <v>250</v>
      </c>
      <c r="H182" s="154">
        <v>60</v>
      </c>
      <c r="I182" s="155"/>
      <c r="J182" s="155"/>
      <c r="K182" s="156"/>
      <c r="L182" s="29"/>
      <c r="M182" s="157" t="s">
        <v>1</v>
      </c>
      <c r="N182" s="158" t="s">
        <v>35</v>
      </c>
      <c r="O182" s="159">
        <v>0</v>
      </c>
      <c r="P182" s="159">
        <f t="shared" si="27"/>
        <v>0</v>
      </c>
      <c r="Q182" s="159">
        <v>0</v>
      </c>
      <c r="R182" s="159">
        <f t="shared" si="28"/>
        <v>0</v>
      </c>
      <c r="S182" s="159">
        <v>0</v>
      </c>
      <c r="T182" s="160">
        <f t="shared" si="29"/>
        <v>0</v>
      </c>
      <c r="U182" s="28"/>
      <c r="V182" s="28"/>
      <c r="W182" s="28"/>
      <c r="X182" s="28"/>
      <c r="Y182" s="28"/>
      <c r="Z182" s="28"/>
      <c r="AA182" s="28"/>
      <c r="AB182" s="28"/>
      <c r="AC182" s="28"/>
      <c r="AD182" s="28"/>
      <c r="AE182" s="28"/>
      <c r="AR182" s="161" t="s">
        <v>86</v>
      </c>
      <c r="AT182" s="161" t="s">
        <v>177</v>
      </c>
      <c r="AU182" s="161" t="s">
        <v>76</v>
      </c>
      <c r="AY182" s="16" t="s">
        <v>175</v>
      </c>
      <c r="BE182" s="162">
        <f t="shared" si="30"/>
        <v>0</v>
      </c>
      <c r="BF182" s="162">
        <f t="shared" si="31"/>
        <v>0</v>
      </c>
      <c r="BG182" s="162">
        <f t="shared" si="32"/>
        <v>0</v>
      </c>
      <c r="BH182" s="162">
        <f t="shared" si="33"/>
        <v>0</v>
      </c>
      <c r="BI182" s="162">
        <f t="shared" si="34"/>
        <v>0</v>
      </c>
      <c r="BJ182" s="16" t="s">
        <v>80</v>
      </c>
      <c r="BK182" s="162">
        <f t="shared" si="35"/>
        <v>0</v>
      </c>
      <c r="BL182" s="16" t="s">
        <v>86</v>
      </c>
      <c r="BM182" s="161" t="s">
        <v>1256</v>
      </c>
    </row>
    <row r="183" spans="1:65" s="2" customFormat="1" ht="16.5" customHeight="1" x14ac:dyDescent="0.2">
      <c r="A183" s="28"/>
      <c r="B183" s="149"/>
      <c r="C183" s="150">
        <v>53</v>
      </c>
      <c r="D183" s="150" t="s">
        <v>177</v>
      </c>
      <c r="E183" s="151" t="s">
        <v>2170</v>
      </c>
      <c r="F183" s="152" t="s">
        <v>2171</v>
      </c>
      <c r="G183" s="153" t="s">
        <v>250</v>
      </c>
      <c r="H183" s="154">
        <v>5</v>
      </c>
      <c r="I183" s="155"/>
      <c r="J183" s="155"/>
      <c r="K183" s="156"/>
      <c r="L183" s="29"/>
      <c r="M183" s="157" t="s">
        <v>1</v>
      </c>
      <c r="N183" s="158" t="s">
        <v>35</v>
      </c>
      <c r="O183" s="159">
        <v>0</v>
      </c>
      <c r="P183" s="159">
        <f t="shared" si="27"/>
        <v>0</v>
      </c>
      <c r="Q183" s="159">
        <v>0</v>
      </c>
      <c r="R183" s="159">
        <f t="shared" si="28"/>
        <v>0</v>
      </c>
      <c r="S183" s="159">
        <v>0</v>
      </c>
      <c r="T183" s="160">
        <f t="shared" si="29"/>
        <v>0</v>
      </c>
      <c r="U183" s="28"/>
      <c r="V183" s="28"/>
      <c r="W183" s="28"/>
      <c r="X183" s="28"/>
      <c r="Y183" s="28"/>
      <c r="Z183" s="28"/>
      <c r="AA183" s="28"/>
      <c r="AB183" s="28"/>
      <c r="AC183" s="28"/>
      <c r="AD183" s="28"/>
      <c r="AE183" s="28"/>
      <c r="AR183" s="161" t="s">
        <v>86</v>
      </c>
      <c r="AT183" s="161" t="s">
        <v>177</v>
      </c>
      <c r="AU183" s="161" t="s">
        <v>76</v>
      </c>
      <c r="AY183" s="16" t="s">
        <v>175</v>
      </c>
      <c r="BE183" s="162">
        <f t="shared" si="30"/>
        <v>0</v>
      </c>
      <c r="BF183" s="162">
        <f t="shared" si="31"/>
        <v>0</v>
      </c>
      <c r="BG183" s="162">
        <f t="shared" si="32"/>
        <v>0</v>
      </c>
      <c r="BH183" s="162">
        <f t="shared" si="33"/>
        <v>0</v>
      </c>
      <c r="BI183" s="162">
        <f t="shared" si="34"/>
        <v>0</v>
      </c>
      <c r="BJ183" s="16" t="s">
        <v>80</v>
      </c>
      <c r="BK183" s="162">
        <f t="shared" si="35"/>
        <v>0</v>
      </c>
      <c r="BL183" s="16" t="s">
        <v>86</v>
      </c>
      <c r="BM183" s="161" t="s">
        <v>1258</v>
      </c>
    </row>
    <row r="184" spans="1:65" s="2" customFormat="1" ht="16.5" customHeight="1" x14ac:dyDescent="0.2">
      <c r="A184" s="28"/>
      <c r="B184" s="149"/>
      <c r="C184" s="150">
        <v>54</v>
      </c>
      <c r="D184" s="150" t="s">
        <v>177</v>
      </c>
      <c r="E184" s="151" t="s">
        <v>2172</v>
      </c>
      <c r="F184" s="152" t="s">
        <v>2169</v>
      </c>
      <c r="G184" s="153" t="s">
        <v>250</v>
      </c>
      <c r="H184" s="154">
        <v>5</v>
      </c>
      <c r="I184" s="155"/>
      <c r="J184" s="155"/>
      <c r="K184" s="156"/>
      <c r="L184" s="29"/>
      <c r="M184" s="157" t="s">
        <v>1</v>
      </c>
      <c r="N184" s="158" t="s">
        <v>35</v>
      </c>
      <c r="O184" s="159">
        <v>0</v>
      </c>
      <c r="P184" s="159">
        <f t="shared" si="27"/>
        <v>0</v>
      </c>
      <c r="Q184" s="159">
        <v>0</v>
      </c>
      <c r="R184" s="159">
        <f t="shared" si="28"/>
        <v>0</v>
      </c>
      <c r="S184" s="159">
        <v>0</v>
      </c>
      <c r="T184" s="160">
        <f t="shared" si="29"/>
        <v>0</v>
      </c>
      <c r="U184" s="28"/>
      <c r="V184" s="28"/>
      <c r="W184" s="28"/>
      <c r="X184" s="28"/>
      <c r="Y184" s="28"/>
      <c r="Z184" s="28"/>
      <c r="AA184" s="28"/>
      <c r="AB184" s="28"/>
      <c r="AC184" s="28"/>
      <c r="AD184" s="28"/>
      <c r="AE184" s="28"/>
      <c r="AR184" s="161" t="s">
        <v>86</v>
      </c>
      <c r="AT184" s="161" t="s">
        <v>177</v>
      </c>
      <c r="AU184" s="161" t="s">
        <v>76</v>
      </c>
      <c r="AY184" s="16" t="s">
        <v>175</v>
      </c>
      <c r="BE184" s="162">
        <f t="shared" si="30"/>
        <v>0</v>
      </c>
      <c r="BF184" s="162">
        <f t="shared" si="31"/>
        <v>0</v>
      </c>
      <c r="BG184" s="162">
        <f t="shared" si="32"/>
        <v>0</v>
      </c>
      <c r="BH184" s="162">
        <f t="shared" si="33"/>
        <v>0</v>
      </c>
      <c r="BI184" s="162">
        <f t="shared" si="34"/>
        <v>0</v>
      </c>
      <c r="BJ184" s="16" t="s">
        <v>80</v>
      </c>
      <c r="BK184" s="162">
        <f t="shared" si="35"/>
        <v>0</v>
      </c>
      <c r="BL184" s="16" t="s">
        <v>86</v>
      </c>
      <c r="BM184" s="161" t="s">
        <v>1260</v>
      </c>
    </row>
    <row r="185" spans="1:65" s="2" customFormat="1" ht="24.2" customHeight="1" x14ac:dyDescent="0.2">
      <c r="A185" s="28"/>
      <c r="B185" s="149"/>
      <c r="C185" s="150">
        <v>55</v>
      </c>
      <c r="D185" s="150" t="s">
        <v>177</v>
      </c>
      <c r="E185" s="151" t="s">
        <v>2197</v>
      </c>
      <c r="F185" s="152" t="s">
        <v>2198</v>
      </c>
      <c r="G185" s="153" t="s">
        <v>275</v>
      </c>
      <c r="H185" s="154">
        <v>2</v>
      </c>
      <c r="I185" s="155"/>
      <c r="J185" s="155"/>
      <c r="K185" s="156"/>
      <c r="L185" s="29"/>
      <c r="M185" s="157" t="s">
        <v>1</v>
      </c>
      <c r="N185" s="158" t="s">
        <v>35</v>
      </c>
      <c r="O185" s="159">
        <v>0</v>
      </c>
      <c r="P185" s="159">
        <f t="shared" si="27"/>
        <v>0</v>
      </c>
      <c r="Q185" s="159">
        <v>0</v>
      </c>
      <c r="R185" s="159">
        <f t="shared" si="28"/>
        <v>0</v>
      </c>
      <c r="S185" s="159">
        <v>0</v>
      </c>
      <c r="T185" s="160">
        <f t="shared" si="29"/>
        <v>0</v>
      </c>
      <c r="U185" s="28"/>
      <c r="V185" s="28"/>
      <c r="W185" s="28"/>
      <c r="X185" s="28"/>
      <c r="Y185" s="28"/>
      <c r="Z185" s="28"/>
      <c r="AA185" s="28"/>
      <c r="AB185" s="28"/>
      <c r="AC185" s="28"/>
      <c r="AD185" s="28"/>
      <c r="AE185" s="28"/>
      <c r="AR185" s="161" t="s">
        <v>86</v>
      </c>
      <c r="AT185" s="161" t="s">
        <v>177</v>
      </c>
      <c r="AU185" s="161" t="s">
        <v>76</v>
      </c>
      <c r="AY185" s="16" t="s">
        <v>175</v>
      </c>
      <c r="BE185" s="162">
        <f t="shared" si="30"/>
        <v>0</v>
      </c>
      <c r="BF185" s="162">
        <f t="shared" si="31"/>
        <v>0</v>
      </c>
      <c r="BG185" s="162">
        <f t="shared" si="32"/>
        <v>0</v>
      </c>
      <c r="BH185" s="162">
        <f t="shared" si="33"/>
        <v>0</v>
      </c>
      <c r="BI185" s="162">
        <f t="shared" si="34"/>
        <v>0</v>
      </c>
      <c r="BJ185" s="16" t="s">
        <v>80</v>
      </c>
      <c r="BK185" s="162">
        <f t="shared" si="35"/>
        <v>0</v>
      </c>
      <c r="BL185" s="16" t="s">
        <v>86</v>
      </c>
      <c r="BM185" s="161" t="s">
        <v>1262</v>
      </c>
    </row>
    <row r="186" spans="1:65" s="2" customFormat="1" ht="16.5" customHeight="1" x14ac:dyDescent="0.2">
      <c r="A186" s="28"/>
      <c r="B186" s="149"/>
      <c r="C186" s="150">
        <v>56</v>
      </c>
      <c r="D186" s="150" t="s">
        <v>177</v>
      </c>
      <c r="E186" s="151" t="s">
        <v>2199</v>
      </c>
      <c r="F186" s="152" t="s">
        <v>2143</v>
      </c>
      <c r="G186" s="153" t="s">
        <v>275</v>
      </c>
      <c r="H186" s="154">
        <v>2</v>
      </c>
      <c r="I186" s="155"/>
      <c r="J186" s="155"/>
      <c r="K186" s="156"/>
      <c r="L186" s="29"/>
      <c r="M186" s="157" t="s">
        <v>1</v>
      </c>
      <c r="N186" s="158" t="s">
        <v>35</v>
      </c>
      <c r="O186" s="159">
        <v>0</v>
      </c>
      <c r="P186" s="159">
        <f t="shared" si="27"/>
        <v>0</v>
      </c>
      <c r="Q186" s="159">
        <v>0</v>
      </c>
      <c r="R186" s="159">
        <f t="shared" si="28"/>
        <v>0</v>
      </c>
      <c r="S186" s="159">
        <v>0</v>
      </c>
      <c r="T186" s="160">
        <f t="shared" si="29"/>
        <v>0</v>
      </c>
      <c r="U186" s="28"/>
      <c r="V186" s="28"/>
      <c r="W186" s="28"/>
      <c r="X186" s="28"/>
      <c r="Y186" s="28"/>
      <c r="Z186" s="28"/>
      <c r="AA186" s="28"/>
      <c r="AB186" s="28"/>
      <c r="AC186" s="28"/>
      <c r="AD186" s="28"/>
      <c r="AE186" s="28"/>
      <c r="AR186" s="161" t="s">
        <v>86</v>
      </c>
      <c r="AT186" s="161" t="s">
        <v>177</v>
      </c>
      <c r="AU186" s="161" t="s">
        <v>76</v>
      </c>
      <c r="AY186" s="16" t="s">
        <v>175</v>
      </c>
      <c r="BE186" s="162">
        <f t="shared" si="30"/>
        <v>0</v>
      </c>
      <c r="BF186" s="162">
        <f t="shared" si="31"/>
        <v>0</v>
      </c>
      <c r="BG186" s="162">
        <f t="shared" si="32"/>
        <v>0</v>
      </c>
      <c r="BH186" s="162">
        <f t="shared" si="33"/>
        <v>0</v>
      </c>
      <c r="BI186" s="162">
        <f t="shared" si="34"/>
        <v>0</v>
      </c>
      <c r="BJ186" s="16" t="s">
        <v>80</v>
      </c>
      <c r="BK186" s="162">
        <f t="shared" si="35"/>
        <v>0</v>
      </c>
      <c r="BL186" s="16" t="s">
        <v>86</v>
      </c>
      <c r="BM186" s="161" t="s">
        <v>1264</v>
      </c>
    </row>
    <row r="187" spans="1:65" s="2" customFormat="1" ht="16.5" customHeight="1" x14ac:dyDescent="0.2">
      <c r="A187" s="28"/>
      <c r="B187" s="149"/>
      <c r="C187" s="150">
        <v>57</v>
      </c>
      <c r="D187" s="150" t="s">
        <v>177</v>
      </c>
      <c r="E187" s="151" t="s">
        <v>2144</v>
      </c>
      <c r="F187" s="152" t="s">
        <v>2145</v>
      </c>
      <c r="G187" s="153" t="s">
        <v>275</v>
      </c>
      <c r="H187" s="154">
        <v>2</v>
      </c>
      <c r="I187" s="155"/>
      <c r="J187" s="155"/>
      <c r="K187" s="156"/>
      <c r="L187" s="29"/>
      <c r="M187" s="157" t="s">
        <v>1</v>
      </c>
      <c r="N187" s="158" t="s">
        <v>35</v>
      </c>
      <c r="O187" s="159">
        <v>0</v>
      </c>
      <c r="P187" s="159">
        <f t="shared" si="27"/>
        <v>0</v>
      </c>
      <c r="Q187" s="159">
        <v>0</v>
      </c>
      <c r="R187" s="159">
        <f t="shared" si="28"/>
        <v>0</v>
      </c>
      <c r="S187" s="159">
        <v>0</v>
      </c>
      <c r="T187" s="160">
        <f t="shared" si="29"/>
        <v>0</v>
      </c>
      <c r="U187" s="28"/>
      <c r="V187" s="28"/>
      <c r="W187" s="28"/>
      <c r="X187" s="28"/>
      <c r="Y187" s="28"/>
      <c r="Z187" s="28"/>
      <c r="AA187" s="28"/>
      <c r="AB187" s="28"/>
      <c r="AC187" s="28"/>
      <c r="AD187" s="28"/>
      <c r="AE187" s="28"/>
      <c r="AR187" s="161" t="s">
        <v>86</v>
      </c>
      <c r="AT187" s="161" t="s">
        <v>177</v>
      </c>
      <c r="AU187" s="161" t="s">
        <v>76</v>
      </c>
      <c r="AY187" s="16" t="s">
        <v>175</v>
      </c>
      <c r="BE187" s="162">
        <f t="shared" si="30"/>
        <v>0</v>
      </c>
      <c r="BF187" s="162">
        <f t="shared" si="31"/>
        <v>0</v>
      </c>
      <c r="BG187" s="162">
        <f t="shared" si="32"/>
        <v>0</v>
      </c>
      <c r="BH187" s="162">
        <f t="shared" si="33"/>
        <v>0</v>
      </c>
      <c r="BI187" s="162">
        <f t="shared" si="34"/>
        <v>0</v>
      </c>
      <c r="BJ187" s="16" t="s">
        <v>80</v>
      </c>
      <c r="BK187" s="162">
        <f t="shared" si="35"/>
        <v>0</v>
      </c>
      <c r="BL187" s="16" t="s">
        <v>86</v>
      </c>
      <c r="BM187" s="161" t="s">
        <v>1266</v>
      </c>
    </row>
    <row r="188" spans="1:65" s="2" customFormat="1" ht="16.5" customHeight="1" x14ac:dyDescent="0.2">
      <c r="A188" s="28"/>
      <c r="B188" s="149"/>
      <c r="C188" s="150">
        <v>58</v>
      </c>
      <c r="D188" s="150" t="s">
        <v>177</v>
      </c>
      <c r="E188" s="151" t="s">
        <v>2146</v>
      </c>
      <c r="F188" s="152" t="s">
        <v>2147</v>
      </c>
      <c r="G188" s="153" t="s">
        <v>275</v>
      </c>
      <c r="H188" s="154">
        <v>2</v>
      </c>
      <c r="I188" s="155"/>
      <c r="J188" s="155"/>
      <c r="K188" s="156"/>
      <c r="L188" s="29"/>
      <c r="M188" s="157" t="s">
        <v>1</v>
      </c>
      <c r="N188" s="158" t="s">
        <v>35</v>
      </c>
      <c r="O188" s="159">
        <v>0</v>
      </c>
      <c r="P188" s="159">
        <f t="shared" si="27"/>
        <v>0</v>
      </c>
      <c r="Q188" s="159">
        <v>0</v>
      </c>
      <c r="R188" s="159">
        <f t="shared" si="28"/>
        <v>0</v>
      </c>
      <c r="S188" s="159">
        <v>0</v>
      </c>
      <c r="T188" s="160">
        <f t="shared" si="29"/>
        <v>0</v>
      </c>
      <c r="U188" s="28"/>
      <c r="V188" s="28"/>
      <c r="W188" s="28"/>
      <c r="X188" s="28"/>
      <c r="Y188" s="28"/>
      <c r="Z188" s="28"/>
      <c r="AA188" s="28"/>
      <c r="AB188" s="28"/>
      <c r="AC188" s="28"/>
      <c r="AD188" s="28"/>
      <c r="AE188" s="28"/>
      <c r="AR188" s="161" t="s">
        <v>86</v>
      </c>
      <c r="AT188" s="161" t="s">
        <v>177</v>
      </c>
      <c r="AU188" s="161" t="s">
        <v>76</v>
      </c>
      <c r="AY188" s="16" t="s">
        <v>175</v>
      </c>
      <c r="BE188" s="162">
        <f t="shared" si="30"/>
        <v>0</v>
      </c>
      <c r="BF188" s="162">
        <f t="shared" si="31"/>
        <v>0</v>
      </c>
      <c r="BG188" s="162">
        <f t="shared" si="32"/>
        <v>0</v>
      </c>
      <c r="BH188" s="162">
        <f t="shared" si="33"/>
        <v>0</v>
      </c>
      <c r="BI188" s="162">
        <f t="shared" si="34"/>
        <v>0</v>
      </c>
      <c r="BJ188" s="16" t="s">
        <v>80</v>
      </c>
      <c r="BK188" s="162">
        <f t="shared" si="35"/>
        <v>0</v>
      </c>
      <c r="BL188" s="16" t="s">
        <v>86</v>
      </c>
      <c r="BM188" s="161" t="s">
        <v>1268</v>
      </c>
    </row>
    <row r="189" spans="1:65" s="2" customFormat="1" ht="24.2" customHeight="1" x14ac:dyDescent="0.2">
      <c r="A189" s="28"/>
      <c r="B189" s="149"/>
      <c r="C189" s="150">
        <v>59</v>
      </c>
      <c r="D189" s="150" t="s">
        <v>177</v>
      </c>
      <c r="E189" s="151" t="s">
        <v>2148</v>
      </c>
      <c r="F189" s="152" t="s">
        <v>2149</v>
      </c>
      <c r="G189" s="153" t="s">
        <v>275</v>
      </c>
      <c r="H189" s="154">
        <v>2</v>
      </c>
      <c r="I189" s="155"/>
      <c r="J189" s="155"/>
      <c r="K189" s="156"/>
      <c r="L189" s="29"/>
      <c r="M189" s="157" t="s">
        <v>1</v>
      </c>
      <c r="N189" s="158" t="s">
        <v>35</v>
      </c>
      <c r="O189" s="159">
        <v>0</v>
      </c>
      <c r="P189" s="159">
        <f t="shared" si="27"/>
        <v>0</v>
      </c>
      <c r="Q189" s="159">
        <v>0</v>
      </c>
      <c r="R189" s="159">
        <f t="shared" si="28"/>
        <v>0</v>
      </c>
      <c r="S189" s="159">
        <v>0</v>
      </c>
      <c r="T189" s="160">
        <f t="shared" si="29"/>
        <v>0</v>
      </c>
      <c r="U189" s="28"/>
      <c r="V189" s="28"/>
      <c r="W189" s="28"/>
      <c r="X189" s="28"/>
      <c r="Y189" s="28"/>
      <c r="Z189" s="28"/>
      <c r="AA189" s="28"/>
      <c r="AB189" s="28"/>
      <c r="AC189" s="28"/>
      <c r="AD189" s="28"/>
      <c r="AE189" s="28"/>
      <c r="AR189" s="161" t="s">
        <v>86</v>
      </c>
      <c r="AT189" s="161" t="s">
        <v>177</v>
      </c>
      <c r="AU189" s="161" t="s">
        <v>76</v>
      </c>
      <c r="AY189" s="16" t="s">
        <v>175</v>
      </c>
      <c r="BE189" s="162">
        <f t="shared" si="30"/>
        <v>0</v>
      </c>
      <c r="BF189" s="162">
        <f t="shared" si="31"/>
        <v>0</v>
      </c>
      <c r="BG189" s="162">
        <f t="shared" si="32"/>
        <v>0</v>
      </c>
      <c r="BH189" s="162">
        <f t="shared" si="33"/>
        <v>0</v>
      </c>
      <c r="BI189" s="162">
        <f t="shared" si="34"/>
        <v>0</v>
      </c>
      <c r="BJ189" s="16" t="s">
        <v>80</v>
      </c>
      <c r="BK189" s="162">
        <f t="shared" si="35"/>
        <v>0</v>
      </c>
      <c r="BL189" s="16" t="s">
        <v>86</v>
      </c>
      <c r="BM189" s="161" t="s">
        <v>1270</v>
      </c>
    </row>
    <row r="190" spans="1:65" s="2" customFormat="1" ht="24.2" customHeight="1" x14ac:dyDescent="0.2">
      <c r="A190" s="28"/>
      <c r="B190" s="149"/>
      <c r="C190" s="150">
        <v>60</v>
      </c>
      <c r="D190" s="150" t="s">
        <v>177</v>
      </c>
      <c r="E190" s="151" t="s">
        <v>2200</v>
      </c>
      <c r="F190" s="152" t="s">
        <v>2174</v>
      </c>
      <c r="G190" s="153" t="s">
        <v>275</v>
      </c>
      <c r="H190" s="154">
        <v>1</v>
      </c>
      <c r="I190" s="155"/>
      <c r="J190" s="155"/>
      <c r="K190" s="156"/>
      <c r="L190" s="29"/>
      <c r="M190" s="157" t="s">
        <v>1</v>
      </c>
      <c r="N190" s="158" t="s">
        <v>35</v>
      </c>
      <c r="O190" s="159">
        <v>0</v>
      </c>
      <c r="P190" s="159">
        <f t="shared" si="27"/>
        <v>0</v>
      </c>
      <c r="Q190" s="159">
        <v>0</v>
      </c>
      <c r="R190" s="159">
        <f t="shared" si="28"/>
        <v>0</v>
      </c>
      <c r="S190" s="159">
        <v>0</v>
      </c>
      <c r="T190" s="160">
        <f t="shared" si="29"/>
        <v>0</v>
      </c>
      <c r="U190" s="28"/>
      <c r="V190" s="28"/>
      <c r="W190" s="28"/>
      <c r="X190" s="28"/>
      <c r="Y190" s="28"/>
      <c r="Z190" s="28"/>
      <c r="AA190" s="28"/>
      <c r="AB190" s="28"/>
      <c r="AC190" s="28"/>
      <c r="AD190" s="28"/>
      <c r="AE190" s="28"/>
      <c r="AR190" s="161" t="s">
        <v>86</v>
      </c>
      <c r="AT190" s="161" t="s">
        <v>177</v>
      </c>
      <c r="AU190" s="161" t="s">
        <v>76</v>
      </c>
      <c r="AY190" s="16" t="s">
        <v>175</v>
      </c>
      <c r="BE190" s="162">
        <f t="shared" si="30"/>
        <v>0</v>
      </c>
      <c r="BF190" s="162">
        <f t="shared" si="31"/>
        <v>0</v>
      </c>
      <c r="BG190" s="162">
        <f t="shared" si="32"/>
        <v>0</v>
      </c>
      <c r="BH190" s="162">
        <f t="shared" si="33"/>
        <v>0</v>
      </c>
      <c r="BI190" s="162">
        <f t="shared" si="34"/>
        <v>0</v>
      </c>
      <c r="BJ190" s="16" t="s">
        <v>80</v>
      </c>
      <c r="BK190" s="162">
        <f t="shared" si="35"/>
        <v>0</v>
      </c>
      <c r="BL190" s="16" t="s">
        <v>86</v>
      </c>
      <c r="BM190" s="161" t="s">
        <v>1272</v>
      </c>
    </row>
    <row r="191" spans="1:65" s="2" customFormat="1" ht="16.5" customHeight="1" x14ac:dyDescent="0.2">
      <c r="A191" s="28"/>
      <c r="B191" s="149"/>
      <c r="C191" s="150">
        <v>61</v>
      </c>
      <c r="D191" s="150" t="s">
        <v>177</v>
      </c>
      <c r="E191" s="151" t="s">
        <v>2201</v>
      </c>
      <c r="F191" s="152" t="s">
        <v>2176</v>
      </c>
      <c r="G191" s="153" t="s">
        <v>275</v>
      </c>
      <c r="H191" s="154">
        <v>1</v>
      </c>
      <c r="I191" s="155"/>
      <c r="J191" s="155"/>
      <c r="K191" s="156"/>
      <c r="L191" s="29"/>
      <c r="M191" s="157" t="s">
        <v>1</v>
      </c>
      <c r="N191" s="158" t="s">
        <v>35</v>
      </c>
      <c r="O191" s="159">
        <v>0</v>
      </c>
      <c r="P191" s="159">
        <f t="shared" si="27"/>
        <v>0</v>
      </c>
      <c r="Q191" s="159">
        <v>0</v>
      </c>
      <c r="R191" s="159">
        <f t="shared" si="28"/>
        <v>0</v>
      </c>
      <c r="S191" s="159">
        <v>0</v>
      </c>
      <c r="T191" s="160">
        <f t="shared" si="29"/>
        <v>0</v>
      </c>
      <c r="U191" s="28"/>
      <c r="V191" s="28"/>
      <c r="W191" s="28"/>
      <c r="X191" s="28"/>
      <c r="Y191" s="28"/>
      <c r="Z191" s="28"/>
      <c r="AA191" s="28"/>
      <c r="AB191" s="28"/>
      <c r="AC191" s="28"/>
      <c r="AD191" s="28"/>
      <c r="AE191" s="28"/>
      <c r="AR191" s="161" t="s">
        <v>86</v>
      </c>
      <c r="AT191" s="161" t="s">
        <v>177</v>
      </c>
      <c r="AU191" s="161" t="s">
        <v>76</v>
      </c>
      <c r="AY191" s="16" t="s">
        <v>175</v>
      </c>
      <c r="BE191" s="162">
        <f t="shared" si="30"/>
        <v>0</v>
      </c>
      <c r="BF191" s="162">
        <f t="shared" si="31"/>
        <v>0</v>
      </c>
      <c r="BG191" s="162">
        <f t="shared" si="32"/>
        <v>0</v>
      </c>
      <c r="BH191" s="162">
        <f t="shared" si="33"/>
        <v>0</v>
      </c>
      <c r="BI191" s="162">
        <f t="shared" si="34"/>
        <v>0</v>
      </c>
      <c r="BJ191" s="16" t="s">
        <v>80</v>
      </c>
      <c r="BK191" s="162">
        <f t="shared" si="35"/>
        <v>0</v>
      </c>
      <c r="BL191" s="16" t="s">
        <v>86</v>
      </c>
      <c r="BM191" s="161" t="s">
        <v>1274</v>
      </c>
    </row>
    <row r="192" spans="1:65" s="12" customFormat="1" ht="25.9" customHeight="1" x14ac:dyDescent="0.2">
      <c r="B192" s="137"/>
      <c r="D192" s="138" t="s">
        <v>68</v>
      </c>
      <c r="E192" s="139" t="s">
        <v>2202</v>
      </c>
      <c r="F192" s="139" t="s">
        <v>2203</v>
      </c>
      <c r="J192" s="140"/>
      <c r="L192" s="137"/>
      <c r="M192" s="141"/>
      <c r="N192" s="142"/>
      <c r="O192" s="142"/>
      <c r="P192" s="143">
        <f>SUM(P193:P198)</f>
        <v>0</v>
      </c>
      <c r="Q192" s="142"/>
      <c r="R192" s="143">
        <f>SUM(R193:R198)</f>
        <v>0</v>
      </c>
      <c r="S192" s="142"/>
      <c r="T192" s="144">
        <f>SUM(T193:T198)</f>
        <v>0</v>
      </c>
      <c r="AR192" s="138" t="s">
        <v>76</v>
      </c>
      <c r="AT192" s="145" t="s">
        <v>68</v>
      </c>
      <c r="AU192" s="145" t="s">
        <v>69</v>
      </c>
      <c r="AY192" s="138" t="s">
        <v>175</v>
      </c>
      <c r="BK192" s="146">
        <f>SUM(BK193:BK198)</f>
        <v>0</v>
      </c>
    </row>
    <row r="193" spans="1:65" s="2" customFormat="1" ht="16.5" customHeight="1" x14ac:dyDescent="0.2">
      <c r="A193" s="28"/>
      <c r="B193" s="149"/>
      <c r="C193" s="150">
        <v>63</v>
      </c>
      <c r="D193" s="150" t="s">
        <v>177</v>
      </c>
      <c r="E193" s="151" t="s">
        <v>2204</v>
      </c>
      <c r="F193" s="152" t="s">
        <v>2205</v>
      </c>
      <c r="G193" s="153" t="s">
        <v>250</v>
      </c>
      <c r="H193" s="154">
        <v>100</v>
      </c>
      <c r="I193" s="155"/>
      <c r="J193" s="155"/>
      <c r="K193" s="156"/>
      <c r="L193" s="29"/>
      <c r="M193" s="157" t="s">
        <v>1</v>
      </c>
      <c r="N193" s="158" t="s">
        <v>35</v>
      </c>
      <c r="O193" s="159">
        <v>0</v>
      </c>
      <c r="P193" s="159">
        <f t="shared" ref="P193:P198" si="36">O193*H193</f>
        <v>0</v>
      </c>
      <c r="Q193" s="159">
        <v>0</v>
      </c>
      <c r="R193" s="159">
        <f t="shared" ref="R193:R198" si="37">Q193*H193</f>
        <v>0</v>
      </c>
      <c r="S193" s="159">
        <v>0</v>
      </c>
      <c r="T193" s="160">
        <f t="shared" ref="T193:T198" si="38">S193*H193</f>
        <v>0</v>
      </c>
      <c r="U193" s="28"/>
      <c r="V193" s="28"/>
      <c r="W193" s="28"/>
      <c r="X193" s="28"/>
      <c r="Y193" s="28"/>
      <c r="Z193" s="28"/>
      <c r="AA193" s="28"/>
      <c r="AB193" s="28"/>
      <c r="AC193" s="28"/>
      <c r="AD193" s="28"/>
      <c r="AE193" s="28"/>
      <c r="AR193" s="161" t="s">
        <v>86</v>
      </c>
      <c r="AT193" s="161" t="s">
        <v>177</v>
      </c>
      <c r="AU193" s="161" t="s">
        <v>76</v>
      </c>
      <c r="AY193" s="16" t="s">
        <v>175</v>
      </c>
      <c r="BE193" s="162">
        <f t="shared" ref="BE193:BE198" si="39">IF(N193="základná",J193,0)</f>
        <v>0</v>
      </c>
      <c r="BF193" s="162">
        <f t="shared" ref="BF193:BF198" si="40">IF(N193="znížená",J193,0)</f>
        <v>0</v>
      </c>
      <c r="BG193" s="162">
        <f t="shared" ref="BG193:BG198" si="41">IF(N193="zákl. prenesená",J193,0)</f>
        <v>0</v>
      </c>
      <c r="BH193" s="162">
        <f t="shared" ref="BH193:BH198" si="42">IF(N193="zníž. prenesená",J193,0)</f>
        <v>0</v>
      </c>
      <c r="BI193" s="162">
        <f t="shared" ref="BI193:BI198" si="43">IF(N193="nulová",J193,0)</f>
        <v>0</v>
      </c>
      <c r="BJ193" s="16" t="s">
        <v>80</v>
      </c>
      <c r="BK193" s="162">
        <f t="shared" ref="BK193:BK198" si="44">ROUND(I193*H193,2)</f>
        <v>0</v>
      </c>
      <c r="BL193" s="16" t="s">
        <v>86</v>
      </c>
      <c r="BM193" s="161" t="s">
        <v>1278</v>
      </c>
    </row>
    <row r="194" spans="1:65" s="2" customFormat="1" ht="16.5" customHeight="1" x14ac:dyDescent="0.2">
      <c r="A194" s="28"/>
      <c r="B194" s="149"/>
      <c r="C194" s="150">
        <v>64</v>
      </c>
      <c r="D194" s="150" t="s">
        <v>177</v>
      </c>
      <c r="E194" s="151" t="s">
        <v>2156</v>
      </c>
      <c r="F194" s="152" t="s">
        <v>2157</v>
      </c>
      <c r="G194" s="153" t="s">
        <v>250</v>
      </c>
      <c r="H194" s="154">
        <v>100</v>
      </c>
      <c r="I194" s="155"/>
      <c r="J194" s="155"/>
      <c r="K194" s="156"/>
      <c r="L194" s="29"/>
      <c r="M194" s="157" t="s">
        <v>1</v>
      </c>
      <c r="N194" s="158" t="s">
        <v>35</v>
      </c>
      <c r="O194" s="159">
        <v>0</v>
      </c>
      <c r="P194" s="159">
        <f t="shared" si="36"/>
        <v>0</v>
      </c>
      <c r="Q194" s="159">
        <v>0</v>
      </c>
      <c r="R194" s="159">
        <f t="shared" si="37"/>
        <v>0</v>
      </c>
      <c r="S194" s="159">
        <v>0</v>
      </c>
      <c r="T194" s="160">
        <f t="shared" si="38"/>
        <v>0</v>
      </c>
      <c r="U194" s="28"/>
      <c r="V194" s="28"/>
      <c r="W194" s="28"/>
      <c r="X194" s="28"/>
      <c r="Y194" s="28"/>
      <c r="Z194" s="28"/>
      <c r="AA194" s="28"/>
      <c r="AB194" s="28"/>
      <c r="AC194" s="28"/>
      <c r="AD194" s="28"/>
      <c r="AE194" s="28"/>
      <c r="AR194" s="161" t="s">
        <v>86</v>
      </c>
      <c r="AT194" s="161" t="s">
        <v>177</v>
      </c>
      <c r="AU194" s="161" t="s">
        <v>76</v>
      </c>
      <c r="AY194" s="16" t="s">
        <v>175</v>
      </c>
      <c r="BE194" s="162">
        <f t="shared" si="39"/>
        <v>0</v>
      </c>
      <c r="BF194" s="162">
        <f t="shared" si="40"/>
        <v>0</v>
      </c>
      <c r="BG194" s="162">
        <f t="shared" si="41"/>
        <v>0</v>
      </c>
      <c r="BH194" s="162">
        <f t="shared" si="42"/>
        <v>0</v>
      </c>
      <c r="BI194" s="162">
        <f t="shared" si="43"/>
        <v>0</v>
      </c>
      <c r="BJ194" s="16" t="s">
        <v>80</v>
      </c>
      <c r="BK194" s="162">
        <f t="shared" si="44"/>
        <v>0</v>
      </c>
      <c r="BL194" s="16" t="s">
        <v>86</v>
      </c>
      <c r="BM194" s="161" t="s">
        <v>1280</v>
      </c>
    </row>
    <row r="195" spans="1:65" s="2" customFormat="1" ht="16.5" customHeight="1" x14ac:dyDescent="0.2">
      <c r="A195" s="28"/>
      <c r="B195" s="149"/>
      <c r="C195" s="150">
        <v>65</v>
      </c>
      <c r="D195" s="150" t="s">
        <v>177</v>
      </c>
      <c r="E195" s="151" t="s">
        <v>2206</v>
      </c>
      <c r="F195" s="152" t="s">
        <v>2207</v>
      </c>
      <c r="G195" s="153" t="s">
        <v>275</v>
      </c>
      <c r="H195" s="154">
        <v>2</v>
      </c>
      <c r="I195" s="155"/>
      <c r="J195" s="155"/>
      <c r="K195" s="156"/>
      <c r="L195" s="29"/>
      <c r="M195" s="157" t="s">
        <v>1</v>
      </c>
      <c r="N195" s="158" t="s">
        <v>35</v>
      </c>
      <c r="O195" s="159">
        <v>0</v>
      </c>
      <c r="P195" s="159">
        <f t="shared" si="36"/>
        <v>0</v>
      </c>
      <c r="Q195" s="159">
        <v>0</v>
      </c>
      <c r="R195" s="159">
        <f t="shared" si="37"/>
        <v>0</v>
      </c>
      <c r="S195" s="159">
        <v>0</v>
      </c>
      <c r="T195" s="160">
        <f t="shared" si="38"/>
        <v>0</v>
      </c>
      <c r="U195" s="28"/>
      <c r="V195" s="28"/>
      <c r="W195" s="28"/>
      <c r="X195" s="28"/>
      <c r="Y195" s="28"/>
      <c r="Z195" s="28"/>
      <c r="AA195" s="28"/>
      <c r="AB195" s="28"/>
      <c r="AC195" s="28"/>
      <c r="AD195" s="28"/>
      <c r="AE195" s="28"/>
      <c r="AR195" s="161" t="s">
        <v>86</v>
      </c>
      <c r="AT195" s="161" t="s">
        <v>177</v>
      </c>
      <c r="AU195" s="161" t="s">
        <v>76</v>
      </c>
      <c r="AY195" s="16" t="s">
        <v>175</v>
      </c>
      <c r="BE195" s="162">
        <f t="shared" si="39"/>
        <v>0</v>
      </c>
      <c r="BF195" s="162">
        <f t="shared" si="40"/>
        <v>0</v>
      </c>
      <c r="BG195" s="162">
        <f t="shared" si="41"/>
        <v>0</v>
      </c>
      <c r="BH195" s="162">
        <f t="shared" si="42"/>
        <v>0</v>
      </c>
      <c r="BI195" s="162">
        <f t="shared" si="43"/>
        <v>0</v>
      </c>
      <c r="BJ195" s="16" t="s">
        <v>80</v>
      </c>
      <c r="BK195" s="162">
        <f t="shared" si="44"/>
        <v>0</v>
      </c>
      <c r="BL195" s="16" t="s">
        <v>86</v>
      </c>
      <c r="BM195" s="161" t="s">
        <v>1282</v>
      </c>
    </row>
    <row r="196" spans="1:65" s="2" customFormat="1" ht="16.5" customHeight="1" x14ac:dyDescent="0.2">
      <c r="A196" s="28"/>
      <c r="B196" s="149"/>
      <c r="C196" s="150">
        <v>66</v>
      </c>
      <c r="D196" s="150" t="s">
        <v>177</v>
      </c>
      <c r="E196" s="151" t="s">
        <v>2208</v>
      </c>
      <c r="F196" s="152" t="s">
        <v>2143</v>
      </c>
      <c r="G196" s="153" t="s">
        <v>275</v>
      </c>
      <c r="H196" s="154">
        <v>2</v>
      </c>
      <c r="I196" s="155"/>
      <c r="J196" s="155"/>
      <c r="K196" s="156"/>
      <c r="L196" s="29"/>
      <c r="M196" s="157" t="s">
        <v>1</v>
      </c>
      <c r="N196" s="158" t="s">
        <v>35</v>
      </c>
      <c r="O196" s="159">
        <v>0</v>
      </c>
      <c r="P196" s="159">
        <f t="shared" si="36"/>
        <v>0</v>
      </c>
      <c r="Q196" s="159">
        <v>0</v>
      </c>
      <c r="R196" s="159">
        <f t="shared" si="37"/>
        <v>0</v>
      </c>
      <c r="S196" s="159">
        <v>0</v>
      </c>
      <c r="T196" s="160">
        <f t="shared" si="38"/>
        <v>0</v>
      </c>
      <c r="U196" s="28"/>
      <c r="V196" s="28"/>
      <c r="W196" s="28"/>
      <c r="X196" s="28"/>
      <c r="Y196" s="28"/>
      <c r="Z196" s="28"/>
      <c r="AA196" s="28"/>
      <c r="AB196" s="28"/>
      <c r="AC196" s="28"/>
      <c r="AD196" s="28"/>
      <c r="AE196" s="28"/>
      <c r="AR196" s="161" t="s">
        <v>86</v>
      </c>
      <c r="AT196" s="161" t="s">
        <v>177</v>
      </c>
      <c r="AU196" s="161" t="s">
        <v>76</v>
      </c>
      <c r="AY196" s="16" t="s">
        <v>175</v>
      </c>
      <c r="BE196" s="162">
        <f t="shared" si="39"/>
        <v>0</v>
      </c>
      <c r="BF196" s="162">
        <f t="shared" si="40"/>
        <v>0</v>
      </c>
      <c r="BG196" s="162">
        <f t="shared" si="41"/>
        <v>0</v>
      </c>
      <c r="BH196" s="162">
        <f t="shared" si="42"/>
        <v>0</v>
      </c>
      <c r="BI196" s="162">
        <f t="shared" si="43"/>
        <v>0</v>
      </c>
      <c r="BJ196" s="16" t="s">
        <v>80</v>
      </c>
      <c r="BK196" s="162">
        <f t="shared" si="44"/>
        <v>0</v>
      </c>
      <c r="BL196" s="16" t="s">
        <v>86</v>
      </c>
      <c r="BM196" s="161" t="s">
        <v>1284</v>
      </c>
    </row>
    <row r="197" spans="1:65" s="2" customFormat="1" ht="24.2" customHeight="1" x14ac:dyDescent="0.2">
      <c r="A197" s="28"/>
      <c r="B197" s="149"/>
      <c r="C197" s="150">
        <v>67</v>
      </c>
      <c r="D197" s="150" t="s">
        <v>177</v>
      </c>
      <c r="E197" s="151" t="s">
        <v>2200</v>
      </c>
      <c r="F197" s="152" t="s">
        <v>2174</v>
      </c>
      <c r="G197" s="153" t="s">
        <v>275</v>
      </c>
      <c r="H197" s="154">
        <v>1</v>
      </c>
      <c r="I197" s="155"/>
      <c r="J197" s="155"/>
      <c r="K197" s="156"/>
      <c r="L197" s="29"/>
      <c r="M197" s="157" t="s">
        <v>1</v>
      </c>
      <c r="N197" s="158" t="s">
        <v>35</v>
      </c>
      <c r="O197" s="159">
        <v>0</v>
      </c>
      <c r="P197" s="159">
        <f t="shared" si="36"/>
        <v>0</v>
      </c>
      <c r="Q197" s="159">
        <v>0</v>
      </c>
      <c r="R197" s="159">
        <f t="shared" si="37"/>
        <v>0</v>
      </c>
      <c r="S197" s="159">
        <v>0</v>
      </c>
      <c r="T197" s="160">
        <f t="shared" si="38"/>
        <v>0</v>
      </c>
      <c r="U197" s="28"/>
      <c r="V197" s="28"/>
      <c r="W197" s="28"/>
      <c r="X197" s="28"/>
      <c r="Y197" s="28"/>
      <c r="Z197" s="28"/>
      <c r="AA197" s="28"/>
      <c r="AB197" s="28"/>
      <c r="AC197" s="28"/>
      <c r="AD197" s="28"/>
      <c r="AE197" s="28"/>
      <c r="AR197" s="161" t="s">
        <v>86</v>
      </c>
      <c r="AT197" s="161" t="s">
        <v>177</v>
      </c>
      <c r="AU197" s="161" t="s">
        <v>76</v>
      </c>
      <c r="AY197" s="16" t="s">
        <v>175</v>
      </c>
      <c r="BE197" s="162">
        <f t="shared" si="39"/>
        <v>0</v>
      </c>
      <c r="BF197" s="162">
        <f t="shared" si="40"/>
        <v>0</v>
      </c>
      <c r="BG197" s="162">
        <f t="shared" si="41"/>
        <v>0</v>
      </c>
      <c r="BH197" s="162">
        <f t="shared" si="42"/>
        <v>0</v>
      </c>
      <c r="BI197" s="162">
        <f t="shared" si="43"/>
        <v>0</v>
      </c>
      <c r="BJ197" s="16" t="s">
        <v>80</v>
      </c>
      <c r="BK197" s="162">
        <f t="shared" si="44"/>
        <v>0</v>
      </c>
      <c r="BL197" s="16" t="s">
        <v>86</v>
      </c>
      <c r="BM197" s="161" t="s">
        <v>1287</v>
      </c>
    </row>
    <row r="198" spans="1:65" s="2" customFormat="1" ht="16.5" customHeight="1" x14ac:dyDescent="0.2">
      <c r="A198" s="28"/>
      <c r="B198" s="149"/>
      <c r="C198" s="150">
        <v>68</v>
      </c>
      <c r="D198" s="150" t="s">
        <v>177</v>
      </c>
      <c r="E198" s="151" t="s">
        <v>2201</v>
      </c>
      <c r="F198" s="152" t="s">
        <v>2176</v>
      </c>
      <c r="G198" s="153" t="s">
        <v>275</v>
      </c>
      <c r="H198" s="154">
        <v>1</v>
      </c>
      <c r="I198" s="155"/>
      <c r="J198" s="155"/>
      <c r="K198" s="156"/>
      <c r="L198" s="29"/>
      <c r="M198" s="157" t="s">
        <v>1</v>
      </c>
      <c r="N198" s="158" t="s">
        <v>35</v>
      </c>
      <c r="O198" s="159">
        <v>0</v>
      </c>
      <c r="P198" s="159">
        <f t="shared" si="36"/>
        <v>0</v>
      </c>
      <c r="Q198" s="159">
        <v>0</v>
      </c>
      <c r="R198" s="159">
        <f t="shared" si="37"/>
        <v>0</v>
      </c>
      <c r="S198" s="159">
        <v>0</v>
      </c>
      <c r="T198" s="160">
        <f t="shared" si="38"/>
        <v>0</v>
      </c>
      <c r="U198" s="28"/>
      <c r="V198" s="28"/>
      <c r="W198" s="28"/>
      <c r="X198" s="28"/>
      <c r="Y198" s="28"/>
      <c r="Z198" s="28"/>
      <c r="AA198" s="28"/>
      <c r="AB198" s="28"/>
      <c r="AC198" s="28"/>
      <c r="AD198" s="28"/>
      <c r="AE198" s="28"/>
      <c r="AR198" s="161" t="s">
        <v>86</v>
      </c>
      <c r="AT198" s="161" t="s">
        <v>177</v>
      </c>
      <c r="AU198" s="161" t="s">
        <v>76</v>
      </c>
      <c r="AY198" s="16" t="s">
        <v>175</v>
      </c>
      <c r="BE198" s="162">
        <f t="shared" si="39"/>
        <v>0</v>
      </c>
      <c r="BF198" s="162">
        <f t="shared" si="40"/>
        <v>0</v>
      </c>
      <c r="BG198" s="162">
        <f t="shared" si="41"/>
        <v>0</v>
      </c>
      <c r="BH198" s="162">
        <f t="shared" si="42"/>
        <v>0</v>
      </c>
      <c r="BI198" s="162">
        <f t="shared" si="43"/>
        <v>0</v>
      </c>
      <c r="BJ198" s="16" t="s">
        <v>80</v>
      </c>
      <c r="BK198" s="162">
        <f t="shared" si="44"/>
        <v>0</v>
      </c>
      <c r="BL198" s="16" t="s">
        <v>86</v>
      </c>
      <c r="BM198" s="161" t="s">
        <v>1289</v>
      </c>
    </row>
    <row r="199" spans="1:65" s="2" customFormat="1" ht="6.95" customHeight="1" x14ac:dyDescent="0.2">
      <c r="A199" s="28"/>
      <c r="B199" s="45"/>
      <c r="C199" s="46"/>
      <c r="D199" s="46"/>
      <c r="E199" s="46"/>
      <c r="F199" s="46"/>
      <c r="G199" s="46"/>
      <c r="H199" s="46"/>
      <c r="I199" s="46"/>
      <c r="J199" s="46"/>
      <c r="K199" s="46"/>
      <c r="L199" s="29"/>
      <c r="M199" s="28"/>
      <c r="O199" s="28"/>
      <c r="P199" s="28"/>
      <c r="Q199" s="28"/>
      <c r="R199" s="28"/>
      <c r="S199" s="28"/>
      <c r="T199" s="28"/>
      <c r="U199" s="28"/>
      <c r="V199" s="28"/>
      <c r="W199" s="28"/>
      <c r="X199" s="28"/>
      <c r="Y199" s="28"/>
      <c r="Z199" s="28"/>
      <c r="AA199" s="28"/>
      <c r="AB199" s="28"/>
      <c r="AC199" s="28"/>
      <c r="AD199" s="28"/>
      <c r="AE199" s="28"/>
    </row>
  </sheetData>
  <autoFilter ref="C128:K198"/>
  <mergeCells count="15">
    <mergeCell ref="E115:H115"/>
    <mergeCell ref="E119:H119"/>
    <mergeCell ref="E117:H117"/>
    <mergeCell ref="E121:H121"/>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scale="87" fitToHeight="100" orientation="portrait" blackAndWhite="1" r:id="rId1"/>
  <headerFooter>
    <oddFooter>&amp;CStrana &amp;P z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77"/>
  <sheetViews>
    <sheetView showGridLines="0" topLeftCell="A108" workbookViewId="0">
      <selection activeCell="I127" sqref="I127:J176"/>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6.66406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5"/>
    </row>
    <row r="2" spans="1:46" s="1" customFormat="1" ht="36.950000000000003" customHeight="1" x14ac:dyDescent="0.2">
      <c r="L2" s="298" t="s">
        <v>5</v>
      </c>
      <c r="M2" s="299"/>
      <c r="N2" s="299"/>
      <c r="O2" s="299"/>
      <c r="P2" s="299"/>
      <c r="Q2" s="299"/>
      <c r="R2" s="299"/>
      <c r="S2" s="299"/>
      <c r="T2" s="299"/>
      <c r="U2" s="299"/>
      <c r="V2" s="299"/>
      <c r="AT2" s="16" t="s">
        <v>125</v>
      </c>
    </row>
    <row r="3" spans="1:46" s="1" customFormat="1" ht="6.95" customHeight="1" x14ac:dyDescent="0.2">
      <c r="B3" s="17"/>
      <c r="C3" s="18"/>
      <c r="D3" s="18"/>
      <c r="E3" s="18"/>
      <c r="F3" s="18"/>
      <c r="G3" s="18"/>
      <c r="H3" s="18"/>
      <c r="I3" s="18"/>
      <c r="J3" s="18"/>
      <c r="K3" s="18"/>
      <c r="L3" s="19"/>
      <c r="AT3" s="16" t="s">
        <v>69</v>
      </c>
    </row>
    <row r="4" spans="1:46" s="1" customFormat="1" ht="24.95" customHeight="1" x14ac:dyDescent="0.2">
      <c r="B4" s="19"/>
      <c r="D4" s="20" t="s">
        <v>138</v>
      </c>
      <c r="L4" s="19"/>
      <c r="M4" s="96" t="s">
        <v>8</v>
      </c>
      <c r="AT4" s="16" t="s">
        <v>3</v>
      </c>
    </row>
    <row r="5" spans="1:46" s="1" customFormat="1" ht="6.95" customHeight="1" x14ac:dyDescent="0.2">
      <c r="B5" s="19"/>
      <c r="L5" s="19"/>
    </row>
    <row r="6" spans="1:46" s="1" customFormat="1" ht="12" customHeight="1" x14ac:dyDescent="0.2">
      <c r="B6" s="19"/>
      <c r="D6" s="25" t="s">
        <v>11</v>
      </c>
      <c r="L6" s="19"/>
    </row>
    <row r="7" spans="1:46" s="1" customFormat="1" ht="16.5" customHeight="1" x14ac:dyDescent="0.2">
      <c r="B7" s="19"/>
      <c r="E7" s="359" t="str">
        <f>'Rekapitulácia stavby'!K6</f>
        <v>Lipany OOPZ, Rekonštrukcia objektu</v>
      </c>
      <c r="F7" s="360"/>
      <c r="G7" s="360"/>
      <c r="H7" s="360"/>
      <c r="L7" s="19"/>
    </row>
    <row r="8" spans="1:46" ht="12.75" x14ac:dyDescent="0.2">
      <c r="B8" s="19"/>
      <c r="D8" s="25" t="s">
        <v>139</v>
      </c>
      <c r="E8" s="203"/>
      <c r="F8" s="203"/>
      <c r="G8" s="203"/>
      <c r="H8" s="203"/>
      <c r="L8" s="19"/>
    </row>
    <row r="9" spans="1:46" s="1" customFormat="1" ht="16.5" customHeight="1" x14ac:dyDescent="0.2">
      <c r="B9" s="19"/>
      <c r="E9" s="359" t="s">
        <v>140</v>
      </c>
      <c r="F9" s="362"/>
      <c r="G9" s="362"/>
      <c r="H9" s="362"/>
      <c r="L9" s="19"/>
    </row>
    <row r="10" spans="1:46" s="1" customFormat="1" ht="12" customHeight="1" x14ac:dyDescent="0.2">
      <c r="B10" s="19"/>
      <c r="D10" s="25" t="s">
        <v>141</v>
      </c>
      <c r="E10" s="203"/>
      <c r="F10" s="203"/>
      <c r="G10" s="203"/>
      <c r="H10" s="203"/>
      <c r="L10" s="19"/>
    </row>
    <row r="11" spans="1:46" s="2" customFormat="1" ht="16.5" customHeight="1" x14ac:dyDescent="0.2">
      <c r="A11" s="28"/>
      <c r="B11" s="29"/>
      <c r="C11" s="28"/>
      <c r="D11" s="28"/>
      <c r="E11" s="360" t="s">
        <v>1623</v>
      </c>
      <c r="F11" s="361"/>
      <c r="G11" s="361"/>
      <c r="H11" s="361"/>
      <c r="I11" s="28"/>
      <c r="J11" s="28"/>
      <c r="K11" s="28"/>
      <c r="L11" s="40"/>
      <c r="S11" s="28"/>
      <c r="T11" s="28"/>
      <c r="U11" s="28"/>
      <c r="V11" s="28"/>
      <c r="W11" s="28"/>
      <c r="X11" s="28"/>
      <c r="Y11" s="28"/>
      <c r="Z11" s="28"/>
      <c r="AA11" s="28"/>
      <c r="AB11" s="28"/>
      <c r="AC11" s="28"/>
      <c r="AD11" s="28"/>
      <c r="AE11" s="28"/>
    </row>
    <row r="12" spans="1:46" s="2" customFormat="1" ht="12" customHeight="1" x14ac:dyDescent="0.2">
      <c r="A12" s="28"/>
      <c r="B12" s="29"/>
      <c r="C12" s="28"/>
      <c r="D12" s="25" t="s">
        <v>1125</v>
      </c>
      <c r="E12" s="28"/>
      <c r="F12" s="28"/>
      <c r="G12" s="28"/>
      <c r="H12" s="28"/>
      <c r="I12" s="28"/>
      <c r="J12" s="28"/>
      <c r="K12" s="28"/>
      <c r="L12" s="40"/>
      <c r="S12" s="28"/>
      <c r="T12" s="28"/>
      <c r="U12" s="28"/>
      <c r="V12" s="28"/>
      <c r="W12" s="28"/>
      <c r="X12" s="28"/>
      <c r="Y12" s="28"/>
      <c r="Z12" s="28"/>
      <c r="AA12" s="28"/>
      <c r="AB12" s="28"/>
      <c r="AC12" s="28"/>
      <c r="AD12" s="28"/>
      <c r="AE12" s="28"/>
    </row>
    <row r="13" spans="1:46" s="2" customFormat="1" ht="16.5" customHeight="1" x14ac:dyDescent="0.2">
      <c r="A13" s="28"/>
      <c r="B13" s="29"/>
      <c r="C13" s="28"/>
      <c r="D13" s="28"/>
      <c r="E13" s="333" t="s">
        <v>2209</v>
      </c>
      <c r="F13" s="357"/>
      <c r="G13" s="357"/>
      <c r="H13" s="357"/>
      <c r="I13" s="28"/>
      <c r="J13" s="28"/>
      <c r="K13" s="28"/>
      <c r="L13" s="40"/>
      <c r="S13" s="28"/>
      <c r="T13" s="28"/>
      <c r="U13" s="28"/>
      <c r="V13" s="28"/>
      <c r="W13" s="28"/>
      <c r="X13" s="28"/>
      <c r="Y13" s="28"/>
      <c r="Z13" s="28"/>
      <c r="AA13" s="28"/>
      <c r="AB13" s="28"/>
      <c r="AC13" s="28"/>
      <c r="AD13" s="28"/>
      <c r="AE13" s="28"/>
    </row>
    <row r="14" spans="1:46" s="2" customFormat="1" x14ac:dyDescent="0.2">
      <c r="A14" s="28"/>
      <c r="B14" s="29"/>
      <c r="C14" s="28"/>
      <c r="D14" s="28"/>
      <c r="E14" s="28"/>
      <c r="F14" s="28"/>
      <c r="G14" s="28"/>
      <c r="H14" s="28"/>
      <c r="I14" s="28"/>
      <c r="J14" s="28"/>
      <c r="K14" s="28"/>
      <c r="L14" s="40"/>
      <c r="S14" s="28"/>
      <c r="T14" s="28"/>
      <c r="U14" s="28"/>
      <c r="V14" s="28"/>
      <c r="W14" s="28"/>
      <c r="X14" s="28"/>
      <c r="Y14" s="28"/>
      <c r="Z14" s="28"/>
      <c r="AA14" s="28"/>
      <c r="AB14" s="28"/>
      <c r="AC14" s="28"/>
      <c r="AD14" s="28"/>
      <c r="AE14" s="28"/>
    </row>
    <row r="15" spans="1:46" s="2" customFormat="1" ht="12" customHeight="1" x14ac:dyDescent="0.2">
      <c r="A15" s="28"/>
      <c r="B15" s="29"/>
      <c r="C15" s="28"/>
      <c r="D15" s="25" t="s">
        <v>13</v>
      </c>
      <c r="E15" s="28"/>
      <c r="F15" s="23" t="s">
        <v>1</v>
      </c>
      <c r="G15" s="28"/>
      <c r="H15" s="28"/>
      <c r="I15" s="25" t="s">
        <v>14</v>
      </c>
      <c r="J15" s="23" t="s">
        <v>1</v>
      </c>
      <c r="K15" s="28"/>
      <c r="L15" s="40"/>
      <c r="S15" s="28"/>
      <c r="T15" s="28"/>
      <c r="U15" s="28"/>
      <c r="V15" s="28"/>
      <c r="W15" s="28"/>
      <c r="X15" s="28"/>
      <c r="Y15" s="28"/>
      <c r="Z15" s="28"/>
      <c r="AA15" s="28"/>
      <c r="AB15" s="28"/>
      <c r="AC15" s="28"/>
      <c r="AD15" s="28"/>
      <c r="AE15" s="28"/>
    </row>
    <row r="16" spans="1:46" s="2" customFormat="1" ht="12" customHeight="1" x14ac:dyDescent="0.2">
      <c r="A16" s="28"/>
      <c r="B16" s="29"/>
      <c r="C16" s="28"/>
      <c r="D16" s="25" t="s">
        <v>15</v>
      </c>
      <c r="E16" s="28"/>
      <c r="F16" s="23" t="s">
        <v>16</v>
      </c>
      <c r="G16" s="28"/>
      <c r="H16" s="28"/>
      <c r="I16" s="25" t="s">
        <v>17</v>
      </c>
      <c r="J16" s="53" t="str">
        <f>'Rekapitulácia stavby'!AN8</f>
        <v>16.12.2022</v>
      </c>
      <c r="K16" s="28"/>
      <c r="L16" s="40"/>
      <c r="S16" s="28"/>
      <c r="T16" s="28"/>
      <c r="U16" s="28"/>
      <c r="V16" s="28"/>
      <c r="W16" s="28"/>
      <c r="X16" s="28"/>
      <c r="Y16" s="28"/>
      <c r="Z16" s="28"/>
      <c r="AA16" s="28"/>
      <c r="AB16" s="28"/>
      <c r="AC16" s="28"/>
      <c r="AD16" s="28"/>
      <c r="AE16" s="28"/>
    </row>
    <row r="17" spans="1:31" s="2" customFormat="1" ht="10.9" customHeight="1" x14ac:dyDescent="0.2">
      <c r="A17" s="28"/>
      <c r="B17" s="29"/>
      <c r="C17" s="28"/>
      <c r="D17" s="28"/>
      <c r="E17" s="28"/>
      <c r="F17" s="28"/>
      <c r="G17" s="28"/>
      <c r="H17" s="28"/>
      <c r="I17" s="28"/>
      <c r="J17" s="28"/>
      <c r="K17" s="28"/>
      <c r="L17" s="40"/>
      <c r="S17" s="28"/>
      <c r="T17" s="28"/>
      <c r="U17" s="28"/>
      <c r="V17" s="28"/>
      <c r="W17" s="28"/>
      <c r="X17" s="28"/>
      <c r="Y17" s="28"/>
      <c r="Z17" s="28"/>
      <c r="AA17" s="28"/>
      <c r="AB17" s="28"/>
      <c r="AC17" s="28"/>
      <c r="AD17" s="28"/>
      <c r="AE17" s="28"/>
    </row>
    <row r="18" spans="1:31" s="2" customFormat="1" ht="12" customHeight="1" x14ac:dyDescent="0.2">
      <c r="A18" s="28"/>
      <c r="B18" s="29"/>
      <c r="C18" s="28"/>
      <c r="D18" s="25" t="s">
        <v>19</v>
      </c>
      <c r="E18" s="28"/>
      <c r="F18" s="28"/>
      <c r="G18" s="28"/>
      <c r="H18" s="28"/>
      <c r="I18" s="25" t="s">
        <v>20</v>
      </c>
      <c r="J18" s="23" t="str">
        <f>IF('Rekapitulácia stavby'!AN10="","",'Rekapitulácia stavby'!AN10)</f>
        <v/>
      </c>
      <c r="K18" s="28"/>
      <c r="L18" s="40"/>
      <c r="S18" s="28"/>
      <c r="T18" s="28"/>
      <c r="U18" s="28"/>
      <c r="V18" s="28"/>
      <c r="W18" s="28"/>
      <c r="X18" s="28"/>
      <c r="Y18" s="28"/>
      <c r="Z18" s="28"/>
      <c r="AA18" s="28"/>
      <c r="AB18" s="28"/>
      <c r="AC18" s="28"/>
      <c r="AD18" s="28"/>
      <c r="AE18" s="28"/>
    </row>
    <row r="19" spans="1:31" s="2" customFormat="1" ht="18" customHeight="1" x14ac:dyDescent="0.2">
      <c r="A19" s="28"/>
      <c r="B19" s="29"/>
      <c r="C19" s="28"/>
      <c r="D19" s="28"/>
      <c r="E19" s="23" t="str">
        <f>IF('Rekapitulácia stavby'!E11="","",'Rekapitulácia stavby'!E11)</f>
        <v xml:space="preserve"> </v>
      </c>
      <c r="F19" s="28"/>
      <c r="G19" s="28"/>
      <c r="H19" s="28"/>
      <c r="I19" s="25" t="s">
        <v>21</v>
      </c>
      <c r="J19" s="23" t="str">
        <f>IF('Rekapitulácia stavby'!AN11="","",'Rekapitulácia stavby'!AN11)</f>
        <v/>
      </c>
      <c r="K19" s="28"/>
      <c r="L19" s="40"/>
      <c r="S19" s="28"/>
      <c r="T19" s="28"/>
      <c r="U19" s="28"/>
      <c r="V19" s="28"/>
      <c r="W19" s="28"/>
      <c r="X19" s="28"/>
      <c r="Y19" s="28"/>
      <c r="Z19" s="28"/>
      <c r="AA19" s="28"/>
      <c r="AB19" s="28"/>
      <c r="AC19" s="28"/>
      <c r="AD19" s="28"/>
      <c r="AE19" s="28"/>
    </row>
    <row r="20" spans="1:31" s="2" customFormat="1" ht="6.95" customHeight="1" x14ac:dyDescent="0.2">
      <c r="A20" s="28"/>
      <c r="B20" s="29"/>
      <c r="C20" s="28"/>
      <c r="D20" s="28"/>
      <c r="E20" s="28"/>
      <c r="F20" s="28"/>
      <c r="G20" s="28"/>
      <c r="H20" s="28"/>
      <c r="I20" s="28"/>
      <c r="J20" s="28"/>
      <c r="K20" s="28"/>
      <c r="L20" s="40"/>
      <c r="S20" s="28"/>
      <c r="T20" s="28"/>
      <c r="U20" s="28"/>
      <c r="V20" s="28"/>
      <c r="W20" s="28"/>
      <c r="X20" s="28"/>
      <c r="Y20" s="28"/>
      <c r="Z20" s="28"/>
      <c r="AA20" s="28"/>
      <c r="AB20" s="28"/>
      <c r="AC20" s="28"/>
      <c r="AD20" s="28"/>
      <c r="AE20" s="28"/>
    </row>
    <row r="21" spans="1:31" s="2" customFormat="1" ht="12" customHeight="1" x14ac:dyDescent="0.2">
      <c r="A21" s="28"/>
      <c r="B21" s="29"/>
      <c r="C21" s="28"/>
      <c r="D21" s="25" t="s">
        <v>22</v>
      </c>
      <c r="E21" s="28"/>
      <c r="F21" s="28"/>
      <c r="G21" s="28"/>
      <c r="H21" s="28"/>
      <c r="I21" s="25" t="s">
        <v>20</v>
      </c>
      <c r="J21" s="23" t="str">
        <f>'Rekapitulácia stavby'!AN13</f>
        <v/>
      </c>
      <c r="K21" s="28"/>
      <c r="L21" s="40"/>
      <c r="S21" s="28"/>
      <c r="T21" s="28"/>
      <c r="U21" s="28"/>
      <c r="V21" s="28"/>
      <c r="W21" s="28"/>
      <c r="X21" s="28"/>
      <c r="Y21" s="28"/>
      <c r="Z21" s="28"/>
      <c r="AA21" s="28"/>
      <c r="AB21" s="28"/>
      <c r="AC21" s="28"/>
      <c r="AD21" s="28"/>
      <c r="AE21" s="28"/>
    </row>
    <row r="22" spans="1:31" s="2" customFormat="1" ht="18" customHeight="1" x14ac:dyDescent="0.2">
      <c r="A22" s="28"/>
      <c r="B22" s="29"/>
      <c r="C22" s="28"/>
      <c r="D22" s="28"/>
      <c r="E22" s="302" t="str">
        <f>'Rekapitulácia stavby'!E14</f>
        <v xml:space="preserve"> </v>
      </c>
      <c r="F22" s="302"/>
      <c r="G22" s="302"/>
      <c r="H22" s="302"/>
      <c r="I22" s="25" t="s">
        <v>21</v>
      </c>
      <c r="J22" s="23" t="str">
        <f>'Rekapitulácia stavby'!AN14</f>
        <v/>
      </c>
      <c r="K22" s="28"/>
      <c r="L22" s="40"/>
      <c r="S22" s="28"/>
      <c r="T22" s="28"/>
      <c r="U22" s="28"/>
      <c r="V22" s="28"/>
      <c r="W22" s="28"/>
      <c r="X22" s="28"/>
      <c r="Y22" s="28"/>
      <c r="Z22" s="28"/>
      <c r="AA22" s="28"/>
      <c r="AB22" s="28"/>
      <c r="AC22" s="28"/>
      <c r="AD22" s="28"/>
      <c r="AE22" s="28"/>
    </row>
    <row r="23" spans="1:31" s="2" customFormat="1" ht="6.95" customHeight="1" x14ac:dyDescent="0.2">
      <c r="A23" s="28"/>
      <c r="B23" s="29"/>
      <c r="C23" s="28"/>
      <c r="D23" s="28"/>
      <c r="E23" s="28"/>
      <c r="F23" s="28"/>
      <c r="G23" s="28"/>
      <c r="H23" s="28"/>
      <c r="I23" s="28"/>
      <c r="J23" s="28"/>
      <c r="K23" s="28"/>
      <c r="L23" s="40"/>
      <c r="S23" s="28"/>
      <c r="T23" s="28"/>
      <c r="U23" s="28"/>
      <c r="V23" s="28"/>
      <c r="W23" s="28"/>
      <c r="X23" s="28"/>
      <c r="Y23" s="28"/>
      <c r="Z23" s="28"/>
      <c r="AA23" s="28"/>
      <c r="AB23" s="28"/>
      <c r="AC23" s="28"/>
      <c r="AD23" s="28"/>
      <c r="AE23" s="28"/>
    </row>
    <row r="24" spans="1:31" s="2" customFormat="1" ht="12" customHeight="1" x14ac:dyDescent="0.2">
      <c r="A24" s="28"/>
      <c r="B24" s="29"/>
      <c r="C24" s="28"/>
      <c r="D24" s="25" t="s">
        <v>23</v>
      </c>
      <c r="E24" s="28"/>
      <c r="F24" s="28"/>
      <c r="G24" s="28"/>
      <c r="H24" s="28"/>
      <c r="I24" s="25" t="s">
        <v>20</v>
      </c>
      <c r="J24" s="23" t="s">
        <v>1</v>
      </c>
      <c r="K24" s="28"/>
      <c r="L24" s="40"/>
      <c r="S24" s="28"/>
      <c r="T24" s="28"/>
      <c r="U24" s="28"/>
      <c r="V24" s="28"/>
      <c r="W24" s="28"/>
      <c r="X24" s="28"/>
      <c r="Y24" s="28"/>
      <c r="Z24" s="28"/>
      <c r="AA24" s="28"/>
      <c r="AB24" s="28"/>
      <c r="AC24" s="28"/>
      <c r="AD24" s="28"/>
      <c r="AE24" s="28"/>
    </row>
    <row r="25" spans="1:31" s="2" customFormat="1" ht="18" customHeight="1" x14ac:dyDescent="0.2">
      <c r="A25" s="28"/>
      <c r="B25" s="29"/>
      <c r="C25" s="28"/>
      <c r="D25" s="28"/>
      <c r="E25" s="23" t="s">
        <v>24</v>
      </c>
      <c r="F25" s="28"/>
      <c r="G25" s="28"/>
      <c r="H25" s="28"/>
      <c r="I25" s="25" t="s">
        <v>21</v>
      </c>
      <c r="J25" s="23" t="s">
        <v>1</v>
      </c>
      <c r="K25" s="28"/>
      <c r="L25" s="40"/>
      <c r="S25" s="28"/>
      <c r="T25" s="28"/>
      <c r="U25" s="28"/>
      <c r="V25" s="28"/>
      <c r="W25" s="28"/>
      <c r="X25" s="28"/>
      <c r="Y25" s="28"/>
      <c r="Z25" s="28"/>
      <c r="AA25" s="28"/>
      <c r="AB25" s="28"/>
      <c r="AC25" s="28"/>
      <c r="AD25" s="28"/>
      <c r="AE25" s="28"/>
    </row>
    <row r="26" spans="1:31" s="2" customFormat="1" ht="6.95" customHeight="1" x14ac:dyDescent="0.2">
      <c r="A26" s="28"/>
      <c r="B26" s="29"/>
      <c r="C26" s="28"/>
      <c r="D26" s="28"/>
      <c r="E26" s="28"/>
      <c r="F26" s="28"/>
      <c r="G26" s="28"/>
      <c r="H26" s="28"/>
      <c r="I26" s="28"/>
      <c r="J26" s="28"/>
      <c r="K26" s="28"/>
      <c r="L26" s="40"/>
      <c r="S26" s="28"/>
      <c r="T26" s="28"/>
      <c r="U26" s="28"/>
      <c r="V26" s="28"/>
      <c r="W26" s="28"/>
      <c r="X26" s="28"/>
      <c r="Y26" s="28"/>
      <c r="Z26" s="28"/>
      <c r="AA26" s="28"/>
      <c r="AB26" s="28"/>
      <c r="AC26" s="28"/>
      <c r="AD26" s="28"/>
      <c r="AE26" s="28"/>
    </row>
    <row r="27" spans="1:31" s="2" customFormat="1" ht="12" customHeight="1" x14ac:dyDescent="0.2">
      <c r="A27" s="28"/>
      <c r="B27" s="29"/>
      <c r="C27" s="28"/>
      <c r="D27" s="25" t="s">
        <v>26</v>
      </c>
      <c r="E27" s="28"/>
      <c r="F27" s="28"/>
      <c r="G27" s="28"/>
      <c r="H27" s="28"/>
      <c r="I27" s="25" t="s">
        <v>20</v>
      </c>
      <c r="J27" s="23" t="s">
        <v>1</v>
      </c>
      <c r="K27" s="28"/>
      <c r="L27" s="40"/>
      <c r="S27" s="28"/>
      <c r="T27" s="28"/>
      <c r="U27" s="28"/>
      <c r="V27" s="28"/>
      <c r="W27" s="28"/>
      <c r="X27" s="28"/>
      <c r="Y27" s="28"/>
      <c r="Z27" s="28"/>
      <c r="AA27" s="28"/>
      <c r="AB27" s="28"/>
      <c r="AC27" s="28"/>
      <c r="AD27" s="28"/>
      <c r="AE27" s="28"/>
    </row>
    <row r="28" spans="1:31" s="2" customFormat="1" ht="18" customHeight="1" x14ac:dyDescent="0.2">
      <c r="A28" s="28"/>
      <c r="B28" s="29"/>
      <c r="C28" s="28"/>
      <c r="D28" s="28"/>
      <c r="E28" s="23" t="s">
        <v>27</v>
      </c>
      <c r="F28" s="28"/>
      <c r="G28" s="28"/>
      <c r="H28" s="28"/>
      <c r="I28" s="25" t="s">
        <v>21</v>
      </c>
      <c r="J28" s="23" t="s">
        <v>1</v>
      </c>
      <c r="K28" s="28"/>
      <c r="L28" s="40"/>
      <c r="S28" s="28"/>
      <c r="T28" s="28"/>
      <c r="U28" s="28"/>
      <c r="V28" s="28"/>
      <c r="W28" s="28"/>
      <c r="X28" s="28"/>
      <c r="Y28" s="28"/>
      <c r="Z28" s="28"/>
      <c r="AA28" s="28"/>
      <c r="AB28" s="28"/>
      <c r="AC28" s="28"/>
      <c r="AD28" s="28"/>
      <c r="AE28" s="28"/>
    </row>
    <row r="29" spans="1:31" s="2" customFormat="1" ht="6.95" customHeight="1" x14ac:dyDescent="0.2">
      <c r="A29" s="28"/>
      <c r="B29" s="29"/>
      <c r="C29" s="28"/>
      <c r="D29" s="28"/>
      <c r="E29" s="28"/>
      <c r="F29" s="28"/>
      <c r="G29" s="28"/>
      <c r="H29" s="28"/>
      <c r="I29" s="28"/>
      <c r="J29" s="28"/>
      <c r="K29" s="28"/>
      <c r="L29" s="40"/>
      <c r="S29" s="28"/>
      <c r="T29" s="28"/>
      <c r="U29" s="28"/>
      <c r="V29" s="28"/>
      <c r="W29" s="28"/>
      <c r="X29" s="28"/>
      <c r="Y29" s="28"/>
      <c r="Z29" s="28"/>
      <c r="AA29" s="28"/>
      <c r="AB29" s="28"/>
      <c r="AC29" s="28"/>
      <c r="AD29" s="28"/>
      <c r="AE29" s="28"/>
    </row>
    <row r="30" spans="1:31" s="2" customFormat="1" ht="12" customHeight="1" x14ac:dyDescent="0.2">
      <c r="A30" s="28"/>
      <c r="B30" s="29"/>
      <c r="C30" s="28"/>
      <c r="D30" s="25" t="s">
        <v>28</v>
      </c>
      <c r="E30" s="28"/>
      <c r="F30" s="28"/>
      <c r="G30" s="28"/>
      <c r="H30" s="28"/>
      <c r="I30" s="28"/>
      <c r="J30" s="28"/>
      <c r="K30" s="28"/>
      <c r="L30" s="40"/>
      <c r="S30" s="28"/>
      <c r="T30" s="28"/>
      <c r="U30" s="28"/>
      <c r="V30" s="28"/>
      <c r="W30" s="28"/>
      <c r="X30" s="28"/>
      <c r="Y30" s="28"/>
      <c r="Z30" s="28"/>
      <c r="AA30" s="28"/>
      <c r="AB30" s="28"/>
      <c r="AC30" s="28"/>
      <c r="AD30" s="28"/>
      <c r="AE30" s="28"/>
    </row>
    <row r="31" spans="1:31" s="8" customFormat="1" ht="16.5" customHeight="1" x14ac:dyDescent="0.2">
      <c r="A31" s="98"/>
      <c r="B31" s="99"/>
      <c r="C31" s="98"/>
      <c r="D31" s="98"/>
      <c r="E31" s="304" t="s">
        <v>1</v>
      </c>
      <c r="F31" s="304"/>
      <c r="G31" s="304"/>
      <c r="H31" s="304"/>
      <c r="I31" s="98"/>
      <c r="J31" s="98"/>
      <c r="K31" s="98"/>
      <c r="L31" s="100"/>
      <c r="S31" s="98"/>
      <c r="T31" s="98"/>
      <c r="U31" s="98"/>
      <c r="V31" s="98"/>
      <c r="W31" s="98"/>
      <c r="X31" s="98"/>
      <c r="Y31" s="98"/>
      <c r="Z31" s="98"/>
      <c r="AA31" s="98"/>
      <c r="AB31" s="98"/>
      <c r="AC31" s="98"/>
      <c r="AD31" s="98"/>
      <c r="AE31" s="98"/>
    </row>
    <row r="32" spans="1:31" s="2" customFormat="1" ht="6.95" customHeight="1" x14ac:dyDescent="0.2">
      <c r="A32" s="28"/>
      <c r="B32" s="29"/>
      <c r="C32" s="28"/>
      <c r="D32" s="28"/>
      <c r="E32" s="28"/>
      <c r="F32" s="28"/>
      <c r="G32" s="28"/>
      <c r="H32" s="28"/>
      <c r="I32" s="28"/>
      <c r="J32" s="28"/>
      <c r="K32" s="28"/>
      <c r="L32" s="40"/>
      <c r="S32" s="28"/>
      <c r="T32" s="28"/>
      <c r="U32" s="28"/>
      <c r="V32" s="28"/>
      <c r="W32" s="28"/>
      <c r="X32" s="28"/>
      <c r="Y32" s="28"/>
      <c r="Z32" s="28"/>
      <c r="AA32" s="28"/>
      <c r="AB32" s="28"/>
      <c r="AC32" s="28"/>
      <c r="AD32" s="28"/>
      <c r="AE32" s="28"/>
    </row>
    <row r="33" spans="1:31" s="2" customFormat="1" ht="6.95" customHeight="1" x14ac:dyDescent="0.2">
      <c r="A33" s="28"/>
      <c r="B33" s="29"/>
      <c r="C33" s="28"/>
      <c r="D33" s="64"/>
      <c r="E33" s="64"/>
      <c r="F33" s="64"/>
      <c r="G33" s="64"/>
      <c r="H33" s="64"/>
      <c r="I33" s="64"/>
      <c r="J33" s="64"/>
      <c r="K33" s="64"/>
      <c r="L33" s="40"/>
      <c r="S33" s="28"/>
      <c r="T33" s="28"/>
      <c r="U33" s="28"/>
      <c r="V33" s="28"/>
      <c r="W33" s="28"/>
      <c r="X33" s="28"/>
      <c r="Y33" s="28"/>
      <c r="Z33" s="28"/>
      <c r="AA33" s="28"/>
      <c r="AB33" s="28"/>
      <c r="AC33" s="28"/>
      <c r="AD33" s="28"/>
      <c r="AE33" s="28"/>
    </row>
    <row r="34" spans="1:31" s="2" customFormat="1" ht="25.35" customHeight="1" x14ac:dyDescent="0.2">
      <c r="A34" s="28"/>
      <c r="B34" s="29"/>
      <c r="C34" s="28"/>
      <c r="D34" s="101" t="s">
        <v>29</v>
      </c>
      <c r="E34" s="28"/>
      <c r="F34" s="28"/>
      <c r="G34" s="28"/>
      <c r="H34" s="28"/>
      <c r="I34" s="28"/>
      <c r="J34" s="69"/>
      <c r="K34" s="28"/>
      <c r="L34" s="40"/>
      <c r="S34" s="28"/>
      <c r="T34" s="28"/>
      <c r="U34" s="28"/>
      <c r="V34" s="28"/>
      <c r="W34" s="28"/>
      <c r="X34" s="28"/>
      <c r="Y34" s="28"/>
      <c r="Z34" s="28"/>
      <c r="AA34" s="28"/>
      <c r="AB34" s="28"/>
      <c r="AC34" s="28"/>
      <c r="AD34" s="28"/>
      <c r="AE34" s="28"/>
    </row>
    <row r="35" spans="1:31" s="2" customFormat="1" ht="6.95" customHeight="1" x14ac:dyDescent="0.2">
      <c r="A35" s="28"/>
      <c r="B35" s="29"/>
      <c r="C35" s="28"/>
      <c r="D35" s="64"/>
      <c r="E35" s="64"/>
      <c r="F35" s="64"/>
      <c r="G35" s="64"/>
      <c r="H35" s="64"/>
      <c r="I35" s="64"/>
      <c r="J35" s="64"/>
      <c r="K35" s="64"/>
      <c r="L35" s="40"/>
      <c r="S35" s="28"/>
      <c r="T35" s="28"/>
      <c r="U35" s="28"/>
      <c r="V35" s="28"/>
      <c r="W35" s="28"/>
      <c r="X35" s="28"/>
      <c r="Y35" s="28"/>
      <c r="Z35" s="28"/>
      <c r="AA35" s="28"/>
      <c r="AB35" s="28"/>
      <c r="AC35" s="28"/>
      <c r="AD35" s="28"/>
      <c r="AE35" s="28"/>
    </row>
    <row r="36" spans="1:31" s="2" customFormat="1" ht="14.45" customHeight="1" x14ac:dyDescent="0.2">
      <c r="A36" s="28"/>
      <c r="B36" s="29"/>
      <c r="C36" s="28"/>
      <c r="D36" s="28"/>
      <c r="E36" s="28"/>
      <c r="F36" s="32" t="s">
        <v>31</v>
      </c>
      <c r="G36" s="28"/>
      <c r="H36" s="28"/>
      <c r="I36" s="32" t="s">
        <v>30</v>
      </c>
      <c r="J36" s="32" t="s">
        <v>32</v>
      </c>
      <c r="K36" s="28"/>
      <c r="L36" s="40"/>
      <c r="S36" s="28"/>
      <c r="T36" s="28"/>
      <c r="U36" s="28"/>
      <c r="V36" s="28"/>
      <c r="W36" s="28"/>
      <c r="X36" s="28"/>
      <c r="Y36" s="28"/>
      <c r="Z36" s="28"/>
      <c r="AA36" s="28"/>
      <c r="AB36" s="28"/>
      <c r="AC36" s="28"/>
      <c r="AD36" s="28"/>
      <c r="AE36" s="28"/>
    </row>
    <row r="37" spans="1:31" s="2" customFormat="1" ht="14.45" customHeight="1" x14ac:dyDescent="0.2">
      <c r="A37" s="28"/>
      <c r="B37" s="29"/>
      <c r="C37" s="28"/>
      <c r="D37" s="97" t="s">
        <v>33</v>
      </c>
      <c r="E37" s="34" t="s">
        <v>34</v>
      </c>
      <c r="F37" s="102">
        <f>ROUND((SUM(BE127:BE176)),  2)</f>
        <v>0</v>
      </c>
      <c r="G37" s="103"/>
      <c r="H37" s="103"/>
      <c r="I37" s="104">
        <v>0.2</v>
      </c>
      <c r="J37" s="102">
        <f>ROUND(((SUM(BE127:BE176))*I37),  2)</f>
        <v>0</v>
      </c>
      <c r="K37" s="28"/>
      <c r="L37" s="40"/>
      <c r="S37" s="28"/>
      <c r="T37" s="28"/>
      <c r="U37" s="28"/>
      <c r="V37" s="28"/>
      <c r="W37" s="28"/>
      <c r="X37" s="28"/>
      <c r="Y37" s="28"/>
      <c r="Z37" s="28"/>
      <c r="AA37" s="28"/>
      <c r="AB37" s="28"/>
      <c r="AC37" s="28"/>
      <c r="AD37" s="28"/>
      <c r="AE37" s="28"/>
    </row>
    <row r="38" spans="1:31" s="2" customFormat="1" ht="14.45" customHeight="1" x14ac:dyDescent="0.2">
      <c r="A38" s="28"/>
      <c r="B38" s="29"/>
      <c r="C38" s="28"/>
      <c r="D38" s="28"/>
      <c r="E38" s="34" t="s">
        <v>35</v>
      </c>
      <c r="F38" s="105"/>
      <c r="G38" s="28"/>
      <c r="H38" s="28"/>
      <c r="I38" s="106">
        <v>0.2</v>
      </c>
      <c r="J38" s="105"/>
      <c r="K38" s="28"/>
      <c r="L38" s="40"/>
      <c r="S38" s="28"/>
      <c r="T38" s="28"/>
      <c r="U38" s="28"/>
      <c r="V38" s="28"/>
      <c r="W38" s="28"/>
      <c r="X38" s="28"/>
      <c r="Y38" s="28"/>
      <c r="Z38" s="28"/>
      <c r="AA38" s="28"/>
      <c r="AB38" s="28"/>
      <c r="AC38" s="28"/>
      <c r="AD38" s="28"/>
      <c r="AE38" s="28"/>
    </row>
    <row r="39" spans="1:31" s="2" customFormat="1" ht="14.45" hidden="1" customHeight="1" x14ac:dyDescent="0.2">
      <c r="A39" s="28"/>
      <c r="B39" s="29"/>
      <c r="C39" s="28"/>
      <c r="D39" s="28"/>
      <c r="E39" s="25" t="s">
        <v>36</v>
      </c>
      <c r="F39" s="105">
        <f>ROUND((SUM(BG127:BG176)),  2)</f>
        <v>0</v>
      </c>
      <c r="G39" s="28"/>
      <c r="H39" s="28"/>
      <c r="I39" s="106">
        <v>0.2</v>
      </c>
      <c r="J39" s="105">
        <f>0</f>
        <v>0</v>
      </c>
      <c r="K39" s="28"/>
      <c r="L39" s="40"/>
      <c r="S39" s="28"/>
      <c r="T39" s="28"/>
      <c r="U39" s="28"/>
      <c r="V39" s="28"/>
      <c r="W39" s="28"/>
      <c r="X39" s="28"/>
      <c r="Y39" s="28"/>
      <c r="Z39" s="28"/>
      <c r="AA39" s="28"/>
      <c r="AB39" s="28"/>
      <c r="AC39" s="28"/>
      <c r="AD39" s="28"/>
      <c r="AE39" s="28"/>
    </row>
    <row r="40" spans="1:31" s="2" customFormat="1" ht="14.45" hidden="1" customHeight="1" x14ac:dyDescent="0.2">
      <c r="A40" s="28"/>
      <c r="B40" s="29"/>
      <c r="C40" s="28"/>
      <c r="D40" s="28"/>
      <c r="E40" s="25" t="s">
        <v>37</v>
      </c>
      <c r="F40" s="105">
        <f>ROUND((SUM(BH127:BH176)),  2)</f>
        <v>0</v>
      </c>
      <c r="G40" s="28"/>
      <c r="H40" s="28"/>
      <c r="I40" s="106">
        <v>0.2</v>
      </c>
      <c r="J40" s="105">
        <f>0</f>
        <v>0</v>
      </c>
      <c r="K40" s="28"/>
      <c r="L40" s="40"/>
      <c r="S40" s="28"/>
      <c r="T40" s="28"/>
      <c r="U40" s="28"/>
      <c r="V40" s="28"/>
      <c r="W40" s="28"/>
      <c r="X40" s="28"/>
      <c r="Y40" s="28"/>
      <c r="Z40" s="28"/>
      <c r="AA40" s="28"/>
      <c r="AB40" s="28"/>
      <c r="AC40" s="28"/>
      <c r="AD40" s="28"/>
      <c r="AE40" s="28"/>
    </row>
    <row r="41" spans="1:31" s="2" customFormat="1" ht="14.45" hidden="1" customHeight="1" x14ac:dyDescent="0.2">
      <c r="A41" s="28"/>
      <c r="B41" s="29"/>
      <c r="C41" s="28"/>
      <c r="D41" s="28"/>
      <c r="E41" s="34" t="s">
        <v>38</v>
      </c>
      <c r="F41" s="102">
        <f>ROUND((SUM(BI127:BI176)),  2)</f>
        <v>0</v>
      </c>
      <c r="G41" s="103"/>
      <c r="H41" s="103"/>
      <c r="I41" s="104">
        <v>0</v>
      </c>
      <c r="J41" s="102">
        <f>0</f>
        <v>0</v>
      </c>
      <c r="K41" s="28"/>
      <c r="L41" s="40"/>
      <c r="S41" s="28"/>
      <c r="T41" s="28"/>
      <c r="U41" s="28"/>
      <c r="V41" s="28"/>
      <c r="W41" s="28"/>
      <c r="X41" s="28"/>
      <c r="Y41" s="28"/>
      <c r="Z41" s="28"/>
      <c r="AA41" s="28"/>
      <c r="AB41" s="28"/>
      <c r="AC41" s="28"/>
      <c r="AD41" s="28"/>
      <c r="AE41" s="28"/>
    </row>
    <row r="42" spans="1:31" s="2" customFormat="1" ht="6.95" customHeight="1" x14ac:dyDescent="0.2">
      <c r="A42" s="28"/>
      <c r="B42" s="29"/>
      <c r="C42" s="28"/>
      <c r="D42" s="28"/>
      <c r="E42" s="28"/>
      <c r="F42" s="28"/>
      <c r="G42" s="28"/>
      <c r="H42" s="28"/>
      <c r="I42" s="28"/>
      <c r="J42" s="28"/>
      <c r="K42" s="28"/>
      <c r="L42" s="40"/>
      <c r="S42" s="28"/>
      <c r="T42" s="28"/>
      <c r="U42" s="28"/>
      <c r="V42" s="28"/>
      <c r="W42" s="28"/>
      <c r="X42" s="28"/>
      <c r="Y42" s="28"/>
      <c r="Z42" s="28"/>
      <c r="AA42" s="28"/>
      <c r="AB42" s="28"/>
      <c r="AC42" s="28"/>
      <c r="AD42" s="28"/>
      <c r="AE42" s="28"/>
    </row>
    <row r="43" spans="1:31" s="2" customFormat="1" ht="25.35" customHeight="1" x14ac:dyDescent="0.2">
      <c r="A43" s="28"/>
      <c r="B43" s="29"/>
      <c r="C43" s="107"/>
      <c r="D43" s="108" t="s">
        <v>39</v>
      </c>
      <c r="E43" s="58"/>
      <c r="F43" s="58"/>
      <c r="G43" s="109" t="s">
        <v>40</v>
      </c>
      <c r="H43" s="110" t="s">
        <v>41</v>
      </c>
      <c r="I43" s="58"/>
      <c r="J43" s="111"/>
      <c r="K43" s="112"/>
      <c r="L43" s="40"/>
      <c r="S43" s="28"/>
      <c r="T43" s="28"/>
      <c r="U43" s="28"/>
      <c r="V43" s="28"/>
      <c r="W43" s="28"/>
      <c r="X43" s="28"/>
      <c r="Y43" s="28"/>
      <c r="Z43" s="28"/>
      <c r="AA43" s="28"/>
      <c r="AB43" s="28"/>
      <c r="AC43" s="28"/>
      <c r="AD43" s="28"/>
      <c r="AE43" s="28"/>
    </row>
    <row r="44" spans="1:31" s="2" customFormat="1" ht="14.45" customHeight="1" x14ac:dyDescent="0.2">
      <c r="A44" s="28"/>
      <c r="B44" s="29"/>
      <c r="C44" s="28"/>
      <c r="D44" s="28"/>
      <c r="E44" s="28"/>
      <c r="F44" s="28"/>
      <c r="G44" s="28"/>
      <c r="H44" s="28"/>
      <c r="I44" s="28"/>
      <c r="J44" s="28"/>
      <c r="K44" s="28"/>
      <c r="L44" s="40"/>
      <c r="S44" s="28"/>
      <c r="T44" s="28"/>
      <c r="U44" s="28"/>
      <c r="V44" s="28"/>
      <c r="W44" s="28"/>
      <c r="X44" s="28"/>
      <c r="Y44" s="28"/>
      <c r="Z44" s="28"/>
      <c r="AA44" s="28"/>
      <c r="AB44" s="28"/>
      <c r="AC44" s="28"/>
      <c r="AD44" s="28"/>
      <c r="AE44" s="28"/>
    </row>
    <row r="45" spans="1:31" s="1" customFormat="1" ht="14.45" customHeight="1" x14ac:dyDescent="0.2">
      <c r="B45" s="19"/>
      <c r="L45" s="19"/>
    </row>
    <row r="46" spans="1:31" s="1" customFormat="1" ht="14.45" customHeight="1" x14ac:dyDescent="0.2">
      <c r="B46" s="19"/>
      <c r="L46" s="19"/>
    </row>
    <row r="47" spans="1:31" s="1" customFormat="1" ht="14.45" customHeight="1" x14ac:dyDescent="0.2">
      <c r="B47" s="19"/>
      <c r="L47" s="19"/>
    </row>
    <row r="48" spans="1:31" s="1" customFormat="1" ht="14.45" customHeight="1" x14ac:dyDescent="0.2">
      <c r="B48" s="19"/>
      <c r="L48" s="19"/>
    </row>
    <row r="49" spans="1:31" s="1" customFormat="1" ht="14.45" customHeight="1" x14ac:dyDescent="0.2">
      <c r="B49" s="19"/>
      <c r="L49" s="19"/>
    </row>
    <row r="50" spans="1:31" s="2" customFormat="1" ht="14.45" customHeight="1" x14ac:dyDescent="0.2">
      <c r="B50" s="40"/>
      <c r="D50" s="41" t="s">
        <v>42</v>
      </c>
      <c r="E50" s="42"/>
      <c r="F50" s="42"/>
      <c r="G50" s="41" t="s">
        <v>43</v>
      </c>
      <c r="H50" s="42"/>
      <c r="I50" s="42"/>
      <c r="J50" s="42"/>
      <c r="K50" s="42"/>
      <c r="L50" s="40"/>
    </row>
    <row r="51" spans="1:31" x14ac:dyDescent="0.2">
      <c r="B51" s="19"/>
      <c r="L51" s="19"/>
    </row>
    <row r="52" spans="1:31" x14ac:dyDescent="0.2">
      <c r="B52" s="19"/>
      <c r="L52" s="19"/>
    </row>
    <row r="53" spans="1:31" x14ac:dyDescent="0.2">
      <c r="B53" s="19"/>
      <c r="L53" s="19"/>
    </row>
    <row r="54" spans="1:31" x14ac:dyDescent="0.2">
      <c r="B54" s="19"/>
      <c r="L54" s="19"/>
    </row>
    <row r="55" spans="1:31" x14ac:dyDescent="0.2">
      <c r="B55" s="19"/>
      <c r="L55" s="19"/>
    </row>
    <row r="56" spans="1:31" x14ac:dyDescent="0.2">
      <c r="B56" s="19"/>
      <c r="L56" s="19"/>
    </row>
    <row r="57" spans="1:31" x14ac:dyDescent="0.2">
      <c r="B57" s="19"/>
      <c r="L57" s="19"/>
    </row>
    <row r="58" spans="1:31" x14ac:dyDescent="0.2">
      <c r="B58" s="19"/>
      <c r="L58" s="19"/>
    </row>
    <row r="59" spans="1:31" x14ac:dyDescent="0.2">
      <c r="B59" s="19"/>
      <c r="L59" s="19"/>
    </row>
    <row r="60" spans="1:31" x14ac:dyDescent="0.2">
      <c r="B60" s="19"/>
      <c r="L60" s="19"/>
    </row>
    <row r="61" spans="1:31" s="2" customFormat="1" ht="12.75" x14ac:dyDescent="0.2">
      <c r="A61" s="28"/>
      <c r="B61" s="29"/>
      <c r="C61" s="28"/>
      <c r="D61" s="43" t="s">
        <v>44</v>
      </c>
      <c r="E61" s="31"/>
      <c r="F61" s="113" t="s">
        <v>45</v>
      </c>
      <c r="G61" s="43" t="s">
        <v>44</v>
      </c>
      <c r="H61" s="31"/>
      <c r="I61" s="31"/>
      <c r="J61" s="114" t="s">
        <v>45</v>
      </c>
      <c r="K61" s="31"/>
      <c r="L61" s="40"/>
      <c r="S61" s="28"/>
      <c r="T61" s="28"/>
      <c r="U61" s="28"/>
      <c r="V61" s="28"/>
      <c r="W61" s="28"/>
      <c r="X61" s="28"/>
      <c r="Y61" s="28"/>
      <c r="Z61" s="28"/>
      <c r="AA61" s="28"/>
      <c r="AB61" s="28"/>
      <c r="AC61" s="28"/>
      <c r="AD61" s="28"/>
      <c r="AE61" s="28"/>
    </row>
    <row r="62" spans="1:31" x14ac:dyDescent="0.2">
      <c r="B62" s="19"/>
      <c r="L62" s="19"/>
    </row>
    <row r="63" spans="1:31" x14ac:dyDescent="0.2">
      <c r="B63" s="19"/>
      <c r="L63" s="19"/>
    </row>
    <row r="64" spans="1:31" x14ac:dyDescent="0.2">
      <c r="B64" s="19"/>
      <c r="L64" s="19"/>
    </row>
    <row r="65" spans="1:31" s="2" customFormat="1" ht="12.75" x14ac:dyDescent="0.2">
      <c r="A65" s="28"/>
      <c r="B65" s="29"/>
      <c r="C65" s="28"/>
      <c r="D65" s="41" t="s">
        <v>46</v>
      </c>
      <c r="E65" s="44"/>
      <c r="F65" s="44"/>
      <c r="G65" s="41" t="s">
        <v>47</v>
      </c>
      <c r="H65" s="44"/>
      <c r="I65" s="44"/>
      <c r="J65" s="44"/>
      <c r="K65" s="44"/>
      <c r="L65" s="40"/>
      <c r="S65" s="28"/>
      <c r="T65" s="28"/>
      <c r="U65" s="28"/>
      <c r="V65" s="28"/>
      <c r="W65" s="28"/>
      <c r="X65" s="28"/>
      <c r="Y65" s="28"/>
      <c r="Z65" s="28"/>
      <c r="AA65" s="28"/>
      <c r="AB65" s="28"/>
      <c r="AC65" s="28"/>
      <c r="AD65" s="28"/>
      <c r="AE65" s="28"/>
    </row>
    <row r="66" spans="1:31" x14ac:dyDescent="0.2">
      <c r="B66" s="19"/>
      <c r="L66" s="19"/>
    </row>
    <row r="67" spans="1:31" x14ac:dyDescent="0.2">
      <c r="B67" s="19"/>
      <c r="L67" s="19"/>
    </row>
    <row r="68" spans="1:31" x14ac:dyDescent="0.2">
      <c r="B68" s="19"/>
      <c r="L68" s="19"/>
    </row>
    <row r="69" spans="1:31" x14ac:dyDescent="0.2">
      <c r="B69" s="19"/>
      <c r="L69" s="19"/>
    </row>
    <row r="70" spans="1:31" x14ac:dyDescent="0.2">
      <c r="B70" s="19"/>
      <c r="L70" s="19"/>
    </row>
    <row r="71" spans="1:31" x14ac:dyDescent="0.2">
      <c r="B71" s="19"/>
      <c r="L71" s="19"/>
    </row>
    <row r="72" spans="1:31" x14ac:dyDescent="0.2">
      <c r="B72" s="19"/>
      <c r="L72" s="19"/>
    </row>
    <row r="73" spans="1:31" x14ac:dyDescent="0.2">
      <c r="B73" s="19"/>
      <c r="L73" s="19"/>
    </row>
    <row r="74" spans="1:31" x14ac:dyDescent="0.2">
      <c r="B74" s="19"/>
      <c r="L74" s="19"/>
    </row>
    <row r="75" spans="1:31" x14ac:dyDescent="0.2">
      <c r="B75" s="19"/>
      <c r="L75" s="19"/>
    </row>
    <row r="76" spans="1:31" s="2" customFormat="1" ht="12.75" x14ac:dyDescent="0.2">
      <c r="A76" s="28"/>
      <c r="B76" s="29"/>
      <c r="C76" s="28"/>
      <c r="D76" s="43" t="s">
        <v>44</v>
      </c>
      <c r="E76" s="31"/>
      <c r="F76" s="113" t="s">
        <v>45</v>
      </c>
      <c r="G76" s="43" t="s">
        <v>44</v>
      </c>
      <c r="H76" s="31"/>
      <c r="I76" s="31"/>
      <c r="J76" s="114" t="s">
        <v>45</v>
      </c>
      <c r="K76" s="31"/>
      <c r="L76" s="40"/>
      <c r="S76" s="28"/>
      <c r="T76" s="28"/>
      <c r="U76" s="28"/>
      <c r="V76" s="28"/>
      <c r="W76" s="28"/>
      <c r="X76" s="28"/>
      <c r="Y76" s="28"/>
      <c r="Z76" s="28"/>
      <c r="AA76" s="28"/>
      <c r="AB76" s="28"/>
      <c r="AC76" s="28"/>
      <c r="AD76" s="28"/>
      <c r="AE76" s="28"/>
    </row>
    <row r="77" spans="1:31" s="2" customFormat="1" ht="14.45" customHeight="1" x14ac:dyDescent="0.2">
      <c r="A77" s="28"/>
      <c r="B77" s="45"/>
      <c r="C77" s="46"/>
      <c r="D77" s="46"/>
      <c r="E77" s="46"/>
      <c r="F77" s="46"/>
      <c r="G77" s="46"/>
      <c r="H77" s="46"/>
      <c r="I77" s="46"/>
      <c r="J77" s="46"/>
      <c r="K77" s="46"/>
      <c r="L77" s="40"/>
      <c r="S77" s="28"/>
      <c r="T77" s="28"/>
      <c r="U77" s="28"/>
      <c r="V77" s="28"/>
      <c r="W77" s="28"/>
      <c r="X77" s="28"/>
      <c r="Y77" s="28"/>
      <c r="Z77" s="28"/>
      <c r="AA77" s="28"/>
      <c r="AB77" s="28"/>
      <c r="AC77" s="28"/>
      <c r="AD77" s="28"/>
      <c r="AE77" s="28"/>
    </row>
    <row r="81" spans="1:31" s="2" customFormat="1" ht="6.95" customHeight="1" x14ac:dyDescent="0.2">
      <c r="A81" s="28"/>
      <c r="B81" s="47"/>
      <c r="C81" s="48"/>
      <c r="D81" s="48"/>
      <c r="E81" s="48"/>
      <c r="F81" s="48"/>
      <c r="G81" s="48"/>
      <c r="H81" s="48"/>
      <c r="I81" s="48"/>
      <c r="J81" s="48"/>
      <c r="K81" s="48"/>
      <c r="L81" s="40"/>
      <c r="S81" s="28"/>
      <c r="T81" s="28"/>
      <c r="U81" s="28"/>
      <c r="V81" s="28"/>
      <c r="W81" s="28"/>
      <c r="X81" s="28"/>
      <c r="Y81" s="28"/>
      <c r="Z81" s="28"/>
      <c r="AA81" s="28"/>
      <c r="AB81" s="28"/>
      <c r="AC81" s="28"/>
      <c r="AD81" s="28"/>
      <c r="AE81" s="28"/>
    </row>
    <row r="82" spans="1:31" s="2" customFormat="1" ht="24.95" customHeight="1" x14ac:dyDescent="0.2">
      <c r="A82" s="28"/>
      <c r="B82" s="29"/>
      <c r="C82" s="20" t="s">
        <v>145</v>
      </c>
      <c r="D82" s="28"/>
      <c r="E82" s="28"/>
      <c r="F82" s="28"/>
      <c r="G82" s="28"/>
      <c r="H82" s="28"/>
      <c r="I82" s="28"/>
      <c r="J82" s="28"/>
      <c r="K82" s="28"/>
      <c r="L82" s="40"/>
      <c r="S82" s="28"/>
      <c r="T82" s="28"/>
      <c r="U82" s="28"/>
      <c r="V82" s="28"/>
      <c r="W82" s="28"/>
      <c r="X82" s="28"/>
      <c r="Y82" s="28"/>
      <c r="Z82" s="28"/>
      <c r="AA82" s="28"/>
      <c r="AB82" s="28"/>
      <c r="AC82" s="28"/>
      <c r="AD82" s="28"/>
      <c r="AE82" s="28"/>
    </row>
    <row r="83" spans="1:31" s="2" customFormat="1" ht="6.95" customHeight="1" x14ac:dyDescent="0.2">
      <c r="A83" s="28"/>
      <c r="B83" s="29"/>
      <c r="C83" s="28"/>
      <c r="D83" s="28"/>
      <c r="E83" s="28"/>
      <c r="F83" s="28"/>
      <c r="G83" s="28"/>
      <c r="H83" s="28"/>
      <c r="I83" s="28"/>
      <c r="J83" s="28"/>
      <c r="K83" s="28"/>
      <c r="L83" s="40"/>
      <c r="S83" s="28"/>
      <c r="T83" s="28"/>
      <c r="U83" s="28"/>
      <c r="V83" s="28"/>
      <c r="W83" s="28"/>
      <c r="X83" s="28"/>
      <c r="Y83" s="28"/>
      <c r="Z83" s="28"/>
      <c r="AA83" s="28"/>
      <c r="AB83" s="28"/>
      <c r="AC83" s="28"/>
      <c r="AD83" s="28"/>
      <c r="AE83" s="28"/>
    </row>
    <row r="84" spans="1:31" s="2" customFormat="1" ht="12" customHeight="1" x14ac:dyDescent="0.2">
      <c r="A84" s="28"/>
      <c r="B84" s="29"/>
      <c r="C84" s="25" t="s">
        <v>11</v>
      </c>
      <c r="D84" s="28"/>
      <c r="E84" s="28"/>
      <c r="F84" s="28"/>
      <c r="G84" s="28"/>
      <c r="H84" s="28"/>
      <c r="I84" s="28"/>
      <c r="J84" s="28"/>
      <c r="K84" s="28"/>
      <c r="L84" s="40"/>
      <c r="S84" s="28"/>
      <c r="T84" s="28"/>
      <c r="U84" s="28"/>
      <c r="V84" s="28"/>
      <c r="W84" s="28"/>
      <c r="X84" s="28"/>
      <c r="Y84" s="28"/>
      <c r="Z84" s="28"/>
      <c r="AA84" s="28"/>
      <c r="AB84" s="28"/>
      <c r="AC84" s="28"/>
      <c r="AD84" s="28"/>
      <c r="AE84" s="28"/>
    </row>
    <row r="85" spans="1:31" s="2" customFormat="1" ht="16.5" customHeight="1" x14ac:dyDescent="0.2">
      <c r="A85" s="28"/>
      <c r="B85" s="29"/>
      <c r="C85" s="28"/>
      <c r="D85" s="201"/>
      <c r="E85" s="359" t="str">
        <f>E7</f>
        <v>Lipany OOPZ, Rekonštrukcia objektu</v>
      </c>
      <c r="F85" s="359"/>
      <c r="G85" s="359"/>
      <c r="H85" s="359"/>
      <c r="I85" s="28"/>
      <c r="J85" s="28"/>
      <c r="K85" s="28"/>
      <c r="L85" s="40"/>
      <c r="S85" s="28"/>
      <c r="T85" s="28"/>
      <c r="U85" s="28"/>
      <c r="V85" s="28"/>
      <c r="W85" s="28"/>
      <c r="X85" s="28"/>
      <c r="Y85" s="28"/>
      <c r="Z85" s="28"/>
      <c r="AA85" s="28"/>
      <c r="AB85" s="28"/>
      <c r="AC85" s="28"/>
      <c r="AD85" s="28"/>
      <c r="AE85" s="28"/>
    </row>
    <row r="86" spans="1:31" s="1" customFormat="1" ht="12" customHeight="1" x14ac:dyDescent="0.2">
      <c r="B86" s="19"/>
      <c r="C86" s="25" t="s">
        <v>139</v>
      </c>
      <c r="D86" s="200"/>
      <c r="E86" s="203"/>
      <c r="F86" s="203"/>
      <c r="G86" s="203"/>
      <c r="H86" s="203"/>
      <c r="L86" s="19"/>
    </row>
    <row r="87" spans="1:31" s="1" customFormat="1" ht="16.5" customHeight="1" x14ac:dyDescent="0.2">
      <c r="B87" s="19"/>
      <c r="D87" s="200"/>
      <c r="E87" s="359" t="s">
        <v>140</v>
      </c>
      <c r="F87" s="362"/>
      <c r="G87" s="362"/>
      <c r="H87" s="362"/>
      <c r="L87" s="19"/>
    </row>
    <row r="88" spans="1:31" s="1" customFormat="1" ht="12" customHeight="1" x14ac:dyDescent="0.2">
      <c r="B88" s="19"/>
      <c r="C88" s="25" t="s">
        <v>141</v>
      </c>
      <c r="D88" s="200"/>
      <c r="E88" s="203"/>
      <c r="F88" s="203"/>
      <c r="G88" s="203"/>
      <c r="H88" s="203"/>
      <c r="L88" s="19"/>
    </row>
    <row r="89" spans="1:31" s="2" customFormat="1" ht="16.5" customHeight="1" x14ac:dyDescent="0.2">
      <c r="A89" s="28"/>
      <c r="B89" s="29"/>
      <c r="C89" s="28"/>
      <c r="D89" s="201"/>
      <c r="E89" s="360" t="s">
        <v>1623</v>
      </c>
      <c r="F89" s="361"/>
      <c r="G89" s="361"/>
      <c r="H89" s="361"/>
      <c r="I89" s="28"/>
      <c r="J89" s="28"/>
      <c r="K89" s="28"/>
      <c r="L89" s="40"/>
      <c r="S89" s="28"/>
      <c r="T89" s="28"/>
      <c r="U89" s="28"/>
      <c r="V89" s="28"/>
      <c r="W89" s="28"/>
      <c r="X89" s="28"/>
      <c r="Y89" s="28"/>
      <c r="Z89" s="28"/>
      <c r="AA89" s="28"/>
      <c r="AB89" s="28"/>
      <c r="AC89" s="28"/>
      <c r="AD89" s="28"/>
      <c r="AE89" s="28"/>
    </row>
    <row r="90" spans="1:31" s="2" customFormat="1" ht="12" customHeight="1" x14ac:dyDescent="0.2">
      <c r="A90" s="28"/>
      <c r="B90" s="29"/>
      <c r="C90" s="25" t="s">
        <v>1125</v>
      </c>
      <c r="D90" s="28"/>
      <c r="E90" s="28"/>
      <c r="F90" s="28"/>
      <c r="G90" s="28"/>
      <c r="H90" s="28"/>
      <c r="I90" s="28"/>
      <c r="J90" s="28"/>
      <c r="K90" s="28"/>
      <c r="L90" s="40"/>
      <c r="S90" s="28"/>
      <c r="T90" s="28"/>
      <c r="U90" s="28"/>
      <c r="V90" s="28"/>
      <c r="W90" s="28"/>
      <c r="X90" s="28"/>
      <c r="Y90" s="28"/>
      <c r="Z90" s="28"/>
      <c r="AA90" s="28"/>
      <c r="AB90" s="28"/>
      <c r="AC90" s="28"/>
      <c r="AD90" s="28"/>
      <c r="AE90" s="28"/>
    </row>
    <row r="91" spans="1:31" s="2" customFormat="1" ht="16.5" customHeight="1" x14ac:dyDescent="0.2">
      <c r="A91" s="28"/>
      <c r="B91" s="29"/>
      <c r="C91" s="28"/>
      <c r="D91" s="28"/>
      <c r="E91" s="333" t="str">
        <f>E13</f>
        <v>15 - E1.9. Bleskozvod</v>
      </c>
      <c r="F91" s="357"/>
      <c r="G91" s="357"/>
      <c r="H91" s="357"/>
      <c r="I91" s="28"/>
      <c r="J91" s="28"/>
      <c r="K91" s="28"/>
      <c r="L91" s="40"/>
      <c r="S91" s="28"/>
      <c r="T91" s="28"/>
      <c r="U91" s="28"/>
      <c r="V91" s="28"/>
      <c r="W91" s="28"/>
      <c r="X91" s="28"/>
      <c r="Y91" s="28"/>
      <c r="Z91" s="28"/>
      <c r="AA91" s="28"/>
      <c r="AB91" s="28"/>
      <c r="AC91" s="28"/>
      <c r="AD91" s="28"/>
      <c r="AE91" s="28"/>
    </row>
    <row r="92" spans="1:31" s="2" customFormat="1" ht="6.95" customHeight="1" x14ac:dyDescent="0.2">
      <c r="A92" s="28"/>
      <c r="B92" s="29"/>
      <c r="C92" s="28"/>
      <c r="D92" s="28"/>
      <c r="E92" s="28"/>
      <c r="F92" s="28"/>
      <c r="G92" s="28"/>
      <c r="H92" s="28"/>
      <c r="I92" s="28"/>
      <c r="J92" s="28"/>
      <c r="K92" s="28"/>
      <c r="L92" s="40"/>
      <c r="S92" s="28"/>
      <c r="T92" s="28"/>
      <c r="U92" s="28"/>
      <c r="V92" s="28"/>
      <c r="W92" s="28"/>
      <c r="X92" s="28"/>
      <c r="Y92" s="28"/>
      <c r="Z92" s="28"/>
      <c r="AA92" s="28"/>
      <c r="AB92" s="28"/>
      <c r="AC92" s="28"/>
      <c r="AD92" s="28"/>
      <c r="AE92" s="28"/>
    </row>
    <row r="93" spans="1:31" s="2" customFormat="1" ht="12" customHeight="1" x14ac:dyDescent="0.2">
      <c r="A93" s="28"/>
      <c r="B93" s="29"/>
      <c r="C93" s="25" t="s">
        <v>15</v>
      </c>
      <c r="D93" s="28"/>
      <c r="E93" s="28"/>
      <c r="F93" s="23" t="str">
        <f>F16</f>
        <v xml:space="preserve"> </v>
      </c>
      <c r="G93" s="28"/>
      <c r="H93" s="28"/>
      <c r="I93" s="25" t="s">
        <v>17</v>
      </c>
      <c r="J93" s="53" t="str">
        <f>IF(J16="","",J16)</f>
        <v>16.12.2022</v>
      </c>
      <c r="K93" s="28"/>
      <c r="L93" s="40"/>
      <c r="S93" s="28"/>
      <c r="T93" s="28"/>
      <c r="U93" s="28"/>
      <c r="V93" s="28"/>
      <c r="W93" s="28"/>
      <c r="X93" s="28"/>
      <c r="Y93" s="28"/>
      <c r="Z93" s="28"/>
      <c r="AA93" s="28"/>
      <c r="AB93" s="28"/>
      <c r="AC93" s="28"/>
      <c r="AD93" s="28"/>
      <c r="AE93" s="28"/>
    </row>
    <row r="94" spans="1:31" s="2" customFormat="1" ht="6.95" customHeight="1" x14ac:dyDescent="0.2">
      <c r="A94" s="28"/>
      <c r="B94" s="29"/>
      <c r="C94" s="28"/>
      <c r="D94" s="28"/>
      <c r="E94" s="28"/>
      <c r="F94" s="28"/>
      <c r="G94" s="28"/>
      <c r="H94" s="28"/>
      <c r="I94" s="28"/>
      <c r="J94" s="28"/>
      <c r="K94" s="28"/>
      <c r="L94" s="40"/>
      <c r="S94" s="28"/>
      <c r="T94" s="28"/>
      <c r="U94" s="28"/>
      <c r="V94" s="28"/>
      <c r="W94" s="28"/>
      <c r="X94" s="28"/>
      <c r="Y94" s="28"/>
      <c r="Z94" s="28"/>
      <c r="AA94" s="28"/>
      <c r="AB94" s="28"/>
      <c r="AC94" s="28"/>
      <c r="AD94" s="28"/>
      <c r="AE94" s="28"/>
    </row>
    <row r="95" spans="1:31" s="2" customFormat="1" ht="40.15" customHeight="1" x14ac:dyDescent="0.2">
      <c r="A95" s="28"/>
      <c r="B95" s="29"/>
      <c r="C95" s="25" t="s">
        <v>19</v>
      </c>
      <c r="D95" s="28"/>
      <c r="E95" s="28"/>
      <c r="F95" s="23" t="str">
        <f>E19</f>
        <v xml:space="preserve"> </v>
      </c>
      <c r="G95" s="28"/>
      <c r="H95" s="28"/>
      <c r="I95" s="25" t="s">
        <v>23</v>
      </c>
      <c r="J95" s="26" t="str">
        <f>E25</f>
        <v>LTK projekt, s.r.o., Jánošíkova 5, 0890 01 Prešov</v>
      </c>
      <c r="K95" s="28"/>
      <c r="L95" s="40"/>
      <c r="S95" s="28"/>
      <c r="T95" s="28"/>
      <c r="U95" s="28"/>
      <c r="V95" s="28"/>
      <c r="W95" s="28"/>
      <c r="X95" s="28"/>
      <c r="Y95" s="28"/>
      <c r="Z95" s="28"/>
      <c r="AA95" s="28"/>
      <c r="AB95" s="28"/>
      <c r="AC95" s="28"/>
      <c r="AD95" s="28"/>
      <c r="AE95" s="28"/>
    </row>
    <row r="96" spans="1:31" s="2" customFormat="1" ht="15.2" customHeight="1" x14ac:dyDescent="0.2">
      <c r="A96" s="28"/>
      <c r="B96" s="29"/>
      <c r="C96" s="25" t="s">
        <v>22</v>
      </c>
      <c r="D96" s="28"/>
      <c r="E96" s="28"/>
      <c r="F96" s="23" t="str">
        <f>IF(E22="","",E22)</f>
        <v xml:space="preserve"> </v>
      </c>
      <c r="G96" s="28"/>
      <c r="H96" s="28"/>
      <c r="I96" s="25" t="s">
        <v>26</v>
      </c>
      <c r="J96" s="26" t="str">
        <f>E28</f>
        <v>Ing. Ľubomnír Tkáč</v>
      </c>
      <c r="K96" s="28"/>
      <c r="L96" s="40"/>
      <c r="S96" s="28"/>
      <c r="T96" s="28"/>
      <c r="U96" s="28"/>
      <c r="V96" s="28"/>
      <c r="W96" s="28"/>
      <c r="X96" s="28"/>
      <c r="Y96" s="28"/>
      <c r="Z96" s="28"/>
      <c r="AA96" s="28"/>
      <c r="AB96" s="28"/>
      <c r="AC96" s="28"/>
      <c r="AD96" s="28"/>
      <c r="AE96" s="28"/>
    </row>
    <row r="97" spans="1:47" s="2" customFormat="1" ht="10.35" customHeight="1" x14ac:dyDescent="0.2">
      <c r="A97" s="28"/>
      <c r="B97" s="29"/>
      <c r="C97" s="28"/>
      <c r="D97" s="28"/>
      <c r="E97" s="28"/>
      <c r="F97" s="28"/>
      <c r="G97" s="28"/>
      <c r="H97" s="28"/>
      <c r="I97" s="28"/>
      <c r="J97" s="28"/>
      <c r="K97" s="28"/>
      <c r="L97" s="40"/>
      <c r="S97" s="28"/>
      <c r="T97" s="28"/>
      <c r="U97" s="28"/>
      <c r="V97" s="28"/>
      <c r="W97" s="28"/>
      <c r="X97" s="28"/>
      <c r="Y97" s="28"/>
      <c r="Z97" s="28"/>
      <c r="AA97" s="28"/>
      <c r="AB97" s="28"/>
      <c r="AC97" s="28"/>
      <c r="AD97" s="28"/>
      <c r="AE97" s="28"/>
    </row>
    <row r="98" spans="1:47" s="2" customFormat="1" ht="29.25" customHeight="1" x14ac:dyDescent="0.2">
      <c r="A98" s="28"/>
      <c r="B98" s="29"/>
      <c r="C98" s="115" t="s">
        <v>146</v>
      </c>
      <c r="D98" s="107"/>
      <c r="E98" s="107"/>
      <c r="F98" s="107"/>
      <c r="G98" s="107"/>
      <c r="H98" s="107"/>
      <c r="I98" s="107"/>
      <c r="J98" s="116" t="s">
        <v>147</v>
      </c>
      <c r="K98" s="107"/>
      <c r="L98" s="40"/>
      <c r="S98" s="28"/>
      <c r="T98" s="28"/>
      <c r="U98" s="28"/>
      <c r="V98" s="28"/>
      <c r="W98" s="28"/>
      <c r="X98" s="28"/>
      <c r="Y98" s="28"/>
      <c r="Z98" s="28"/>
      <c r="AA98" s="28"/>
      <c r="AB98" s="28"/>
      <c r="AC98" s="28"/>
      <c r="AD98" s="28"/>
      <c r="AE98" s="28"/>
    </row>
    <row r="99" spans="1:47" s="2" customFormat="1" ht="10.35" customHeight="1" x14ac:dyDescent="0.2">
      <c r="A99" s="28"/>
      <c r="B99" s="29"/>
      <c r="C99" s="28"/>
      <c r="D99" s="28"/>
      <c r="E99" s="28"/>
      <c r="F99" s="28"/>
      <c r="G99" s="28"/>
      <c r="H99" s="28"/>
      <c r="I99" s="28"/>
      <c r="J99" s="28"/>
      <c r="K99" s="28"/>
      <c r="L99" s="40"/>
      <c r="S99" s="28"/>
      <c r="T99" s="28"/>
      <c r="U99" s="28"/>
      <c r="V99" s="28"/>
      <c r="W99" s="28"/>
      <c r="X99" s="28"/>
      <c r="Y99" s="28"/>
      <c r="Z99" s="28"/>
      <c r="AA99" s="28"/>
      <c r="AB99" s="28"/>
      <c r="AC99" s="28"/>
      <c r="AD99" s="28"/>
      <c r="AE99" s="28"/>
    </row>
    <row r="100" spans="1:47" s="2" customFormat="1" ht="22.9" customHeight="1" x14ac:dyDescent="0.2">
      <c r="A100" s="28"/>
      <c r="B100" s="29"/>
      <c r="C100" s="117" t="s">
        <v>148</v>
      </c>
      <c r="D100" s="28"/>
      <c r="E100" s="28"/>
      <c r="F100" s="28"/>
      <c r="G100" s="28"/>
      <c r="H100" s="28"/>
      <c r="I100" s="28"/>
      <c r="J100" s="69"/>
      <c r="K100" s="28"/>
      <c r="L100" s="40"/>
      <c r="S100" s="28"/>
      <c r="T100" s="28"/>
      <c r="U100" s="28"/>
      <c r="V100" s="28"/>
      <c r="W100" s="28"/>
      <c r="X100" s="28"/>
      <c r="Y100" s="28"/>
      <c r="Z100" s="28"/>
      <c r="AA100" s="28"/>
      <c r="AB100" s="28"/>
      <c r="AC100" s="28"/>
      <c r="AD100" s="28"/>
      <c r="AE100" s="28"/>
      <c r="AU100" s="16" t="s">
        <v>149</v>
      </c>
    </row>
    <row r="101" spans="1:47" s="9" customFormat="1" ht="24.95" customHeight="1" x14ac:dyDescent="0.2">
      <c r="B101" s="118"/>
      <c r="D101" s="119" t="s">
        <v>1888</v>
      </c>
      <c r="E101" s="120"/>
      <c r="F101" s="120"/>
      <c r="G101" s="120"/>
      <c r="H101" s="120"/>
      <c r="I101" s="120"/>
      <c r="J101" s="121"/>
      <c r="L101" s="118"/>
    </row>
    <row r="102" spans="1:47" s="9" customFormat="1" ht="24.95" customHeight="1" x14ac:dyDescent="0.2">
      <c r="B102" s="118"/>
      <c r="D102" s="119" t="s">
        <v>1582</v>
      </c>
      <c r="E102" s="120"/>
      <c r="F102" s="120"/>
      <c r="G102" s="120"/>
      <c r="H102" s="120"/>
      <c r="I102" s="120"/>
      <c r="J102" s="121"/>
      <c r="L102" s="118"/>
    </row>
    <row r="103" spans="1:47" s="9" customFormat="1" ht="24.95" customHeight="1" x14ac:dyDescent="0.2">
      <c r="B103" s="118"/>
      <c r="D103" s="119" t="s">
        <v>1889</v>
      </c>
      <c r="E103" s="120"/>
      <c r="F103" s="120"/>
      <c r="G103" s="120"/>
      <c r="H103" s="120"/>
      <c r="I103" s="120"/>
      <c r="J103" s="121"/>
      <c r="L103" s="118"/>
    </row>
    <row r="104" spans="1:47" s="2" customFormat="1" ht="21.75" customHeight="1" x14ac:dyDescent="0.2">
      <c r="A104" s="28"/>
      <c r="B104" s="29"/>
      <c r="C104" s="28"/>
      <c r="D104" s="28"/>
      <c r="E104" s="28"/>
      <c r="F104" s="28"/>
      <c r="G104" s="28"/>
      <c r="H104" s="28"/>
      <c r="I104" s="28"/>
      <c r="J104" s="28"/>
      <c r="K104" s="28"/>
      <c r="L104" s="40"/>
      <c r="S104" s="28"/>
      <c r="T104" s="28"/>
      <c r="U104" s="28"/>
      <c r="V104" s="28"/>
      <c r="W104" s="28"/>
      <c r="X104" s="28"/>
      <c r="Y104" s="28"/>
      <c r="Z104" s="28"/>
      <c r="AA104" s="28"/>
      <c r="AB104" s="28"/>
      <c r="AC104" s="28"/>
      <c r="AD104" s="28"/>
      <c r="AE104" s="28"/>
    </row>
    <row r="105" spans="1:47" s="2" customFormat="1" ht="6.95" customHeight="1" x14ac:dyDescent="0.2">
      <c r="A105" s="28"/>
      <c r="B105" s="45"/>
      <c r="C105" s="46"/>
      <c r="D105" s="46"/>
      <c r="E105" s="46"/>
      <c r="F105" s="46"/>
      <c r="G105" s="46"/>
      <c r="H105" s="46"/>
      <c r="I105" s="46"/>
      <c r="J105" s="46"/>
      <c r="K105" s="46"/>
      <c r="L105" s="40"/>
      <c r="S105" s="28"/>
      <c r="T105" s="28"/>
      <c r="U105" s="28"/>
      <c r="V105" s="28"/>
      <c r="W105" s="28"/>
      <c r="X105" s="28"/>
      <c r="Y105" s="28"/>
      <c r="Z105" s="28"/>
      <c r="AA105" s="28"/>
      <c r="AB105" s="28"/>
      <c r="AC105" s="28"/>
      <c r="AD105" s="28"/>
      <c r="AE105" s="28"/>
    </row>
    <row r="109" spans="1:47" s="2" customFormat="1" ht="6.95" customHeight="1" x14ac:dyDescent="0.2">
      <c r="A109" s="28"/>
      <c r="B109" s="47"/>
      <c r="C109" s="48"/>
      <c r="D109" s="48"/>
      <c r="E109" s="48"/>
      <c r="F109" s="48"/>
      <c r="G109" s="48"/>
      <c r="H109" s="48"/>
      <c r="I109" s="48"/>
      <c r="J109" s="48"/>
      <c r="K109" s="48"/>
      <c r="L109" s="40"/>
      <c r="S109" s="28"/>
      <c r="T109" s="28"/>
      <c r="U109" s="28"/>
      <c r="V109" s="28"/>
      <c r="W109" s="28"/>
      <c r="X109" s="28"/>
      <c r="Y109" s="28"/>
      <c r="Z109" s="28"/>
      <c r="AA109" s="28"/>
      <c r="AB109" s="28"/>
      <c r="AC109" s="28"/>
      <c r="AD109" s="28"/>
      <c r="AE109" s="28"/>
    </row>
    <row r="110" spans="1:47" s="2" customFormat="1" ht="24.95" customHeight="1" x14ac:dyDescent="0.2">
      <c r="A110" s="28"/>
      <c r="B110" s="29"/>
      <c r="C110" s="20" t="s">
        <v>161</v>
      </c>
      <c r="D110" s="28"/>
      <c r="E110" s="28"/>
      <c r="F110" s="28"/>
      <c r="G110" s="28"/>
      <c r="H110" s="28"/>
      <c r="I110" s="28"/>
      <c r="J110" s="28"/>
      <c r="K110" s="28"/>
      <c r="L110" s="40"/>
      <c r="S110" s="28"/>
      <c r="T110" s="28"/>
      <c r="U110" s="28"/>
      <c r="V110" s="28"/>
      <c r="W110" s="28"/>
      <c r="X110" s="28"/>
      <c r="Y110" s="28"/>
      <c r="Z110" s="28"/>
      <c r="AA110" s="28"/>
      <c r="AB110" s="28"/>
      <c r="AC110" s="28"/>
      <c r="AD110" s="28"/>
      <c r="AE110" s="28"/>
    </row>
    <row r="111" spans="1:47" s="2" customFormat="1" ht="6.95" customHeight="1" x14ac:dyDescent="0.2">
      <c r="A111" s="28"/>
      <c r="B111" s="29"/>
      <c r="C111" s="28"/>
      <c r="D111" s="28"/>
      <c r="E111" s="28"/>
      <c r="F111" s="28"/>
      <c r="G111" s="28"/>
      <c r="H111" s="28"/>
      <c r="I111" s="28"/>
      <c r="J111" s="28"/>
      <c r="K111" s="28"/>
      <c r="L111" s="40"/>
      <c r="S111" s="28"/>
      <c r="T111" s="28"/>
      <c r="U111" s="28"/>
      <c r="V111" s="28"/>
      <c r="W111" s="28"/>
      <c r="X111" s="28"/>
      <c r="Y111" s="28"/>
      <c r="Z111" s="28"/>
      <c r="AA111" s="28"/>
      <c r="AB111" s="28"/>
      <c r="AC111" s="28"/>
      <c r="AD111" s="28"/>
      <c r="AE111" s="28"/>
    </row>
    <row r="112" spans="1:47" s="2" customFormat="1" ht="12" customHeight="1" x14ac:dyDescent="0.2">
      <c r="A112" s="28"/>
      <c r="B112" s="29"/>
      <c r="C112" s="25" t="s">
        <v>11</v>
      </c>
      <c r="D112" s="28"/>
      <c r="E112" s="28"/>
      <c r="F112" s="28"/>
      <c r="G112" s="28"/>
      <c r="H112" s="28"/>
      <c r="I112" s="28"/>
      <c r="J112" s="28"/>
      <c r="K112" s="28"/>
      <c r="L112" s="40"/>
      <c r="S112" s="28"/>
      <c r="T112" s="28"/>
      <c r="U112" s="28"/>
      <c r="V112" s="28"/>
      <c r="W112" s="28"/>
      <c r="X112" s="28"/>
      <c r="Y112" s="28"/>
      <c r="Z112" s="28"/>
      <c r="AA112" s="28"/>
      <c r="AB112" s="28"/>
      <c r="AC112" s="28"/>
      <c r="AD112" s="28"/>
      <c r="AE112" s="28"/>
    </row>
    <row r="113" spans="1:63" s="2" customFormat="1" ht="16.5" customHeight="1" x14ac:dyDescent="0.2">
      <c r="A113" s="28"/>
      <c r="B113" s="29"/>
      <c r="C113" s="28"/>
      <c r="D113" s="28"/>
      <c r="E113" s="359" t="str">
        <f>E7</f>
        <v>Lipany OOPZ, Rekonštrukcia objektu</v>
      </c>
      <c r="F113" s="360"/>
      <c r="G113" s="360"/>
      <c r="H113" s="360"/>
      <c r="I113" s="28"/>
      <c r="J113" s="28"/>
      <c r="K113" s="28"/>
      <c r="L113" s="40"/>
      <c r="S113" s="28"/>
      <c r="T113" s="28"/>
      <c r="U113" s="28"/>
      <c r="V113" s="28"/>
      <c r="W113" s="28"/>
      <c r="X113" s="28"/>
      <c r="Y113" s="28"/>
      <c r="Z113" s="28"/>
      <c r="AA113" s="28"/>
      <c r="AB113" s="28"/>
      <c r="AC113" s="28"/>
      <c r="AD113" s="28"/>
      <c r="AE113" s="28"/>
    </row>
    <row r="114" spans="1:63" s="1" customFormat="1" ht="12" customHeight="1" x14ac:dyDescent="0.2">
      <c r="B114" s="19"/>
      <c r="C114" s="25" t="s">
        <v>139</v>
      </c>
      <c r="E114" s="203"/>
      <c r="F114" s="203"/>
      <c r="G114" s="203"/>
      <c r="H114" s="203"/>
      <c r="L114" s="19"/>
    </row>
    <row r="115" spans="1:63" s="1" customFormat="1" ht="16.5" customHeight="1" x14ac:dyDescent="0.2">
      <c r="B115" s="19"/>
      <c r="E115" s="359" t="s">
        <v>140</v>
      </c>
      <c r="F115" s="362"/>
      <c r="G115" s="362"/>
      <c r="H115" s="362"/>
      <c r="L115" s="19"/>
    </row>
    <row r="116" spans="1:63" s="1" customFormat="1" ht="12" customHeight="1" x14ac:dyDescent="0.2">
      <c r="B116" s="19"/>
      <c r="C116" s="25" t="s">
        <v>141</v>
      </c>
      <c r="E116" s="203"/>
      <c r="F116" s="203"/>
      <c r="G116" s="203"/>
      <c r="H116" s="203"/>
      <c r="L116" s="19"/>
    </row>
    <row r="117" spans="1:63" s="2" customFormat="1" ht="16.5" customHeight="1" x14ac:dyDescent="0.2">
      <c r="A117" s="28"/>
      <c r="B117" s="29"/>
      <c r="C117" s="28"/>
      <c r="D117" s="28"/>
      <c r="E117" s="360" t="s">
        <v>1623</v>
      </c>
      <c r="F117" s="361"/>
      <c r="G117" s="361"/>
      <c r="H117" s="361"/>
      <c r="I117" s="28"/>
      <c r="J117" s="28"/>
      <c r="K117" s="28"/>
      <c r="L117" s="40"/>
      <c r="S117" s="28"/>
      <c r="T117" s="28"/>
      <c r="U117" s="28"/>
      <c r="V117" s="28"/>
      <c r="W117" s="28"/>
      <c r="X117" s="28"/>
      <c r="Y117" s="28"/>
      <c r="Z117" s="28"/>
      <c r="AA117" s="28"/>
      <c r="AB117" s="28"/>
      <c r="AC117" s="28"/>
      <c r="AD117" s="28"/>
      <c r="AE117" s="28"/>
    </row>
    <row r="118" spans="1:63" s="2" customFormat="1" ht="12" customHeight="1" x14ac:dyDescent="0.2">
      <c r="A118" s="28"/>
      <c r="B118" s="29"/>
      <c r="C118" s="25" t="s">
        <v>1125</v>
      </c>
      <c r="D118" s="28"/>
      <c r="E118" s="28"/>
      <c r="F118" s="28"/>
      <c r="G118" s="28"/>
      <c r="H118" s="28"/>
      <c r="I118" s="28"/>
      <c r="J118" s="28"/>
      <c r="K118" s="28"/>
      <c r="L118" s="40"/>
      <c r="S118" s="28"/>
      <c r="T118" s="28"/>
      <c r="U118" s="28"/>
      <c r="V118" s="28"/>
      <c r="W118" s="28"/>
      <c r="X118" s="28"/>
      <c r="Y118" s="28"/>
      <c r="Z118" s="28"/>
      <c r="AA118" s="28"/>
      <c r="AB118" s="28"/>
      <c r="AC118" s="28"/>
      <c r="AD118" s="28"/>
      <c r="AE118" s="28"/>
    </row>
    <row r="119" spans="1:63" s="2" customFormat="1" ht="16.5" customHeight="1" x14ac:dyDescent="0.2">
      <c r="A119" s="28"/>
      <c r="B119" s="29"/>
      <c r="C119" s="28"/>
      <c r="D119" s="28"/>
      <c r="E119" s="333" t="str">
        <f>E13</f>
        <v>15 - E1.9. Bleskozvod</v>
      </c>
      <c r="F119" s="357"/>
      <c r="G119" s="357"/>
      <c r="H119" s="357"/>
      <c r="I119" s="28"/>
      <c r="J119" s="28"/>
      <c r="K119" s="28"/>
      <c r="L119" s="40"/>
      <c r="S119" s="28"/>
      <c r="T119" s="28"/>
      <c r="U119" s="28"/>
      <c r="V119" s="28"/>
      <c r="W119" s="28"/>
      <c r="X119" s="28"/>
      <c r="Y119" s="28"/>
      <c r="Z119" s="28"/>
      <c r="AA119" s="28"/>
      <c r="AB119" s="28"/>
      <c r="AC119" s="28"/>
      <c r="AD119" s="28"/>
      <c r="AE119" s="28"/>
    </row>
    <row r="120" spans="1:63" s="2" customFormat="1" ht="6.95" customHeight="1" x14ac:dyDescent="0.2">
      <c r="A120" s="28"/>
      <c r="B120" s="29"/>
      <c r="C120" s="28"/>
      <c r="D120" s="28"/>
      <c r="E120" s="28"/>
      <c r="F120" s="28"/>
      <c r="G120" s="28"/>
      <c r="H120" s="28"/>
      <c r="I120" s="28"/>
      <c r="J120" s="28"/>
      <c r="K120" s="28"/>
      <c r="L120" s="40"/>
      <c r="S120" s="28"/>
      <c r="T120" s="28"/>
      <c r="U120" s="28"/>
      <c r="V120" s="28"/>
      <c r="W120" s="28"/>
      <c r="X120" s="28"/>
      <c r="Y120" s="28"/>
      <c r="Z120" s="28"/>
      <c r="AA120" s="28"/>
      <c r="AB120" s="28"/>
      <c r="AC120" s="28"/>
      <c r="AD120" s="28"/>
      <c r="AE120" s="28"/>
    </row>
    <row r="121" spans="1:63" s="2" customFormat="1" ht="12" customHeight="1" x14ac:dyDescent="0.2">
      <c r="A121" s="28"/>
      <c r="B121" s="29"/>
      <c r="C121" s="25" t="s">
        <v>15</v>
      </c>
      <c r="D121" s="28"/>
      <c r="E121" s="28"/>
      <c r="F121" s="23" t="str">
        <f>F16</f>
        <v xml:space="preserve"> </v>
      </c>
      <c r="G121" s="28"/>
      <c r="H121" s="28"/>
      <c r="I121" s="25" t="s">
        <v>17</v>
      </c>
      <c r="J121" s="53" t="str">
        <f>IF(J16="","",J16)</f>
        <v>16.12.2022</v>
      </c>
      <c r="K121" s="28"/>
      <c r="L121" s="40"/>
      <c r="S121" s="28"/>
      <c r="T121" s="28"/>
      <c r="U121" s="28"/>
      <c r="V121" s="28"/>
      <c r="W121" s="28"/>
      <c r="X121" s="28"/>
      <c r="Y121" s="28"/>
      <c r="Z121" s="28"/>
      <c r="AA121" s="28"/>
      <c r="AB121" s="28"/>
      <c r="AC121" s="28"/>
      <c r="AD121" s="28"/>
      <c r="AE121" s="28"/>
    </row>
    <row r="122" spans="1:63" s="2" customFormat="1" ht="6.95" customHeight="1" x14ac:dyDescent="0.2">
      <c r="A122" s="28"/>
      <c r="B122" s="29"/>
      <c r="C122" s="28"/>
      <c r="D122" s="28"/>
      <c r="E122" s="28"/>
      <c r="F122" s="28"/>
      <c r="G122" s="28"/>
      <c r="H122" s="28"/>
      <c r="I122" s="28"/>
      <c r="J122" s="28"/>
      <c r="K122" s="28"/>
      <c r="L122" s="40"/>
      <c r="S122" s="28"/>
      <c r="T122" s="28"/>
      <c r="U122" s="28"/>
      <c r="V122" s="28"/>
      <c r="W122" s="28"/>
      <c r="X122" s="28"/>
      <c r="Y122" s="28"/>
      <c r="Z122" s="28"/>
      <c r="AA122" s="28"/>
      <c r="AB122" s="28"/>
      <c r="AC122" s="28"/>
      <c r="AD122" s="28"/>
      <c r="AE122" s="28"/>
    </row>
    <row r="123" spans="1:63" s="2" customFormat="1" ht="40.15" customHeight="1" x14ac:dyDescent="0.2">
      <c r="A123" s="28"/>
      <c r="B123" s="29"/>
      <c r="C123" s="25" t="s">
        <v>19</v>
      </c>
      <c r="D123" s="28"/>
      <c r="E123" s="28"/>
      <c r="F123" s="23" t="str">
        <f>E19</f>
        <v xml:space="preserve"> </v>
      </c>
      <c r="G123" s="28"/>
      <c r="H123" s="28"/>
      <c r="I123" s="25" t="s">
        <v>23</v>
      </c>
      <c r="J123" s="26" t="str">
        <f>E25</f>
        <v>LTK projekt, s.r.o., Jánošíkova 5, 0890 01 Prešov</v>
      </c>
      <c r="K123" s="28"/>
      <c r="L123" s="40"/>
      <c r="S123" s="28"/>
      <c r="T123" s="28"/>
      <c r="U123" s="28"/>
      <c r="V123" s="28"/>
      <c r="W123" s="28"/>
      <c r="X123" s="28"/>
      <c r="Y123" s="28"/>
      <c r="Z123" s="28"/>
      <c r="AA123" s="28"/>
      <c r="AB123" s="28"/>
      <c r="AC123" s="28"/>
      <c r="AD123" s="28"/>
      <c r="AE123" s="28"/>
    </row>
    <row r="124" spans="1:63" s="2" customFormat="1" ht="15.2" customHeight="1" x14ac:dyDescent="0.2">
      <c r="A124" s="28"/>
      <c r="B124" s="29"/>
      <c r="C124" s="25" t="s">
        <v>22</v>
      </c>
      <c r="D124" s="28"/>
      <c r="E124" s="28"/>
      <c r="F124" s="23" t="str">
        <f>IF(E22="","",E22)</f>
        <v xml:space="preserve"> </v>
      </c>
      <c r="G124" s="28"/>
      <c r="H124" s="28"/>
      <c r="I124" s="25" t="s">
        <v>26</v>
      </c>
      <c r="J124" s="26" t="str">
        <f>E28</f>
        <v>Ing. Ľubomnír Tkáč</v>
      </c>
      <c r="K124" s="28"/>
      <c r="L124" s="40"/>
      <c r="S124" s="28"/>
      <c r="T124" s="28"/>
      <c r="U124" s="28"/>
      <c r="V124" s="28"/>
      <c r="W124" s="28"/>
      <c r="X124" s="28"/>
      <c r="Y124" s="28"/>
      <c r="Z124" s="28"/>
      <c r="AA124" s="28"/>
      <c r="AB124" s="28"/>
      <c r="AC124" s="28"/>
      <c r="AD124" s="28"/>
      <c r="AE124" s="28"/>
    </row>
    <row r="125" spans="1:63" s="2" customFormat="1" ht="10.35" customHeight="1" x14ac:dyDescent="0.2">
      <c r="A125" s="28"/>
      <c r="B125" s="29"/>
      <c r="C125" s="28"/>
      <c r="D125" s="28"/>
      <c r="E125" s="28"/>
      <c r="F125" s="28"/>
      <c r="G125" s="28"/>
      <c r="H125" s="28"/>
      <c r="I125" s="28"/>
      <c r="J125" s="28"/>
      <c r="K125" s="28"/>
      <c r="L125" s="40"/>
      <c r="S125" s="28"/>
      <c r="T125" s="28"/>
      <c r="U125" s="28"/>
      <c r="V125" s="28"/>
      <c r="W125" s="28"/>
      <c r="X125" s="28"/>
      <c r="Y125" s="28"/>
      <c r="Z125" s="28"/>
      <c r="AA125" s="28"/>
      <c r="AB125" s="28"/>
      <c r="AC125" s="28"/>
      <c r="AD125" s="28"/>
      <c r="AE125" s="28"/>
    </row>
    <row r="126" spans="1:63" s="11" customFormat="1" ht="29.25" customHeight="1" x14ac:dyDescent="0.2">
      <c r="A126" s="126"/>
      <c r="B126" s="127"/>
      <c r="C126" s="128" t="s">
        <v>162</v>
      </c>
      <c r="D126" s="129" t="s">
        <v>54</v>
      </c>
      <c r="E126" s="129" t="s">
        <v>50</v>
      </c>
      <c r="F126" s="129" t="s">
        <v>51</v>
      </c>
      <c r="G126" s="129" t="s">
        <v>163</v>
      </c>
      <c r="H126" s="129" t="s">
        <v>164</v>
      </c>
      <c r="I126" s="129" t="s">
        <v>165</v>
      </c>
      <c r="J126" s="130" t="s">
        <v>147</v>
      </c>
      <c r="K126" s="131" t="s">
        <v>166</v>
      </c>
      <c r="L126" s="132"/>
      <c r="M126" s="60" t="s">
        <v>1</v>
      </c>
      <c r="N126" s="61" t="s">
        <v>33</v>
      </c>
      <c r="O126" s="61" t="s">
        <v>167</v>
      </c>
      <c r="P126" s="61" t="s">
        <v>168</v>
      </c>
      <c r="Q126" s="61" t="s">
        <v>169</v>
      </c>
      <c r="R126" s="61" t="s">
        <v>170</v>
      </c>
      <c r="S126" s="61" t="s">
        <v>171</v>
      </c>
      <c r="T126" s="62" t="s">
        <v>172</v>
      </c>
      <c r="U126" s="126"/>
      <c r="V126" s="126"/>
      <c r="W126" s="126"/>
      <c r="X126" s="126"/>
      <c r="Y126" s="126"/>
      <c r="Z126" s="126"/>
      <c r="AA126" s="126"/>
      <c r="AB126" s="126"/>
      <c r="AC126" s="126"/>
      <c r="AD126" s="126"/>
      <c r="AE126" s="126"/>
    </row>
    <row r="127" spans="1:63" s="2" customFormat="1" ht="22.9" customHeight="1" x14ac:dyDescent="0.25">
      <c r="A127" s="28"/>
      <c r="B127" s="29"/>
      <c r="C127" s="67" t="s">
        <v>148</v>
      </c>
      <c r="D127" s="28"/>
      <c r="E127" s="28"/>
      <c r="F127" s="28"/>
      <c r="G127" s="28"/>
      <c r="H127" s="28"/>
      <c r="I127" s="28"/>
      <c r="J127" s="133"/>
      <c r="K127" s="28"/>
      <c r="L127" s="29"/>
      <c r="M127" s="63"/>
      <c r="N127" s="54"/>
      <c r="O127" s="64"/>
      <c r="P127" s="134">
        <f>P128+P153+P173</f>
        <v>0</v>
      </c>
      <c r="Q127" s="64"/>
      <c r="R127" s="134">
        <f>R128+R153+R173</f>
        <v>0</v>
      </c>
      <c r="S127" s="64"/>
      <c r="T127" s="135">
        <f>T128+T153+T173</f>
        <v>0</v>
      </c>
      <c r="U127" s="28"/>
      <c r="V127" s="28"/>
      <c r="W127" s="28"/>
      <c r="X127" s="28"/>
      <c r="Y127" s="28"/>
      <c r="Z127" s="28"/>
      <c r="AA127" s="28"/>
      <c r="AB127" s="28"/>
      <c r="AC127" s="28"/>
      <c r="AD127" s="28"/>
      <c r="AE127" s="28"/>
      <c r="AT127" s="16" t="s">
        <v>68</v>
      </c>
      <c r="AU127" s="16" t="s">
        <v>149</v>
      </c>
      <c r="BK127" s="136">
        <f>BK128+BK153+BK173</f>
        <v>0</v>
      </c>
    </row>
    <row r="128" spans="1:63" s="12" customFormat="1" ht="25.9" customHeight="1" x14ac:dyDescent="0.2">
      <c r="B128" s="137"/>
      <c r="D128" s="138" t="s">
        <v>68</v>
      </c>
      <c r="E128" s="139" t="s">
        <v>1583</v>
      </c>
      <c r="F128" s="139" t="s">
        <v>1890</v>
      </c>
      <c r="J128" s="140"/>
      <c r="L128" s="137"/>
      <c r="M128" s="141"/>
      <c r="N128" s="142"/>
      <c r="O128" s="142"/>
      <c r="P128" s="143">
        <f>SUM(P129:P152)</f>
        <v>0</v>
      </c>
      <c r="Q128" s="142"/>
      <c r="R128" s="143">
        <f>SUM(R129:R152)</f>
        <v>0</v>
      </c>
      <c r="S128" s="142"/>
      <c r="T128" s="144">
        <f>SUM(T129:T152)</f>
        <v>0</v>
      </c>
      <c r="AR128" s="138" t="s">
        <v>76</v>
      </c>
      <c r="AT128" s="145" t="s">
        <v>68</v>
      </c>
      <c r="AU128" s="145" t="s">
        <v>69</v>
      </c>
      <c r="AY128" s="138" t="s">
        <v>175</v>
      </c>
      <c r="BK128" s="146">
        <f>SUM(BK129:BK152)</f>
        <v>0</v>
      </c>
    </row>
    <row r="129" spans="1:65" s="2" customFormat="1" ht="24.2" customHeight="1" x14ac:dyDescent="0.2">
      <c r="A129" s="28"/>
      <c r="B129" s="149"/>
      <c r="C129" s="150">
        <v>1</v>
      </c>
      <c r="D129" s="150" t="s">
        <v>177</v>
      </c>
      <c r="E129" s="151" t="s">
        <v>1891</v>
      </c>
      <c r="F129" s="152" t="s">
        <v>2210</v>
      </c>
      <c r="G129" s="153" t="s">
        <v>250</v>
      </c>
      <c r="H129" s="154">
        <v>110</v>
      </c>
      <c r="I129" s="155"/>
      <c r="J129" s="155"/>
      <c r="K129" s="156"/>
      <c r="L129" s="29"/>
      <c r="M129" s="157" t="s">
        <v>1</v>
      </c>
      <c r="N129" s="158" t="s">
        <v>35</v>
      </c>
      <c r="O129" s="159">
        <v>0</v>
      </c>
      <c r="P129" s="159">
        <f t="shared" ref="P129:P152" si="0">O129*H129</f>
        <v>0</v>
      </c>
      <c r="Q129" s="159">
        <v>0</v>
      </c>
      <c r="R129" s="159">
        <f t="shared" ref="R129:R152" si="1">Q129*H129</f>
        <v>0</v>
      </c>
      <c r="S129" s="159">
        <v>0</v>
      </c>
      <c r="T129" s="160">
        <f t="shared" ref="T129:T152" si="2">S129*H129</f>
        <v>0</v>
      </c>
      <c r="U129" s="28"/>
      <c r="V129" s="28"/>
      <c r="W129" s="28"/>
      <c r="X129" s="28"/>
      <c r="Y129" s="28"/>
      <c r="Z129" s="28"/>
      <c r="AA129" s="28"/>
      <c r="AB129" s="28"/>
      <c r="AC129" s="28"/>
      <c r="AD129" s="28"/>
      <c r="AE129" s="28"/>
      <c r="AR129" s="161" t="s">
        <v>86</v>
      </c>
      <c r="AT129" s="161" t="s">
        <v>177</v>
      </c>
      <c r="AU129" s="161" t="s">
        <v>76</v>
      </c>
      <c r="AY129" s="16" t="s">
        <v>175</v>
      </c>
      <c r="BE129" s="162">
        <f t="shared" ref="BE129:BE152" si="3">IF(N129="základná",J129,0)</f>
        <v>0</v>
      </c>
      <c r="BF129" s="162">
        <f t="shared" ref="BF129:BF152" si="4">IF(N129="znížená",J129,0)</f>
        <v>0</v>
      </c>
      <c r="BG129" s="162">
        <f t="shared" ref="BG129:BG152" si="5">IF(N129="zákl. prenesená",J129,0)</f>
        <v>0</v>
      </c>
      <c r="BH129" s="162">
        <f t="shared" ref="BH129:BH152" si="6">IF(N129="zníž. prenesená",J129,0)</f>
        <v>0</v>
      </c>
      <c r="BI129" s="162">
        <f t="shared" ref="BI129:BI152" si="7">IF(N129="nulová",J129,0)</f>
        <v>0</v>
      </c>
      <c r="BJ129" s="16" t="s">
        <v>80</v>
      </c>
      <c r="BK129" s="162">
        <f t="shared" ref="BK129:BK152" si="8">ROUND(I129*H129,2)</f>
        <v>0</v>
      </c>
      <c r="BL129" s="16" t="s">
        <v>86</v>
      </c>
      <c r="BM129" s="161" t="s">
        <v>80</v>
      </c>
    </row>
    <row r="130" spans="1:65" s="2" customFormat="1" ht="24.2" customHeight="1" x14ac:dyDescent="0.2">
      <c r="A130" s="28"/>
      <c r="B130" s="149"/>
      <c r="C130" s="150">
        <v>2</v>
      </c>
      <c r="D130" s="150" t="s">
        <v>177</v>
      </c>
      <c r="E130" s="151" t="s">
        <v>2211</v>
      </c>
      <c r="F130" s="152" t="s">
        <v>2212</v>
      </c>
      <c r="G130" s="153" t="s">
        <v>250</v>
      </c>
      <c r="H130" s="154">
        <v>47</v>
      </c>
      <c r="I130" s="155"/>
      <c r="J130" s="155"/>
      <c r="K130" s="156"/>
      <c r="L130" s="29"/>
      <c r="M130" s="157" t="s">
        <v>1</v>
      </c>
      <c r="N130" s="158" t="s">
        <v>35</v>
      </c>
      <c r="O130" s="159">
        <v>0</v>
      </c>
      <c r="P130" s="159">
        <f t="shared" si="0"/>
        <v>0</v>
      </c>
      <c r="Q130" s="159">
        <v>0</v>
      </c>
      <c r="R130" s="159">
        <f t="shared" si="1"/>
        <v>0</v>
      </c>
      <c r="S130" s="159">
        <v>0</v>
      </c>
      <c r="T130" s="160">
        <f t="shared" si="2"/>
        <v>0</v>
      </c>
      <c r="U130" s="28"/>
      <c r="V130" s="28"/>
      <c r="W130" s="28"/>
      <c r="X130" s="28"/>
      <c r="Y130" s="28"/>
      <c r="Z130" s="28"/>
      <c r="AA130" s="28"/>
      <c r="AB130" s="28"/>
      <c r="AC130" s="28"/>
      <c r="AD130" s="28"/>
      <c r="AE130" s="28"/>
      <c r="AR130" s="161" t="s">
        <v>86</v>
      </c>
      <c r="AT130" s="161" t="s">
        <v>177</v>
      </c>
      <c r="AU130" s="161" t="s">
        <v>76</v>
      </c>
      <c r="AY130" s="16" t="s">
        <v>175</v>
      </c>
      <c r="BE130" s="162">
        <f t="shared" si="3"/>
        <v>0</v>
      </c>
      <c r="BF130" s="162">
        <f t="shared" si="4"/>
        <v>0</v>
      </c>
      <c r="BG130" s="162">
        <f t="shared" si="5"/>
        <v>0</v>
      </c>
      <c r="BH130" s="162">
        <f t="shared" si="6"/>
        <v>0</v>
      </c>
      <c r="BI130" s="162">
        <f t="shared" si="7"/>
        <v>0</v>
      </c>
      <c r="BJ130" s="16" t="s">
        <v>80</v>
      </c>
      <c r="BK130" s="162">
        <f t="shared" si="8"/>
        <v>0</v>
      </c>
      <c r="BL130" s="16" t="s">
        <v>86</v>
      </c>
      <c r="BM130" s="161" t="s">
        <v>86</v>
      </c>
    </row>
    <row r="131" spans="1:65" s="2" customFormat="1" ht="16.5" customHeight="1" x14ac:dyDescent="0.2">
      <c r="A131" s="28"/>
      <c r="B131" s="149"/>
      <c r="C131" s="150">
        <v>3</v>
      </c>
      <c r="D131" s="150" t="s">
        <v>177</v>
      </c>
      <c r="E131" s="151" t="s">
        <v>2213</v>
      </c>
      <c r="F131" s="152" t="s">
        <v>2214</v>
      </c>
      <c r="G131" s="153" t="s">
        <v>275</v>
      </c>
      <c r="H131" s="154">
        <v>1</v>
      </c>
      <c r="I131" s="155"/>
      <c r="J131" s="155"/>
      <c r="K131" s="156"/>
      <c r="L131" s="29"/>
      <c r="M131" s="157" t="s">
        <v>1</v>
      </c>
      <c r="N131" s="158" t="s">
        <v>35</v>
      </c>
      <c r="O131" s="159">
        <v>0</v>
      </c>
      <c r="P131" s="159">
        <f t="shared" si="0"/>
        <v>0</v>
      </c>
      <c r="Q131" s="159">
        <v>0</v>
      </c>
      <c r="R131" s="159">
        <f t="shared" si="1"/>
        <v>0</v>
      </c>
      <c r="S131" s="159">
        <v>0</v>
      </c>
      <c r="T131" s="160">
        <f t="shared" si="2"/>
        <v>0</v>
      </c>
      <c r="U131" s="28"/>
      <c r="V131" s="28"/>
      <c r="W131" s="28"/>
      <c r="X131" s="28"/>
      <c r="Y131" s="28"/>
      <c r="Z131" s="28"/>
      <c r="AA131" s="28"/>
      <c r="AB131" s="28"/>
      <c r="AC131" s="28"/>
      <c r="AD131" s="28"/>
      <c r="AE131" s="28"/>
      <c r="AR131" s="161" t="s">
        <v>86</v>
      </c>
      <c r="AT131" s="161" t="s">
        <v>177</v>
      </c>
      <c r="AU131" s="161" t="s">
        <v>76</v>
      </c>
      <c r="AY131" s="16" t="s">
        <v>175</v>
      </c>
      <c r="BE131" s="162">
        <f t="shared" si="3"/>
        <v>0</v>
      </c>
      <c r="BF131" s="162">
        <f t="shared" si="4"/>
        <v>0</v>
      </c>
      <c r="BG131" s="162">
        <f t="shared" si="5"/>
        <v>0</v>
      </c>
      <c r="BH131" s="162">
        <f t="shared" si="6"/>
        <v>0</v>
      </c>
      <c r="BI131" s="162">
        <f t="shared" si="7"/>
        <v>0</v>
      </c>
      <c r="BJ131" s="16" t="s">
        <v>80</v>
      </c>
      <c r="BK131" s="162">
        <f t="shared" si="8"/>
        <v>0</v>
      </c>
      <c r="BL131" s="16" t="s">
        <v>86</v>
      </c>
      <c r="BM131" s="161" t="s">
        <v>93</v>
      </c>
    </row>
    <row r="132" spans="1:65" s="2" customFormat="1" ht="16.5" customHeight="1" x14ac:dyDescent="0.2">
      <c r="A132" s="28"/>
      <c r="B132" s="149"/>
      <c r="C132" s="150">
        <v>4</v>
      </c>
      <c r="D132" s="150" t="s">
        <v>177</v>
      </c>
      <c r="E132" s="151" t="s">
        <v>2215</v>
      </c>
      <c r="F132" s="152" t="s">
        <v>2216</v>
      </c>
      <c r="G132" s="153" t="s">
        <v>275</v>
      </c>
      <c r="H132" s="154">
        <v>4</v>
      </c>
      <c r="I132" s="155"/>
      <c r="J132" s="155"/>
      <c r="K132" s="156"/>
      <c r="L132" s="29"/>
      <c r="M132" s="157" t="s">
        <v>1</v>
      </c>
      <c r="N132" s="158" t="s">
        <v>35</v>
      </c>
      <c r="O132" s="159">
        <v>0</v>
      </c>
      <c r="P132" s="159">
        <f t="shared" si="0"/>
        <v>0</v>
      </c>
      <c r="Q132" s="159">
        <v>0</v>
      </c>
      <c r="R132" s="159">
        <f t="shared" si="1"/>
        <v>0</v>
      </c>
      <c r="S132" s="159">
        <v>0</v>
      </c>
      <c r="T132" s="160">
        <f t="shared" si="2"/>
        <v>0</v>
      </c>
      <c r="U132" s="28"/>
      <c r="V132" s="28"/>
      <c r="W132" s="28"/>
      <c r="X132" s="28"/>
      <c r="Y132" s="28"/>
      <c r="Z132" s="28"/>
      <c r="AA132" s="28"/>
      <c r="AB132" s="28"/>
      <c r="AC132" s="28"/>
      <c r="AD132" s="28"/>
      <c r="AE132" s="28"/>
      <c r="AR132" s="161" t="s">
        <v>86</v>
      </c>
      <c r="AT132" s="161" t="s">
        <v>177</v>
      </c>
      <c r="AU132" s="161" t="s">
        <v>76</v>
      </c>
      <c r="AY132" s="16" t="s">
        <v>175</v>
      </c>
      <c r="BE132" s="162">
        <f t="shared" si="3"/>
        <v>0</v>
      </c>
      <c r="BF132" s="162">
        <f t="shared" si="4"/>
        <v>0</v>
      </c>
      <c r="BG132" s="162">
        <f t="shared" si="5"/>
        <v>0</v>
      </c>
      <c r="BH132" s="162">
        <f t="shared" si="6"/>
        <v>0</v>
      </c>
      <c r="BI132" s="162">
        <f t="shared" si="7"/>
        <v>0</v>
      </c>
      <c r="BJ132" s="16" t="s">
        <v>80</v>
      </c>
      <c r="BK132" s="162">
        <f t="shared" si="8"/>
        <v>0</v>
      </c>
      <c r="BL132" s="16" t="s">
        <v>86</v>
      </c>
      <c r="BM132" s="161" t="s">
        <v>99</v>
      </c>
    </row>
    <row r="133" spans="1:65" s="2" customFormat="1" ht="24.2" customHeight="1" x14ac:dyDescent="0.2">
      <c r="A133" s="28"/>
      <c r="B133" s="149"/>
      <c r="C133" s="150">
        <v>5</v>
      </c>
      <c r="D133" s="150" t="s">
        <v>177</v>
      </c>
      <c r="E133" s="151" t="s">
        <v>2217</v>
      </c>
      <c r="F133" s="152" t="s">
        <v>2218</v>
      </c>
      <c r="G133" s="153" t="s">
        <v>275</v>
      </c>
      <c r="H133" s="154">
        <v>4</v>
      </c>
      <c r="I133" s="155"/>
      <c r="J133" s="155"/>
      <c r="K133" s="156"/>
      <c r="L133" s="29"/>
      <c r="M133" s="157" t="s">
        <v>1</v>
      </c>
      <c r="N133" s="158" t="s">
        <v>35</v>
      </c>
      <c r="O133" s="159">
        <v>0</v>
      </c>
      <c r="P133" s="159">
        <f t="shared" si="0"/>
        <v>0</v>
      </c>
      <c r="Q133" s="159">
        <v>0</v>
      </c>
      <c r="R133" s="159">
        <f t="shared" si="1"/>
        <v>0</v>
      </c>
      <c r="S133" s="159">
        <v>0</v>
      </c>
      <c r="T133" s="160">
        <f t="shared" si="2"/>
        <v>0</v>
      </c>
      <c r="U133" s="28"/>
      <c r="V133" s="28"/>
      <c r="W133" s="28"/>
      <c r="X133" s="28"/>
      <c r="Y133" s="28"/>
      <c r="Z133" s="28"/>
      <c r="AA133" s="28"/>
      <c r="AB133" s="28"/>
      <c r="AC133" s="28"/>
      <c r="AD133" s="28"/>
      <c r="AE133" s="28"/>
      <c r="AR133" s="161" t="s">
        <v>86</v>
      </c>
      <c r="AT133" s="161" t="s">
        <v>177</v>
      </c>
      <c r="AU133" s="161" t="s">
        <v>76</v>
      </c>
      <c r="AY133" s="16" t="s">
        <v>175</v>
      </c>
      <c r="BE133" s="162">
        <f t="shared" si="3"/>
        <v>0</v>
      </c>
      <c r="BF133" s="162">
        <f t="shared" si="4"/>
        <v>0</v>
      </c>
      <c r="BG133" s="162">
        <f t="shared" si="5"/>
        <v>0</v>
      </c>
      <c r="BH133" s="162">
        <f t="shared" si="6"/>
        <v>0</v>
      </c>
      <c r="BI133" s="162">
        <f t="shared" si="7"/>
        <v>0</v>
      </c>
      <c r="BJ133" s="16" t="s">
        <v>80</v>
      </c>
      <c r="BK133" s="162">
        <f t="shared" si="8"/>
        <v>0</v>
      </c>
      <c r="BL133" s="16" t="s">
        <v>86</v>
      </c>
      <c r="BM133" s="161" t="s">
        <v>105</v>
      </c>
    </row>
    <row r="134" spans="1:65" s="2" customFormat="1" ht="16.5" customHeight="1" x14ac:dyDescent="0.2">
      <c r="A134" s="28"/>
      <c r="B134" s="149"/>
      <c r="C134" s="150">
        <v>6</v>
      </c>
      <c r="D134" s="150" t="s">
        <v>177</v>
      </c>
      <c r="E134" s="151" t="s">
        <v>2219</v>
      </c>
      <c r="F134" s="152" t="s">
        <v>2220</v>
      </c>
      <c r="G134" s="153" t="s">
        <v>275</v>
      </c>
      <c r="H134" s="154">
        <v>70</v>
      </c>
      <c r="I134" s="155"/>
      <c r="J134" s="155"/>
      <c r="K134" s="156"/>
      <c r="L134" s="29"/>
      <c r="M134" s="157" t="s">
        <v>1</v>
      </c>
      <c r="N134" s="158" t="s">
        <v>35</v>
      </c>
      <c r="O134" s="159">
        <v>0</v>
      </c>
      <c r="P134" s="159">
        <f t="shared" si="0"/>
        <v>0</v>
      </c>
      <c r="Q134" s="159">
        <v>0</v>
      </c>
      <c r="R134" s="159">
        <f t="shared" si="1"/>
        <v>0</v>
      </c>
      <c r="S134" s="159">
        <v>0</v>
      </c>
      <c r="T134" s="160">
        <f t="shared" si="2"/>
        <v>0</v>
      </c>
      <c r="U134" s="28"/>
      <c r="V134" s="28"/>
      <c r="W134" s="28"/>
      <c r="X134" s="28"/>
      <c r="Y134" s="28"/>
      <c r="Z134" s="28"/>
      <c r="AA134" s="28"/>
      <c r="AB134" s="28"/>
      <c r="AC134" s="28"/>
      <c r="AD134" s="28"/>
      <c r="AE134" s="28"/>
      <c r="AR134" s="161" t="s">
        <v>86</v>
      </c>
      <c r="AT134" s="161" t="s">
        <v>177</v>
      </c>
      <c r="AU134" s="161" t="s">
        <v>76</v>
      </c>
      <c r="AY134" s="16" t="s">
        <v>175</v>
      </c>
      <c r="BE134" s="162">
        <f t="shared" si="3"/>
        <v>0</v>
      </c>
      <c r="BF134" s="162">
        <f t="shared" si="4"/>
        <v>0</v>
      </c>
      <c r="BG134" s="162">
        <f t="shared" si="5"/>
        <v>0</v>
      </c>
      <c r="BH134" s="162">
        <f t="shared" si="6"/>
        <v>0</v>
      </c>
      <c r="BI134" s="162">
        <f t="shared" si="7"/>
        <v>0</v>
      </c>
      <c r="BJ134" s="16" t="s">
        <v>80</v>
      </c>
      <c r="BK134" s="162">
        <f t="shared" si="8"/>
        <v>0</v>
      </c>
      <c r="BL134" s="16" t="s">
        <v>86</v>
      </c>
      <c r="BM134" s="161" t="s">
        <v>117</v>
      </c>
    </row>
    <row r="135" spans="1:65" s="2" customFormat="1" ht="24.2" customHeight="1" x14ac:dyDescent="0.2">
      <c r="A135" s="28"/>
      <c r="B135" s="149"/>
      <c r="C135" s="150">
        <v>7</v>
      </c>
      <c r="D135" s="150" t="s">
        <v>177</v>
      </c>
      <c r="E135" s="151" t="s">
        <v>2221</v>
      </c>
      <c r="F135" s="152" t="s">
        <v>2222</v>
      </c>
      <c r="G135" s="153" t="s">
        <v>275</v>
      </c>
      <c r="H135" s="154">
        <v>70</v>
      </c>
      <c r="I135" s="155"/>
      <c r="J135" s="155"/>
      <c r="K135" s="156"/>
      <c r="L135" s="29"/>
      <c r="M135" s="157" t="s">
        <v>1</v>
      </c>
      <c r="N135" s="158" t="s">
        <v>35</v>
      </c>
      <c r="O135" s="159">
        <v>0</v>
      </c>
      <c r="P135" s="159">
        <f t="shared" si="0"/>
        <v>0</v>
      </c>
      <c r="Q135" s="159">
        <v>0</v>
      </c>
      <c r="R135" s="159">
        <f t="shared" si="1"/>
        <v>0</v>
      </c>
      <c r="S135" s="159">
        <v>0</v>
      </c>
      <c r="T135" s="160">
        <f t="shared" si="2"/>
        <v>0</v>
      </c>
      <c r="U135" s="28"/>
      <c r="V135" s="28"/>
      <c r="W135" s="28"/>
      <c r="X135" s="28"/>
      <c r="Y135" s="28"/>
      <c r="Z135" s="28"/>
      <c r="AA135" s="28"/>
      <c r="AB135" s="28"/>
      <c r="AC135" s="28"/>
      <c r="AD135" s="28"/>
      <c r="AE135" s="28"/>
      <c r="AR135" s="161" t="s">
        <v>86</v>
      </c>
      <c r="AT135" s="161" t="s">
        <v>177</v>
      </c>
      <c r="AU135" s="161" t="s">
        <v>76</v>
      </c>
      <c r="AY135" s="16" t="s">
        <v>175</v>
      </c>
      <c r="BE135" s="162">
        <f t="shared" si="3"/>
        <v>0</v>
      </c>
      <c r="BF135" s="162">
        <f t="shared" si="4"/>
        <v>0</v>
      </c>
      <c r="BG135" s="162">
        <f t="shared" si="5"/>
        <v>0</v>
      </c>
      <c r="BH135" s="162">
        <f t="shared" si="6"/>
        <v>0</v>
      </c>
      <c r="BI135" s="162">
        <f t="shared" si="7"/>
        <v>0</v>
      </c>
      <c r="BJ135" s="16" t="s">
        <v>80</v>
      </c>
      <c r="BK135" s="162">
        <f t="shared" si="8"/>
        <v>0</v>
      </c>
      <c r="BL135" s="16" t="s">
        <v>86</v>
      </c>
      <c r="BM135" s="161" t="s">
        <v>121</v>
      </c>
    </row>
    <row r="136" spans="1:65" s="2" customFormat="1" ht="16.5" customHeight="1" x14ac:dyDescent="0.2">
      <c r="A136" s="28"/>
      <c r="B136" s="149"/>
      <c r="C136" s="150">
        <v>8</v>
      </c>
      <c r="D136" s="150" t="s">
        <v>177</v>
      </c>
      <c r="E136" s="151" t="s">
        <v>2223</v>
      </c>
      <c r="F136" s="152" t="s">
        <v>2224</v>
      </c>
      <c r="G136" s="153" t="s">
        <v>275</v>
      </c>
      <c r="H136" s="154">
        <v>20</v>
      </c>
      <c r="I136" s="155"/>
      <c r="J136" s="155"/>
      <c r="K136" s="156"/>
      <c r="L136" s="29"/>
      <c r="M136" s="157" t="s">
        <v>1</v>
      </c>
      <c r="N136" s="158" t="s">
        <v>35</v>
      </c>
      <c r="O136" s="159">
        <v>0</v>
      </c>
      <c r="P136" s="159">
        <f t="shared" si="0"/>
        <v>0</v>
      </c>
      <c r="Q136" s="159">
        <v>0</v>
      </c>
      <c r="R136" s="159">
        <f t="shared" si="1"/>
        <v>0</v>
      </c>
      <c r="S136" s="159">
        <v>0</v>
      </c>
      <c r="T136" s="160">
        <f t="shared" si="2"/>
        <v>0</v>
      </c>
      <c r="U136" s="28"/>
      <c r="V136" s="28"/>
      <c r="W136" s="28"/>
      <c r="X136" s="28"/>
      <c r="Y136" s="28"/>
      <c r="Z136" s="28"/>
      <c r="AA136" s="28"/>
      <c r="AB136" s="28"/>
      <c r="AC136" s="28"/>
      <c r="AD136" s="28"/>
      <c r="AE136" s="28"/>
      <c r="AR136" s="161" t="s">
        <v>86</v>
      </c>
      <c r="AT136" s="161" t="s">
        <v>177</v>
      </c>
      <c r="AU136" s="161" t="s">
        <v>76</v>
      </c>
      <c r="AY136" s="16" t="s">
        <v>175</v>
      </c>
      <c r="BE136" s="162">
        <f t="shared" si="3"/>
        <v>0</v>
      </c>
      <c r="BF136" s="162">
        <f t="shared" si="4"/>
        <v>0</v>
      </c>
      <c r="BG136" s="162">
        <f t="shared" si="5"/>
        <v>0</v>
      </c>
      <c r="BH136" s="162">
        <f t="shared" si="6"/>
        <v>0</v>
      </c>
      <c r="BI136" s="162">
        <f t="shared" si="7"/>
        <v>0</v>
      </c>
      <c r="BJ136" s="16" t="s">
        <v>80</v>
      </c>
      <c r="BK136" s="162">
        <f t="shared" si="8"/>
        <v>0</v>
      </c>
      <c r="BL136" s="16" t="s">
        <v>86</v>
      </c>
      <c r="BM136" s="161" t="s">
        <v>243</v>
      </c>
    </row>
    <row r="137" spans="1:65" s="2" customFormat="1" ht="16.5" customHeight="1" x14ac:dyDescent="0.2">
      <c r="A137" s="28"/>
      <c r="B137" s="149"/>
      <c r="C137" s="150">
        <v>9</v>
      </c>
      <c r="D137" s="150" t="s">
        <v>177</v>
      </c>
      <c r="E137" s="151" t="s">
        <v>2225</v>
      </c>
      <c r="F137" s="152" t="s">
        <v>2226</v>
      </c>
      <c r="G137" s="153" t="s">
        <v>275</v>
      </c>
      <c r="H137" s="154">
        <v>5</v>
      </c>
      <c r="I137" s="155"/>
      <c r="J137" s="155"/>
      <c r="K137" s="156"/>
      <c r="L137" s="29"/>
      <c r="M137" s="157" t="s">
        <v>1</v>
      </c>
      <c r="N137" s="158" t="s">
        <v>35</v>
      </c>
      <c r="O137" s="159">
        <v>0</v>
      </c>
      <c r="P137" s="159">
        <f t="shared" si="0"/>
        <v>0</v>
      </c>
      <c r="Q137" s="159">
        <v>0</v>
      </c>
      <c r="R137" s="159">
        <f t="shared" si="1"/>
        <v>0</v>
      </c>
      <c r="S137" s="159">
        <v>0</v>
      </c>
      <c r="T137" s="160">
        <f t="shared" si="2"/>
        <v>0</v>
      </c>
      <c r="U137" s="28"/>
      <c r="V137" s="28"/>
      <c r="W137" s="28"/>
      <c r="X137" s="28"/>
      <c r="Y137" s="28"/>
      <c r="Z137" s="28"/>
      <c r="AA137" s="28"/>
      <c r="AB137" s="28"/>
      <c r="AC137" s="28"/>
      <c r="AD137" s="28"/>
      <c r="AE137" s="28"/>
      <c r="AR137" s="161" t="s">
        <v>86</v>
      </c>
      <c r="AT137" s="161" t="s">
        <v>177</v>
      </c>
      <c r="AU137" s="161" t="s">
        <v>76</v>
      </c>
      <c r="AY137" s="16" t="s">
        <v>175</v>
      </c>
      <c r="BE137" s="162">
        <f t="shared" si="3"/>
        <v>0</v>
      </c>
      <c r="BF137" s="162">
        <f t="shared" si="4"/>
        <v>0</v>
      </c>
      <c r="BG137" s="162">
        <f t="shared" si="5"/>
        <v>0</v>
      </c>
      <c r="BH137" s="162">
        <f t="shared" si="6"/>
        <v>0</v>
      </c>
      <c r="BI137" s="162">
        <f t="shared" si="7"/>
        <v>0</v>
      </c>
      <c r="BJ137" s="16" t="s">
        <v>80</v>
      </c>
      <c r="BK137" s="162">
        <f t="shared" si="8"/>
        <v>0</v>
      </c>
      <c r="BL137" s="16" t="s">
        <v>86</v>
      </c>
      <c r="BM137" s="161" t="s">
        <v>255</v>
      </c>
    </row>
    <row r="138" spans="1:65" s="2" customFormat="1" ht="16.5" customHeight="1" x14ac:dyDescent="0.2">
      <c r="A138" s="28"/>
      <c r="B138" s="149"/>
      <c r="C138" s="150">
        <v>10</v>
      </c>
      <c r="D138" s="150" t="s">
        <v>177</v>
      </c>
      <c r="E138" s="151" t="s">
        <v>2227</v>
      </c>
      <c r="F138" s="152" t="s">
        <v>2228</v>
      </c>
      <c r="G138" s="153" t="s">
        <v>275</v>
      </c>
      <c r="H138" s="154">
        <v>4</v>
      </c>
      <c r="I138" s="155"/>
      <c r="J138" s="155"/>
      <c r="K138" s="156"/>
      <c r="L138" s="29"/>
      <c r="M138" s="157" t="s">
        <v>1</v>
      </c>
      <c r="N138" s="158" t="s">
        <v>35</v>
      </c>
      <c r="O138" s="159">
        <v>0</v>
      </c>
      <c r="P138" s="159">
        <f t="shared" si="0"/>
        <v>0</v>
      </c>
      <c r="Q138" s="159">
        <v>0</v>
      </c>
      <c r="R138" s="159">
        <f t="shared" si="1"/>
        <v>0</v>
      </c>
      <c r="S138" s="159">
        <v>0</v>
      </c>
      <c r="T138" s="160">
        <f t="shared" si="2"/>
        <v>0</v>
      </c>
      <c r="U138" s="28"/>
      <c r="V138" s="28"/>
      <c r="W138" s="28"/>
      <c r="X138" s="28"/>
      <c r="Y138" s="28"/>
      <c r="Z138" s="28"/>
      <c r="AA138" s="28"/>
      <c r="AB138" s="28"/>
      <c r="AC138" s="28"/>
      <c r="AD138" s="28"/>
      <c r="AE138" s="28"/>
      <c r="AR138" s="161" t="s">
        <v>86</v>
      </c>
      <c r="AT138" s="161" t="s">
        <v>177</v>
      </c>
      <c r="AU138" s="161" t="s">
        <v>76</v>
      </c>
      <c r="AY138" s="16" t="s">
        <v>175</v>
      </c>
      <c r="BE138" s="162">
        <f t="shared" si="3"/>
        <v>0</v>
      </c>
      <c r="BF138" s="162">
        <f t="shared" si="4"/>
        <v>0</v>
      </c>
      <c r="BG138" s="162">
        <f t="shared" si="5"/>
        <v>0</v>
      </c>
      <c r="BH138" s="162">
        <f t="shared" si="6"/>
        <v>0</v>
      </c>
      <c r="BI138" s="162">
        <f t="shared" si="7"/>
        <v>0</v>
      </c>
      <c r="BJ138" s="16" t="s">
        <v>80</v>
      </c>
      <c r="BK138" s="162">
        <f t="shared" si="8"/>
        <v>0</v>
      </c>
      <c r="BL138" s="16" t="s">
        <v>86</v>
      </c>
      <c r="BM138" s="161" t="s">
        <v>7</v>
      </c>
    </row>
    <row r="139" spans="1:65" s="2" customFormat="1" ht="16.5" customHeight="1" x14ac:dyDescent="0.2">
      <c r="A139" s="28"/>
      <c r="B139" s="149"/>
      <c r="C139" s="150">
        <v>11</v>
      </c>
      <c r="D139" s="150" t="s">
        <v>177</v>
      </c>
      <c r="E139" s="151" t="s">
        <v>2229</v>
      </c>
      <c r="F139" s="152" t="s">
        <v>2230</v>
      </c>
      <c r="G139" s="153" t="s">
        <v>275</v>
      </c>
      <c r="H139" s="154">
        <v>8</v>
      </c>
      <c r="I139" s="155"/>
      <c r="J139" s="155"/>
      <c r="K139" s="156"/>
      <c r="L139" s="29"/>
      <c r="M139" s="157" t="s">
        <v>1</v>
      </c>
      <c r="N139" s="158" t="s">
        <v>35</v>
      </c>
      <c r="O139" s="159">
        <v>0</v>
      </c>
      <c r="P139" s="159">
        <f t="shared" si="0"/>
        <v>0</v>
      </c>
      <c r="Q139" s="159">
        <v>0</v>
      </c>
      <c r="R139" s="159">
        <f t="shared" si="1"/>
        <v>0</v>
      </c>
      <c r="S139" s="159">
        <v>0</v>
      </c>
      <c r="T139" s="160">
        <f t="shared" si="2"/>
        <v>0</v>
      </c>
      <c r="U139" s="28"/>
      <c r="V139" s="28"/>
      <c r="W139" s="28"/>
      <c r="X139" s="28"/>
      <c r="Y139" s="28"/>
      <c r="Z139" s="28"/>
      <c r="AA139" s="28"/>
      <c r="AB139" s="28"/>
      <c r="AC139" s="28"/>
      <c r="AD139" s="28"/>
      <c r="AE139" s="28"/>
      <c r="AR139" s="161" t="s">
        <v>86</v>
      </c>
      <c r="AT139" s="161" t="s">
        <v>177</v>
      </c>
      <c r="AU139" s="161" t="s">
        <v>76</v>
      </c>
      <c r="AY139" s="16" t="s">
        <v>175</v>
      </c>
      <c r="BE139" s="162">
        <f t="shared" si="3"/>
        <v>0</v>
      </c>
      <c r="BF139" s="162">
        <f t="shared" si="4"/>
        <v>0</v>
      </c>
      <c r="BG139" s="162">
        <f t="shared" si="5"/>
        <v>0</v>
      </c>
      <c r="BH139" s="162">
        <f t="shared" si="6"/>
        <v>0</v>
      </c>
      <c r="BI139" s="162">
        <f t="shared" si="7"/>
        <v>0</v>
      </c>
      <c r="BJ139" s="16" t="s">
        <v>80</v>
      </c>
      <c r="BK139" s="162">
        <f t="shared" si="8"/>
        <v>0</v>
      </c>
      <c r="BL139" s="16" t="s">
        <v>86</v>
      </c>
      <c r="BM139" s="161" t="s">
        <v>129</v>
      </c>
    </row>
    <row r="140" spans="1:65" s="2" customFormat="1" ht="16.5" customHeight="1" x14ac:dyDescent="0.2">
      <c r="A140" s="28"/>
      <c r="B140" s="149"/>
      <c r="C140" s="150">
        <v>12</v>
      </c>
      <c r="D140" s="150" t="s">
        <v>177</v>
      </c>
      <c r="E140" s="151" t="s">
        <v>2231</v>
      </c>
      <c r="F140" s="152" t="s">
        <v>2232</v>
      </c>
      <c r="G140" s="153" t="s">
        <v>275</v>
      </c>
      <c r="H140" s="154">
        <v>4</v>
      </c>
      <c r="I140" s="155"/>
      <c r="J140" s="155"/>
      <c r="K140" s="156"/>
      <c r="L140" s="29"/>
      <c r="M140" s="157" t="s">
        <v>1</v>
      </c>
      <c r="N140" s="158" t="s">
        <v>35</v>
      </c>
      <c r="O140" s="159">
        <v>0</v>
      </c>
      <c r="P140" s="159">
        <f t="shared" si="0"/>
        <v>0</v>
      </c>
      <c r="Q140" s="159">
        <v>0</v>
      </c>
      <c r="R140" s="159">
        <f t="shared" si="1"/>
        <v>0</v>
      </c>
      <c r="S140" s="159">
        <v>0</v>
      </c>
      <c r="T140" s="160">
        <f t="shared" si="2"/>
        <v>0</v>
      </c>
      <c r="U140" s="28"/>
      <c r="V140" s="28"/>
      <c r="W140" s="28"/>
      <c r="X140" s="28"/>
      <c r="Y140" s="28"/>
      <c r="Z140" s="28"/>
      <c r="AA140" s="28"/>
      <c r="AB140" s="28"/>
      <c r="AC140" s="28"/>
      <c r="AD140" s="28"/>
      <c r="AE140" s="28"/>
      <c r="AR140" s="161" t="s">
        <v>86</v>
      </c>
      <c r="AT140" s="161" t="s">
        <v>177</v>
      </c>
      <c r="AU140" s="161" t="s">
        <v>76</v>
      </c>
      <c r="AY140" s="16" t="s">
        <v>175</v>
      </c>
      <c r="BE140" s="162">
        <f t="shared" si="3"/>
        <v>0</v>
      </c>
      <c r="BF140" s="162">
        <f t="shared" si="4"/>
        <v>0</v>
      </c>
      <c r="BG140" s="162">
        <f t="shared" si="5"/>
        <v>0</v>
      </c>
      <c r="BH140" s="162">
        <f t="shared" si="6"/>
        <v>0</v>
      </c>
      <c r="BI140" s="162">
        <f t="shared" si="7"/>
        <v>0</v>
      </c>
      <c r="BJ140" s="16" t="s">
        <v>80</v>
      </c>
      <c r="BK140" s="162">
        <f t="shared" si="8"/>
        <v>0</v>
      </c>
      <c r="BL140" s="16" t="s">
        <v>86</v>
      </c>
      <c r="BM140" s="161" t="s">
        <v>135</v>
      </c>
    </row>
    <row r="141" spans="1:65" s="2" customFormat="1" ht="16.5" customHeight="1" x14ac:dyDescent="0.2">
      <c r="A141" s="28"/>
      <c r="B141" s="149"/>
      <c r="C141" s="150">
        <v>13</v>
      </c>
      <c r="D141" s="150" t="s">
        <v>177</v>
      </c>
      <c r="E141" s="151" t="s">
        <v>2233</v>
      </c>
      <c r="F141" s="152" t="s">
        <v>2234</v>
      </c>
      <c r="G141" s="153" t="s">
        <v>275</v>
      </c>
      <c r="H141" s="154">
        <v>5</v>
      </c>
      <c r="I141" s="155"/>
      <c r="J141" s="155"/>
      <c r="K141" s="156"/>
      <c r="L141" s="29"/>
      <c r="M141" s="157" t="s">
        <v>1</v>
      </c>
      <c r="N141" s="158" t="s">
        <v>35</v>
      </c>
      <c r="O141" s="159">
        <v>0</v>
      </c>
      <c r="P141" s="159">
        <f t="shared" si="0"/>
        <v>0</v>
      </c>
      <c r="Q141" s="159">
        <v>0</v>
      </c>
      <c r="R141" s="159">
        <f t="shared" si="1"/>
        <v>0</v>
      </c>
      <c r="S141" s="159">
        <v>0</v>
      </c>
      <c r="T141" s="160">
        <f t="shared" si="2"/>
        <v>0</v>
      </c>
      <c r="U141" s="28"/>
      <c r="V141" s="28"/>
      <c r="W141" s="28"/>
      <c r="X141" s="28"/>
      <c r="Y141" s="28"/>
      <c r="Z141" s="28"/>
      <c r="AA141" s="28"/>
      <c r="AB141" s="28"/>
      <c r="AC141" s="28"/>
      <c r="AD141" s="28"/>
      <c r="AE141" s="28"/>
      <c r="AR141" s="161" t="s">
        <v>86</v>
      </c>
      <c r="AT141" s="161" t="s">
        <v>177</v>
      </c>
      <c r="AU141" s="161" t="s">
        <v>76</v>
      </c>
      <c r="AY141" s="16" t="s">
        <v>175</v>
      </c>
      <c r="BE141" s="162">
        <f t="shared" si="3"/>
        <v>0</v>
      </c>
      <c r="BF141" s="162">
        <f t="shared" si="4"/>
        <v>0</v>
      </c>
      <c r="BG141" s="162">
        <f t="shared" si="5"/>
        <v>0</v>
      </c>
      <c r="BH141" s="162">
        <f t="shared" si="6"/>
        <v>0</v>
      </c>
      <c r="BI141" s="162">
        <f t="shared" si="7"/>
        <v>0</v>
      </c>
      <c r="BJ141" s="16" t="s">
        <v>80</v>
      </c>
      <c r="BK141" s="162">
        <f t="shared" si="8"/>
        <v>0</v>
      </c>
      <c r="BL141" s="16" t="s">
        <v>86</v>
      </c>
      <c r="BM141" s="161" t="s">
        <v>296</v>
      </c>
    </row>
    <row r="142" spans="1:65" s="2" customFormat="1" ht="16.5" customHeight="1" x14ac:dyDescent="0.2">
      <c r="A142" s="28"/>
      <c r="B142" s="149"/>
      <c r="C142" s="150">
        <v>14</v>
      </c>
      <c r="D142" s="150" t="s">
        <v>177</v>
      </c>
      <c r="E142" s="151" t="s">
        <v>2235</v>
      </c>
      <c r="F142" s="152" t="s">
        <v>2236</v>
      </c>
      <c r="G142" s="153" t="s">
        <v>275</v>
      </c>
      <c r="H142" s="154">
        <v>10</v>
      </c>
      <c r="I142" s="155"/>
      <c r="J142" s="155"/>
      <c r="K142" s="156"/>
      <c r="L142" s="29"/>
      <c r="M142" s="157" t="s">
        <v>1</v>
      </c>
      <c r="N142" s="158" t="s">
        <v>35</v>
      </c>
      <c r="O142" s="159">
        <v>0</v>
      </c>
      <c r="P142" s="159">
        <f t="shared" si="0"/>
        <v>0</v>
      </c>
      <c r="Q142" s="159">
        <v>0</v>
      </c>
      <c r="R142" s="159">
        <f t="shared" si="1"/>
        <v>0</v>
      </c>
      <c r="S142" s="159">
        <v>0</v>
      </c>
      <c r="T142" s="160">
        <f t="shared" si="2"/>
        <v>0</v>
      </c>
      <c r="U142" s="28"/>
      <c r="V142" s="28"/>
      <c r="W142" s="28"/>
      <c r="X142" s="28"/>
      <c r="Y142" s="28"/>
      <c r="Z142" s="28"/>
      <c r="AA142" s="28"/>
      <c r="AB142" s="28"/>
      <c r="AC142" s="28"/>
      <c r="AD142" s="28"/>
      <c r="AE142" s="28"/>
      <c r="AR142" s="161" t="s">
        <v>86</v>
      </c>
      <c r="AT142" s="161" t="s">
        <v>177</v>
      </c>
      <c r="AU142" s="161" t="s">
        <v>76</v>
      </c>
      <c r="AY142" s="16" t="s">
        <v>175</v>
      </c>
      <c r="BE142" s="162">
        <f t="shared" si="3"/>
        <v>0</v>
      </c>
      <c r="BF142" s="162">
        <f t="shared" si="4"/>
        <v>0</v>
      </c>
      <c r="BG142" s="162">
        <f t="shared" si="5"/>
        <v>0</v>
      </c>
      <c r="BH142" s="162">
        <f t="shared" si="6"/>
        <v>0</v>
      </c>
      <c r="BI142" s="162">
        <f t="shared" si="7"/>
        <v>0</v>
      </c>
      <c r="BJ142" s="16" t="s">
        <v>80</v>
      </c>
      <c r="BK142" s="162">
        <f t="shared" si="8"/>
        <v>0</v>
      </c>
      <c r="BL142" s="16" t="s">
        <v>86</v>
      </c>
      <c r="BM142" s="161" t="s">
        <v>304</v>
      </c>
    </row>
    <row r="143" spans="1:65" s="2" customFormat="1" ht="24.2" customHeight="1" x14ac:dyDescent="0.2">
      <c r="A143" s="28"/>
      <c r="B143" s="149"/>
      <c r="C143" s="150">
        <v>15</v>
      </c>
      <c r="D143" s="150" t="s">
        <v>177</v>
      </c>
      <c r="E143" s="151" t="s">
        <v>2237</v>
      </c>
      <c r="F143" s="152" t="s">
        <v>2238</v>
      </c>
      <c r="G143" s="153" t="s">
        <v>275</v>
      </c>
      <c r="H143" s="154">
        <v>4</v>
      </c>
      <c r="I143" s="155"/>
      <c r="J143" s="155"/>
      <c r="K143" s="156"/>
      <c r="L143" s="29"/>
      <c r="M143" s="157" t="s">
        <v>1</v>
      </c>
      <c r="N143" s="158" t="s">
        <v>35</v>
      </c>
      <c r="O143" s="159">
        <v>0</v>
      </c>
      <c r="P143" s="159">
        <f t="shared" si="0"/>
        <v>0</v>
      </c>
      <c r="Q143" s="159">
        <v>0</v>
      </c>
      <c r="R143" s="159">
        <f t="shared" si="1"/>
        <v>0</v>
      </c>
      <c r="S143" s="159">
        <v>0</v>
      </c>
      <c r="T143" s="160">
        <f t="shared" si="2"/>
        <v>0</v>
      </c>
      <c r="U143" s="28"/>
      <c r="V143" s="28"/>
      <c r="W143" s="28"/>
      <c r="X143" s="28"/>
      <c r="Y143" s="28"/>
      <c r="Z143" s="28"/>
      <c r="AA143" s="28"/>
      <c r="AB143" s="28"/>
      <c r="AC143" s="28"/>
      <c r="AD143" s="28"/>
      <c r="AE143" s="28"/>
      <c r="AR143" s="161" t="s">
        <v>86</v>
      </c>
      <c r="AT143" s="161" t="s">
        <v>177</v>
      </c>
      <c r="AU143" s="161" t="s">
        <v>76</v>
      </c>
      <c r="AY143" s="16" t="s">
        <v>175</v>
      </c>
      <c r="BE143" s="162">
        <f t="shared" si="3"/>
        <v>0</v>
      </c>
      <c r="BF143" s="162">
        <f t="shared" si="4"/>
        <v>0</v>
      </c>
      <c r="BG143" s="162">
        <f t="shared" si="5"/>
        <v>0</v>
      </c>
      <c r="BH143" s="162">
        <f t="shared" si="6"/>
        <v>0</v>
      </c>
      <c r="BI143" s="162">
        <f t="shared" si="7"/>
        <v>0</v>
      </c>
      <c r="BJ143" s="16" t="s">
        <v>80</v>
      </c>
      <c r="BK143" s="162">
        <f t="shared" si="8"/>
        <v>0</v>
      </c>
      <c r="BL143" s="16" t="s">
        <v>86</v>
      </c>
      <c r="BM143" s="161" t="s">
        <v>318</v>
      </c>
    </row>
    <row r="144" spans="1:65" s="2" customFormat="1" ht="24.2" customHeight="1" x14ac:dyDescent="0.2">
      <c r="A144" s="28"/>
      <c r="B144" s="149"/>
      <c r="C144" s="150">
        <v>16</v>
      </c>
      <c r="D144" s="150" t="s">
        <v>177</v>
      </c>
      <c r="E144" s="151" t="s">
        <v>2239</v>
      </c>
      <c r="F144" s="152" t="s">
        <v>2240</v>
      </c>
      <c r="G144" s="153" t="s">
        <v>275</v>
      </c>
      <c r="H144" s="154">
        <v>4</v>
      </c>
      <c r="I144" s="155"/>
      <c r="J144" s="155"/>
      <c r="K144" s="156"/>
      <c r="L144" s="29"/>
      <c r="M144" s="157" t="s">
        <v>1</v>
      </c>
      <c r="N144" s="158" t="s">
        <v>35</v>
      </c>
      <c r="O144" s="159">
        <v>0</v>
      </c>
      <c r="P144" s="159">
        <f t="shared" si="0"/>
        <v>0</v>
      </c>
      <c r="Q144" s="159">
        <v>0</v>
      </c>
      <c r="R144" s="159">
        <f t="shared" si="1"/>
        <v>0</v>
      </c>
      <c r="S144" s="159">
        <v>0</v>
      </c>
      <c r="T144" s="160">
        <f t="shared" si="2"/>
        <v>0</v>
      </c>
      <c r="U144" s="28"/>
      <c r="V144" s="28"/>
      <c r="W144" s="28"/>
      <c r="X144" s="28"/>
      <c r="Y144" s="28"/>
      <c r="Z144" s="28"/>
      <c r="AA144" s="28"/>
      <c r="AB144" s="28"/>
      <c r="AC144" s="28"/>
      <c r="AD144" s="28"/>
      <c r="AE144" s="28"/>
      <c r="AR144" s="161" t="s">
        <v>86</v>
      </c>
      <c r="AT144" s="161" t="s">
        <v>177</v>
      </c>
      <c r="AU144" s="161" t="s">
        <v>76</v>
      </c>
      <c r="AY144" s="16" t="s">
        <v>175</v>
      </c>
      <c r="BE144" s="162">
        <f t="shared" si="3"/>
        <v>0</v>
      </c>
      <c r="BF144" s="162">
        <f t="shared" si="4"/>
        <v>0</v>
      </c>
      <c r="BG144" s="162">
        <f t="shared" si="5"/>
        <v>0</v>
      </c>
      <c r="BH144" s="162">
        <f t="shared" si="6"/>
        <v>0</v>
      </c>
      <c r="BI144" s="162">
        <f t="shared" si="7"/>
        <v>0</v>
      </c>
      <c r="BJ144" s="16" t="s">
        <v>80</v>
      </c>
      <c r="BK144" s="162">
        <f t="shared" si="8"/>
        <v>0</v>
      </c>
      <c r="BL144" s="16" t="s">
        <v>86</v>
      </c>
      <c r="BM144" s="161" t="s">
        <v>327</v>
      </c>
    </row>
    <row r="145" spans="1:65" s="2" customFormat="1" ht="16.5" customHeight="1" x14ac:dyDescent="0.2">
      <c r="A145" s="28"/>
      <c r="B145" s="149"/>
      <c r="C145" s="150">
        <v>17</v>
      </c>
      <c r="D145" s="150" t="s">
        <v>177</v>
      </c>
      <c r="E145" s="151" t="s">
        <v>2241</v>
      </c>
      <c r="F145" s="152" t="s">
        <v>2242</v>
      </c>
      <c r="G145" s="153" t="s">
        <v>275</v>
      </c>
      <c r="H145" s="154">
        <v>4</v>
      </c>
      <c r="I145" s="155"/>
      <c r="J145" s="155"/>
      <c r="K145" s="156"/>
      <c r="L145" s="29"/>
      <c r="M145" s="157" t="s">
        <v>1</v>
      </c>
      <c r="N145" s="158" t="s">
        <v>35</v>
      </c>
      <c r="O145" s="159">
        <v>0</v>
      </c>
      <c r="P145" s="159">
        <f t="shared" si="0"/>
        <v>0</v>
      </c>
      <c r="Q145" s="159">
        <v>0</v>
      </c>
      <c r="R145" s="159">
        <f t="shared" si="1"/>
        <v>0</v>
      </c>
      <c r="S145" s="159">
        <v>0</v>
      </c>
      <c r="T145" s="160">
        <f t="shared" si="2"/>
        <v>0</v>
      </c>
      <c r="U145" s="28"/>
      <c r="V145" s="28"/>
      <c r="W145" s="28"/>
      <c r="X145" s="28"/>
      <c r="Y145" s="28"/>
      <c r="Z145" s="28"/>
      <c r="AA145" s="28"/>
      <c r="AB145" s="28"/>
      <c r="AC145" s="28"/>
      <c r="AD145" s="28"/>
      <c r="AE145" s="28"/>
      <c r="AR145" s="161" t="s">
        <v>86</v>
      </c>
      <c r="AT145" s="161" t="s">
        <v>177</v>
      </c>
      <c r="AU145" s="161" t="s">
        <v>76</v>
      </c>
      <c r="AY145" s="16" t="s">
        <v>175</v>
      </c>
      <c r="BE145" s="162">
        <f t="shared" si="3"/>
        <v>0</v>
      </c>
      <c r="BF145" s="162">
        <f t="shared" si="4"/>
        <v>0</v>
      </c>
      <c r="BG145" s="162">
        <f t="shared" si="5"/>
        <v>0</v>
      </c>
      <c r="BH145" s="162">
        <f t="shared" si="6"/>
        <v>0</v>
      </c>
      <c r="BI145" s="162">
        <f t="shared" si="7"/>
        <v>0</v>
      </c>
      <c r="BJ145" s="16" t="s">
        <v>80</v>
      </c>
      <c r="BK145" s="162">
        <f t="shared" si="8"/>
        <v>0</v>
      </c>
      <c r="BL145" s="16" t="s">
        <v>86</v>
      </c>
      <c r="BM145" s="161" t="s">
        <v>338</v>
      </c>
    </row>
    <row r="146" spans="1:65" s="2" customFormat="1" ht="16.5" customHeight="1" x14ac:dyDescent="0.2">
      <c r="A146" s="28"/>
      <c r="B146" s="149"/>
      <c r="C146" s="150">
        <v>18</v>
      </c>
      <c r="D146" s="150" t="s">
        <v>177</v>
      </c>
      <c r="E146" s="151" t="s">
        <v>2243</v>
      </c>
      <c r="F146" s="152" t="s">
        <v>2244</v>
      </c>
      <c r="G146" s="153" t="s">
        <v>275</v>
      </c>
      <c r="H146" s="154">
        <v>1</v>
      </c>
      <c r="I146" s="155"/>
      <c r="J146" s="155"/>
      <c r="K146" s="156"/>
      <c r="L146" s="29"/>
      <c r="M146" s="157" t="s">
        <v>1</v>
      </c>
      <c r="N146" s="158" t="s">
        <v>35</v>
      </c>
      <c r="O146" s="159">
        <v>0</v>
      </c>
      <c r="P146" s="159">
        <f t="shared" si="0"/>
        <v>0</v>
      </c>
      <c r="Q146" s="159">
        <v>0</v>
      </c>
      <c r="R146" s="159">
        <f t="shared" si="1"/>
        <v>0</v>
      </c>
      <c r="S146" s="159">
        <v>0</v>
      </c>
      <c r="T146" s="160">
        <f t="shared" si="2"/>
        <v>0</v>
      </c>
      <c r="U146" s="28"/>
      <c r="V146" s="28"/>
      <c r="W146" s="28"/>
      <c r="X146" s="28"/>
      <c r="Y146" s="28"/>
      <c r="Z146" s="28"/>
      <c r="AA146" s="28"/>
      <c r="AB146" s="28"/>
      <c r="AC146" s="28"/>
      <c r="AD146" s="28"/>
      <c r="AE146" s="28"/>
      <c r="AR146" s="161" t="s">
        <v>86</v>
      </c>
      <c r="AT146" s="161" t="s">
        <v>177</v>
      </c>
      <c r="AU146" s="161" t="s">
        <v>76</v>
      </c>
      <c r="AY146" s="16" t="s">
        <v>175</v>
      </c>
      <c r="BE146" s="162">
        <f t="shared" si="3"/>
        <v>0</v>
      </c>
      <c r="BF146" s="162">
        <f t="shared" si="4"/>
        <v>0</v>
      </c>
      <c r="BG146" s="162">
        <f t="shared" si="5"/>
        <v>0</v>
      </c>
      <c r="BH146" s="162">
        <f t="shared" si="6"/>
        <v>0</v>
      </c>
      <c r="BI146" s="162">
        <f t="shared" si="7"/>
        <v>0</v>
      </c>
      <c r="BJ146" s="16" t="s">
        <v>80</v>
      </c>
      <c r="BK146" s="162">
        <f t="shared" si="8"/>
        <v>0</v>
      </c>
      <c r="BL146" s="16" t="s">
        <v>86</v>
      </c>
      <c r="BM146" s="161" t="s">
        <v>346</v>
      </c>
    </row>
    <row r="147" spans="1:65" s="2" customFormat="1" ht="16.5" customHeight="1" x14ac:dyDescent="0.2">
      <c r="A147" s="28"/>
      <c r="B147" s="149"/>
      <c r="C147" s="150">
        <v>19</v>
      </c>
      <c r="D147" s="150" t="s">
        <v>177</v>
      </c>
      <c r="E147" s="151" t="s">
        <v>2245</v>
      </c>
      <c r="F147" s="152" t="s">
        <v>2246</v>
      </c>
      <c r="G147" s="153" t="s">
        <v>275</v>
      </c>
      <c r="H147" s="154">
        <v>4</v>
      </c>
      <c r="I147" s="155"/>
      <c r="J147" s="155"/>
      <c r="K147" s="156"/>
      <c r="L147" s="29"/>
      <c r="M147" s="157" t="s">
        <v>1</v>
      </c>
      <c r="N147" s="158" t="s">
        <v>35</v>
      </c>
      <c r="O147" s="159">
        <v>0</v>
      </c>
      <c r="P147" s="159">
        <f t="shared" si="0"/>
        <v>0</v>
      </c>
      <c r="Q147" s="159">
        <v>0</v>
      </c>
      <c r="R147" s="159">
        <f t="shared" si="1"/>
        <v>0</v>
      </c>
      <c r="S147" s="159">
        <v>0</v>
      </c>
      <c r="T147" s="160">
        <f t="shared" si="2"/>
        <v>0</v>
      </c>
      <c r="U147" s="28"/>
      <c r="V147" s="28"/>
      <c r="W147" s="28"/>
      <c r="X147" s="28"/>
      <c r="Y147" s="28"/>
      <c r="Z147" s="28"/>
      <c r="AA147" s="28"/>
      <c r="AB147" s="28"/>
      <c r="AC147" s="28"/>
      <c r="AD147" s="28"/>
      <c r="AE147" s="28"/>
      <c r="AR147" s="161" t="s">
        <v>86</v>
      </c>
      <c r="AT147" s="161" t="s">
        <v>177</v>
      </c>
      <c r="AU147" s="161" t="s">
        <v>76</v>
      </c>
      <c r="AY147" s="16" t="s">
        <v>175</v>
      </c>
      <c r="BE147" s="162">
        <f t="shared" si="3"/>
        <v>0</v>
      </c>
      <c r="BF147" s="162">
        <f t="shared" si="4"/>
        <v>0</v>
      </c>
      <c r="BG147" s="162">
        <f t="shared" si="5"/>
        <v>0</v>
      </c>
      <c r="BH147" s="162">
        <f t="shared" si="6"/>
        <v>0</v>
      </c>
      <c r="BI147" s="162">
        <f t="shared" si="7"/>
        <v>0</v>
      </c>
      <c r="BJ147" s="16" t="s">
        <v>80</v>
      </c>
      <c r="BK147" s="162">
        <f t="shared" si="8"/>
        <v>0</v>
      </c>
      <c r="BL147" s="16" t="s">
        <v>86</v>
      </c>
      <c r="BM147" s="161" t="s">
        <v>357</v>
      </c>
    </row>
    <row r="148" spans="1:65" s="2" customFormat="1" ht="16.5" customHeight="1" x14ac:dyDescent="0.2">
      <c r="A148" s="28"/>
      <c r="B148" s="149"/>
      <c r="C148" s="150">
        <v>20</v>
      </c>
      <c r="D148" s="150" t="s">
        <v>177</v>
      </c>
      <c r="E148" s="151" t="s">
        <v>2247</v>
      </c>
      <c r="F148" s="152" t="s">
        <v>2248</v>
      </c>
      <c r="G148" s="153" t="s">
        <v>275</v>
      </c>
      <c r="H148" s="154">
        <v>4</v>
      </c>
      <c r="I148" s="155"/>
      <c r="J148" s="155"/>
      <c r="K148" s="156"/>
      <c r="L148" s="29"/>
      <c r="M148" s="157" t="s">
        <v>1</v>
      </c>
      <c r="N148" s="158" t="s">
        <v>35</v>
      </c>
      <c r="O148" s="159">
        <v>0</v>
      </c>
      <c r="P148" s="159">
        <f t="shared" si="0"/>
        <v>0</v>
      </c>
      <c r="Q148" s="159">
        <v>0</v>
      </c>
      <c r="R148" s="159">
        <f t="shared" si="1"/>
        <v>0</v>
      </c>
      <c r="S148" s="159">
        <v>0</v>
      </c>
      <c r="T148" s="160">
        <f t="shared" si="2"/>
        <v>0</v>
      </c>
      <c r="U148" s="28"/>
      <c r="V148" s="28"/>
      <c r="W148" s="28"/>
      <c r="X148" s="28"/>
      <c r="Y148" s="28"/>
      <c r="Z148" s="28"/>
      <c r="AA148" s="28"/>
      <c r="AB148" s="28"/>
      <c r="AC148" s="28"/>
      <c r="AD148" s="28"/>
      <c r="AE148" s="28"/>
      <c r="AR148" s="161" t="s">
        <v>86</v>
      </c>
      <c r="AT148" s="161" t="s">
        <v>177</v>
      </c>
      <c r="AU148" s="161" t="s">
        <v>76</v>
      </c>
      <c r="AY148" s="16" t="s">
        <v>175</v>
      </c>
      <c r="BE148" s="162">
        <f t="shared" si="3"/>
        <v>0</v>
      </c>
      <c r="BF148" s="162">
        <f t="shared" si="4"/>
        <v>0</v>
      </c>
      <c r="BG148" s="162">
        <f t="shared" si="5"/>
        <v>0</v>
      </c>
      <c r="BH148" s="162">
        <f t="shared" si="6"/>
        <v>0</v>
      </c>
      <c r="BI148" s="162">
        <f t="shared" si="7"/>
        <v>0</v>
      </c>
      <c r="BJ148" s="16" t="s">
        <v>80</v>
      </c>
      <c r="BK148" s="162">
        <f t="shared" si="8"/>
        <v>0</v>
      </c>
      <c r="BL148" s="16" t="s">
        <v>86</v>
      </c>
      <c r="BM148" s="161" t="s">
        <v>367</v>
      </c>
    </row>
    <row r="149" spans="1:65" s="2" customFormat="1" ht="16.5" customHeight="1" x14ac:dyDescent="0.2">
      <c r="A149" s="28"/>
      <c r="B149" s="149"/>
      <c r="C149" s="150">
        <v>21</v>
      </c>
      <c r="D149" s="150" t="s">
        <v>177</v>
      </c>
      <c r="E149" s="151" t="s">
        <v>2249</v>
      </c>
      <c r="F149" s="152" t="s">
        <v>2250</v>
      </c>
      <c r="G149" s="153" t="s">
        <v>275</v>
      </c>
      <c r="H149" s="154">
        <v>1</v>
      </c>
      <c r="I149" s="155"/>
      <c r="J149" s="155"/>
      <c r="K149" s="156"/>
      <c r="L149" s="29"/>
      <c r="M149" s="157" t="s">
        <v>1</v>
      </c>
      <c r="N149" s="158" t="s">
        <v>35</v>
      </c>
      <c r="O149" s="159">
        <v>0</v>
      </c>
      <c r="P149" s="159">
        <f t="shared" si="0"/>
        <v>0</v>
      </c>
      <c r="Q149" s="159">
        <v>0</v>
      </c>
      <c r="R149" s="159">
        <f t="shared" si="1"/>
        <v>0</v>
      </c>
      <c r="S149" s="159">
        <v>0</v>
      </c>
      <c r="T149" s="160">
        <f t="shared" si="2"/>
        <v>0</v>
      </c>
      <c r="U149" s="28"/>
      <c r="V149" s="28"/>
      <c r="W149" s="28"/>
      <c r="X149" s="28"/>
      <c r="Y149" s="28"/>
      <c r="Z149" s="28"/>
      <c r="AA149" s="28"/>
      <c r="AB149" s="28"/>
      <c r="AC149" s="28"/>
      <c r="AD149" s="28"/>
      <c r="AE149" s="28"/>
      <c r="AR149" s="161" t="s">
        <v>86</v>
      </c>
      <c r="AT149" s="161" t="s">
        <v>177</v>
      </c>
      <c r="AU149" s="161" t="s">
        <v>76</v>
      </c>
      <c r="AY149" s="16" t="s">
        <v>175</v>
      </c>
      <c r="BE149" s="162">
        <f t="shared" si="3"/>
        <v>0</v>
      </c>
      <c r="BF149" s="162">
        <f t="shared" si="4"/>
        <v>0</v>
      </c>
      <c r="BG149" s="162">
        <f t="shared" si="5"/>
        <v>0</v>
      </c>
      <c r="BH149" s="162">
        <f t="shared" si="6"/>
        <v>0</v>
      </c>
      <c r="BI149" s="162">
        <f t="shared" si="7"/>
        <v>0</v>
      </c>
      <c r="BJ149" s="16" t="s">
        <v>80</v>
      </c>
      <c r="BK149" s="162">
        <f t="shared" si="8"/>
        <v>0</v>
      </c>
      <c r="BL149" s="16" t="s">
        <v>86</v>
      </c>
      <c r="BM149" s="161" t="s">
        <v>376</v>
      </c>
    </row>
    <row r="150" spans="1:65" s="2" customFormat="1" ht="16.5" customHeight="1" x14ac:dyDescent="0.2">
      <c r="A150" s="28"/>
      <c r="B150" s="149"/>
      <c r="C150" s="150">
        <v>22</v>
      </c>
      <c r="D150" s="150" t="s">
        <v>177</v>
      </c>
      <c r="E150" s="151" t="s">
        <v>2251</v>
      </c>
      <c r="F150" s="152" t="s">
        <v>2252</v>
      </c>
      <c r="G150" s="153" t="s">
        <v>275</v>
      </c>
      <c r="H150" s="154">
        <v>1</v>
      </c>
      <c r="I150" s="155"/>
      <c r="J150" s="155"/>
      <c r="K150" s="156"/>
      <c r="L150" s="29"/>
      <c r="M150" s="157" t="s">
        <v>1</v>
      </c>
      <c r="N150" s="158" t="s">
        <v>35</v>
      </c>
      <c r="O150" s="159">
        <v>0</v>
      </c>
      <c r="P150" s="159">
        <f t="shared" si="0"/>
        <v>0</v>
      </c>
      <c r="Q150" s="159">
        <v>0</v>
      </c>
      <c r="R150" s="159">
        <f t="shared" si="1"/>
        <v>0</v>
      </c>
      <c r="S150" s="159">
        <v>0</v>
      </c>
      <c r="T150" s="160">
        <f t="shared" si="2"/>
        <v>0</v>
      </c>
      <c r="U150" s="28"/>
      <c r="V150" s="28"/>
      <c r="W150" s="28"/>
      <c r="X150" s="28"/>
      <c r="Y150" s="28"/>
      <c r="Z150" s="28"/>
      <c r="AA150" s="28"/>
      <c r="AB150" s="28"/>
      <c r="AC150" s="28"/>
      <c r="AD150" s="28"/>
      <c r="AE150" s="28"/>
      <c r="AR150" s="161" t="s">
        <v>86</v>
      </c>
      <c r="AT150" s="161" t="s">
        <v>177</v>
      </c>
      <c r="AU150" s="161" t="s">
        <v>76</v>
      </c>
      <c r="AY150" s="16" t="s">
        <v>175</v>
      </c>
      <c r="BE150" s="162">
        <f t="shared" si="3"/>
        <v>0</v>
      </c>
      <c r="BF150" s="162">
        <f t="shared" si="4"/>
        <v>0</v>
      </c>
      <c r="BG150" s="162">
        <f t="shared" si="5"/>
        <v>0</v>
      </c>
      <c r="BH150" s="162">
        <f t="shared" si="6"/>
        <v>0</v>
      </c>
      <c r="BI150" s="162">
        <f t="shared" si="7"/>
        <v>0</v>
      </c>
      <c r="BJ150" s="16" t="s">
        <v>80</v>
      </c>
      <c r="BK150" s="162">
        <f t="shared" si="8"/>
        <v>0</v>
      </c>
      <c r="BL150" s="16" t="s">
        <v>86</v>
      </c>
      <c r="BM150" s="161" t="s">
        <v>386</v>
      </c>
    </row>
    <row r="151" spans="1:65" s="2" customFormat="1" ht="16.5" customHeight="1" x14ac:dyDescent="0.2">
      <c r="A151" s="28"/>
      <c r="B151" s="149"/>
      <c r="C151" s="150">
        <v>23</v>
      </c>
      <c r="D151" s="150" t="s">
        <v>177</v>
      </c>
      <c r="E151" s="151" t="s">
        <v>1606</v>
      </c>
      <c r="F151" s="152" t="s">
        <v>1607</v>
      </c>
      <c r="G151" s="153" t="s">
        <v>349</v>
      </c>
      <c r="H151" s="154">
        <v>5</v>
      </c>
      <c r="I151" s="155"/>
      <c r="J151" s="155"/>
      <c r="K151" s="156"/>
      <c r="L151" s="29"/>
      <c r="M151" s="157" t="s">
        <v>1</v>
      </c>
      <c r="N151" s="158" t="s">
        <v>35</v>
      </c>
      <c r="O151" s="159">
        <v>0</v>
      </c>
      <c r="P151" s="159">
        <f t="shared" si="0"/>
        <v>0</v>
      </c>
      <c r="Q151" s="159">
        <v>0</v>
      </c>
      <c r="R151" s="159">
        <f t="shared" si="1"/>
        <v>0</v>
      </c>
      <c r="S151" s="159">
        <v>0</v>
      </c>
      <c r="T151" s="160">
        <f t="shared" si="2"/>
        <v>0</v>
      </c>
      <c r="U151" s="28"/>
      <c r="V151" s="28"/>
      <c r="W151" s="28"/>
      <c r="X151" s="28"/>
      <c r="Y151" s="28"/>
      <c r="Z151" s="28"/>
      <c r="AA151" s="28"/>
      <c r="AB151" s="28"/>
      <c r="AC151" s="28"/>
      <c r="AD151" s="28"/>
      <c r="AE151" s="28"/>
      <c r="AR151" s="161" t="s">
        <v>86</v>
      </c>
      <c r="AT151" s="161" t="s">
        <v>177</v>
      </c>
      <c r="AU151" s="161" t="s">
        <v>76</v>
      </c>
      <c r="AY151" s="16" t="s">
        <v>175</v>
      </c>
      <c r="BE151" s="162">
        <f t="shared" si="3"/>
        <v>0</v>
      </c>
      <c r="BF151" s="162">
        <f t="shared" si="4"/>
        <v>0</v>
      </c>
      <c r="BG151" s="162">
        <f t="shared" si="5"/>
        <v>0</v>
      </c>
      <c r="BH151" s="162">
        <f t="shared" si="6"/>
        <v>0</v>
      </c>
      <c r="BI151" s="162">
        <f t="shared" si="7"/>
        <v>0</v>
      </c>
      <c r="BJ151" s="16" t="s">
        <v>80</v>
      </c>
      <c r="BK151" s="162">
        <f t="shared" si="8"/>
        <v>0</v>
      </c>
      <c r="BL151" s="16" t="s">
        <v>86</v>
      </c>
      <c r="BM151" s="161" t="s">
        <v>396</v>
      </c>
    </row>
    <row r="152" spans="1:65" s="2" customFormat="1" ht="16.5" customHeight="1" x14ac:dyDescent="0.2">
      <c r="A152" s="28"/>
      <c r="B152" s="149"/>
      <c r="C152" s="150">
        <v>24</v>
      </c>
      <c r="D152" s="150" t="s">
        <v>177</v>
      </c>
      <c r="E152" s="151" t="s">
        <v>1608</v>
      </c>
      <c r="F152" s="152" t="s">
        <v>1385</v>
      </c>
      <c r="G152" s="153" t="s">
        <v>349</v>
      </c>
      <c r="H152" s="154">
        <v>3</v>
      </c>
      <c r="I152" s="155"/>
      <c r="J152" s="155"/>
      <c r="K152" s="156"/>
      <c r="L152" s="29"/>
      <c r="M152" s="157" t="s">
        <v>1</v>
      </c>
      <c r="N152" s="158" t="s">
        <v>35</v>
      </c>
      <c r="O152" s="159">
        <v>0</v>
      </c>
      <c r="P152" s="159">
        <f t="shared" si="0"/>
        <v>0</v>
      </c>
      <c r="Q152" s="159">
        <v>0</v>
      </c>
      <c r="R152" s="159">
        <f t="shared" si="1"/>
        <v>0</v>
      </c>
      <c r="S152" s="159">
        <v>0</v>
      </c>
      <c r="T152" s="160">
        <f t="shared" si="2"/>
        <v>0</v>
      </c>
      <c r="U152" s="28"/>
      <c r="V152" s="28"/>
      <c r="W152" s="28"/>
      <c r="X152" s="28"/>
      <c r="Y152" s="28"/>
      <c r="Z152" s="28"/>
      <c r="AA152" s="28"/>
      <c r="AB152" s="28"/>
      <c r="AC152" s="28"/>
      <c r="AD152" s="28"/>
      <c r="AE152" s="28"/>
      <c r="AR152" s="161" t="s">
        <v>86</v>
      </c>
      <c r="AT152" s="161" t="s">
        <v>177</v>
      </c>
      <c r="AU152" s="161" t="s">
        <v>76</v>
      </c>
      <c r="AY152" s="16" t="s">
        <v>175</v>
      </c>
      <c r="BE152" s="162">
        <f t="shared" si="3"/>
        <v>0</v>
      </c>
      <c r="BF152" s="162">
        <f t="shared" si="4"/>
        <v>0</v>
      </c>
      <c r="BG152" s="162">
        <f t="shared" si="5"/>
        <v>0</v>
      </c>
      <c r="BH152" s="162">
        <f t="shared" si="6"/>
        <v>0</v>
      </c>
      <c r="BI152" s="162">
        <f t="shared" si="7"/>
        <v>0</v>
      </c>
      <c r="BJ152" s="16" t="s">
        <v>80</v>
      </c>
      <c r="BK152" s="162">
        <f t="shared" si="8"/>
        <v>0</v>
      </c>
      <c r="BL152" s="16" t="s">
        <v>86</v>
      </c>
      <c r="BM152" s="161" t="s">
        <v>407</v>
      </c>
    </row>
    <row r="153" spans="1:65" s="12" customFormat="1" ht="25.9" customHeight="1" x14ac:dyDescent="0.2">
      <c r="B153" s="137"/>
      <c r="D153" s="138" t="s">
        <v>68</v>
      </c>
      <c r="E153" s="139" t="s">
        <v>1609</v>
      </c>
      <c r="F153" s="139" t="s">
        <v>1610</v>
      </c>
      <c r="J153" s="140"/>
      <c r="L153" s="137"/>
      <c r="M153" s="141"/>
      <c r="N153" s="142"/>
      <c r="O153" s="142"/>
      <c r="P153" s="143">
        <f>SUM(P154:P172)</f>
        <v>0</v>
      </c>
      <c r="Q153" s="142"/>
      <c r="R153" s="143">
        <f>SUM(R154:R172)</f>
        <v>0</v>
      </c>
      <c r="S153" s="142"/>
      <c r="T153" s="144">
        <f>SUM(T154:T172)</f>
        <v>0</v>
      </c>
      <c r="AR153" s="138" t="s">
        <v>76</v>
      </c>
      <c r="AT153" s="145" t="s">
        <v>68</v>
      </c>
      <c r="AU153" s="145" t="s">
        <v>69</v>
      </c>
      <c r="AY153" s="138" t="s">
        <v>175</v>
      </c>
      <c r="BK153" s="146">
        <f>SUM(BK154:BK172)</f>
        <v>0</v>
      </c>
    </row>
    <row r="154" spans="1:65" s="2" customFormat="1" ht="21.75" customHeight="1" x14ac:dyDescent="0.2">
      <c r="A154" s="28"/>
      <c r="B154" s="149"/>
      <c r="C154" s="150">
        <v>25</v>
      </c>
      <c r="D154" s="150" t="s">
        <v>177</v>
      </c>
      <c r="E154" s="151" t="s">
        <v>2253</v>
      </c>
      <c r="F154" s="152" t="s">
        <v>2254</v>
      </c>
      <c r="G154" s="153" t="s">
        <v>250</v>
      </c>
      <c r="H154" s="154">
        <v>1</v>
      </c>
      <c r="I154" s="155"/>
      <c r="J154" s="155"/>
      <c r="K154" s="156"/>
      <c r="L154" s="29"/>
      <c r="M154" s="157" t="s">
        <v>1</v>
      </c>
      <c r="N154" s="158" t="s">
        <v>35</v>
      </c>
      <c r="O154" s="159">
        <v>0</v>
      </c>
      <c r="P154" s="159">
        <f t="shared" ref="P154:P172" si="9">O154*H154</f>
        <v>0</v>
      </c>
      <c r="Q154" s="159">
        <v>0</v>
      </c>
      <c r="R154" s="159">
        <f t="shared" ref="R154:R172" si="10">Q154*H154</f>
        <v>0</v>
      </c>
      <c r="S154" s="159">
        <v>0</v>
      </c>
      <c r="T154" s="160">
        <f t="shared" ref="T154:T172" si="11">S154*H154</f>
        <v>0</v>
      </c>
      <c r="U154" s="28"/>
      <c r="V154" s="28"/>
      <c r="W154" s="28"/>
      <c r="X154" s="28"/>
      <c r="Y154" s="28"/>
      <c r="Z154" s="28"/>
      <c r="AA154" s="28"/>
      <c r="AB154" s="28"/>
      <c r="AC154" s="28"/>
      <c r="AD154" s="28"/>
      <c r="AE154" s="28"/>
      <c r="AR154" s="161" t="s">
        <v>86</v>
      </c>
      <c r="AT154" s="161" t="s">
        <v>177</v>
      </c>
      <c r="AU154" s="161" t="s">
        <v>76</v>
      </c>
      <c r="AY154" s="16" t="s">
        <v>175</v>
      </c>
      <c r="BE154" s="162">
        <f t="shared" ref="BE154:BE172" si="12">IF(N154="základná",J154,0)</f>
        <v>0</v>
      </c>
      <c r="BF154" s="162">
        <f t="shared" ref="BF154:BF172" si="13">IF(N154="znížená",J154,0)</f>
        <v>0</v>
      </c>
      <c r="BG154" s="162">
        <f t="shared" ref="BG154:BG172" si="14">IF(N154="zákl. prenesená",J154,0)</f>
        <v>0</v>
      </c>
      <c r="BH154" s="162">
        <f t="shared" ref="BH154:BH172" si="15">IF(N154="zníž. prenesená",J154,0)</f>
        <v>0</v>
      </c>
      <c r="BI154" s="162">
        <f t="shared" ref="BI154:BI172" si="16">IF(N154="nulová",J154,0)</f>
        <v>0</v>
      </c>
      <c r="BJ154" s="16" t="s">
        <v>80</v>
      </c>
      <c r="BK154" s="162">
        <f t="shared" ref="BK154:BK172" si="17">ROUND(I154*H154,2)</f>
        <v>0</v>
      </c>
      <c r="BL154" s="16" t="s">
        <v>86</v>
      </c>
      <c r="BM154" s="161" t="s">
        <v>415</v>
      </c>
    </row>
    <row r="155" spans="1:65" s="2" customFormat="1" ht="16.5" customHeight="1" x14ac:dyDescent="0.2">
      <c r="A155" s="28"/>
      <c r="B155" s="149"/>
      <c r="C155" s="150">
        <v>26</v>
      </c>
      <c r="D155" s="150" t="s">
        <v>177</v>
      </c>
      <c r="E155" s="151" t="s">
        <v>2255</v>
      </c>
      <c r="F155" s="152" t="s">
        <v>2256</v>
      </c>
      <c r="G155" s="153" t="s">
        <v>250</v>
      </c>
      <c r="H155" s="154">
        <v>47</v>
      </c>
      <c r="I155" s="155"/>
      <c r="J155" s="155"/>
      <c r="K155" s="156"/>
      <c r="L155" s="29"/>
      <c r="M155" s="157" t="s">
        <v>1</v>
      </c>
      <c r="N155" s="158" t="s">
        <v>35</v>
      </c>
      <c r="O155" s="159">
        <v>0</v>
      </c>
      <c r="P155" s="159">
        <f t="shared" si="9"/>
        <v>0</v>
      </c>
      <c r="Q155" s="159">
        <v>0</v>
      </c>
      <c r="R155" s="159">
        <f t="shared" si="10"/>
        <v>0</v>
      </c>
      <c r="S155" s="159">
        <v>0</v>
      </c>
      <c r="T155" s="160">
        <f t="shared" si="11"/>
        <v>0</v>
      </c>
      <c r="U155" s="28"/>
      <c r="V155" s="28"/>
      <c r="W155" s="28"/>
      <c r="X155" s="28"/>
      <c r="Y155" s="28"/>
      <c r="Z155" s="28"/>
      <c r="AA155" s="28"/>
      <c r="AB155" s="28"/>
      <c r="AC155" s="28"/>
      <c r="AD155" s="28"/>
      <c r="AE155" s="28"/>
      <c r="AR155" s="161" t="s">
        <v>86</v>
      </c>
      <c r="AT155" s="161" t="s">
        <v>177</v>
      </c>
      <c r="AU155" s="161" t="s">
        <v>76</v>
      </c>
      <c r="AY155" s="16" t="s">
        <v>175</v>
      </c>
      <c r="BE155" s="162">
        <f t="shared" si="12"/>
        <v>0</v>
      </c>
      <c r="BF155" s="162">
        <f t="shared" si="13"/>
        <v>0</v>
      </c>
      <c r="BG155" s="162">
        <f t="shared" si="14"/>
        <v>0</v>
      </c>
      <c r="BH155" s="162">
        <f t="shared" si="15"/>
        <v>0</v>
      </c>
      <c r="BI155" s="162">
        <f t="shared" si="16"/>
        <v>0</v>
      </c>
      <c r="BJ155" s="16" t="s">
        <v>80</v>
      </c>
      <c r="BK155" s="162">
        <f t="shared" si="17"/>
        <v>0</v>
      </c>
      <c r="BL155" s="16" t="s">
        <v>86</v>
      </c>
      <c r="BM155" s="161" t="s">
        <v>426</v>
      </c>
    </row>
    <row r="156" spans="1:65" s="2" customFormat="1" ht="16.5" customHeight="1" x14ac:dyDescent="0.2">
      <c r="A156" s="28"/>
      <c r="B156" s="149"/>
      <c r="C156" s="150">
        <v>27</v>
      </c>
      <c r="D156" s="150" t="s">
        <v>177</v>
      </c>
      <c r="E156" s="151" t="s">
        <v>2257</v>
      </c>
      <c r="F156" s="152" t="s">
        <v>2258</v>
      </c>
      <c r="G156" s="153" t="s">
        <v>250</v>
      </c>
      <c r="H156" s="154">
        <v>110</v>
      </c>
      <c r="I156" s="155"/>
      <c r="J156" s="155"/>
      <c r="K156" s="156"/>
      <c r="L156" s="29"/>
      <c r="M156" s="157" t="s">
        <v>1</v>
      </c>
      <c r="N156" s="158" t="s">
        <v>35</v>
      </c>
      <c r="O156" s="159">
        <v>0</v>
      </c>
      <c r="P156" s="159">
        <f t="shared" si="9"/>
        <v>0</v>
      </c>
      <c r="Q156" s="159">
        <v>0</v>
      </c>
      <c r="R156" s="159">
        <f t="shared" si="10"/>
        <v>0</v>
      </c>
      <c r="S156" s="159">
        <v>0</v>
      </c>
      <c r="T156" s="160">
        <f t="shared" si="11"/>
        <v>0</v>
      </c>
      <c r="U156" s="28"/>
      <c r="V156" s="28"/>
      <c r="W156" s="28"/>
      <c r="X156" s="28"/>
      <c r="Y156" s="28"/>
      <c r="Z156" s="28"/>
      <c r="AA156" s="28"/>
      <c r="AB156" s="28"/>
      <c r="AC156" s="28"/>
      <c r="AD156" s="28"/>
      <c r="AE156" s="28"/>
      <c r="AR156" s="161" t="s">
        <v>86</v>
      </c>
      <c r="AT156" s="161" t="s">
        <v>177</v>
      </c>
      <c r="AU156" s="161" t="s">
        <v>76</v>
      </c>
      <c r="AY156" s="16" t="s">
        <v>175</v>
      </c>
      <c r="BE156" s="162">
        <f t="shared" si="12"/>
        <v>0</v>
      </c>
      <c r="BF156" s="162">
        <f t="shared" si="13"/>
        <v>0</v>
      </c>
      <c r="BG156" s="162">
        <f t="shared" si="14"/>
        <v>0</v>
      </c>
      <c r="BH156" s="162">
        <f t="shared" si="15"/>
        <v>0</v>
      </c>
      <c r="BI156" s="162">
        <f t="shared" si="16"/>
        <v>0</v>
      </c>
      <c r="BJ156" s="16" t="s">
        <v>80</v>
      </c>
      <c r="BK156" s="162">
        <f t="shared" si="17"/>
        <v>0</v>
      </c>
      <c r="BL156" s="16" t="s">
        <v>86</v>
      </c>
      <c r="BM156" s="161" t="s">
        <v>609</v>
      </c>
    </row>
    <row r="157" spans="1:65" s="2" customFormat="1" ht="16.5" customHeight="1" x14ac:dyDescent="0.2">
      <c r="A157" s="28"/>
      <c r="B157" s="149"/>
      <c r="C157" s="150">
        <v>28</v>
      </c>
      <c r="D157" s="150" t="s">
        <v>177</v>
      </c>
      <c r="E157" s="151" t="s">
        <v>2259</v>
      </c>
      <c r="F157" s="152" t="s">
        <v>2260</v>
      </c>
      <c r="G157" s="153" t="s">
        <v>275</v>
      </c>
      <c r="H157" s="154">
        <v>8</v>
      </c>
      <c r="I157" s="155"/>
      <c r="J157" s="155"/>
      <c r="K157" s="156"/>
      <c r="L157" s="29"/>
      <c r="M157" s="157" t="s">
        <v>1</v>
      </c>
      <c r="N157" s="158" t="s">
        <v>35</v>
      </c>
      <c r="O157" s="159">
        <v>0</v>
      </c>
      <c r="P157" s="159">
        <f t="shared" si="9"/>
        <v>0</v>
      </c>
      <c r="Q157" s="159">
        <v>0</v>
      </c>
      <c r="R157" s="159">
        <f t="shared" si="10"/>
        <v>0</v>
      </c>
      <c r="S157" s="159">
        <v>0</v>
      </c>
      <c r="T157" s="160">
        <f t="shared" si="11"/>
        <v>0</v>
      </c>
      <c r="U157" s="28"/>
      <c r="V157" s="28"/>
      <c r="W157" s="28"/>
      <c r="X157" s="28"/>
      <c r="Y157" s="28"/>
      <c r="Z157" s="28"/>
      <c r="AA157" s="28"/>
      <c r="AB157" s="28"/>
      <c r="AC157" s="28"/>
      <c r="AD157" s="28"/>
      <c r="AE157" s="28"/>
      <c r="AR157" s="161" t="s">
        <v>86</v>
      </c>
      <c r="AT157" s="161" t="s">
        <v>177</v>
      </c>
      <c r="AU157" s="161" t="s">
        <v>76</v>
      </c>
      <c r="AY157" s="16" t="s">
        <v>175</v>
      </c>
      <c r="BE157" s="162">
        <f t="shared" si="12"/>
        <v>0</v>
      </c>
      <c r="BF157" s="162">
        <f t="shared" si="13"/>
        <v>0</v>
      </c>
      <c r="BG157" s="162">
        <f t="shared" si="14"/>
        <v>0</v>
      </c>
      <c r="BH157" s="162">
        <f t="shared" si="15"/>
        <v>0</v>
      </c>
      <c r="BI157" s="162">
        <f t="shared" si="16"/>
        <v>0</v>
      </c>
      <c r="BJ157" s="16" t="s">
        <v>80</v>
      </c>
      <c r="BK157" s="162">
        <f t="shared" si="17"/>
        <v>0</v>
      </c>
      <c r="BL157" s="16" t="s">
        <v>86</v>
      </c>
      <c r="BM157" s="161" t="s">
        <v>617</v>
      </c>
    </row>
    <row r="158" spans="1:65" s="2" customFormat="1" ht="16.5" customHeight="1" x14ac:dyDescent="0.2">
      <c r="A158" s="28"/>
      <c r="B158" s="149"/>
      <c r="C158" s="150">
        <v>29</v>
      </c>
      <c r="D158" s="150" t="s">
        <v>177</v>
      </c>
      <c r="E158" s="151" t="s">
        <v>2261</v>
      </c>
      <c r="F158" s="152" t="s">
        <v>2262</v>
      </c>
      <c r="G158" s="153" t="s">
        <v>275</v>
      </c>
      <c r="H158" s="154">
        <v>70</v>
      </c>
      <c r="I158" s="155"/>
      <c r="J158" s="155"/>
      <c r="K158" s="156"/>
      <c r="L158" s="29"/>
      <c r="M158" s="157" t="s">
        <v>1</v>
      </c>
      <c r="N158" s="158" t="s">
        <v>35</v>
      </c>
      <c r="O158" s="159">
        <v>0</v>
      </c>
      <c r="P158" s="159">
        <f t="shared" si="9"/>
        <v>0</v>
      </c>
      <c r="Q158" s="159">
        <v>0</v>
      </c>
      <c r="R158" s="159">
        <f t="shared" si="10"/>
        <v>0</v>
      </c>
      <c r="S158" s="159">
        <v>0</v>
      </c>
      <c r="T158" s="160">
        <f t="shared" si="11"/>
        <v>0</v>
      </c>
      <c r="U158" s="28"/>
      <c r="V158" s="28"/>
      <c r="W158" s="28"/>
      <c r="X158" s="28"/>
      <c r="Y158" s="28"/>
      <c r="Z158" s="28"/>
      <c r="AA158" s="28"/>
      <c r="AB158" s="28"/>
      <c r="AC158" s="28"/>
      <c r="AD158" s="28"/>
      <c r="AE158" s="28"/>
      <c r="AR158" s="161" t="s">
        <v>86</v>
      </c>
      <c r="AT158" s="161" t="s">
        <v>177</v>
      </c>
      <c r="AU158" s="161" t="s">
        <v>76</v>
      </c>
      <c r="AY158" s="16" t="s">
        <v>175</v>
      </c>
      <c r="BE158" s="162">
        <f t="shared" si="12"/>
        <v>0</v>
      </c>
      <c r="BF158" s="162">
        <f t="shared" si="13"/>
        <v>0</v>
      </c>
      <c r="BG158" s="162">
        <f t="shared" si="14"/>
        <v>0</v>
      </c>
      <c r="BH158" s="162">
        <f t="shared" si="15"/>
        <v>0</v>
      </c>
      <c r="BI158" s="162">
        <f t="shared" si="16"/>
        <v>0</v>
      </c>
      <c r="BJ158" s="16" t="s">
        <v>80</v>
      </c>
      <c r="BK158" s="162">
        <f t="shared" si="17"/>
        <v>0</v>
      </c>
      <c r="BL158" s="16" t="s">
        <v>86</v>
      </c>
      <c r="BM158" s="161" t="s">
        <v>625</v>
      </c>
    </row>
    <row r="159" spans="1:65" s="2" customFormat="1" ht="16.5" customHeight="1" x14ac:dyDescent="0.2">
      <c r="A159" s="28"/>
      <c r="B159" s="149"/>
      <c r="C159" s="150">
        <v>30</v>
      </c>
      <c r="D159" s="150" t="s">
        <v>177</v>
      </c>
      <c r="E159" s="151" t="s">
        <v>2263</v>
      </c>
      <c r="F159" s="152" t="s">
        <v>2264</v>
      </c>
      <c r="G159" s="153" t="s">
        <v>275</v>
      </c>
      <c r="H159" s="154">
        <v>20</v>
      </c>
      <c r="I159" s="155"/>
      <c r="J159" s="155"/>
      <c r="K159" s="156"/>
      <c r="L159" s="29"/>
      <c r="M159" s="157" t="s">
        <v>1</v>
      </c>
      <c r="N159" s="158" t="s">
        <v>35</v>
      </c>
      <c r="O159" s="159">
        <v>0</v>
      </c>
      <c r="P159" s="159">
        <f t="shared" si="9"/>
        <v>0</v>
      </c>
      <c r="Q159" s="159">
        <v>0</v>
      </c>
      <c r="R159" s="159">
        <f t="shared" si="10"/>
        <v>0</v>
      </c>
      <c r="S159" s="159">
        <v>0</v>
      </c>
      <c r="T159" s="160">
        <f t="shared" si="11"/>
        <v>0</v>
      </c>
      <c r="U159" s="28"/>
      <c r="V159" s="28"/>
      <c r="W159" s="28"/>
      <c r="X159" s="28"/>
      <c r="Y159" s="28"/>
      <c r="Z159" s="28"/>
      <c r="AA159" s="28"/>
      <c r="AB159" s="28"/>
      <c r="AC159" s="28"/>
      <c r="AD159" s="28"/>
      <c r="AE159" s="28"/>
      <c r="AR159" s="161" t="s">
        <v>86</v>
      </c>
      <c r="AT159" s="161" t="s">
        <v>177</v>
      </c>
      <c r="AU159" s="161" t="s">
        <v>76</v>
      </c>
      <c r="AY159" s="16" t="s">
        <v>175</v>
      </c>
      <c r="BE159" s="162">
        <f t="shared" si="12"/>
        <v>0</v>
      </c>
      <c r="BF159" s="162">
        <f t="shared" si="13"/>
        <v>0</v>
      </c>
      <c r="BG159" s="162">
        <f t="shared" si="14"/>
        <v>0</v>
      </c>
      <c r="BH159" s="162">
        <f t="shared" si="15"/>
        <v>0</v>
      </c>
      <c r="BI159" s="162">
        <f t="shared" si="16"/>
        <v>0</v>
      </c>
      <c r="BJ159" s="16" t="s">
        <v>80</v>
      </c>
      <c r="BK159" s="162">
        <f t="shared" si="17"/>
        <v>0</v>
      </c>
      <c r="BL159" s="16" t="s">
        <v>86</v>
      </c>
      <c r="BM159" s="161" t="s">
        <v>632</v>
      </c>
    </row>
    <row r="160" spans="1:65" s="2" customFormat="1" ht="16.5" customHeight="1" x14ac:dyDescent="0.2">
      <c r="A160" s="28"/>
      <c r="B160" s="149"/>
      <c r="C160" s="150">
        <v>31</v>
      </c>
      <c r="D160" s="150" t="s">
        <v>177</v>
      </c>
      <c r="E160" s="151" t="s">
        <v>2265</v>
      </c>
      <c r="F160" s="152" t="s">
        <v>2266</v>
      </c>
      <c r="G160" s="153" t="s">
        <v>275</v>
      </c>
      <c r="H160" s="154">
        <v>5</v>
      </c>
      <c r="I160" s="155"/>
      <c r="J160" s="155"/>
      <c r="K160" s="156"/>
      <c r="L160" s="29"/>
      <c r="M160" s="157" t="s">
        <v>1</v>
      </c>
      <c r="N160" s="158" t="s">
        <v>35</v>
      </c>
      <c r="O160" s="159">
        <v>0</v>
      </c>
      <c r="P160" s="159">
        <f t="shared" si="9"/>
        <v>0</v>
      </c>
      <c r="Q160" s="159">
        <v>0</v>
      </c>
      <c r="R160" s="159">
        <f t="shared" si="10"/>
        <v>0</v>
      </c>
      <c r="S160" s="159">
        <v>0</v>
      </c>
      <c r="T160" s="160">
        <f t="shared" si="11"/>
        <v>0</v>
      </c>
      <c r="U160" s="28"/>
      <c r="V160" s="28"/>
      <c r="W160" s="28"/>
      <c r="X160" s="28"/>
      <c r="Y160" s="28"/>
      <c r="Z160" s="28"/>
      <c r="AA160" s="28"/>
      <c r="AB160" s="28"/>
      <c r="AC160" s="28"/>
      <c r="AD160" s="28"/>
      <c r="AE160" s="28"/>
      <c r="AR160" s="161" t="s">
        <v>86</v>
      </c>
      <c r="AT160" s="161" t="s">
        <v>177</v>
      </c>
      <c r="AU160" s="161" t="s">
        <v>76</v>
      </c>
      <c r="AY160" s="16" t="s">
        <v>175</v>
      </c>
      <c r="BE160" s="162">
        <f t="shared" si="12"/>
        <v>0</v>
      </c>
      <c r="BF160" s="162">
        <f t="shared" si="13"/>
        <v>0</v>
      </c>
      <c r="BG160" s="162">
        <f t="shared" si="14"/>
        <v>0</v>
      </c>
      <c r="BH160" s="162">
        <f t="shared" si="15"/>
        <v>0</v>
      </c>
      <c r="BI160" s="162">
        <f t="shared" si="16"/>
        <v>0</v>
      </c>
      <c r="BJ160" s="16" t="s">
        <v>80</v>
      </c>
      <c r="BK160" s="162">
        <f t="shared" si="17"/>
        <v>0</v>
      </c>
      <c r="BL160" s="16" t="s">
        <v>86</v>
      </c>
      <c r="BM160" s="161" t="s">
        <v>640</v>
      </c>
    </row>
    <row r="161" spans="1:65" s="2" customFormat="1" ht="16.5" customHeight="1" x14ac:dyDescent="0.2">
      <c r="A161" s="28"/>
      <c r="B161" s="149"/>
      <c r="C161" s="150">
        <v>32</v>
      </c>
      <c r="D161" s="150" t="s">
        <v>177</v>
      </c>
      <c r="E161" s="151" t="s">
        <v>2267</v>
      </c>
      <c r="F161" s="152" t="s">
        <v>2268</v>
      </c>
      <c r="G161" s="153" t="s">
        <v>275</v>
      </c>
      <c r="H161" s="154">
        <v>5</v>
      </c>
      <c r="I161" s="155"/>
      <c r="J161" s="155"/>
      <c r="K161" s="156"/>
      <c r="L161" s="29"/>
      <c r="M161" s="157" t="s">
        <v>1</v>
      </c>
      <c r="N161" s="158" t="s">
        <v>35</v>
      </c>
      <c r="O161" s="159">
        <v>0</v>
      </c>
      <c r="P161" s="159">
        <f t="shared" si="9"/>
        <v>0</v>
      </c>
      <c r="Q161" s="159">
        <v>0</v>
      </c>
      <c r="R161" s="159">
        <f t="shared" si="10"/>
        <v>0</v>
      </c>
      <c r="S161" s="159">
        <v>0</v>
      </c>
      <c r="T161" s="160">
        <f t="shared" si="11"/>
        <v>0</v>
      </c>
      <c r="U161" s="28"/>
      <c r="V161" s="28"/>
      <c r="W161" s="28"/>
      <c r="X161" s="28"/>
      <c r="Y161" s="28"/>
      <c r="Z161" s="28"/>
      <c r="AA161" s="28"/>
      <c r="AB161" s="28"/>
      <c r="AC161" s="28"/>
      <c r="AD161" s="28"/>
      <c r="AE161" s="28"/>
      <c r="AR161" s="161" t="s">
        <v>86</v>
      </c>
      <c r="AT161" s="161" t="s">
        <v>177</v>
      </c>
      <c r="AU161" s="161" t="s">
        <v>76</v>
      </c>
      <c r="AY161" s="16" t="s">
        <v>175</v>
      </c>
      <c r="BE161" s="162">
        <f t="shared" si="12"/>
        <v>0</v>
      </c>
      <c r="BF161" s="162">
        <f t="shared" si="13"/>
        <v>0</v>
      </c>
      <c r="BG161" s="162">
        <f t="shared" si="14"/>
        <v>0</v>
      </c>
      <c r="BH161" s="162">
        <f t="shared" si="15"/>
        <v>0</v>
      </c>
      <c r="BI161" s="162">
        <f t="shared" si="16"/>
        <v>0</v>
      </c>
      <c r="BJ161" s="16" t="s">
        <v>80</v>
      </c>
      <c r="BK161" s="162">
        <f t="shared" si="17"/>
        <v>0</v>
      </c>
      <c r="BL161" s="16" t="s">
        <v>86</v>
      </c>
      <c r="BM161" s="161" t="s">
        <v>649</v>
      </c>
    </row>
    <row r="162" spans="1:65" s="2" customFormat="1" ht="16.5" customHeight="1" x14ac:dyDescent="0.2">
      <c r="A162" s="28"/>
      <c r="B162" s="149"/>
      <c r="C162" s="150">
        <v>33</v>
      </c>
      <c r="D162" s="150" t="s">
        <v>177</v>
      </c>
      <c r="E162" s="151" t="s">
        <v>2269</v>
      </c>
      <c r="F162" s="152" t="s">
        <v>2270</v>
      </c>
      <c r="G162" s="153" t="s">
        <v>275</v>
      </c>
      <c r="H162" s="154">
        <v>9</v>
      </c>
      <c r="I162" s="155"/>
      <c r="J162" s="155"/>
      <c r="K162" s="156"/>
      <c r="L162" s="29"/>
      <c r="M162" s="157" t="s">
        <v>1</v>
      </c>
      <c r="N162" s="158" t="s">
        <v>35</v>
      </c>
      <c r="O162" s="159">
        <v>0</v>
      </c>
      <c r="P162" s="159">
        <f t="shared" si="9"/>
        <v>0</v>
      </c>
      <c r="Q162" s="159">
        <v>0</v>
      </c>
      <c r="R162" s="159">
        <f t="shared" si="10"/>
        <v>0</v>
      </c>
      <c r="S162" s="159">
        <v>0</v>
      </c>
      <c r="T162" s="160">
        <f t="shared" si="11"/>
        <v>0</v>
      </c>
      <c r="U162" s="28"/>
      <c r="V162" s="28"/>
      <c r="W162" s="28"/>
      <c r="X162" s="28"/>
      <c r="Y162" s="28"/>
      <c r="Z162" s="28"/>
      <c r="AA162" s="28"/>
      <c r="AB162" s="28"/>
      <c r="AC162" s="28"/>
      <c r="AD162" s="28"/>
      <c r="AE162" s="28"/>
      <c r="AR162" s="161" t="s">
        <v>86</v>
      </c>
      <c r="AT162" s="161" t="s">
        <v>177</v>
      </c>
      <c r="AU162" s="161" t="s">
        <v>76</v>
      </c>
      <c r="AY162" s="16" t="s">
        <v>175</v>
      </c>
      <c r="BE162" s="162">
        <f t="shared" si="12"/>
        <v>0</v>
      </c>
      <c r="BF162" s="162">
        <f t="shared" si="13"/>
        <v>0</v>
      </c>
      <c r="BG162" s="162">
        <f t="shared" si="14"/>
        <v>0</v>
      </c>
      <c r="BH162" s="162">
        <f t="shared" si="15"/>
        <v>0</v>
      </c>
      <c r="BI162" s="162">
        <f t="shared" si="16"/>
        <v>0</v>
      </c>
      <c r="BJ162" s="16" t="s">
        <v>80</v>
      </c>
      <c r="BK162" s="162">
        <f t="shared" si="17"/>
        <v>0</v>
      </c>
      <c r="BL162" s="16" t="s">
        <v>86</v>
      </c>
      <c r="BM162" s="161" t="s">
        <v>657</v>
      </c>
    </row>
    <row r="163" spans="1:65" s="2" customFormat="1" ht="16.5" customHeight="1" x14ac:dyDescent="0.2">
      <c r="A163" s="28"/>
      <c r="B163" s="149"/>
      <c r="C163" s="150">
        <v>34</v>
      </c>
      <c r="D163" s="150" t="s">
        <v>177</v>
      </c>
      <c r="E163" s="151" t="s">
        <v>2271</v>
      </c>
      <c r="F163" s="152" t="s">
        <v>2272</v>
      </c>
      <c r="G163" s="153" t="s">
        <v>275</v>
      </c>
      <c r="H163" s="154">
        <v>4</v>
      </c>
      <c r="I163" s="155"/>
      <c r="J163" s="155"/>
      <c r="K163" s="156"/>
      <c r="L163" s="29"/>
      <c r="M163" s="157" t="s">
        <v>1</v>
      </c>
      <c r="N163" s="158" t="s">
        <v>35</v>
      </c>
      <c r="O163" s="159">
        <v>0</v>
      </c>
      <c r="P163" s="159">
        <f t="shared" si="9"/>
        <v>0</v>
      </c>
      <c r="Q163" s="159">
        <v>0</v>
      </c>
      <c r="R163" s="159">
        <f t="shared" si="10"/>
        <v>0</v>
      </c>
      <c r="S163" s="159">
        <v>0</v>
      </c>
      <c r="T163" s="160">
        <f t="shared" si="11"/>
        <v>0</v>
      </c>
      <c r="U163" s="28"/>
      <c r="V163" s="28"/>
      <c r="W163" s="28"/>
      <c r="X163" s="28"/>
      <c r="Y163" s="28"/>
      <c r="Z163" s="28"/>
      <c r="AA163" s="28"/>
      <c r="AB163" s="28"/>
      <c r="AC163" s="28"/>
      <c r="AD163" s="28"/>
      <c r="AE163" s="28"/>
      <c r="AR163" s="161" t="s">
        <v>86</v>
      </c>
      <c r="AT163" s="161" t="s">
        <v>177</v>
      </c>
      <c r="AU163" s="161" t="s">
        <v>76</v>
      </c>
      <c r="AY163" s="16" t="s">
        <v>175</v>
      </c>
      <c r="BE163" s="162">
        <f t="shared" si="12"/>
        <v>0</v>
      </c>
      <c r="BF163" s="162">
        <f t="shared" si="13"/>
        <v>0</v>
      </c>
      <c r="BG163" s="162">
        <f t="shared" si="14"/>
        <v>0</v>
      </c>
      <c r="BH163" s="162">
        <f t="shared" si="15"/>
        <v>0</v>
      </c>
      <c r="BI163" s="162">
        <f t="shared" si="16"/>
        <v>0</v>
      </c>
      <c r="BJ163" s="16" t="s">
        <v>80</v>
      </c>
      <c r="BK163" s="162">
        <f t="shared" si="17"/>
        <v>0</v>
      </c>
      <c r="BL163" s="16" t="s">
        <v>86</v>
      </c>
      <c r="BM163" s="161" t="s">
        <v>666</v>
      </c>
    </row>
    <row r="164" spans="1:65" s="2" customFormat="1" ht="16.5" customHeight="1" x14ac:dyDescent="0.2">
      <c r="A164" s="28"/>
      <c r="B164" s="149"/>
      <c r="C164" s="150">
        <v>35</v>
      </c>
      <c r="D164" s="150" t="s">
        <v>177</v>
      </c>
      <c r="E164" s="151" t="s">
        <v>2273</v>
      </c>
      <c r="F164" s="152" t="s">
        <v>2230</v>
      </c>
      <c r="G164" s="153" t="s">
        <v>275</v>
      </c>
      <c r="H164" s="154">
        <v>8</v>
      </c>
      <c r="I164" s="155"/>
      <c r="J164" s="155"/>
      <c r="K164" s="156"/>
      <c r="L164" s="29"/>
      <c r="M164" s="157" t="s">
        <v>1</v>
      </c>
      <c r="N164" s="158" t="s">
        <v>35</v>
      </c>
      <c r="O164" s="159">
        <v>0</v>
      </c>
      <c r="P164" s="159">
        <f t="shared" si="9"/>
        <v>0</v>
      </c>
      <c r="Q164" s="159">
        <v>0</v>
      </c>
      <c r="R164" s="159">
        <f t="shared" si="10"/>
        <v>0</v>
      </c>
      <c r="S164" s="159">
        <v>0</v>
      </c>
      <c r="T164" s="160">
        <f t="shared" si="11"/>
        <v>0</v>
      </c>
      <c r="U164" s="28"/>
      <c r="V164" s="28"/>
      <c r="W164" s="28"/>
      <c r="X164" s="28"/>
      <c r="Y164" s="28"/>
      <c r="Z164" s="28"/>
      <c r="AA164" s="28"/>
      <c r="AB164" s="28"/>
      <c r="AC164" s="28"/>
      <c r="AD164" s="28"/>
      <c r="AE164" s="28"/>
      <c r="AR164" s="161" t="s">
        <v>86</v>
      </c>
      <c r="AT164" s="161" t="s">
        <v>177</v>
      </c>
      <c r="AU164" s="161" t="s">
        <v>76</v>
      </c>
      <c r="AY164" s="16" t="s">
        <v>175</v>
      </c>
      <c r="BE164" s="162">
        <f t="shared" si="12"/>
        <v>0</v>
      </c>
      <c r="BF164" s="162">
        <f t="shared" si="13"/>
        <v>0</v>
      </c>
      <c r="BG164" s="162">
        <f t="shared" si="14"/>
        <v>0</v>
      </c>
      <c r="BH164" s="162">
        <f t="shared" si="15"/>
        <v>0</v>
      </c>
      <c r="BI164" s="162">
        <f t="shared" si="16"/>
        <v>0</v>
      </c>
      <c r="BJ164" s="16" t="s">
        <v>80</v>
      </c>
      <c r="BK164" s="162">
        <f t="shared" si="17"/>
        <v>0</v>
      </c>
      <c r="BL164" s="16" t="s">
        <v>86</v>
      </c>
      <c r="BM164" s="161" t="s">
        <v>672</v>
      </c>
    </row>
    <row r="165" spans="1:65" s="2" customFormat="1" ht="16.5" customHeight="1" x14ac:dyDescent="0.2">
      <c r="A165" s="28"/>
      <c r="B165" s="149"/>
      <c r="C165" s="150">
        <v>36</v>
      </c>
      <c r="D165" s="150" t="s">
        <v>177</v>
      </c>
      <c r="E165" s="151" t="s">
        <v>2274</v>
      </c>
      <c r="F165" s="152" t="s">
        <v>2275</v>
      </c>
      <c r="G165" s="153" t="s">
        <v>275</v>
      </c>
      <c r="H165" s="154">
        <v>4</v>
      </c>
      <c r="I165" s="155"/>
      <c r="J165" s="155"/>
      <c r="K165" s="156"/>
      <c r="L165" s="29"/>
      <c r="M165" s="157" t="s">
        <v>1</v>
      </c>
      <c r="N165" s="158" t="s">
        <v>35</v>
      </c>
      <c r="O165" s="159">
        <v>0</v>
      </c>
      <c r="P165" s="159">
        <f t="shared" si="9"/>
        <v>0</v>
      </c>
      <c r="Q165" s="159">
        <v>0</v>
      </c>
      <c r="R165" s="159">
        <f t="shared" si="10"/>
        <v>0</v>
      </c>
      <c r="S165" s="159">
        <v>0</v>
      </c>
      <c r="T165" s="160">
        <f t="shared" si="11"/>
        <v>0</v>
      </c>
      <c r="U165" s="28"/>
      <c r="V165" s="28"/>
      <c r="W165" s="28"/>
      <c r="X165" s="28"/>
      <c r="Y165" s="28"/>
      <c r="Z165" s="28"/>
      <c r="AA165" s="28"/>
      <c r="AB165" s="28"/>
      <c r="AC165" s="28"/>
      <c r="AD165" s="28"/>
      <c r="AE165" s="28"/>
      <c r="AR165" s="161" t="s">
        <v>86</v>
      </c>
      <c r="AT165" s="161" t="s">
        <v>177</v>
      </c>
      <c r="AU165" s="161" t="s">
        <v>76</v>
      </c>
      <c r="AY165" s="16" t="s">
        <v>175</v>
      </c>
      <c r="BE165" s="162">
        <f t="shared" si="12"/>
        <v>0</v>
      </c>
      <c r="BF165" s="162">
        <f t="shared" si="13"/>
        <v>0</v>
      </c>
      <c r="BG165" s="162">
        <f t="shared" si="14"/>
        <v>0</v>
      </c>
      <c r="BH165" s="162">
        <f t="shared" si="15"/>
        <v>0</v>
      </c>
      <c r="BI165" s="162">
        <f t="shared" si="16"/>
        <v>0</v>
      </c>
      <c r="BJ165" s="16" t="s">
        <v>80</v>
      </c>
      <c r="BK165" s="162">
        <f t="shared" si="17"/>
        <v>0</v>
      </c>
      <c r="BL165" s="16" t="s">
        <v>86</v>
      </c>
      <c r="BM165" s="161" t="s">
        <v>680</v>
      </c>
    </row>
    <row r="166" spans="1:65" s="2" customFormat="1" ht="16.5" customHeight="1" x14ac:dyDescent="0.2">
      <c r="A166" s="28"/>
      <c r="B166" s="149"/>
      <c r="C166" s="150">
        <v>37</v>
      </c>
      <c r="D166" s="150" t="s">
        <v>177</v>
      </c>
      <c r="E166" s="151" t="s">
        <v>2276</v>
      </c>
      <c r="F166" s="152" t="s">
        <v>2277</v>
      </c>
      <c r="G166" s="153" t="s">
        <v>275</v>
      </c>
      <c r="H166" s="154">
        <v>4</v>
      </c>
      <c r="I166" s="155"/>
      <c r="J166" s="155"/>
      <c r="K166" s="156"/>
      <c r="L166" s="29"/>
      <c r="M166" s="157" t="s">
        <v>1</v>
      </c>
      <c r="N166" s="158" t="s">
        <v>35</v>
      </c>
      <c r="O166" s="159">
        <v>0</v>
      </c>
      <c r="P166" s="159">
        <f t="shared" si="9"/>
        <v>0</v>
      </c>
      <c r="Q166" s="159">
        <v>0</v>
      </c>
      <c r="R166" s="159">
        <f t="shared" si="10"/>
        <v>0</v>
      </c>
      <c r="S166" s="159">
        <v>0</v>
      </c>
      <c r="T166" s="160">
        <f t="shared" si="11"/>
        <v>0</v>
      </c>
      <c r="U166" s="28"/>
      <c r="V166" s="28"/>
      <c r="W166" s="28"/>
      <c r="X166" s="28"/>
      <c r="Y166" s="28"/>
      <c r="Z166" s="28"/>
      <c r="AA166" s="28"/>
      <c r="AB166" s="28"/>
      <c r="AC166" s="28"/>
      <c r="AD166" s="28"/>
      <c r="AE166" s="28"/>
      <c r="AR166" s="161" t="s">
        <v>86</v>
      </c>
      <c r="AT166" s="161" t="s">
        <v>177</v>
      </c>
      <c r="AU166" s="161" t="s">
        <v>76</v>
      </c>
      <c r="AY166" s="16" t="s">
        <v>175</v>
      </c>
      <c r="BE166" s="162">
        <f t="shared" si="12"/>
        <v>0</v>
      </c>
      <c r="BF166" s="162">
        <f t="shared" si="13"/>
        <v>0</v>
      </c>
      <c r="BG166" s="162">
        <f t="shared" si="14"/>
        <v>0</v>
      </c>
      <c r="BH166" s="162">
        <f t="shared" si="15"/>
        <v>0</v>
      </c>
      <c r="BI166" s="162">
        <f t="shared" si="16"/>
        <v>0</v>
      </c>
      <c r="BJ166" s="16" t="s">
        <v>80</v>
      </c>
      <c r="BK166" s="162">
        <f t="shared" si="17"/>
        <v>0</v>
      </c>
      <c r="BL166" s="16" t="s">
        <v>86</v>
      </c>
      <c r="BM166" s="161" t="s">
        <v>1207</v>
      </c>
    </row>
    <row r="167" spans="1:65" s="2" customFormat="1" ht="16.5" customHeight="1" x14ac:dyDescent="0.2">
      <c r="A167" s="28"/>
      <c r="B167" s="149"/>
      <c r="C167" s="150">
        <v>38</v>
      </c>
      <c r="D167" s="150" t="s">
        <v>177</v>
      </c>
      <c r="E167" s="151" t="s">
        <v>2278</v>
      </c>
      <c r="F167" s="152" t="s">
        <v>2279</v>
      </c>
      <c r="G167" s="153" t="s">
        <v>275</v>
      </c>
      <c r="H167" s="154">
        <v>10</v>
      </c>
      <c r="I167" s="155"/>
      <c r="J167" s="155"/>
      <c r="K167" s="156"/>
      <c r="L167" s="29"/>
      <c r="M167" s="157" t="s">
        <v>1</v>
      </c>
      <c r="N167" s="158" t="s">
        <v>35</v>
      </c>
      <c r="O167" s="159">
        <v>0</v>
      </c>
      <c r="P167" s="159">
        <f t="shared" si="9"/>
        <v>0</v>
      </c>
      <c r="Q167" s="159">
        <v>0</v>
      </c>
      <c r="R167" s="159">
        <f t="shared" si="10"/>
        <v>0</v>
      </c>
      <c r="S167" s="159">
        <v>0</v>
      </c>
      <c r="T167" s="160">
        <f t="shared" si="11"/>
        <v>0</v>
      </c>
      <c r="U167" s="28"/>
      <c r="V167" s="28"/>
      <c r="W167" s="28"/>
      <c r="X167" s="28"/>
      <c r="Y167" s="28"/>
      <c r="Z167" s="28"/>
      <c r="AA167" s="28"/>
      <c r="AB167" s="28"/>
      <c r="AC167" s="28"/>
      <c r="AD167" s="28"/>
      <c r="AE167" s="28"/>
      <c r="AR167" s="161" t="s">
        <v>86</v>
      </c>
      <c r="AT167" s="161" t="s">
        <v>177</v>
      </c>
      <c r="AU167" s="161" t="s">
        <v>76</v>
      </c>
      <c r="AY167" s="16" t="s">
        <v>175</v>
      </c>
      <c r="BE167" s="162">
        <f t="shared" si="12"/>
        <v>0</v>
      </c>
      <c r="BF167" s="162">
        <f t="shared" si="13"/>
        <v>0</v>
      </c>
      <c r="BG167" s="162">
        <f t="shared" si="14"/>
        <v>0</v>
      </c>
      <c r="BH167" s="162">
        <f t="shared" si="15"/>
        <v>0</v>
      </c>
      <c r="BI167" s="162">
        <f t="shared" si="16"/>
        <v>0</v>
      </c>
      <c r="BJ167" s="16" t="s">
        <v>80</v>
      </c>
      <c r="BK167" s="162">
        <f t="shared" si="17"/>
        <v>0</v>
      </c>
      <c r="BL167" s="16" t="s">
        <v>86</v>
      </c>
      <c r="BM167" s="161" t="s">
        <v>1209</v>
      </c>
    </row>
    <row r="168" spans="1:65" s="2" customFormat="1" ht="16.5" customHeight="1" x14ac:dyDescent="0.2">
      <c r="A168" s="28"/>
      <c r="B168" s="149"/>
      <c r="C168" s="150">
        <v>39</v>
      </c>
      <c r="D168" s="150" t="s">
        <v>177</v>
      </c>
      <c r="E168" s="151" t="s">
        <v>2280</v>
      </c>
      <c r="F168" s="152" t="s">
        <v>2281</v>
      </c>
      <c r="G168" s="153" t="s">
        <v>275</v>
      </c>
      <c r="H168" s="154">
        <v>8</v>
      </c>
      <c r="I168" s="155"/>
      <c r="J168" s="155"/>
      <c r="K168" s="156"/>
      <c r="L168" s="29"/>
      <c r="M168" s="157" t="s">
        <v>1</v>
      </c>
      <c r="N168" s="158" t="s">
        <v>35</v>
      </c>
      <c r="O168" s="159">
        <v>0</v>
      </c>
      <c r="P168" s="159">
        <f t="shared" si="9"/>
        <v>0</v>
      </c>
      <c r="Q168" s="159">
        <v>0</v>
      </c>
      <c r="R168" s="159">
        <f t="shared" si="10"/>
        <v>0</v>
      </c>
      <c r="S168" s="159">
        <v>0</v>
      </c>
      <c r="T168" s="160">
        <f t="shared" si="11"/>
        <v>0</v>
      </c>
      <c r="U168" s="28"/>
      <c r="V168" s="28"/>
      <c r="W168" s="28"/>
      <c r="X168" s="28"/>
      <c r="Y168" s="28"/>
      <c r="Z168" s="28"/>
      <c r="AA168" s="28"/>
      <c r="AB168" s="28"/>
      <c r="AC168" s="28"/>
      <c r="AD168" s="28"/>
      <c r="AE168" s="28"/>
      <c r="AR168" s="161" t="s">
        <v>86</v>
      </c>
      <c r="AT168" s="161" t="s">
        <v>177</v>
      </c>
      <c r="AU168" s="161" t="s">
        <v>76</v>
      </c>
      <c r="AY168" s="16" t="s">
        <v>175</v>
      </c>
      <c r="BE168" s="162">
        <f t="shared" si="12"/>
        <v>0</v>
      </c>
      <c r="BF168" s="162">
        <f t="shared" si="13"/>
        <v>0</v>
      </c>
      <c r="BG168" s="162">
        <f t="shared" si="14"/>
        <v>0</v>
      </c>
      <c r="BH168" s="162">
        <f t="shared" si="15"/>
        <v>0</v>
      </c>
      <c r="BI168" s="162">
        <f t="shared" si="16"/>
        <v>0</v>
      </c>
      <c r="BJ168" s="16" t="s">
        <v>80</v>
      </c>
      <c r="BK168" s="162">
        <f t="shared" si="17"/>
        <v>0</v>
      </c>
      <c r="BL168" s="16" t="s">
        <v>86</v>
      </c>
      <c r="BM168" s="161" t="s">
        <v>1211</v>
      </c>
    </row>
    <row r="169" spans="1:65" s="2" customFormat="1" ht="16.5" customHeight="1" x14ac:dyDescent="0.2">
      <c r="A169" s="28"/>
      <c r="B169" s="149"/>
      <c r="C169" s="150">
        <v>40</v>
      </c>
      <c r="D169" s="150" t="s">
        <v>177</v>
      </c>
      <c r="E169" s="151" t="s">
        <v>2282</v>
      </c>
      <c r="F169" s="152" t="s">
        <v>2283</v>
      </c>
      <c r="G169" s="153" t="s">
        <v>275</v>
      </c>
      <c r="H169" s="154">
        <v>4</v>
      </c>
      <c r="I169" s="155"/>
      <c r="J169" s="155"/>
      <c r="K169" s="156"/>
      <c r="L169" s="29"/>
      <c r="M169" s="157" t="s">
        <v>1</v>
      </c>
      <c r="N169" s="158" t="s">
        <v>35</v>
      </c>
      <c r="O169" s="159">
        <v>0</v>
      </c>
      <c r="P169" s="159">
        <f t="shared" si="9"/>
        <v>0</v>
      </c>
      <c r="Q169" s="159">
        <v>0</v>
      </c>
      <c r="R169" s="159">
        <f t="shared" si="10"/>
        <v>0</v>
      </c>
      <c r="S169" s="159">
        <v>0</v>
      </c>
      <c r="T169" s="160">
        <f t="shared" si="11"/>
        <v>0</v>
      </c>
      <c r="U169" s="28"/>
      <c r="V169" s="28"/>
      <c r="W169" s="28"/>
      <c r="X169" s="28"/>
      <c r="Y169" s="28"/>
      <c r="Z169" s="28"/>
      <c r="AA169" s="28"/>
      <c r="AB169" s="28"/>
      <c r="AC169" s="28"/>
      <c r="AD169" s="28"/>
      <c r="AE169" s="28"/>
      <c r="AR169" s="161" t="s">
        <v>86</v>
      </c>
      <c r="AT169" s="161" t="s">
        <v>177</v>
      </c>
      <c r="AU169" s="161" t="s">
        <v>76</v>
      </c>
      <c r="AY169" s="16" t="s">
        <v>175</v>
      </c>
      <c r="BE169" s="162">
        <f t="shared" si="12"/>
        <v>0</v>
      </c>
      <c r="BF169" s="162">
        <f t="shared" si="13"/>
        <v>0</v>
      </c>
      <c r="BG169" s="162">
        <f t="shared" si="14"/>
        <v>0</v>
      </c>
      <c r="BH169" s="162">
        <f t="shared" si="15"/>
        <v>0</v>
      </c>
      <c r="BI169" s="162">
        <f t="shared" si="16"/>
        <v>0</v>
      </c>
      <c r="BJ169" s="16" t="s">
        <v>80</v>
      </c>
      <c r="BK169" s="162">
        <f t="shared" si="17"/>
        <v>0</v>
      </c>
      <c r="BL169" s="16" t="s">
        <v>86</v>
      </c>
      <c r="BM169" s="161" t="s">
        <v>1214</v>
      </c>
    </row>
    <row r="170" spans="1:65" s="2" customFormat="1" ht="16.5" customHeight="1" x14ac:dyDescent="0.2">
      <c r="A170" s="28"/>
      <c r="B170" s="149"/>
      <c r="C170" s="150">
        <v>41</v>
      </c>
      <c r="D170" s="150" t="s">
        <v>177</v>
      </c>
      <c r="E170" s="151" t="s">
        <v>1619</v>
      </c>
      <c r="F170" s="152" t="s">
        <v>2284</v>
      </c>
      <c r="G170" s="153" t="s">
        <v>1124</v>
      </c>
      <c r="H170" s="154">
        <v>4</v>
      </c>
      <c r="I170" s="155"/>
      <c r="J170" s="155"/>
      <c r="K170" s="156"/>
      <c r="L170" s="29"/>
      <c r="M170" s="157" t="s">
        <v>1</v>
      </c>
      <c r="N170" s="158" t="s">
        <v>35</v>
      </c>
      <c r="O170" s="159">
        <v>0</v>
      </c>
      <c r="P170" s="159">
        <f t="shared" si="9"/>
        <v>0</v>
      </c>
      <c r="Q170" s="159">
        <v>0</v>
      </c>
      <c r="R170" s="159">
        <f t="shared" si="10"/>
        <v>0</v>
      </c>
      <c r="S170" s="159">
        <v>0</v>
      </c>
      <c r="T170" s="160">
        <f t="shared" si="11"/>
        <v>0</v>
      </c>
      <c r="U170" s="28"/>
      <c r="V170" s="28"/>
      <c r="W170" s="28"/>
      <c r="X170" s="28"/>
      <c r="Y170" s="28"/>
      <c r="Z170" s="28"/>
      <c r="AA170" s="28"/>
      <c r="AB170" s="28"/>
      <c r="AC170" s="28"/>
      <c r="AD170" s="28"/>
      <c r="AE170" s="28"/>
      <c r="AR170" s="161" t="s">
        <v>86</v>
      </c>
      <c r="AT170" s="161" t="s">
        <v>177</v>
      </c>
      <c r="AU170" s="161" t="s">
        <v>76</v>
      </c>
      <c r="AY170" s="16" t="s">
        <v>175</v>
      </c>
      <c r="BE170" s="162">
        <f t="shared" si="12"/>
        <v>0</v>
      </c>
      <c r="BF170" s="162">
        <f t="shared" si="13"/>
        <v>0</v>
      </c>
      <c r="BG170" s="162">
        <f t="shared" si="14"/>
        <v>0</v>
      </c>
      <c r="BH170" s="162">
        <f t="shared" si="15"/>
        <v>0</v>
      </c>
      <c r="BI170" s="162">
        <f t="shared" si="16"/>
        <v>0</v>
      </c>
      <c r="BJ170" s="16" t="s">
        <v>80</v>
      </c>
      <c r="BK170" s="162">
        <f t="shared" si="17"/>
        <v>0</v>
      </c>
      <c r="BL170" s="16" t="s">
        <v>86</v>
      </c>
      <c r="BM170" s="161" t="s">
        <v>1216</v>
      </c>
    </row>
    <row r="171" spans="1:65" s="2" customFormat="1" ht="27" customHeight="1" x14ac:dyDescent="0.2">
      <c r="A171" s="28"/>
      <c r="B171" s="149"/>
      <c r="C171" s="150">
        <v>42</v>
      </c>
      <c r="D171" s="150" t="s">
        <v>177</v>
      </c>
      <c r="E171" s="151" t="s">
        <v>1621</v>
      </c>
      <c r="F171" s="152" t="s">
        <v>2952</v>
      </c>
      <c r="G171" s="153" t="s">
        <v>1124</v>
      </c>
      <c r="H171" s="154">
        <v>6</v>
      </c>
      <c r="I171" s="155"/>
      <c r="J171" s="155"/>
      <c r="K171" s="156"/>
      <c r="L171" s="29"/>
      <c r="M171" s="157" t="s">
        <v>1</v>
      </c>
      <c r="N171" s="158" t="s">
        <v>35</v>
      </c>
      <c r="O171" s="159">
        <v>0</v>
      </c>
      <c r="P171" s="159">
        <f t="shared" si="9"/>
        <v>0</v>
      </c>
      <c r="Q171" s="159">
        <v>0</v>
      </c>
      <c r="R171" s="159">
        <f t="shared" si="10"/>
        <v>0</v>
      </c>
      <c r="S171" s="159">
        <v>0</v>
      </c>
      <c r="T171" s="160">
        <f t="shared" si="11"/>
        <v>0</v>
      </c>
      <c r="U171" s="28"/>
      <c r="V171" s="28"/>
      <c r="W171" s="28"/>
      <c r="X171" s="28"/>
      <c r="Y171" s="28"/>
      <c r="Z171" s="28"/>
      <c r="AA171" s="28"/>
      <c r="AB171" s="28"/>
      <c r="AC171" s="28"/>
      <c r="AD171" s="28"/>
      <c r="AE171" s="28"/>
      <c r="AR171" s="161" t="s">
        <v>86</v>
      </c>
      <c r="AT171" s="161" t="s">
        <v>177</v>
      </c>
      <c r="AU171" s="161" t="s">
        <v>76</v>
      </c>
      <c r="AY171" s="16" t="s">
        <v>175</v>
      </c>
      <c r="BE171" s="162">
        <f t="shared" si="12"/>
        <v>0</v>
      </c>
      <c r="BF171" s="162">
        <f t="shared" si="13"/>
        <v>0</v>
      </c>
      <c r="BG171" s="162">
        <f t="shared" si="14"/>
        <v>0</v>
      </c>
      <c r="BH171" s="162">
        <f t="shared" si="15"/>
        <v>0</v>
      </c>
      <c r="BI171" s="162">
        <f t="shared" si="16"/>
        <v>0</v>
      </c>
      <c r="BJ171" s="16" t="s">
        <v>80</v>
      </c>
      <c r="BK171" s="162">
        <f t="shared" si="17"/>
        <v>0</v>
      </c>
      <c r="BL171" s="16" t="s">
        <v>86</v>
      </c>
      <c r="BM171" s="161" t="s">
        <v>1219</v>
      </c>
    </row>
    <row r="172" spans="1:65" s="2" customFormat="1" ht="16.5" customHeight="1" x14ac:dyDescent="0.2">
      <c r="A172" s="28"/>
      <c r="B172" s="149"/>
      <c r="C172" s="150">
        <v>43</v>
      </c>
      <c r="D172" s="150" t="s">
        <v>177</v>
      </c>
      <c r="E172" s="151" t="s">
        <v>2090</v>
      </c>
      <c r="F172" s="152" t="s">
        <v>2091</v>
      </c>
      <c r="G172" s="153" t="s">
        <v>1124</v>
      </c>
      <c r="H172" s="154">
        <v>10</v>
      </c>
      <c r="I172" s="155"/>
      <c r="J172" s="155"/>
      <c r="K172" s="156"/>
      <c r="L172" s="29"/>
      <c r="M172" s="157" t="s">
        <v>1</v>
      </c>
      <c r="N172" s="158" t="s">
        <v>35</v>
      </c>
      <c r="O172" s="159">
        <v>0</v>
      </c>
      <c r="P172" s="159">
        <f t="shared" si="9"/>
        <v>0</v>
      </c>
      <c r="Q172" s="159">
        <v>0</v>
      </c>
      <c r="R172" s="159">
        <f t="shared" si="10"/>
        <v>0</v>
      </c>
      <c r="S172" s="159">
        <v>0</v>
      </c>
      <c r="T172" s="160">
        <f t="shared" si="11"/>
        <v>0</v>
      </c>
      <c r="U172" s="28"/>
      <c r="V172" s="28"/>
      <c r="W172" s="28"/>
      <c r="X172" s="28"/>
      <c r="Y172" s="28"/>
      <c r="Z172" s="28"/>
      <c r="AA172" s="28"/>
      <c r="AB172" s="28"/>
      <c r="AC172" s="28"/>
      <c r="AD172" s="28"/>
      <c r="AE172" s="28"/>
      <c r="AR172" s="161" t="s">
        <v>86</v>
      </c>
      <c r="AT172" s="161" t="s">
        <v>177</v>
      </c>
      <c r="AU172" s="161" t="s">
        <v>76</v>
      </c>
      <c r="AY172" s="16" t="s">
        <v>175</v>
      </c>
      <c r="BE172" s="162">
        <f t="shared" si="12"/>
        <v>0</v>
      </c>
      <c r="BF172" s="162">
        <f t="shared" si="13"/>
        <v>0</v>
      </c>
      <c r="BG172" s="162">
        <f t="shared" si="14"/>
        <v>0</v>
      </c>
      <c r="BH172" s="162">
        <f t="shared" si="15"/>
        <v>0</v>
      </c>
      <c r="BI172" s="162">
        <f t="shared" si="16"/>
        <v>0</v>
      </c>
      <c r="BJ172" s="16" t="s">
        <v>80</v>
      </c>
      <c r="BK172" s="162">
        <f t="shared" si="17"/>
        <v>0</v>
      </c>
      <c r="BL172" s="16" t="s">
        <v>86</v>
      </c>
      <c r="BM172" s="161" t="s">
        <v>1222</v>
      </c>
    </row>
    <row r="173" spans="1:65" s="12" customFormat="1" ht="25.9" customHeight="1" x14ac:dyDescent="0.2">
      <c r="B173" s="137"/>
      <c r="D173" s="138" t="s">
        <v>68</v>
      </c>
      <c r="E173" s="139" t="s">
        <v>2092</v>
      </c>
      <c r="F173" s="139" t="s">
        <v>2093</v>
      </c>
      <c r="J173" s="140"/>
      <c r="L173" s="137"/>
      <c r="M173" s="141"/>
      <c r="N173" s="142"/>
      <c r="O173" s="142"/>
      <c r="P173" s="143">
        <f>SUM(P174:P176)</f>
        <v>0</v>
      </c>
      <c r="Q173" s="142"/>
      <c r="R173" s="143">
        <f>SUM(R174:R176)</f>
        <v>0</v>
      </c>
      <c r="S173" s="142"/>
      <c r="T173" s="144">
        <f>SUM(T174:T176)</f>
        <v>0</v>
      </c>
      <c r="AR173" s="138" t="s">
        <v>76</v>
      </c>
      <c r="AT173" s="145" t="s">
        <v>68</v>
      </c>
      <c r="AU173" s="145" t="s">
        <v>69</v>
      </c>
      <c r="AY173" s="138" t="s">
        <v>175</v>
      </c>
      <c r="BK173" s="146">
        <f>SUM(BK174:BK176)</f>
        <v>0</v>
      </c>
    </row>
    <row r="174" spans="1:65" s="2" customFormat="1" ht="16.5" customHeight="1" x14ac:dyDescent="0.2">
      <c r="A174" s="28"/>
      <c r="B174" s="149"/>
      <c r="C174" s="150">
        <v>44</v>
      </c>
      <c r="D174" s="150" t="s">
        <v>177</v>
      </c>
      <c r="E174" s="151" t="s">
        <v>2285</v>
      </c>
      <c r="F174" s="152" t="s">
        <v>2286</v>
      </c>
      <c r="G174" s="153" t="s">
        <v>250</v>
      </c>
      <c r="H174" s="154">
        <v>47</v>
      </c>
      <c r="I174" s="155"/>
      <c r="J174" s="155"/>
      <c r="K174" s="156"/>
      <c r="L174" s="29"/>
      <c r="M174" s="157" t="s">
        <v>1</v>
      </c>
      <c r="N174" s="158" t="s">
        <v>35</v>
      </c>
      <c r="O174" s="159">
        <v>0</v>
      </c>
      <c r="P174" s="159">
        <f>O174*H174</f>
        <v>0</v>
      </c>
      <c r="Q174" s="159">
        <v>0</v>
      </c>
      <c r="R174" s="159">
        <f>Q174*H174</f>
        <v>0</v>
      </c>
      <c r="S174" s="159">
        <v>0</v>
      </c>
      <c r="T174" s="160">
        <f>S174*H174</f>
        <v>0</v>
      </c>
      <c r="U174" s="28"/>
      <c r="V174" s="28"/>
      <c r="W174" s="28"/>
      <c r="X174" s="28"/>
      <c r="Y174" s="28"/>
      <c r="Z174" s="28"/>
      <c r="AA174" s="28"/>
      <c r="AB174" s="28"/>
      <c r="AC174" s="28"/>
      <c r="AD174" s="28"/>
      <c r="AE174" s="28"/>
      <c r="AR174" s="161" t="s">
        <v>86</v>
      </c>
      <c r="AT174" s="161" t="s">
        <v>177</v>
      </c>
      <c r="AU174" s="161" t="s">
        <v>76</v>
      </c>
      <c r="AY174" s="16" t="s">
        <v>175</v>
      </c>
      <c r="BE174" s="162">
        <f>IF(N174="základná",J174,0)</f>
        <v>0</v>
      </c>
      <c r="BF174" s="162">
        <f>IF(N174="znížená",J174,0)</f>
        <v>0</v>
      </c>
      <c r="BG174" s="162">
        <f>IF(N174="zákl. prenesená",J174,0)</f>
        <v>0</v>
      </c>
      <c r="BH174" s="162">
        <f>IF(N174="zníž. prenesená",J174,0)</f>
        <v>0</v>
      </c>
      <c r="BI174" s="162">
        <f>IF(N174="nulová",J174,0)</f>
        <v>0</v>
      </c>
      <c r="BJ174" s="16" t="s">
        <v>80</v>
      </c>
      <c r="BK174" s="162">
        <f>ROUND(I174*H174,2)</f>
        <v>0</v>
      </c>
      <c r="BL174" s="16" t="s">
        <v>86</v>
      </c>
      <c r="BM174" s="161" t="s">
        <v>1228</v>
      </c>
    </row>
    <row r="175" spans="1:65" s="2" customFormat="1" ht="16.5" customHeight="1" x14ac:dyDescent="0.2">
      <c r="A175" s="28"/>
      <c r="B175" s="149"/>
      <c r="C175" s="150">
        <v>45</v>
      </c>
      <c r="D175" s="150" t="s">
        <v>177</v>
      </c>
      <c r="E175" s="151" t="s">
        <v>2287</v>
      </c>
      <c r="F175" s="152" t="s">
        <v>2288</v>
      </c>
      <c r="G175" s="153" t="s">
        <v>250</v>
      </c>
      <c r="H175" s="154">
        <v>47</v>
      </c>
      <c r="I175" s="155"/>
      <c r="J175" s="155"/>
      <c r="K175" s="156"/>
      <c r="L175" s="29"/>
      <c r="M175" s="157" t="s">
        <v>1</v>
      </c>
      <c r="N175" s="158" t="s">
        <v>35</v>
      </c>
      <c r="O175" s="159">
        <v>0</v>
      </c>
      <c r="P175" s="159">
        <f>O175*H175</f>
        <v>0</v>
      </c>
      <c r="Q175" s="159">
        <v>0</v>
      </c>
      <c r="R175" s="159">
        <f>Q175*H175</f>
        <v>0</v>
      </c>
      <c r="S175" s="159">
        <v>0</v>
      </c>
      <c r="T175" s="160">
        <f>S175*H175</f>
        <v>0</v>
      </c>
      <c r="U175" s="28"/>
      <c r="V175" s="28"/>
      <c r="W175" s="28"/>
      <c r="X175" s="28"/>
      <c r="Y175" s="28"/>
      <c r="Z175" s="28"/>
      <c r="AA175" s="28"/>
      <c r="AB175" s="28"/>
      <c r="AC175" s="28"/>
      <c r="AD175" s="28"/>
      <c r="AE175" s="28"/>
      <c r="AR175" s="161" t="s">
        <v>86</v>
      </c>
      <c r="AT175" s="161" t="s">
        <v>177</v>
      </c>
      <c r="AU175" s="161" t="s">
        <v>76</v>
      </c>
      <c r="AY175" s="16" t="s">
        <v>175</v>
      </c>
      <c r="BE175" s="162">
        <f>IF(N175="základná",J175,0)</f>
        <v>0</v>
      </c>
      <c r="BF175" s="162">
        <f>IF(N175="znížená",J175,0)</f>
        <v>0</v>
      </c>
      <c r="BG175" s="162">
        <f>IF(N175="zákl. prenesená",J175,0)</f>
        <v>0</v>
      </c>
      <c r="BH175" s="162">
        <f>IF(N175="zníž. prenesená",J175,0)</f>
        <v>0</v>
      </c>
      <c r="BI175" s="162">
        <f>IF(N175="nulová",J175,0)</f>
        <v>0</v>
      </c>
      <c r="BJ175" s="16" t="s">
        <v>80</v>
      </c>
      <c r="BK175" s="162">
        <f>ROUND(I175*H175,2)</f>
        <v>0</v>
      </c>
      <c r="BL175" s="16" t="s">
        <v>86</v>
      </c>
      <c r="BM175" s="161" t="s">
        <v>1231</v>
      </c>
    </row>
    <row r="176" spans="1:65" s="2" customFormat="1" ht="16.5" customHeight="1" x14ac:dyDescent="0.2">
      <c r="A176" s="28"/>
      <c r="B176" s="149"/>
      <c r="C176" s="150">
        <v>46</v>
      </c>
      <c r="D176" s="150" t="s">
        <v>177</v>
      </c>
      <c r="E176" s="151" t="s">
        <v>2104</v>
      </c>
      <c r="F176" s="152" t="s">
        <v>2105</v>
      </c>
      <c r="G176" s="153" t="s">
        <v>180</v>
      </c>
      <c r="H176" s="154">
        <v>17</v>
      </c>
      <c r="I176" s="155"/>
      <c r="J176" s="155"/>
      <c r="K176" s="156"/>
      <c r="L176" s="29"/>
      <c r="M176" s="188" t="s">
        <v>1</v>
      </c>
      <c r="N176" s="189" t="s">
        <v>35</v>
      </c>
      <c r="O176" s="190">
        <v>0</v>
      </c>
      <c r="P176" s="190">
        <f>O176*H176</f>
        <v>0</v>
      </c>
      <c r="Q176" s="190">
        <v>0</v>
      </c>
      <c r="R176" s="190">
        <f>Q176*H176</f>
        <v>0</v>
      </c>
      <c r="S176" s="190">
        <v>0</v>
      </c>
      <c r="T176" s="191">
        <f>S176*H176</f>
        <v>0</v>
      </c>
      <c r="U176" s="28"/>
      <c r="V176" s="28"/>
      <c r="W176" s="28"/>
      <c r="X176" s="28"/>
      <c r="Y176" s="28"/>
      <c r="Z176" s="28"/>
      <c r="AA176" s="28"/>
      <c r="AB176" s="28"/>
      <c r="AC176" s="28"/>
      <c r="AD176" s="28"/>
      <c r="AE176" s="28"/>
      <c r="AR176" s="161" t="s">
        <v>86</v>
      </c>
      <c r="AT176" s="161" t="s">
        <v>177</v>
      </c>
      <c r="AU176" s="161" t="s">
        <v>76</v>
      </c>
      <c r="AY176" s="16" t="s">
        <v>175</v>
      </c>
      <c r="BE176" s="162">
        <f>IF(N176="základná",J176,0)</f>
        <v>0</v>
      </c>
      <c r="BF176" s="162">
        <f>IF(N176="znížená",J176,0)</f>
        <v>0</v>
      </c>
      <c r="BG176" s="162">
        <f>IF(N176="zákl. prenesená",J176,0)</f>
        <v>0</v>
      </c>
      <c r="BH176" s="162">
        <f>IF(N176="zníž. prenesená",J176,0)</f>
        <v>0</v>
      </c>
      <c r="BI176" s="162">
        <f>IF(N176="nulová",J176,0)</f>
        <v>0</v>
      </c>
      <c r="BJ176" s="16" t="s">
        <v>80</v>
      </c>
      <c r="BK176" s="162">
        <f>ROUND(I176*H176,2)</f>
        <v>0</v>
      </c>
      <c r="BL176" s="16" t="s">
        <v>86</v>
      </c>
      <c r="BM176" s="161" t="s">
        <v>1234</v>
      </c>
    </row>
    <row r="177" spans="1:31" s="2" customFormat="1" ht="6.95" customHeight="1" x14ac:dyDescent="0.2">
      <c r="A177" s="28"/>
      <c r="B177" s="45"/>
      <c r="C177" s="46"/>
      <c r="D177" s="46"/>
      <c r="E177" s="46"/>
      <c r="F177" s="46"/>
      <c r="G177" s="46"/>
      <c r="H177" s="46"/>
      <c r="I177" s="46"/>
      <c r="J177" s="46"/>
      <c r="K177" s="46"/>
      <c r="L177" s="29"/>
      <c r="M177" s="28"/>
      <c r="O177" s="28"/>
      <c r="P177" s="28"/>
      <c r="Q177" s="28"/>
      <c r="R177" s="28"/>
      <c r="S177" s="28"/>
      <c r="T177" s="28"/>
      <c r="U177" s="28"/>
      <c r="V177" s="28"/>
      <c r="W177" s="28"/>
      <c r="X177" s="28"/>
      <c r="Y177" s="28"/>
      <c r="Z177" s="28"/>
      <c r="AA177" s="28"/>
      <c r="AB177" s="28"/>
      <c r="AC177" s="28"/>
      <c r="AD177" s="28"/>
      <c r="AE177" s="28"/>
    </row>
  </sheetData>
  <autoFilter ref="C126:K176"/>
  <mergeCells count="15">
    <mergeCell ref="E113:H113"/>
    <mergeCell ref="E117:H117"/>
    <mergeCell ref="E115:H115"/>
    <mergeCell ref="E119:H119"/>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scale="87" fitToHeight="100" orientation="portrait" blackAndWhite="1" r:id="rId1"/>
  <headerFooter>
    <oddFooter>&amp;CStrana &amp;P z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87"/>
  <sheetViews>
    <sheetView showGridLines="0" topLeftCell="A118" workbookViewId="0">
      <selection activeCell="I136" sqref="I136:J388"/>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5"/>
    </row>
    <row r="2" spans="1:46" s="1" customFormat="1" ht="36.950000000000003" customHeight="1" x14ac:dyDescent="0.2">
      <c r="L2" s="298" t="s">
        <v>5</v>
      </c>
      <c r="M2" s="299"/>
      <c r="N2" s="299"/>
      <c r="O2" s="299"/>
      <c r="P2" s="299"/>
      <c r="Q2" s="299"/>
      <c r="R2" s="299"/>
      <c r="S2" s="299"/>
      <c r="T2" s="299"/>
      <c r="U2" s="299"/>
      <c r="V2" s="299"/>
      <c r="AT2" s="16" t="s">
        <v>128</v>
      </c>
    </row>
    <row r="3" spans="1:46" s="1" customFormat="1" ht="6.95" customHeight="1" x14ac:dyDescent="0.2">
      <c r="B3" s="17"/>
      <c r="C3" s="18"/>
      <c r="D3" s="18"/>
      <c r="E3" s="18"/>
      <c r="F3" s="18"/>
      <c r="G3" s="18"/>
      <c r="H3" s="18"/>
      <c r="I3" s="18"/>
      <c r="J3" s="18"/>
      <c r="K3" s="18"/>
      <c r="L3" s="19"/>
      <c r="AT3" s="16" t="s">
        <v>69</v>
      </c>
    </row>
    <row r="4" spans="1:46" s="1" customFormat="1" ht="24.95" customHeight="1" x14ac:dyDescent="0.2">
      <c r="B4" s="19"/>
      <c r="D4" s="20" t="s">
        <v>138</v>
      </c>
      <c r="L4" s="19"/>
      <c r="M4" s="96" t="s">
        <v>8</v>
      </c>
      <c r="AT4" s="16" t="s">
        <v>3</v>
      </c>
    </row>
    <row r="5" spans="1:46" s="1" customFormat="1" ht="6.95" customHeight="1" x14ac:dyDescent="0.2">
      <c r="B5" s="19"/>
      <c r="L5" s="19"/>
    </row>
    <row r="6" spans="1:46" s="1" customFormat="1" ht="12" customHeight="1" x14ac:dyDescent="0.2">
      <c r="B6" s="19"/>
      <c r="D6" s="25" t="s">
        <v>11</v>
      </c>
      <c r="L6" s="19"/>
    </row>
    <row r="7" spans="1:46" s="1" customFormat="1" ht="16.5" customHeight="1" x14ac:dyDescent="0.2">
      <c r="B7" s="19"/>
      <c r="E7" s="359" t="str">
        <f>'Rekapitulácia stavby'!K6</f>
        <v>Lipany OOPZ, Rekonštrukcia objektu</v>
      </c>
      <c r="F7" s="360"/>
      <c r="G7" s="360"/>
      <c r="H7" s="360"/>
      <c r="L7" s="19"/>
    </row>
    <row r="8" spans="1:46" s="1" customFormat="1" ht="12" customHeight="1" x14ac:dyDescent="0.2">
      <c r="B8" s="19"/>
      <c r="D8" s="25" t="s">
        <v>139</v>
      </c>
      <c r="E8" s="203"/>
      <c r="F8" s="203"/>
      <c r="G8" s="203"/>
      <c r="H8" s="203"/>
      <c r="L8" s="19"/>
    </row>
    <row r="9" spans="1:46" s="2" customFormat="1" ht="16.5" customHeight="1" x14ac:dyDescent="0.2">
      <c r="A9" s="28"/>
      <c r="B9" s="29"/>
      <c r="C9" s="28"/>
      <c r="D9" s="28"/>
      <c r="E9" s="359" t="s">
        <v>2884</v>
      </c>
      <c r="F9" s="363"/>
      <c r="G9" s="363"/>
      <c r="H9" s="363"/>
      <c r="I9" s="28"/>
      <c r="J9" s="28"/>
      <c r="K9" s="28"/>
      <c r="L9" s="40"/>
      <c r="S9" s="28"/>
      <c r="T9" s="28"/>
      <c r="U9" s="28"/>
      <c r="V9" s="28"/>
      <c r="W9" s="28"/>
      <c r="X9" s="28"/>
      <c r="Y9" s="28"/>
      <c r="Z9" s="28"/>
      <c r="AA9" s="28"/>
      <c r="AB9" s="28"/>
      <c r="AC9" s="28"/>
      <c r="AD9" s="28"/>
      <c r="AE9" s="28"/>
    </row>
    <row r="10" spans="1:46" s="2" customFormat="1" ht="12" customHeight="1" x14ac:dyDescent="0.2">
      <c r="A10" s="28"/>
      <c r="B10" s="29"/>
      <c r="C10" s="28"/>
      <c r="D10" s="25" t="s">
        <v>141</v>
      </c>
      <c r="E10" s="28"/>
      <c r="F10" s="28"/>
      <c r="G10" s="28"/>
      <c r="H10" s="28"/>
      <c r="I10" s="28"/>
      <c r="J10" s="28"/>
      <c r="K10" s="28"/>
      <c r="L10" s="40"/>
      <c r="S10" s="28"/>
      <c r="T10" s="28"/>
      <c r="U10" s="28"/>
      <c r="V10" s="28"/>
      <c r="W10" s="28"/>
      <c r="X10" s="28"/>
      <c r="Y10" s="28"/>
      <c r="Z10" s="28"/>
      <c r="AA10" s="28"/>
      <c r="AB10" s="28"/>
      <c r="AC10" s="28"/>
      <c r="AD10" s="28"/>
      <c r="AE10" s="28"/>
    </row>
    <row r="11" spans="1:46" s="2" customFormat="1" ht="31.5" customHeight="1" x14ac:dyDescent="0.2">
      <c r="A11" s="28"/>
      <c r="B11" s="29"/>
      <c r="C11" s="28"/>
      <c r="D11" s="28"/>
      <c r="E11" s="333" t="s">
        <v>2886</v>
      </c>
      <c r="F11" s="357"/>
      <c r="G11" s="357"/>
      <c r="H11" s="357"/>
      <c r="I11" s="28"/>
      <c r="J11" s="28"/>
      <c r="K11" s="28"/>
      <c r="L11" s="40"/>
      <c r="S11" s="28"/>
      <c r="T11" s="28"/>
      <c r="U11" s="28"/>
      <c r="V11" s="28"/>
      <c r="W11" s="28"/>
      <c r="X11" s="28"/>
      <c r="Y11" s="28"/>
      <c r="Z11" s="28"/>
      <c r="AA11" s="28"/>
      <c r="AB11" s="28"/>
      <c r="AC11" s="28"/>
      <c r="AD11" s="28"/>
      <c r="AE11" s="28"/>
    </row>
    <row r="12" spans="1:46" s="2" customFormat="1" x14ac:dyDescent="0.2">
      <c r="A12" s="28"/>
      <c r="B12" s="29"/>
      <c r="C12" s="28"/>
      <c r="D12" s="28"/>
      <c r="E12" s="28"/>
      <c r="F12" s="28"/>
      <c r="G12" s="28"/>
      <c r="H12" s="28"/>
      <c r="I12" s="28"/>
      <c r="J12" s="28"/>
      <c r="K12" s="28"/>
      <c r="L12" s="40"/>
      <c r="S12" s="28"/>
      <c r="T12" s="28"/>
      <c r="U12" s="28"/>
      <c r="V12" s="28"/>
      <c r="W12" s="28"/>
      <c r="X12" s="28"/>
      <c r="Y12" s="28"/>
      <c r="Z12" s="28"/>
      <c r="AA12" s="28"/>
      <c r="AB12" s="28"/>
      <c r="AC12" s="28"/>
      <c r="AD12" s="28"/>
      <c r="AE12" s="28"/>
    </row>
    <row r="13" spans="1:46" s="2" customFormat="1" ht="12" customHeight="1" x14ac:dyDescent="0.2">
      <c r="A13" s="28"/>
      <c r="B13" s="29"/>
      <c r="C13" s="28"/>
      <c r="D13" s="25" t="s">
        <v>13</v>
      </c>
      <c r="E13" s="28"/>
      <c r="F13" s="23"/>
      <c r="G13" s="28"/>
      <c r="H13" s="28"/>
      <c r="I13" s="25" t="s">
        <v>14</v>
      </c>
      <c r="J13" s="23" t="s">
        <v>1</v>
      </c>
      <c r="K13" s="28"/>
      <c r="L13" s="40"/>
      <c r="S13" s="28"/>
      <c r="T13" s="28"/>
      <c r="U13" s="28"/>
      <c r="V13" s="28"/>
      <c r="W13" s="28"/>
      <c r="X13" s="28"/>
      <c r="Y13" s="28"/>
      <c r="Z13" s="28"/>
      <c r="AA13" s="28"/>
      <c r="AB13" s="28"/>
      <c r="AC13" s="28"/>
      <c r="AD13" s="28"/>
      <c r="AE13" s="28"/>
    </row>
    <row r="14" spans="1:46" s="2" customFormat="1" ht="12" customHeight="1" x14ac:dyDescent="0.2">
      <c r="A14" s="28"/>
      <c r="B14" s="29"/>
      <c r="C14" s="28"/>
      <c r="D14" s="25" t="s">
        <v>15</v>
      </c>
      <c r="E14" s="28"/>
      <c r="F14" s="23" t="s">
        <v>16</v>
      </c>
      <c r="G14" s="28"/>
      <c r="H14" s="28"/>
      <c r="I14" s="25" t="s">
        <v>17</v>
      </c>
      <c r="J14" s="53" t="str">
        <f>'Rekapitulácia stavby'!AN8</f>
        <v>16.12.2022</v>
      </c>
      <c r="K14" s="28"/>
      <c r="L14" s="40"/>
      <c r="S14" s="28"/>
      <c r="T14" s="28"/>
      <c r="U14" s="28"/>
      <c r="V14" s="28"/>
      <c r="W14" s="28"/>
      <c r="X14" s="28"/>
      <c r="Y14" s="28"/>
      <c r="Z14" s="28"/>
      <c r="AA14" s="28"/>
      <c r="AB14" s="28"/>
      <c r="AC14" s="28"/>
      <c r="AD14" s="28"/>
      <c r="AE14" s="28"/>
    </row>
    <row r="15" spans="1:46" s="2" customFormat="1" ht="10.9" customHeight="1" x14ac:dyDescent="0.2">
      <c r="A15" s="28"/>
      <c r="B15" s="29"/>
      <c r="C15" s="28"/>
      <c r="D15" s="28"/>
      <c r="E15" s="28"/>
      <c r="F15" s="28"/>
      <c r="G15" s="28"/>
      <c r="H15" s="28"/>
      <c r="I15" s="28"/>
      <c r="J15" s="28"/>
      <c r="K15" s="28"/>
      <c r="L15" s="40"/>
      <c r="S15" s="28"/>
      <c r="T15" s="28"/>
      <c r="U15" s="28"/>
      <c r="V15" s="28"/>
      <c r="W15" s="28"/>
      <c r="X15" s="28"/>
      <c r="Y15" s="28"/>
      <c r="Z15" s="28"/>
      <c r="AA15" s="28"/>
      <c r="AB15" s="28"/>
      <c r="AC15" s="28"/>
      <c r="AD15" s="28"/>
      <c r="AE15" s="28"/>
    </row>
    <row r="16" spans="1:46" s="2" customFormat="1" ht="12" customHeight="1" x14ac:dyDescent="0.2">
      <c r="A16" s="28"/>
      <c r="B16" s="29"/>
      <c r="C16" s="28"/>
      <c r="D16" s="25" t="s">
        <v>19</v>
      </c>
      <c r="E16" s="28"/>
      <c r="F16" s="28"/>
      <c r="G16" s="28"/>
      <c r="H16" s="28"/>
      <c r="I16" s="25" t="s">
        <v>20</v>
      </c>
      <c r="J16" s="23" t="str">
        <f>IF('Rekapitulácia stavby'!AN10="","",'Rekapitulácia stavby'!AN10)</f>
        <v/>
      </c>
      <c r="K16" s="28"/>
      <c r="L16" s="40"/>
      <c r="S16" s="28"/>
      <c r="T16" s="28"/>
      <c r="U16" s="28"/>
      <c r="V16" s="28"/>
      <c r="W16" s="28"/>
      <c r="X16" s="28"/>
      <c r="Y16" s="28"/>
      <c r="Z16" s="28"/>
      <c r="AA16" s="28"/>
      <c r="AB16" s="28"/>
      <c r="AC16" s="28"/>
      <c r="AD16" s="28"/>
      <c r="AE16" s="28"/>
    </row>
    <row r="17" spans="1:31" s="2" customFormat="1" ht="18" customHeight="1" x14ac:dyDescent="0.2">
      <c r="A17" s="28"/>
      <c r="B17" s="29"/>
      <c r="C17" s="28"/>
      <c r="D17" s="28"/>
      <c r="E17" s="23" t="str">
        <f>IF('Rekapitulácia stavby'!E11="","",'Rekapitulácia stavby'!E11)</f>
        <v xml:space="preserve"> </v>
      </c>
      <c r="F17" s="28"/>
      <c r="G17" s="28"/>
      <c r="H17" s="28"/>
      <c r="I17" s="25" t="s">
        <v>21</v>
      </c>
      <c r="J17" s="23" t="str">
        <f>IF('Rekapitulácia stavby'!AN11="","",'Rekapitulácia stavby'!AN11)</f>
        <v/>
      </c>
      <c r="K17" s="28"/>
      <c r="L17" s="40"/>
      <c r="S17" s="28"/>
      <c r="T17" s="28"/>
      <c r="U17" s="28"/>
      <c r="V17" s="28"/>
      <c r="W17" s="28"/>
      <c r="X17" s="28"/>
      <c r="Y17" s="28"/>
      <c r="Z17" s="28"/>
      <c r="AA17" s="28"/>
      <c r="AB17" s="28"/>
      <c r="AC17" s="28"/>
      <c r="AD17" s="28"/>
      <c r="AE17" s="28"/>
    </row>
    <row r="18" spans="1:31" s="2" customFormat="1" ht="6.95" customHeight="1" x14ac:dyDescent="0.2">
      <c r="A18" s="28"/>
      <c r="B18" s="29"/>
      <c r="C18" s="28"/>
      <c r="D18" s="28"/>
      <c r="E18" s="28"/>
      <c r="F18" s="28"/>
      <c r="G18" s="28"/>
      <c r="H18" s="28"/>
      <c r="I18" s="28"/>
      <c r="J18" s="28"/>
      <c r="K18" s="28"/>
      <c r="L18" s="40"/>
      <c r="S18" s="28"/>
      <c r="T18" s="28"/>
      <c r="U18" s="28"/>
      <c r="V18" s="28"/>
      <c r="W18" s="28"/>
      <c r="X18" s="28"/>
      <c r="Y18" s="28"/>
      <c r="Z18" s="28"/>
      <c r="AA18" s="28"/>
      <c r="AB18" s="28"/>
      <c r="AC18" s="28"/>
      <c r="AD18" s="28"/>
      <c r="AE18" s="28"/>
    </row>
    <row r="19" spans="1:31" s="2" customFormat="1" ht="12" customHeight="1" x14ac:dyDescent="0.2">
      <c r="A19" s="28"/>
      <c r="B19" s="29"/>
      <c r="C19" s="28"/>
      <c r="D19" s="25" t="s">
        <v>22</v>
      </c>
      <c r="E19" s="28"/>
      <c r="F19" s="28"/>
      <c r="G19" s="28"/>
      <c r="H19" s="28"/>
      <c r="I19" s="25" t="s">
        <v>20</v>
      </c>
      <c r="J19" s="23" t="str">
        <f>'Rekapitulácia stavby'!AN13</f>
        <v/>
      </c>
      <c r="K19" s="28"/>
      <c r="L19" s="40"/>
      <c r="S19" s="28"/>
      <c r="T19" s="28"/>
      <c r="U19" s="28"/>
      <c r="V19" s="28"/>
      <c r="W19" s="28"/>
      <c r="X19" s="28"/>
      <c r="Y19" s="28"/>
      <c r="Z19" s="28"/>
      <c r="AA19" s="28"/>
      <c r="AB19" s="28"/>
      <c r="AC19" s="28"/>
      <c r="AD19" s="28"/>
      <c r="AE19" s="28"/>
    </row>
    <row r="20" spans="1:31" s="2" customFormat="1" ht="18" customHeight="1" x14ac:dyDescent="0.2">
      <c r="A20" s="28"/>
      <c r="B20" s="29"/>
      <c r="C20" s="28"/>
      <c r="D20" s="28"/>
      <c r="E20" s="302" t="str">
        <f>'Rekapitulácia stavby'!E14</f>
        <v xml:space="preserve"> </v>
      </c>
      <c r="F20" s="302"/>
      <c r="G20" s="302"/>
      <c r="H20" s="302"/>
      <c r="I20" s="25" t="s">
        <v>21</v>
      </c>
      <c r="J20" s="23" t="str">
        <f>'Rekapitulácia stavby'!AN14</f>
        <v/>
      </c>
      <c r="K20" s="28"/>
      <c r="L20" s="40"/>
      <c r="S20" s="28"/>
      <c r="T20" s="28"/>
      <c r="U20" s="28"/>
      <c r="V20" s="28"/>
      <c r="W20" s="28"/>
      <c r="X20" s="28"/>
      <c r="Y20" s="28"/>
      <c r="Z20" s="28"/>
      <c r="AA20" s="28"/>
      <c r="AB20" s="28"/>
      <c r="AC20" s="28"/>
      <c r="AD20" s="28"/>
      <c r="AE20" s="28"/>
    </row>
    <row r="21" spans="1:31" s="2" customFormat="1" ht="6.95" customHeight="1" x14ac:dyDescent="0.2">
      <c r="A21" s="28"/>
      <c r="B21" s="29"/>
      <c r="C21" s="28"/>
      <c r="D21" s="28"/>
      <c r="E21" s="28"/>
      <c r="F21" s="28"/>
      <c r="G21" s="28"/>
      <c r="H21" s="28"/>
      <c r="I21" s="28"/>
      <c r="J21" s="28"/>
      <c r="K21" s="28"/>
      <c r="L21" s="40"/>
      <c r="S21" s="28"/>
      <c r="T21" s="28"/>
      <c r="U21" s="28"/>
      <c r="V21" s="28"/>
      <c r="W21" s="28"/>
      <c r="X21" s="28"/>
      <c r="Y21" s="28"/>
      <c r="Z21" s="28"/>
      <c r="AA21" s="28"/>
      <c r="AB21" s="28"/>
      <c r="AC21" s="28"/>
      <c r="AD21" s="28"/>
      <c r="AE21" s="28"/>
    </row>
    <row r="22" spans="1:31" s="2" customFormat="1" ht="12" customHeight="1" x14ac:dyDescent="0.2">
      <c r="A22" s="28"/>
      <c r="B22" s="29"/>
      <c r="C22" s="28"/>
      <c r="D22" s="25" t="s">
        <v>23</v>
      </c>
      <c r="E22" s="28"/>
      <c r="F22" s="28"/>
      <c r="G22" s="28"/>
      <c r="H22" s="28"/>
      <c r="I22" s="25" t="s">
        <v>20</v>
      </c>
      <c r="J22" s="23" t="s">
        <v>1</v>
      </c>
      <c r="K22" s="28"/>
      <c r="L22" s="40"/>
      <c r="S22" s="28"/>
      <c r="T22" s="28"/>
      <c r="U22" s="28"/>
      <c r="V22" s="28"/>
      <c r="W22" s="28"/>
      <c r="X22" s="28"/>
      <c r="Y22" s="28"/>
      <c r="Z22" s="28"/>
      <c r="AA22" s="28"/>
      <c r="AB22" s="28"/>
      <c r="AC22" s="28"/>
      <c r="AD22" s="28"/>
      <c r="AE22" s="28"/>
    </row>
    <row r="23" spans="1:31" s="2" customFormat="1" ht="18" customHeight="1" x14ac:dyDescent="0.2">
      <c r="A23" s="28"/>
      <c r="B23" s="29"/>
      <c r="C23" s="28"/>
      <c r="D23" s="28"/>
      <c r="E23" s="23" t="s">
        <v>24</v>
      </c>
      <c r="F23" s="28"/>
      <c r="G23" s="28"/>
      <c r="H23" s="28"/>
      <c r="I23" s="25" t="s">
        <v>21</v>
      </c>
      <c r="J23" s="23" t="s">
        <v>1</v>
      </c>
      <c r="K23" s="28"/>
      <c r="L23" s="40"/>
      <c r="S23" s="28"/>
      <c r="T23" s="28"/>
      <c r="U23" s="28"/>
      <c r="V23" s="28"/>
      <c r="W23" s="28"/>
      <c r="X23" s="28"/>
      <c r="Y23" s="28"/>
      <c r="Z23" s="28"/>
      <c r="AA23" s="28"/>
      <c r="AB23" s="28"/>
      <c r="AC23" s="28"/>
      <c r="AD23" s="28"/>
      <c r="AE23" s="28"/>
    </row>
    <row r="24" spans="1:31" s="2" customFormat="1" ht="6.95" customHeight="1" x14ac:dyDescent="0.2">
      <c r="A24" s="28"/>
      <c r="B24" s="29"/>
      <c r="C24" s="28"/>
      <c r="D24" s="28"/>
      <c r="E24" s="28"/>
      <c r="F24" s="28"/>
      <c r="G24" s="28"/>
      <c r="H24" s="28"/>
      <c r="I24" s="28"/>
      <c r="J24" s="28"/>
      <c r="K24" s="28"/>
      <c r="L24" s="40"/>
      <c r="S24" s="28"/>
      <c r="T24" s="28"/>
      <c r="U24" s="28"/>
      <c r="V24" s="28"/>
      <c r="W24" s="28"/>
      <c r="X24" s="28"/>
      <c r="Y24" s="28"/>
      <c r="Z24" s="28"/>
      <c r="AA24" s="28"/>
      <c r="AB24" s="28"/>
      <c r="AC24" s="28"/>
      <c r="AD24" s="28"/>
      <c r="AE24" s="28"/>
    </row>
    <row r="25" spans="1:31" s="2" customFormat="1" ht="12" customHeight="1" x14ac:dyDescent="0.2">
      <c r="A25" s="28"/>
      <c r="B25" s="29"/>
      <c r="C25" s="28"/>
      <c r="D25" s="25" t="s">
        <v>26</v>
      </c>
      <c r="E25" s="28"/>
      <c r="F25" s="28"/>
      <c r="G25" s="28"/>
      <c r="H25" s="28"/>
      <c r="I25" s="25" t="s">
        <v>20</v>
      </c>
      <c r="J25" s="23" t="s">
        <v>1</v>
      </c>
      <c r="K25" s="28"/>
      <c r="L25" s="40"/>
      <c r="S25" s="28"/>
      <c r="T25" s="28"/>
      <c r="U25" s="28"/>
      <c r="V25" s="28"/>
      <c r="W25" s="28"/>
      <c r="X25" s="28"/>
      <c r="Y25" s="28"/>
      <c r="Z25" s="28"/>
      <c r="AA25" s="28"/>
      <c r="AB25" s="28"/>
      <c r="AC25" s="28"/>
      <c r="AD25" s="28"/>
      <c r="AE25" s="28"/>
    </row>
    <row r="26" spans="1:31" s="2" customFormat="1" ht="18" customHeight="1" x14ac:dyDescent="0.2">
      <c r="A26" s="28"/>
      <c r="B26" s="29"/>
      <c r="C26" s="28"/>
      <c r="D26" s="28"/>
      <c r="E26" s="23" t="s">
        <v>27</v>
      </c>
      <c r="F26" s="28"/>
      <c r="G26" s="28"/>
      <c r="H26" s="28"/>
      <c r="I26" s="25" t="s">
        <v>21</v>
      </c>
      <c r="J26" s="23" t="s">
        <v>1</v>
      </c>
      <c r="K26" s="28"/>
      <c r="L26" s="40"/>
      <c r="S26" s="28"/>
      <c r="T26" s="28"/>
      <c r="U26" s="28"/>
      <c r="V26" s="28"/>
      <c r="W26" s="28"/>
      <c r="X26" s="28"/>
      <c r="Y26" s="28"/>
      <c r="Z26" s="28"/>
      <c r="AA26" s="28"/>
      <c r="AB26" s="28"/>
      <c r="AC26" s="28"/>
      <c r="AD26" s="28"/>
      <c r="AE26" s="28"/>
    </row>
    <row r="27" spans="1:31" s="2" customFormat="1" ht="6.95" customHeight="1" x14ac:dyDescent="0.2">
      <c r="A27" s="28"/>
      <c r="B27" s="29"/>
      <c r="C27" s="28"/>
      <c r="D27" s="28"/>
      <c r="E27" s="28"/>
      <c r="F27" s="28"/>
      <c r="G27" s="28"/>
      <c r="H27" s="28"/>
      <c r="I27" s="28"/>
      <c r="J27" s="28"/>
      <c r="K27" s="28"/>
      <c r="L27" s="40"/>
      <c r="S27" s="28"/>
      <c r="T27" s="28"/>
      <c r="U27" s="28"/>
      <c r="V27" s="28"/>
      <c r="W27" s="28"/>
      <c r="X27" s="28"/>
      <c r="Y27" s="28"/>
      <c r="Z27" s="28"/>
      <c r="AA27" s="28"/>
      <c r="AB27" s="28"/>
      <c r="AC27" s="28"/>
      <c r="AD27" s="28"/>
      <c r="AE27" s="28"/>
    </row>
    <row r="28" spans="1:31" s="2" customFormat="1" ht="12" customHeight="1" x14ac:dyDescent="0.2">
      <c r="A28" s="28"/>
      <c r="B28" s="29"/>
      <c r="C28" s="28"/>
      <c r="D28" s="25" t="s">
        <v>28</v>
      </c>
      <c r="E28" s="28"/>
      <c r="F28" s="28"/>
      <c r="G28" s="28"/>
      <c r="H28" s="28"/>
      <c r="I28" s="28"/>
      <c r="J28" s="28"/>
      <c r="K28" s="28"/>
      <c r="L28" s="40"/>
      <c r="S28" s="28"/>
      <c r="T28" s="28"/>
      <c r="U28" s="28"/>
      <c r="V28" s="28"/>
      <c r="W28" s="28"/>
      <c r="X28" s="28"/>
      <c r="Y28" s="28"/>
      <c r="Z28" s="28"/>
      <c r="AA28" s="28"/>
      <c r="AB28" s="28"/>
      <c r="AC28" s="28"/>
      <c r="AD28" s="28"/>
      <c r="AE28" s="28"/>
    </row>
    <row r="29" spans="1:31" s="8" customFormat="1" ht="16.5" customHeight="1" x14ac:dyDescent="0.2">
      <c r="A29" s="98"/>
      <c r="B29" s="99"/>
      <c r="C29" s="98"/>
      <c r="D29" s="98"/>
      <c r="E29" s="304" t="s">
        <v>1</v>
      </c>
      <c r="F29" s="304"/>
      <c r="G29" s="304"/>
      <c r="H29" s="304"/>
      <c r="I29" s="98"/>
      <c r="J29" s="98"/>
      <c r="K29" s="98"/>
      <c r="L29" s="100"/>
      <c r="S29" s="98"/>
      <c r="T29" s="98"/>
      <c r="U29" s="98"/>
      <c r="V29" s="98"/>
      <c r="W29" s="98"/>
      <c r="X29" s="98"/>
      <c r="Y29" s="98"/>
      <c r="Z29" s="98"/>
      <c r="AA29" s="98"/>
      <c r="AB29" s="98"/>
      <c r="AC29" s="98"/>
      <c r="AD29" s="98"/>
      <c r="AE29" s="98"/>
    </row>
    <row r="30" spans="1:31" s="2" customFormat="1" ht="6.95" customHeight="1" x14ac:dyDescent="0.2">
      <c r="A30" s="28"/>
      <c r="B30" s="29"/>
      <c r="C30" s="28"/>
      <c r="D30" s="28"/>
      <c r="E30" s="28"/>
      <c r="F30" s="28"/>
      <c r="G30" s="28"/>
      <c r="H30" s="28"/>
      <c r="I30" s="28"/>
      <c r="J30" s="28"/>
      <c r="K30" s="28"/>
      <c r="L30" s="40"/>
      <c r="S30" s="28"/>
      <c r="T30" s="28"/>
      <c r="U30" s="28"/>
      <c r="V30" s="28"/>
      <c r="W30" s="28"/>
      <c r="X30" s="28"/>
      <c r="Y30" s="28"/>
      <c r="Z30" s="28"/>
      <c r="AA30" s="28"/>
      <c r="AB30" s="28"/>
      <c r="AC30" s="28"/>
      <c r="AD30" s="28"/>
      <c r="AE30" s="28"/>
    </row>
    <row r="31" spans="1:31" s="2" customFormat="1" ht="6.95" customHeight="1" x14ac:dyDescent="0.2">
      <c r="A31" s="28"/>
      <c r="B31" s="29"/>
      <c r="C31" s="28"/>
      <c r="D31" s="64"/>
      <c r="E31" s="64"/>
      <c r="F31" s="64"/>
      <c r="G31" s="64"/>
      <c r="H31" s="64"/>
      <c r="I31" s="64"/>
      <c r="J31" s="64"/>
      <c r="K31" s="64"/>
      <c r="L31" s="40"/>
      <c r="S31" s="28"/>
      <c r="T31" s="28"/>
      <c r="U31" s="28"/>
      <c r="V31" s="28"/>
      <c r="W31" s="28"/>
      <c r="X31" s="28"/>
      <c r="Y31" s="28"/>
      <c r="Z31" s="28"/>
      <c r="AA31" s="28"/>
      <c r="AB31" s="28"/>
      <c r="AC31" s="28"/>
      <c r="AD31" s="28"/>
      <c r="AE31" s="28"/>
    </row>
    <row r="32" spans="1:31" s="2" customFormat="1" ht="25.35" customHeight="1" x14ac:dyDescent="0.2">
      <c r="A32" s="28"/>
      <c r="B32" s="29"/>
      <c r="C32" s="28"/>
      <c r="D32" s="101" t="s">
        <v>29</v>
      </c>
      <c r="E32" s="28"/>
      <c r="F32" s="28"/>
      <c r="G32" s="28"/>
      <c r="H32" s="28"/>
      <c r="I32" s="28"/>
      <c r="J32" s="69"/>
      <c r="K32" s="28"/>
      <c r="L32" s="40"/>
      <c r="S32" s="28"/>
      <c r="T32" s="28"/>
      <c r="U32" s="28"/>
      <c r="V32" s="28"/>
      <c r="W32" s="28"/>
      <c r="X32" s="28"/>
      <c r="Y32" s="28"/>
      <c r="Z32" s="28"/>
      <c r="AA32" s="28"/>
      <c r="AB32" s="28"/>
      <c r="AC32" s="28"/>
      <c r="AD32" s="28"/>
      <c r="AE32" s="28"/>
    </row>
    <row r="33" spans="1:31" s="2" customFormat="1" ht="6.95" customHeight="1" x14ac:dyDescent="0.2">
      <c r="A33" s="28"/>
      <c r="B33" s="29"/>
      <c r="C33" s="28"/>
      <c r="D33" s="64"/>
      <c r="E33" s="64"/>
      <c r="F33" s="64"/>
      <c r="G33" s="64"/>
      <c r="H33" s="64"/>
      <c r="I33" s="64"/>
      <c r="J33" s="64"/>
      <c r="K33" s="64"/>
      <c r="L33" s="40"/>
      <c r="S33" s="28"/>
      <c r="T33" s="28"/>
      <c r="U33" s="28"/>
      <c r="V33" s="28"/>
      <c r="W33" s="28"/>
      <c r="X33" s="28"/>
      <c r="Y33" s="28"/>
      <c r="Z33" s="28"/>
      <c r="AA33" s="28"/>
      <c r="AB33" s="28"/>
      <c r="AC33" s="28"/>
      <c r="AD33" s="28"/>
      <c r="AE33" s="28"/>
    </row>
    <row r="34" spans="1:31" s="2" customFormat="1" ht="14.45" customHeight="1" x14ac:dyDescent="0.2">
      <c r="A34" s="28"/>
      <c r="B34" s="29"/>
      <c r="C34" s="28"/>
      <c r="D34" s="28"/>
      <c r="E34" s="28"/>
      <c r="F34" s="32" t="s">
        <v>31</v>
      </c>
      <c r="G34" s="28"/>
      <c r="H34" s="28"/>
      <c r="I34" s="32" t="s">
        <v>30</v>
      </c>
      <c r="J34" s="32" t="s">
        <v>32</v>
      </c>
      <c r="K34" s="28"/>
      <c r="L34" s="40"/>
      <c r="S34" s="28"/>
      <c r="T34" s="28"/>
      <c r="U34" s="28"/>
      <c r="V34" s="28"/>
      <c r="W34" s="28"/>
      <c r="X34" s="28"/>
      <c r="Y34" s="28"/>
      <c r="Z34" s="28"/>
      <c r="AA34" s="28"/>
      <c r="AB34" s="28"/>
      <c r="AC34" s="28"/>
      <c r="AD34" s="28"/>
      <c r="AE34" s="28"/>
    </row>
    <row r="35" spans="1:31" s="2" customFormat="1" ht="14.45" customHeight="1" x14ac:dyDescent="0.2">
      <c r="A35" s="28"/>
      <c r="B35" s="29"/>
      <c r="C35" s="28"/>
      <c r="D35" s="97" t="s">
        <v>33</v>
      </c>
      <c r="E35" s="34" t="s">
        <v>34</v>
      </c>
      <c r="F35" s="102">
        <f>ROUND((SUM(BE136:BE386)),  2)</f>
        <v>0</v>
      </c>
      <c r="G35" s="103"/>
      <c r="H35" s="103"/>
      <c r="I35" s="104">
        <v>0.2</v>
      </c>
      <c r="J35" s="102">
        <f>ROUND(((SUM(BE136:BE386))*I35),  2)</f>
        <v>0</v>
      </c>
      <c r="K35" s="28"/>
      <c r="L35" s="40"/>
      <c r="S35" s="28"/>
      <c r="T35" s="28"/>
      <c r="U35" s="28"/>
      <c r="V35" s="28"/>
      <c r="W35" s="28"/>
      <c r="X35" s="28"/>
      <c r="Y35" s="28"/>
      <c r="Z35" s="28"/>
      <c r="AA35" s="28"/>
      <c r="AB35" s="28"/>
      <c r="AC35" s="28"/>
      <c r="AD35" s="28"/>
      <c r="AE35" s="28"/>
    </row>
    <row r="36" spans="1:31" s="2" customFormat="1" ht="14.45" customHeight="1" x14ac:dyDescent="0.2">
      <c r="A36" s="28"/>
      <c r="B36" s="29"/>
      <c r="C36" s="28"/>
      <c r="D36" s="28"/>
      <c r="E36" s="34" t="s">
        <v>35</v>
      </c>
      <c r="F36" s="105"/>
      <c r="G36" s="28"/>
      <c r="H36" s="28"/>
      <c r="I36" s="106">
        <v>0.2</v>
      </c>
      <c r="J36" s="105"/>
      <c r="K36" s="28"/>
      <c r="L36" s="40"/>
      <c r="S36" s="28"/>
      <c r="T36" s="28"/>
      <c r="U36" s="28"/>
      <c r="V36" s="28"/>
      <c r="W36" s="28"/>
      <c r="X36" s="28"/>
      <c r="Y36" s="28"/>
      <c r="Z36" s="28"/>
      <c r="AA36" s="28"/>
      <c r="AB36" s="28"/>
      <c r="AC36" s="28"/>
      <c r="AD36" s="28"/>
      <c r="AE36" s="28"/>
    </row>
    <row r="37" spans="1:31" s="2" customFormat="1" ht="14.45" hidden="1" customHeight="1" x14ac:dyDescent="0.2">
      <c r="A37" s="28"/>
      <c r="B37" s="29"/>
      <c r="C37" s="28"/>
      <c r="D37" s="28"/>
      <c r="E37" s="25" t="s">
        <v>36</v>
      </c>
      <c r="F37" s="105">
        <f>ROUND((SUM(BG136:BG386)),  2)</f>
        <v>0</v>
      </c>
      <c r="G37" s="28"/>
      <c r="H37" s="28"/>
      <c r="I37" s="106">
        <v>0.2</v>
      </c>
      <c r="J37" s="105">
        <f>0</f>
        <v>0</v>
      </c>
      <c r="K37" s="28"/>
      <c r="L37" s="40"/>
      <c r="S37" s="28"/>
      <c r="T37" s="28"/>
      <c r="U37" s="28"/>
      <c r="V37" s="28"/>
      <c r="W37" s="28"/>
      <c r="X37" s="28"/>
      <c r="Y37" s="28"/>
      <c r="Z37" s="28"/>
      <c r="AA37" s="28"/>
      <c r="AB37" s="28"/>
      <c r="AC37" s="28"/>
      <c r="AD37" s="28"/>
      <c r="AE37" s="28"/>
    </row>
    <row r="38" spans="1:31" s="2" customFormat="1" ht="14.45" hidden="1" customHeight="1" x14ac:dyDescent="0.2">
      <c r="A38" s="28"/>
      <c r="B38" s="29"/>
      <c r="C38" s="28"/>
      <c r="D38" s="28"/>
      <c r="E38" s="25" t="s">
        <v>37</v>
      </c>
      <c r="F38" s="105">
        <f>ROUND((SUM(BH136:BH386)),  2)</f>
        <v>0</v>
      </c>
      <c r="G38" s="28"/>
      <c r="H38" s="28"/>
      <c r="I38" s="106">
        <v>0.2</v>
      </c>
      <c r="J38" s="105">
        <f>0</f>
        <v>0</v>
      </c>
      <c r="K38" s="28"/>
      <c r="L38" s="40"/>
      <c r="S38" s="28"/>
      <c r="T38" s="28"/>
      <c r="U38" s="28"/>
      <c r="V38" s="28"/>
      <c r="W38" s="28"/>
      <c r="X38" s="28"/>
      <c r="Y38" s="28"/>
      <c r="Z38" s="28"/>
      <c r="AA38" s="28"/>
      <c r="AB38" s="28"/>
      <c r="AC38" s="28"/>
      <c r="AD38" s="28"/>
      <c r="AE38" s="28"/>
    </row>
    <row r="39" spans="1:31" s="2" customFormat="1" ht="14.45" hidden="1" customHeight="1" x14ac:dyDescent="0.2">
      <c r="A39" s="28"/>
      <c r="B39" s="29"/>
      <c r="C39" s="28"/>
      <c r="D39" s="28"/>
      <c r="E39" s="34" t="s">
        <v>38</v>
      </c>
      <c r="F39" s="102">
        <f>ROUND((SUM(BI136:BI386)),  2)</f>
        <v>0</v>
      </c>
      <c r="G39" s="103"/>
      <c r="H39" s="103"/>
      <c r="I39" s="104">
        <v>0</v>
      </c>
      <c r="J39" s="102">
        <f>0</f>
        <v>0</v>
      </c>
      <c r="K39" s="28"/>
      <c r="L39" s="40"/>
      <c r="S39" s="28"/>
      <c r="T39" s="28"/>
      <c r="U39" s="28"/>
      <c r="V39" s="28"/>
      <c r="W39" s="28"/>
      <c r="X39" s="28"/>
      <c r="Y39" s="28"/>
      <c r="Z39" s="28"/>
      <c r="AA39" s="28"/>
      <c r="AB39" s="28"/>
      <c r="AC39" s="28"/>
      <c r="AD39" s="28"/>
      <c r="AE39" s="28"/>
    </row>
    <row r="40" spans="1:31" s="2" customFormat="1" ht="6.95" customHeight="1" x14ac:dyDescent="0.2">
      <c r="A40" s="28"/>
      <c r="B40" s="29"/>
      <c r="C40" s="28"/>
      <c r="D40" s="28"/>
      <c r="E40" s="28"/>
      <c r="F40" s="28"/>
      <c r="G40" s="28"/>
      <c r="H40" s="28"/>
      <c r="I40" s="28"/>
      <c r="J40" s="28"/>
      <c r="K40" s="28"/>
      <c r="L40" s="40"/>
      <c r="S40" s="28"/>
      <c r="T40" s="28"/>
      <c r="U40" s="28"/>
      <c r="V40" s="28"/>
      <c r="W40" s="28"/>
      <c r="X40" s="28"/>
      <c r="Y40" s="28"/>
      <c r="Z40" s="28"/>
      <c r="AA40" s="28"/>
      <c r="AB40" s="28"/>
      <c r="AC40" s="28"/>
      <c r="AD40" s="28"/>
      <c r="AE40" s="28"/>
    </row>
    <row r="41" spans="1:31" s="2" customFormat="1" ht="25.35" customHeight="1" x14ac:dyDescent="0.2">
      <c r="A41" s="28"/>
      <c r="B41" s="29"/>
      <c r="C41" s="107"/>
      <c r="D41" s="108" t="s">
        <v>39</v>
      </c>
      <c r="E41" s="58"/>
      <c r="F41" s="58"/>
      <c r="G41" s="109" t="s">
        <v>40</v>
      </c>
      <c r="H41" s="110" t="s">
        <v>41</v>
      </c>
      <c r="I41" s="58"/>
      <c r="J41" s="111"/>
      <c r="K41" s="112"/>
      <c r="L41" s="40"/>
      <c r="S41" s="28"/>
      <c r="T41" s="28"/>
      <c r="U41" s="28"/>
      <c r="V41" s="28"/>
      <c r="W41" s="28"/>
      <c r="X41" s="28"/>
      <c r="Y41" s="28"/>
      <c r="Z41" s="28"/>
      <c r="AA41" s="28"/>
      <c r="AB41" s="28"/>
      <c r="AC41" s="28"/>
      <c r="AD41" s="28"/>
      <c r="AE41" s="28"/>
    </row>
    <row r="42" spans="1:31" s="2" customFormat="1" ht="14.45" customHeight="1" x14ac:dyDescent="0.2">
      <c r="A42" s="28"/>
      <c r="B42" s="29"/>
      <c r="C42" s="28"/>
      <c r="D42" s="28"/>
      <c r="E42" s="28"/>
      <c r="F42" s="28"/>
      <c r="G42" s="28"/>
      <c r="H42" s="28"/>
      <c r="I42" s="28"/>
      <c r="J42" s="28"/>
      <c r="K42" s="28"/>
      <c r="L42" s="40"/>
      <c r="S42" s="28"/>
      <c r="T42" s="28"/>
      <c r="U42" s="28"/>
      <c r="V42" s="28"/>
      <c r="W42" s="28"/>
      <c r="X42" s="28"/>
      <c r="Y42" s="28"/>
      <c r="Z42" s="28"/>
      <c r="AA42" s="28"/>
      <c r="AB42" s="28"/>
      <c r="AC42" s="28"/>
      <c r="AD42" s="28"/>
      <c r="AE42" s="28"/>
    </row>
    <row r="43" spans="1:31" s="1" customFormat="1" ht="14.45" customHeight="1" x14ac:dyDescent="0.2">
      <c r="B43" s="19"/>
      <c r="L43" s="19"/>
    </row>
    <row r="44" spans="1:31" s="1" customFormat="1" ht="14.45" customHeight="1" x14ac:dyDescent="0.2">
      <c r="B44" s="19"/>
      <c r="L44" s="19"/>
    </row>
    <row r="45" spans="1:31" s="1" customFormat="1" ht="14.45" customHeight="1" x14ac:dyDescent="0.2">
      <c r="B45" s="19"/>
      <c r="L45" s="19"/>
    </row>
    <row r="46" spans="1:31" s="1" customFormat="1" ht="14.45" customHeight="1" x14ac:dyDescent="0.2">
      <c r="B46" s="19"/>
      <c r="L46" s="19"/>
    </row>
    <row r="47" spans="1:31" s="1" customFormat="1" ht="14.45" customHeight="1" x14ac:dyDescent="0.2">
      <c r="B47" s="19"/>
      <c r="L47" s="19"/>
    </row>
    <row r="48" spans="1:31" s="1" customFormat="1" ht="14.45" customHeight="1" x14ac:dyDescent="0.2">
      <c r="B48" s="19"/>
      <c r="L48" s="19"/>
    </row>
    <row r="49" spans="1:31" s="1" customFormat="1" ht="14.45" customHeight="1" x14ac:dyDescent="0.2">
      <c r="B49" s="19"/>
      <c r="L49" s="19"/>
    </row>
    <row r="50" spans="1:31" s="2" customFormat="1" ht="14.45" customHeight="1" x14ac:dyDescent="0.2">
      <c r="B50" s="40"/>
      <c r="D50" s="41" t="s">
        <v>42</v>
      </c>
      <c r="E50" s="42"/>
      <c r="F50" s="42"/>
      <c r="G50" s="41" t="s">
        <v>43</v>
      </c>
      <c r="H50" s="42"/>
      <c r="I50" s="42"/>
      <c r="J50" s="42"/>
      <c r="K50" s="42"/>
      <c r="L50" s="40"/>
    </row>
    <row r="51" spans="1:31" x14ac:dyDescent="0.2">
      <c r="B51" s="19"/>
      <c r="L51" s="19"/>
    </row>
    <row r="52" spans="1:31" x14ac:dyDescent="0.2">
      <c r="B52" s="19"/>
      <c r="L52" s="19"/>
    </row>
    <row r="53" spans="1:31" x14ac:dyDescent="0.2">
      <c r="B53" s="19"/>
      <c r="L53" s="19"/>
    </row>
    <row r="54" spans="1:31" x14ac:dyDescent="0.2">
      <c r="B54" s="19"/>
      <c r="L54" s="19"/>
    </row>
    <row r="55" spans="1:31" x14ac:dyDescent="0.2">
      <c r="B55" s="19"/>
      <c r="L55" s="19"/>
    </row>
    <row r="56" spans="1:31" x14ac:dyDescent="0.2">
      <c r="B56" s="19"/>
      <c r="L56" s="19"/>
    </row>
    <row r="57" spans="1:31" x14ac:dyDescent="0.2">
      <c r="B57" s="19"/>
      <c r="L57" s="19"/>
    </row>
    <row r="58" spans="1:31" x14ac:dyDescent="0.2">
      <c r="B58" s="19"/>
      <c r="L58" s="19"/>
    </row>
    <row r="59" spans="1:31" x14ac:dyDescent="0.2">
      <c r="B59" s="19"/>
      <c r="L59" s="19"/>
    </row>
    <row r="60" spans="1:31" x14ac:dyDescent="0.2">
      <c r="B60" s="19"/>
      <c r="L60" s="19"/>
    </row>
    <row r="61" spans="1:31" s="2" customFormat="1" ht="12.75" x14ac:dyDescent="0.2">
      <c r="A61" s="28"/>
      <c r="B61" s="29"/>
      <c r="C61" s="28"/>
      <c r="D61" s="43" t="s">
        <v>44</v>
      </c>
      <c r="E61" s="31"/>
      <c r="F61" s="113" t="s">
        <v>45</v>
      </c>
      <c r="G61" s="43" t="s">
        <v>44</v>
      </c>
      <c r="H61" s="31"/>
      <c r="I61" s="31"/>
      <c r="J61" s="114" t="s">
        <v>45</v>
      </c>
      <c r="K61" s="31"/>
      <c r="L61" s="40"/>
      <c r="S61" s="28"/>
      <c r="T61" s="28"/>
      <c r="U61" s="28"/>
      <c r="V61" s="28"/>
      <c r="W61" s="28"/>
      <c r="X61" s="28"/>
      <c r="Y61" s="28"/>
      <c r="Z61" s="28"/>
      <c r="AA61" s="28"/>
      <c r="AB61" s="28"/>
      <c r="AC61" s="28"/>
      <c r="AD61" s="28"/>
      <c r="AE61" s="28"/>
    </row>
    <row r="62" spans="1:31" x14ac:dyDescent="0.2">
      <c r="B62" s="19"/>
      <c r="L62" s="19"/>
    </row>
    <row r="63" spans="1:31" x14ac:dyDescent="0.2">
      <c r="B63" s="19"/>
      <c r="L63" s="19"/>
    </row>
    <row r="64" spans="1:31" x14ac:dyDescent="0.2">
      <c r="B64" s="19"/>
      <c r="L64" s="19"/>
    </row>
    <row r="65" spans="1:31" s="2" customFormat="1" ht="12.75" x14ac:dyDescent="0.2">
      <c r="A65" s="28"/>
      <c r="B65" s="29"/>
      <c r="C65" s="28"/>
      <c r="D65" s="41" t="s">
        <v>46</v>
      </c>
      <c r="E65" s="44"/>
      <c r="F65" s="44"/>
      <c r="G65" s="41" t="s">
        <v>47</v>
      </c>
      <c r="H65" s="44"/>
      <c r="I65" s="44"/>
      <c r="J65" s="44"/>
      <c r="K65" s="44"/>
      <c r="L65" s="40"/>
      <c r="S65" s="28"/>
      <c r="T65" s="28"/>
      <c r="U65" s="28"/>
      <c r="V65" s="28"/>
      <c r="W65" s="28"/>
      <c r="X65" s="28"/>
      <c r="Y65" s="28"/>
      <c r="Z65" s="28"/>
      <c r="AA65" s="28"/>
      <c r="AB65" s="28"/>
      <c r="AC65" s="28"/>
      <c r="AD65" s="28"/>
      <c r="AE65" s="28"/>
    </row>
    <row r="66" spans="1:31" x14ac:dyDescent="0.2">
      <c r="B66" s="19"/>
      <c r="L66" s="19"/>
    </row>
    <row r="67" spans="1:31" x14ac:dyDescent="0.2">
      <c r="B67" s="19"/>
      <c r="L67" s="19"/>
    </row>
    <row r="68" spans="1:31" x14ac:dyDescent="0.2">
      <c r="B68" s="19"/>
      <c r="L68" s="19"/>
    </row>
    <row r="69" spans="1:31" x14ac:dyDescent="0.2">
      <c r="B69" s="19"/>
      <c r="L69" s="19"/>
    </row>
    <row r="70" spans="1:31" x14ac:dyDescent="0.2">
      <c r="B70" s="19"/>
      <c r="L70" s="19"/>
    </row>
    <row r="71" spans="1:31" x14ac:dyDescent="0.2">
      <c r="B71" s="19"/>
      <c r="L71" s="19"/>
    </row>
    <row r="72" spans="1:31" x14ac:dyDescent="0.2">
      <c r="B72" s="19"/>
      <c r="L72" s="19"/>
    </row>
    <row r="73" spans="1:31" x14ac:dyDescent="0.2">
      <c r="B73" s="19"/>
      <c r="L73" s="19"/>
    </row>
    <row r="74" spans="1:31" x14ac:dyDescent="0.2">
      <c r="B74" s="19"/>
      <c r="L74" s="19"/>
    </row>
    <row r="75" spans="1:31" x14ac:dyDescent="0.2">
      <c r="B75" s="19"/>
      <c r="L75" s="19"/>
    </row>
    <row r="76" spans="1:31" s="2" customFormat="1" ht="12.75" x14ac:dyDescent="0.2">
      <c r="A76" s="28"/>
      <c r="B76" s="29"/>
      <c r="C76" s="28"/>
      <c r="D76" s="43" t="s">
        <v>44</v>
      </c>
      <c r="E76" s="31"/>
      <c r="F76" s="113" t="s">
        <v>45</v>
      </c>
      <c r="G76" s="43" t="s">
        <v>44</v>
      </c>
      <c r="H76" s="31"/>
      <c r="I76" s="31"/>
      <c r="J76" s="114" t="s">
        <v>45</v>
      </c>
      <c r="K76" s="31"/>
      <c r="L76" s="40"/>
      <c r="S76" s="28"/>
      <c r="T76" s="28"/>
      <c r="U76" s="28"/>
      <c r="V76" s="28"/>
      <c r="W76" s="28"/>
      <c r="X76" s="28"/>
      <c r="Y76" s="28"/>
      <c r="Z76" s="28"/>
      <c r="AA76" s="28"/>
      <c r="AB76" s="28"/>
      <c r="AC76" s="28"/>
      <c r="AD76" s="28"/>
      <c r="AE76" s="28"/>
    </row>
    <row r="77" spans="1:31" s="2" customFormat="1" ht="14.45" customHeight="1" x14ac:dyDescent="0.2">
      <c r="A77" s="28"/>
      <c r="B77" s="45"/>
      <c r="C77" s="46"/>
      <c r="D77" s="46"/>
      <c r="E77" s="46"/>
      <c r="F77" s="46"/>
      <c r="G77" s="46"/>
      <c r="H77" s="46"/>
      <c r="I77" s="46"/>
      <c r="J77" s="46"/>
      <c r="K77" s="46"/>
      <c r="L77" s="40"/>
      <c r="S77" s="28"/>
      <c r="T77" s="28"/>
      <c r="U77" s="28"/>
      <c r="V77" s="28"/>
      <c r="W77" s="28"/>
      <c r="X77" s="28"/>
      <c r="Y77" s="28"/>
      <c r="Z77" s="28"/>
      <c r="AA77" s="28"/>
      <c r="AB77" s="28"/>
      <c r="AC77" s="28"/>
      <c r="AD77" s="28"/>
      <c r="AE77" s="28"/>
    </row>
    <row r="81" spans="1:31" s="2" customFormat="1" ht="6.95" customHeight="1" x14ac:dyDescent="0.2">
      <c r="A81" s="28"/>
      <c r="B81" s="47"/>
      <c r="C81" s="48"/>
      <c r="D81" s="48"/>
      <c r="E81" s="48"/>
      <c r="F81" s="48"/>
      <c r="G81" s="48"/>
      <c r="H81" s="48"/>
      <c r="I81" s="48"/>
      <c r="J81" s="48"/>
      <c r="K81" s="48"/>
      <c r="L81" s="40"/>
      <c r="S81" s="28"/>
      <c r="T81" s="28"/>
      <c r="U81" s="28"/>
      <c r="V81" s="28"/>
      <c r="W81" s="28"/>
      <c r="X81" s="28"/>
      <c r="Y81" s="28"/>
      <c r="Z81" s="28"/>
      <c r="AA81" s="28"/>
      <c r="AB81" s="28"/>
      <c r="AC81" s="28"/>
      <c r="AD81" s="28"/>
      <c r="AE81" s="28"/>
    </row>
    <row r="82" spans="1:31" s="2" customFormat="1" ht="24.95" customHeight="1" x14ac:dyDescent="0.2">
      <c r="A82" s="28"/>
      <c r="B82" s="29"/>
      <c r="C82" s="20" t="s">
        <v>145</v>
      </c>
      <c r="D82" s="28"/>
      <c r="E82" s="28"/>
      <c r="F82" s="28"/>
      <c r="G82" s="28"/>
      <c r="H82" s="28"/>
      <c r="I82" s="28"/>
      <c r="J82" s="28"/>
      <c r="K82" s="28"/>
      <c r="L82" s="40"/>
      <c r="S82" s="28"/>
      <c r="T82" s="28"/>
      <c r="U82" s="28"/>
      <c r="V82" s="28"/>
      <c r="W82" s="28"/>
      <c r="X82" s="28"/>
      <c r="Y82" s="28"/>
      <c r="Z82" s="28"/>
      <c r="AA82" s="28"/>
      <c r="AB82" s="28"/>
      <c r="AC82" s="28"/>
      <c r="AD82" s="28"/>
      <c r="AE82" s="28"/>
    </row>
    <row r="83" spans="1:31" s="2" customFormat="1" ht="6.95" customHeight="1" x14ac:dyDescent="0.2">
      <c r="A83" s="28"/>
      <c r="B83" s="29"/>
      <c r="C83" s="28"/>
      <c r="D83" s="28"/>
      <c r="E83" s="28"/>
      <c r="F83" s="28"/>
      <c r="G83" s="28"/>
      <c r="H83" s="28"/>
      <c r="I83" s="28"/>
      <c r="J83" s="28"/>
      <c r="K83" s="28"/>
      <c r="L83" s="40"/>
      <c r="S83" s="28"/>
      <c r="T83" s="28"/>
      <c r="U83" s="28"/>
      <c r="V83" s="28"/>
      <c r="W83" s="28"/>
      <c r="X83" s="28"/>
      <c r="Y83" s="28"/>
      <c r="Z83" s="28"/>
      <c r="AA83" s="28"/>
      <c r="AB83" s="28"/>
      <c r="AC83" s="28"/>
      <c r="AD83" s="28"/>
      <c r="AE83" s="28"/>
    </row>
    <row r="84" spans="1:31" s="2" customFormat="1" ht="12" customHeight="1" x14ac:dyDescent="0.2">
      <c r="A84" s="28"/>
      <c r="B84" s="29"/>
      <c r="C84" s="25" t="s">
        <v>11</v>
      </c>
      <c r="D84" s="28"/>
      <c r="E84" s="28"/>
      <c r="F84" s="28"/>
      <c r="G84" s="28"/>
      <c r="H84" s="28"/>
      <c r="I84" s="28"/>
      <c r="J84" s="28"/>
      <c r="K84" s="28"/>
      <c r="L84" s="40"/>
      <c r="S84" s="28"/>
      <c r="T84" s="28"/>
      <c r="U84" s="28"/>
      <c r="V84" s="28"/>
      <c r="W84" s="28"/>
      <c r="X84" s="28"/>
      <c r="Y84" s="28"/>
      <c r="Z84" s="28"/>
      <c r="AA84" s="28"/>
      <c r="AB84" s="28"/>
      <c r="AC84" s="28"/>
      <c r="AD84" s="28"/>
      <c r="AE84" s="28"/>
    </row>
    <row r="85" spans="1:31" s="2" customFormat="1" ht="16.5" customHeight="1" x14ac:dyDescent="0.2">
      <c r="A85" s="28"/>
      <c r="B85" s="29"/>
      <c r="C85" s="28"/>
      <c r="D85" s="28"/>
      <c r="E85" s="359" t="str">
        <f>E7</f>
        <v>Lipany OOPZ, Rekonštrukcia objektu</v>
      </c>
      <c r="F85" s="360"/>
      <c r="G85" s="360"/>
      <c r="H85" s="360"/>
      <c r="I85" s="28"/>
      <c r="J85" s="28"/>
      <c r="K85" s="28"/>
      <c r="L85" s="40"/>
      <c r="S85" s="28"/>
      <c r="T85" s="28"/>
      <c r="U85" s="28"/>
      <c r="V85" s="28"/>
      <c r="W85" s="28"/>
      <c r="X85" s="28"/>
      <c r="Y85" s="28"/>
      <c r="Z85" s="28"/>
      <c r="AA85" s="28"/>
      <c r="AB85" s="28"/>
      <c r="AC85" s="28"/>
      <c r="AD85" s="28"/>
      <c r="AE85" s="28"/>
    </row>
    <row r="86" spans="1:31" s="1" customFormat="1" ht="12" customHeight="1" x14ac:dyDescent="0.2">
      <c r="B86" s="19"/>
      <c r="C86" s="25" t="s">
        <v>139</v>
      </c>
      <c r="E86" s="203"/>
      <c r="F86" s="203"/>
      <c r="G86" s="203"/>
      <c r="H86" s="203"/>
      <c r="L86" s="19"/>
    </row>
    <row r="87" spans="1:31" s="2" customFormat="1" ht="16.5" customHeight="1" x14ac:dyDescent="0.2">
      <c r="A87" s="28"/>
      <c r="B87" s="29"/>
      <c r="C87" s="28"/>
      <c r="D87" s="28"/>
      <c r="E87" s="359" t="s">
        <v>2884</v>
      </c>
      <c r="F87" s="363"/>
      <c r="G87" s="363"/>
      <c r="H87" s="363"/>
      <c r="I87" s="28"/>
      <c r="J87" s="28"/>
      <c r="K87" s="28"/>
      <c r="L87" s="40"/>
      <c r="S87" s="28"/>
      <c r="T87" s="28"/>
      <c r="U87" s="28"/>
      <c r="V87" s="28"/>
      <c r="W87" s="28"/>
      <c r="X87" s="28"/>
      <c r="Y87" s="28"/>
      <c r="Z87" s="28"/>
      <c r="AA87" s="28"/>
      <c r="AB87" s="28"/>
      <c r="AC87" s="28"/>
      <c r="AD87" s="28"/>
      <c r="AE87" s="28"/>
    </row>
    <row r="88" spans="1:31" s="2" customFormat="1" ht="12" customHeight="1" x14ac:dyDescent="0.2">
      <c r="A88" s="28"/>
      <c r="B88" s="29"/>
      <c r="C88" s="25" t="s">
        <v>141</v>
      </c>
      <c r="D88" s="28"/>
      <c r="E88" s="28"/>
      <c r="F88" s="28"/>
      <c r="G88" s="28"/>
      <c r="H88" s="28"/>
      <c r="I88" s="28"/>
      <c r="J88" s="28"/>
      <c r="K88" s="28"/>
      <c r="L88" s="40"/>
      <c r="S88" s="28"/>
      <c r="T88" s="28"/>
      <c r="U88" s="28"/>
      <c r="V88" s="28"/>
      <c r="W88" s="28"/>
      <c r="X88" s="28"/>
      <c r="Y88" s="28"/>
      <c r="Z88" s="28"/>
      <c r="AA88" s="28"/>
      <c r="AB88" s="28"/>
      <c r="AC88" s="28"/>
      <c r="AD88" s="28"/>
      <c r="AE88" s="28"/>
    </row>
    <row r="89" spans="1:31" s="2" customFormat="1" ht="30.75" customHeight="1" x14ac:dyDescent="0.2">
      <c r="A89" s="28"/>
      <c r="B89" s="29"/>
      <c r="C89" s="28"/>
      <c r="D89" s="28"/>
      <c r="E89" s="333" t="str">
        <f>E11</f>
        <v>21 - SO 02.1 Budova OOPZ - neoprávnené práce                                           E1.1.  ASR - neoprávnené</v>
      </c>
      <c r="F89" s="333"/>
      <c r="G89" s="333"/>
      <c r="H89" s="333"/>
      <c r="I89" s="28"/>
      <c r="J89" s="28"/>
      <c r="K89" s="28"/>
      <c r="L89" s="40"/>
      <c r="S89" s="28"/>
      <c r="T89" s="28"/>
      <c r="U89" s="28"/>
      <c r="V89" s="28"/>
      <c r="W89" s="28"/>
      <c r="X89" s="28"/>
      <c r="Y89" s="28"/>
      <c r="Z89" s="28"/>
      <c r="AA89" s="28"/>
      <c r="AB89" s="28"/>
      <c r="AC89" s="28"/>
      <c r="AD89" s="28"/>
      <c r="AE89" s="28"/>
    </row>
    <row r="90" spans="1:31" s="2" customFormat="1" ht="6.95" customHeight="1" x14ac:dyDescent="0.2">
      <c r="A90" s="28"/>
      <c r="B90" s="29"/>
      <c r="C90" s="28"/>
      <c r="D90" s="28"/>
      <c r="E90" s="28"/>
      <c r="F90" s="28"/>
      <c r="G90" s="28"/>
      <c r="H90" s="28"/>
      <c r="I90" s="28"/>
      <c r="J90" s="28"/>
      <c r="K90" s="28"/>
      <c r="L90" s="40"/>
      <c r="S90" s="28"/>
      <c r="T90" s="28"/>
      <c r="U90" s="28"/>
      <c r="V90" s="28"/>
      <c r="W90" s="28"/>
      <c r="X90" s="28"/>
      <c r="Y90" s="28"/>
      <c r="Z90" s="28"/>
      <c r="AA90" s="28"/>
      <c r="AB90" s="28"/>
      <c r="AC90" s="28"/>
      <c r="AD90" s="28"/>
      <c r="AE90" s="28"/>
    </row>
    <row r="91" spans="1:31" s="2" customFormat="1" ht="12" customHeight="1" x14ac:dyDescent="0.2">
      <c r="A91" s="28"/>
      <c r="B91" s="29"/>
      <c r="C91" s="25" t="s">
        <v>15</v>
      </c>
      <c r="D91" s="28"/>
      <c r="E91" s="28"/>
      <c r="F91" s="23" t="str">
        <f>F14</f>
        <v xml:space="preserve"> </v>
      </c>
      <c r="G91" s="28"/>
      <c r="H91" s="28"/>
      <c r="I91" s="25" t="s">
        <v>17</v>
      </c>
      <c r="J91" s="53" t="str">
        <f>IF(J14="","",J14)</f>
        <v>16.12.2022</v>
      </c>
      <c r="K91" s="28"/>
      <c r="L91" s="40"/>
      <c r="S91" s="28"/>
      <c r="T91" s="28"/>
      <c r="U91" s="28"/>
      <c r="V91" s="28"/>
      <c r="W91" s="28"/>
      <c r="X91" s="28"/>
      <c r="Y91" s="28"/>
      <c r="Z91" s="28"/>
      <c r="AA91" s="28"/>
      <c r="AB91" s="28"/>
      <c r="AC91" s="28"/>
      <c r="AD91" s="28"/>
      <c r="AE91" s="28"/>
    </row>
    <row r="92" spans="1:31" s="2" customFormat="1" ht="6.95" customHeight="1" x14ac:dyDescent="0.2">
      <c r="A92" s="28"/>
      <c r="B92" s="29"/>
      <c r="C92" s="28"/>
      <c r="D92" s="28"/>
      <c r="E92" s="28"/>
      <c r="F92" s="28"/>
      <c r="G92" s="28"/>
      <c r="H92" s="28"/>
      <c r="I92" s="28"/>
      <c r="J92" s="28"/>
      <c r="K92" s="28"/>
      <c r="L92" s="40"/>
      <c r="S92" s="28"/>
      <c r="T92" s="28"/>
      <c r="U92" s="28"/>
      <c r="V92" s="28"/>
      <c r="W92" s="28"/>
      <c r="X92" s="28"/>
      <c r="Y92" s="28"/>
      <c r="Z92" s="28"/>
      <c r="AA92" s="28"/>
      <c r="AB92" s="28"/>
      <c r="AC92" s="28"/>
      <c r="AD92" s="28"/>
      <c r="AE92" s="28"/>
    </row>
    <row r="93" spans="1:31" s="2" customFormat="1" ht="40.15" customHeight="1" x14ac:dyDescent="0.2">
      <c r="A93" s="28"/>
      <c r="B93" s="29"/>
      <c r="C93" s="25" t="s">
        <v>19</v>
      </c>
      <c r="D93" s="28"/>
      <c r="E93" s="28"/>
      <c r="F93" s="23" t="str">
        <f>E17</f>
        <v xml:space="preserve"> </v>
      </c>
      <c r="G93" s="28"/>
      <c r="H93" s="28"/>
      <c r="I93" s="25" t="s">
        <v>23</v>
      </c>
      <c r="J93" s="26" t="str">
        <f>E23</f>
        <v>LTK projekt, s.r.o., Jánošíkova 5, 0890 01 Prešov</v>
      </c>
      <c r="K93" s="28"/>
      <c r="L93" s="40"/>
      <c r="S93" s="28"/>
      <c r="T93" s="28"/>
      <c r="U93" s="28"/>
      <c r="V93" s="28"/>
      <c r="W93" s="28"/>
      <c r="X93" s="28"/>
      <c r="Y93" s="28"/>
      <c r="Z93" s="28"/>
      <c r="AA93" s="28"/>
      <c r="AB93" s="28"/>
      <c r="AC93" s="28"/>
      <c r="AD93" s="28"/>
      <c r="AE93" s="28"/>
    </row>
    <row r="94" spans="1:31" s="2" customFormat="1" ht="15.2" customHeight="1" x14ac:dyDescent="0.2">
      <c r="A94" s="28"/>
      <c r="B94" s="29"/>
      <c r="C94" s="25" t="s">
        <v>22</v>
      </c>
      <c r="D94" s="28"/>
      <c r="E94" s="28"/>
      <c r="F94" s="23" t="str">
        <f>IF(E20="","",E20)</f>
        <v xml:space="preserve"> </v>
      </c>
      <c r="G94" s="28"/>
      <c r="H94" s="28"/>
      <c r="I94" s="25" t="s">
        <v>26</v>
      </c>
      <c r="J94" s="26" t="str">
        <f>E26</f>
        <v>Ing. Ľubomnír Tkáč</v>
      </c>
      <c r="K94" s="28"/>
      <c r="L94" s="40"/>
      <c r="S94" s="28"/>
      <c r="T94" s="28"/>
      <c r="U94" s="28"/>
      <c r="V94" s="28"/>
      <c r="W94" s="28"/>
      <c r="X94" s="28"/>
      <c r="Y94" s="28"/>
      <c r="Z94" s="28"/>
      <c r="AA94" s="28"/>
      <c r="AB94" s="28"/>
      <c r="AC94" s="28"/>
      <c r="AD94" s="28"/>
      <c r="AE94" s="28"/>
    </row>
    <row r="95" spans="1:31" s="2" customFormat="1" ht="10.35" customHeight="1" x14ac:dyDescent="0.2">
      <c r="A95" s="28"/>
      <c r="B95" s="29"/>
      <c r="C95" s="28"/>
      <c r="D95" s="28"/>
      <c r="E95" s="28"/>
      <c r="F95" s="28"/>
      <c r="G95" s="28"/>
      <c r="H95" s="28"/>
      <c r="I95" s="28"/>
      <c r="J95" s="28"/>
      <c r="K95" s="28"/>
      <c r="L95" s="40"/>
      <c r="S95" s="28"/>
      <c r="T95" s="28"/>
      <c r="U95" s="28"/>
      <c r="V95" s="28"/>
      <c r="W95" s="28"/>
      <c r="X95" s="28"/>
      <c r="Y95" s="28"/>
      <c r="Z95" s="28"/>
      <c r="AA95" s="28"/>
      <c r="AB95" s="28"/>
      <c r="AC95" s="28"/>
      <c r="AD95" s="28"/>
      <c r="AE95" s="28"/>
    </row>
    <row r="96" spans="1:31" s="2" customFormat="1" ht="29.25" customHeight="1" x14ac:dyDescent="0.2">
      <c r="A96" s="28"/>
      <c r="B96" s="29"/>
      <c r="C96" s="115" t="s">
        <v>146</v>
      </c>
      <c r="D96" s="107"/>
      <c r="E96" s="107"/>
      <c r="F96" s="107"/>
      <c r="G96" s="107"/>
      <c r="H96" s="107"/>
      <c r="I96" s="107"/>
      <c r="J96" s="116" t="s">
        <v>147</v>
      </c>
      <c r="K96" s="107"/>
      <c r="L96" s="40"/>
      <c r="S96" s="28"/>
      <c r="T96" s="28"/>
      <c r="U96" s="28"/>
      <c r="V96" s="28"/>
      <c r="W96" s="28"/>
      <c r="X96" s="28"/>
      <c r="Y96" s="28"/>
      <c r="Z96" s="28"/>
      <c r="AA96" s="28"/>
      <c r="AB96" s="28"/>
      <c r="AC96" s="28"/>
      <c r="AD96" s="28"/>
      <c r="AE96" s="28"/>
    </row>
    <row r="97" spans="1:47" s="2" customFormat="1" ht="10.35" customHeight="1" x14ac:dyDescent="0.2">
      <c r="A97" s="28"/>
      <c r="B97" s="29"/>
      <c r="C97" s="28"/>
      <c r="D97" s="28"/>
      <c r="E97" s="28"/>
      <c r="F97" s="28"/>
      <c r="G97" s="28"/>
      <c r="H97" s="28"/>
      <c r="I97" s="28"/>
      <c r="J97" s="28"/>
      <c r="K97" s="28"/>
      <c r="L97" s="40"/>
      <c r="S97" s="28"/>
      <c r="T97" s="28"/>
      <c r="U97" s="28"/>
      <c r="V97" s="28"/>
      <c r="W97" s="28"/>
      <c r="X97" s="28"/>
      <c r="Y97" s="28"/>
      <c r="Z97" s="28"/>
      <c r="AA97" s="28"/>
      <c r="AB97" s="28"/>
      <c r="AC97" s="28"/>
      <c r="AD97" s="28"/>
      <c r="AE97" s="28"/>
    </row>
    <row r="98" spans="1:47" s="2" customFormat="1" ht="22.9" customHeight="1" x14ac:dyDescent="0.2">
      <c r="A98" s="28"/>
      <c r="B98" s="29"/>
      <c r="C98" s="117" t="s">
        <v>148</v>
      </c>
      <c r="D98" s="28"/>
      <c r="E98" s="28"/>
      <c r="F98" s="28"/>
      <c r="G98" s="28"/>
      <c r="H98" s="28"/>
      <c r="I98" s="28"/>
      <c r="J98" s="69"/>
      <c r="K98" s="28"/>
      <c r="L98" s="40"/>
      <c r="S98" s="28"/>
      <c r="T98" s="28"/>
      <c r="U98" s="28"/>
      <c r="V98" s="28"/>
      <c r="W98" s="28"/>
      <c r="X98" s="28"/>
      <c r="Y98" s="28"/>
      <c r="Z98" s="28"/>
      <c r="AA98" s="28"/>
      <c r="AB98" s="28"/>
      <c r="AC98" s="28"/>
      <c r="AD98" s="28"/>
      <c r="AE98" s="28"/>
      <c r="AU98" s="16" t="s">
        <v>149</v>
      </c>
    </row>
    <row r="99" spans="1:47" s="9" customFormat="1" ht="24.95" customHeight="1" x14ac:dyDescent="0.2">
      <c r="B99" s="118"/>
      <c r="D99" s="119" t="s">
        <v>150</v>
      </c>
      <c r="E99" s="120"/>
      <c r="F99" s="120"/>
      <c r="G99" s="120"/>
      <c r="H99" s="120"/>
      <c r="I99" s="120"/>
      <c r="J99" s="121"/>
      <c r="L99" s="118"/>
    </row>
    <row r="100" spans="1:47" s="10" customFormat="1" ht="19.899999999999999" customHeight="1" x14ac:dyDescent="0.2">
      <c r="B100" s="122"/>
      <c r="D100" s="123" t="s">
        <v>972</v>
      </c>
      <c r="E100" s="124"/>
      <c r="F100" s="124"/>
      <c r="G100" s="124"/>
      <c r="H100" s="124"/>
      <c r="I100" s="124"/>
      <c r="J100" s="125"/>
      <c r="L100" s="122"/>
    </row>
    <row r="101" spans="1:47" s="10" customFormat="1" ht="19.899999999999999" customHeight="1" x14ac:dyDescent="0.2">
      <c r="B101" s="122"/>
      <c r="D101" s="123" t="s">
        <v>1625</v>
      </c>
      <c r="E101" s="124"/>
      <c r="F101" s="124"/>
      <c r="G101" s="124"/>
      <c r="H101" s="124"/>
      <c r="I101" s="124"/>
      <c r="J101" s="125"/>
      <c r="L101" s="122"/>
    </row>
    <row r="102" spans="1:47" s="10" customFormat="1" ht="19.899999999999999" customHeight="1" x14ac:dyDescent="0.2">
      <c r="B102" s="122"/>
      <c r="D102" s="123" t="s">
        <v>687</v>
      </c>
      <c r="E102" s="124"/>
      <c r="F102" s="124"/>
      <c r="G102" s="124"/>
      <c r="H102" s="124"/>
      <c r="I102" s="124"/>
      <c r="J102" s="125"/>
      <c r="L102" s="122"/>
    </row>
    <row r="103" spans="1:47" s="10" customFormat="1" ht="19.899999999999999" customHeight="1" x14ac:dyDescent="0.2">
      <c r="B103" s="122"/>
      <c r="D103" s="123" t="s">
        <v>151</v>
      </c>
      <c r="E103" s="124"/>
      <c r="F103" s="124"/>
      <c r="G103" s="124"/>
      <c r="H103" s="124"/>
      <c r="I103" s="124"/>
      <c r="J103" s="125"/>
      <c r="L103" s="122"/>
    </row>
    <row r="104" spans="1:47" s="10" customFormat="1" ht="19.899999999999999" customHeight="1" x14ac:dyDescent="0.2">
      <c r="B104" s="122"/>
      <c r="D104" s="123" t="s">
        <v>152</v>
      </c>
      <c r="E104" s="124"/>
      <c r="F104" s="124"/>
      <c r="G104" s="124"/>
      <c r="H104" s="124"/>
      <c r="I104" s="124"/>
      <c r="J104" s="125"/>
      <c r="L104" s="122"/>
    </row>
    <row r="105" spans="1:47" s="9" customFormat="1" ht="24.95" customHeight="1" x14ac:dyDescent="0.2">
      <c r="B105" s="118"/>
      <c r="D105" s="119" t="s">
        <v>154</v>
      </c>
      <c r="E105" s="120"/>
      <c r="F105" s="120"/>
      <c r="G105" s="120"/>
      <c r="H105" s="120"/>
      <c r="I105" s="120"/>
      <c r="J105" s="121"/>
      <c r="L105" s="118"/>
    </row>
    <row r="106" spans="1:47" s="10" customFormat="1" ht="19.899999999999999" customHeight="1" x14ac:dyDescent="0.2">
      <c r="B106" s="122"/>
      <c r="D106" s="123" t="s">
        <v>974</v>
      </c>
      <c r="E106" s="124"/>
      <c r="F106" s="124"/>
      <c r="G106" s="124"/>
      <c r="H106" s="124"/>
      <c r="I106" s="124"/>
      <c r="J106" s="125"/>
      <c r="L106" s="122"/>
    </row>
    <row r="107" spans="1:47" s="10" customFormat="1" ht="19.899999999999999" customHeight="1" x14ac:dyDescent="0.2">
      <c r="B107" s="122"/>
      <c r="D107" s="123" t="s">
        <v>155</v>
      </c>
      <c r="E107" s="124"/>
      <c r="F107" s="124"/>
      <c r="G107" s="124"/>
      <c r="H107" s="124"/>
      <c r="I107" s="124"/>
      <c r="J107" s="125"/>
      <c r="L107" s="122"/>
    </row>
    <row r="108" spans="1:47" s="10" customFormat="1" ht="19.899999999999999" customHeight="1" x14ac:dyDescent="0.2">
      <c r="B108" s="122"/>
      <c r="D108" s="123" t="s">
        <v>2289</v>
      </c>
      <c r="E108" s="124"/>
      <c r="F108" s="124"/>
      <c r="G108" s="124"/>
      <c r="H108" s="124"/>
      <c r="I108" s="124"/>
      <c r="J108" s="125"/>
      <c r="L108" s="122"/>
    </row>
    <row r="109" spans="1:47" s="10" customFormat="1" ht="19.899999999999999" customHeight="1" x14ac:dyDescent="0.2">
      <c r="B109" s="122"/>
      <c r="D109" s="123" t="s">
        <v>156</v>
      </c>
      <c r="E109" s="124"/>
      <c r="F109" s="124"/>
      <c r="G109" s="124"/>
      <c r="H109" s="124"/>
      <c r="I109" s="124"/>
      <c r="J109" s="125"/>
      <c r="L109" s="122"/>
    </row>
    <row r="110" spans="1:47" s="10" customFormat="1" ht="19.899999999999999" customHeight="1" x14ac:dyDescent="0.2">
      <c r="B110" s="122"/>
      <c r="D110" s="123" t="s">
        <v>435</v>
      </c>
      <c r="E110" s="124"/>
      <c r="F110" s="124"/>
      <c r="G110" s="124"/>
      <c r="H110" s="124"/>
      <c r="I110" s="124"/>
      <c r="J110" s="125"/>
      <c r="L110" s="122"/>
    </row>
    <row r="111" spans="1:47" s="10" customFormat="1" ht="19.899999999999999" customHeight="1" x14ac:dyDescent="0.2">
      <c r="B111" s="122"/>
      <c r="D111" s="123" t="s">
        <v>157</v>
      </c>
      <c r="E111" s="124"/>
      <c r="F111" s="124"/>
      <c r="G111" s="124"/>
      <c r="H111" s="124"/>
      <c r="I111" s="124"/>
      <c r="J111" s="125"/>
      <c r="L111" s="122"/>
    </row>
    <row r="112" spans="1:47" s="10" customFormat="1" ht="19.899999999999999" customHeight="1" x14ac:dyDescent="0.2">
      <c r="B112" s="122"/>
      <c r="D112" s="123" t="s">
        <v>2290</v>
      </c>
      <c r="E112" s="124"/>
      <c r="F112" s="124"/>
      <c r="G112" s="124"/>
      <c r="H112" s="124"/>
      <c r="I112" s="124"/>
      <c r="J112" s="125"/>
      <c r="L112" s="122"/>
    </row>
    <row r="113" spans="1:31" s="10" customFormat="1" ht="19.899999999999999" customHeight="1" x14ac:dyDescent="0.2">
      <c r="B113" s="122"/>
      <c r="D113" s="123" t="s">
        <v>2291</v>
      </c>
      <c r="E113" s="124"/>
      <c r="F113" s="124"/>
      <c r="G113" s="124"/>
      <c r="H113" s="124"/>
      <c r="I113" s="124"/>
      <c r="J113" s="125"/>
      <c r="L113" s="122"/>
    </row>
    <row r="114" spans="1:31" s="10" customFormat="1" ht="19.899999999999999" customHeight="1" x14ac:dyDescent="0.2">
      <c r="B114" s="122"/>
      <c r="D114" s="123" t="s">
        <v>2292</v>
      </c>
      <c r="E114" s="124"/>
      <c r="F114" s="124"/>
      <c r="G114" s="124"/>
      <c r="H114" s="124"/>
      <c r="I114" s="124"/>
      <c r="J114" s="125"/>
      <c r="L114" s="122"/>
    </row>
    <row r="115" spans="1:31" s="10" customFormat="1" ht="19.899999999999999" customHeight="1" x14ac:dyDescent="0.2">
      <c r="B115" s="122"/>
      <c r="D115" s="123" t="s">
        <v>2293</v>
      </c>
      <c r="E115" s="124"/>
      <c r="F115" s="124"/>
      <c r="G115" s="124"/>
      <c r="H115" s="124"/>
      <c r="I115" s="124"/>
      <c r="J115" s="125"/>
      <c r="L115" s="122"/>
    </row>
    <row r="116" spans="1:31" s="10" customFormat="1" ht="19.899999999999999" customHeight="1" x14ac:dyDescent="0.2">
      <c r="B116" s="122"/>
      <c r="D116" s="123" t="s">
        <v>160</v>
      </c>
      <c r="E116" s="124"/>
      <c r="F116" s="124"/>
      <c r="G116" s="124"/>
      <c r="H116" s="124"/>
      <c r="I116" s="124"/>
      <c r="J116" s="125"/>
      <c r="L116" s="122"/>
    </row>
    <row r="117" spans="1:31" s="2" customFormat="1" ht="21.75" customHeight="1" x14ac:dyDescent="0.2">
      <c r="A117" s="28"/>
      <c r="B117" s="29"/>
      <c r="C117" s="28"/>
      <c r="D117" s="28"/>
      <c r="E117" s="28"/>
      <c r="F117" s="28"/>
      <c r="G117" s="28"/>
      <c r="H117" s="28"/>
      <c r="I117" s="28"/>
      <c r="J117" s="28"/>
      <c r="K117" s="28"/>
      <c r="L117" s="40"/>
      <c r="S117" s="28"/>
      <c r="T117" s="28"/>
      <c r="U117" s="28"/>
      <c r="V117" s="28"/>
      <c r="W117" s="28"/>
      <c r="X117" s="28"/>
      <c r="Y117" s="28"/>
      <c r="Z117" s="28"/>
      <c r="AA117" s="28"/>
      <c r="AB117" s="28"/>
      <c r="AC117" s="28"/>
      <c r="AD117" s="28"/>
      <c r="AE117" s="28"/>
    </row>
    <row r="118" spans="1:31" s="2" customFormat="1" ht="6.95" customHeight="1" x14ac:dyDescent="0.2">
      <c r="A118" s="28"/>
      <c r="B118" s="45"/>
      <c r="C118" s="46"/>
      <c r="D118" s="46"/>
      <c r="E118" s="46"/>
      <c r="F118" s="46"/>
      <c r="G118" s="46"/>
      <c r="H118" s="46"/>
      <c r="I118" s="46"/>
      <c r="J118" s="46"/>
      <c r="K118" s="46"/>
      <c r="L118" s="40"/>
      <c r="S118" s="28"/>
      <c r="T118" s="28"/>
      <c r="U118" s="28"/>
      <c r="V118" s="28"/>
      <c r="W118" s="28"/>
      <c r="X118" s="28"/>
      <c r="Y118" s="28"/>
      <c r="Z118" s="28"/>
      <c r="AA118" s="28"/>
      <c r="AB118" s="28"/>
      <c r="AC118" s="28"/>
      <c r="AD118" s="28"/>
      <c r="AE118" s="28"/>
    </row>
    <row r="122" spans="1:31" s="2" customFormat="1" ht="6.95" customHeight="1" x14ac:dyDescent="0.2">
      <c r="A122" s="28"/>
      <c r="B122" s="47"/>
      <c r="C122" s="48"/>
      <c r="D122" s="48"/>
      <c r="E122" s="48"/>
      <c r="F122" s="48"/>
      <c r="G122" s="48"/>
      <c r="H122" s="48"/>
      <c r="I122" s="48"/>
      <c r="J122" s="48"/>
      <c r="K122" s="48"/>
      <c r="L122" s="40"/>
      <c r="S122" s="28"/>
      <c r="T122" s="28"/>
      <c r="U122" s="28"/>
      <c r="V122" s="28"/>
      <c r="W122" s="28"/>
      <c r="X122" s="28"/>
      <c r="Y122" s="28"/>
      <c r="Z122" s="28"/>
      <c r="AA122" s="28"/>
      <c r="AB122" s="28"/>
      <c r="AC122" s="28"/>
      <c r="AD122" s="28"/>
      <c r="AE122" s="28"/>
    </row>
    <row r="123" spans="1:31" s="2" customFormat="1" ht="24.95" customHeight="1" x14ac:dyDescent="0.2">
      <c r="A123" s="28"/>
      <c r="B123" s="29"/>
      <c r="C123" s="20" t="s">
        <v>161</v>
      </c>
      <c r="D123" s="28"/>
      <c r="E123" s="28"/>
      <c r="F123" s="28"/>
      <c r="G123" s="28"/>
      <c r="H123" s="28"/>
      <c r="I123" s="28"/>
      <c r="J123" s="28"/>
      <c r="K123" s="28"/>
      <c r="L123" s="40"/>
      <c r="S123" s="28"/>
      <c r="T123" s="28"/>
      <c r="U123" s="28"/>
      <c r="V123" s="28"/>
      <c r="W123" s="28"/>
      <c r="X123" s="28"/>
      <c r="Y123" s="28"/>
      <c r="Z123" s="28"/>
      <c r="AA123" s="28"/>
      <c r="AB123" s="28"/>
      <c r="AC123" s="28"/>
      <c r="AD123" s="28"/>
      <c r="AE123" s="28"/>
    </row>
    <row r="124" spans="1:31" s="2" customFormat="1" ht="6.95" customHeight="1" x14ac:dyDescent="0.2">
      <c r="A124" s="28"/>
      <c r="B124" s="29"/>
      <c r="C124" s="28"/>
      <c r="D124" s="28"/>
      <c r="E124" s="28"/>
      <c r="F124" s="28"/>
      <c r="G124" s="28"/>
      <c r="H124" s="28"/>
      <c r="I124" s="28"/>
      <c r="J124" s="28"/>
      <c r="K124" s="28"/>
      <c r="L124" s="40"/>
      <c r="S124" s="28"/>
      <c r="T124" s="28"/>
      <c r="U124" s="28"/>
      <c r="V124" s="28"/>
      <c r="W124" s="28"/>
      <c r="X124" s="28"/>
      <c r="Y124" s="28"/>
      <c r="Z124" s="28"/>
      <c r="AA124" s="28"/>
      <c r="AB124" s="28"/>
      <c r="AC124" s="28"/>
      <c r="AD124" s="28"/>
      <c r="AE124" s="28"/>
    </row>
    <row r="125" spans="1:31" s="2" customFormat="1" ht="12" customHeight="1" x14ac:dyDescent="0.2">
      <c r="A125" s="28"/>
      <c r="B125" s="29"/>
      <c r="C125" s="25" t="s">
        <v>11</v>
      </c>
      <c r="D125" s="28"/>
      <c r="E125" s="28"/>
      <c r="F125" s="28"/>
      <c r="G125" s="28"/>
      <c r="H125" s="28"/>
      <c r="I125" s="28"/>
      <c r="J125" s="28"/>
      <c r="K125" s="28"/>
      <c r="L125" s="40"/>
      <c r="S125" s="28"/>
      <c r="T125" s="28"/>
      <c r="U125" s="28"/>
      <c r="V125" s="28"/>
      <c r="W125" s="28"/>
      <c r="X125" s="28"/>
      <c r="Y125" s="28"/>
      <c r="Z125" s="28"/>
      <c r="AA125" s="28"/>
      <c r="AB125" s="28"/>
      <c r="AC125" s="28"/>
      <c r="AD125" s="28"/>
      <c r="AE125" s="28"/>
    </row>
    <row r="126" spans="1:31" s="2" customFormat="1" ht="16.5" customHeight="1" x14ac:dyDescent="0.2">
      <c r="A126" s="28"/>
      <c r="B126" s="29"/>
      <c r="C126" s="28"/>
      <c r="D126" s="28"/>
      <c r="E126" s="359" t="str">
        <f>E7</f>
        <v>Lipany OOPZ, Rekonštrukcia objektu</v>
      </c>
      <c r="F126" s="360"/>
      <c r="G126" s="360"/>
      <c r="H126" s="360"/>
      <c r="I126" s="28"/>
      <c r="J126" s="28"/>
      <c r="K126" s="28"/>
      <c r="L126" s="40"/>
      <c r="S126" s="28"/>
      <c r="T126" s="28"/>
      <c r="U126" s="28"/>
      <c r="V126" s="28"/>
      <c r="W126" s="28"/>
      <c r="X126" s="28"/>
      <c r="Y126" s="28"/>
      <c r="Z126" s="28"/>
      <c r="AA126" s="28"/>
      <c r="AB126" s="28"/>
      <c r="AC126" s="28"/>
      <c r="AD126" s="28"/>
      <c r="AE126" s="28"/>
    </row>
    <row r="127" spans="1:31" s="1" customFormat="1" ht="12" customHeight="1" x14ac:dyDescent="0.2">
      <c r="B127" s="19"/>
      <c r="C127" s="25" t="s">
        <v>139</v>
      </c>
      <c r="E127" s="203"/>
      <c r="F127" s="203"/>
      <c r="G127" s="203"/>
      <c r="H127" s="203"/>
      <c r="L127" s="19"/>
    </row>
    <row r="128" spans="1:31" s="2" customFormat="1" ht="16.5" customHeight="1" x14ac:dyDescent="0.2">
      <c r="A128" s="28"/>
      <c r="B128" s="29"/>
      <c r="C128" s="28"/>
      <c r="D128" s="28"/>
      <c r="E128" s="359" t="s">
        <v>2884</v>
      </c>
      <c r="F128" s="363"/>
      <c r="G128" s="363"/>
      <c r="H128" s="363"/>
      <c r="I128" s="28"/>
      <c r="J128" s="28"/>
      <c r="K128" s="28"/>
      <c r="L128" s="40"/>
      <c r="S128" s="28"/>
      <c r="T128" s="28"/>
      <c r="U128" s="28"/>
      <c r="V128" s="28"/>
      <c r="W128" s="28"/>
      <c r="X128" s="28"/>
      <c r="Y128" s="28"/>
      <c r="Z128" s="28"/>
      <c r="AA128" s="28"/>
      <c r="AB128" s="28"/>
      <c r="AC128" s="28"/>
      <c r="AD128" s="28"/>
      <c r="AE128" s="28"/>
    </row>
    <row r="129" spans="1:65" s="2" customFormat="1" ht="12" customHeight="1" x14ac:dyDescent="0.2">
      <c r="A129" s="28"/>
      <c r="B129" s="29"/>
      <c r="C129" s="25" t="s">
        <v>141</v>
      </c>
      <c r="D129" s="28"/>
      <c r="E129" s="28"/>
      <c r="F129" s="28"/>
      <c r="G129" s="28"/>
      <c r="H129" s="28"/>
      <c r="I129" s="28"/>
      <c r="J129" s="28"/>
      <c r="K129" s="28"/>
      <c r="L129" s="40"/>
      <c r="S129" s="28"/>
      <c r="T129" s="28"/>
      <c r="U129" s="28"/>
      <c r="V129" s="28"/>
      <c r="W129" s="28"/>
      <c r="X129" s="28"/>
      <c r="Y129" s="28"/>
      <c r="Z129" s="28"/>
      <c r="AA129" s="28"/>
      <c r="AB129" s="28"/>
      <c r="AC129" s="28"/>
      <c r="AD129" s="28"/>
      <c r="AE129" s="28"/>
    </row>
    <row r="130" spans="1:65" s="2" customFormat="1" ht="31.5" customHeight="1" x14ac:dyDescent="0.2">
      <c r="A130" s="28"/>
      <c r="B130" s="29"/>
      <c r="C130" s="28"/>
      <c r="D130" s="28"/>
      <c r="E130" s="333" t="str">
        <f>E11</f>
        <v>21 - SO 02.1 Budova OOPZ - neoprávnené práce                                           E1.1.  ASR - neoprávnené</v>
      </c>
      <c r="F130" s="357"/>
      <c r="G130" s="357"/>
      <c r="H130" s="357"/>
      <c r="I130" s="28"/>
      <c r="J130" s="28"/>
      <c r="K130" s="28"/>
      <c r="L130" s="40"/>
      <c r="S130" s="28"/>
      <c r="T130" s="28"/>
      <c r="U130" s="28"/>
      <c r="V130" s="28"/>
      <c r="W130" s="28"/>
      <c r="X130" s="28"/>
      <c r="Y130" s="28"/>
      <c r="Z130" s="28"/>
      <c r="AA130" s="28"/>
      <c r="AB130" s="28"/>
      <c r="AC130" s="28"/>
      <c r="AD130" s="28"/>
      <c r="AE130" s="28"/>
    </row>
    <row r="131" spans="1:65" s="2" customFormat="1" ht="12" customHeight="1" x14ac:dyDescent="0.2">
      <c r="A131" s="28"/>
      <c r="B131" s="29"/>
      <c r="C131" s="25" t="s">
        <v>15</v>
      </c>
      <c r="D131" s="28"/>
      <c r="E131" s="28"/>
      <c r="F131" s="23" t="str">
        <f>F14</f>
        <v xml:space="preserve"> </v>
      </c>
      <c r="G131" s="28"/>
      <c r="H131" s="28"/>
      <c r="I131" s="25" t="s">
        <v>17</v>
      </c>
      <c r="J131" s="53" t="str">
        <f>IF(J14="","",J14)</f>
        <v>16.12.2022</v>
      </c>
      <c r="K131" s="28"/>
      <c r="L131" s="40"/>
      <c r="S131" s="28"/>
      <c r="T131" s="28"/>
      <c r="U131" s="28"/>
      <c r="V131" s="28"/>
      <c r="W131" s="28"/>
      <c r="X131" s="28"/>
      <c r="Y131" s="28"/>
      <c r="Z131" s="28"/>
      <c r="AA131" s="28"/>
      <c r="AB131" s="28"/>
      <c r="AC131" s="28"/>
      <c r="AD131" s="28"/>
      <c r="AE131" s="28"/>
    </row>
    <row r="132" spans="1:65" s="2" customFormat="1" ht="6.95" customHeight="1" x14ac:dyDescent="0.2">
      <c r="A132" s="28"/>
      <c r="B132" s="29"/>
      <c r="C132" s="28"/>
      <c r="D132" s="28"/>
      <c r="E132" s="28"/>
      <c r="F132" s="28"/>
      <c r="G132" s="28"/>
      <c r="H132" s="28"/>
      <c r="I132" s="28"/>
      <c r="J132" s="28"/>
      <c r="K132" s="28"/>
      <c r="L132" s="40"/>
      <c r="S132" s="28"/>
      <c r="T132" s="28"/>
      <c r="U132" s="28"/>
      <c r="V132" s="28"/>
      <c r="W132" s="28"/>
      <c r="X132" s="28"/>
      <c r="Y132" s="28"/>
      <c r="Z132" s="28"/>
      <c r="AA132" s="28"/>
      <c r="AB132" s="28"/>
      <c r="AC132" s="28"/>
      <c r="AD132" s="28"/>
      <c r="AE132" s="28"/>
    </row>
    <row r="133" spans="1:65" s="2" customFormat="1" ht="40.15" customHeight="1" x14ac:dyDescent="0.2">
      <c r="A133" s="28"/>
      <c r="B133" s="29"/>
      <c r="C133" s="25" t="s">
        <v>19</v>
      </c>
      <c r="D133" s="28"/>
      <c r="E133" s="28"/>
      <c r="F133" s="23" t="str">
        <f>E17</f>
        <v xml:space="preserve"> </v>
      </c>
      <c r="G133" s="28"/>
      <c r="H133" s="28"/>
      <c r="I133" s="25" t="s">
        <v>23</v>
      </c>
      <c r="J133" s="26" t="str">
        <f>E23</f>
        <v>LTK projekt, s.r.o., Jánošíkova 5, 0890 01 Prešov</v>
      </c>
      <c r="K133" s="28"/>
      <c r="L133" s="40"/>
      <c r="S133" s="28"/>
      <c r="T133" s="28"/>
      <c r="U133" s="28"/>
      <c r="V133" s="28"/>
      <c r="W133" s="28"/>
      <c r="X133" s="28"/>
      <c r="Y133" s="28"/>
      <c r="Z133" s="28"/>
      <c r="AA133" s="28"/>
      <c r="AB133" s="28"/>
      <c r="AC133" s="28"/>
      <c r="AD133" s="28"/>
      <c r="AE133" s="28"/>
    </row>
    <row r="134" spans="1:65" s="2" customFormat="1" ht="15.2" customHeight="1" x14ac:dyDescent="0.2">
      <c r="A134" s="28"/>
      <c r="B134" s="29"/>
      <c r="C134" s="25" t="s">
        <v>22</v>
      </c>
      <c r="D134" s="28"/>
      <c r="E134" s="28"/>
      <c r="F134" s="23" t="str">
        <f>IF(E20="","",E20)</f>
        <v xml:space="preserve"> </v>
      </c>
      <c r="G134" s="28"/>
      <c r="H134" s="28"/>
      <c r="I134" s="25" t="s">
        <v>26</v>
      </c>
      <c r="J134" s="26" t="str">
        <f>E26</f>
        <v>Ing. Ľubomnír Tkáč</v>
      </c>
      <c r="K134" s="28"/>
      <c r="L134" s="40"/>
      <c r="S134" s="28"/>
      <c r="T134" s="28"/>
      <c r="U134" s="28"/>
      <c r="V134" s="28"/>
      <c r="W134" s="28"/>
      <c r="X134" s="28"/>
      <c r="Y134" s="28"/>
      <c r="Z134" s="28"/>
      <c r="AA134" s="28"/>
      <c r="AB134" s="28"/>
      <c r="AC134" s="28"/>
      <c r="AD134" s="28"/>
      <c r="AE134" s="28"/>
    </row>
    <row r="135" spans="1:65" s="11" customFormat="1" ht="29.25" customHeight="1" x14ac:dyDescent="0.2">
      <c r="A135" s="126"/>
      <c r="B135" s="127"/>
      <c r="C135" s="128" t="s">
        <v>162</v>
      </c>
      <c r="D135" s="129" t="s">
        <v>54</v>
      </c>
      <c r="E135" s="129" t="s">
        <v>50</v>
      </c>
      <c r="F135" s="129" t="s">
        <v>51</v>
      </c>
      <c r="G135" s="129" t="s">
        <v>163</v>
      </c>
      <c r="H135" s="129" t="s">
        <v>164</v>
      </c>
      <c r="I135" s="129" t="s">
        <v>165</v>
      </c>
      <c r="J135" s="130" t="s">
        <v>147</v>
      </c>
      <c r="K135" s="131" t="s">
        <v>166</v>
      </c>
      <c r="L135" s="132"/>
      <c r="M135" s="60" t="s">
        <v>1</v>
      </c>
      <c r="N135" s="61" t="s">
        <v>33</v>
      </c>
      <c r="O135" s="61" t="s">
        <v>167</v>
      </c>
      <c r="P135" s="61" t="s">
        <v>168</v>
      </c>
      <c r="Q135" s="61" t="s">
        <v>169</v>
      </c>
      <c r="R135" s="61" t="s">
        <v>170</v>
      </c>
      <c r="S135" s="61" t="s">
        <v>171</v>
      </c>
      <c r="T135" s="62" t="s">
        <v>172</v>
      </c>
      <c r="U135" s="126"/>
      <c r="V135" s="126"/>
      <c r="W135" s="126"/>
      <c r="X135" s="126"/>
      <c r="Y135" s="126"/>
      <c r="Z135" s="126"/>
      <c r="AA135" s="126"/>
      <c r="AB135" s="126"/>
      <c r="AC135" s="126"/>
      <c r="AD135" s="126"/>
      <c r="AE135" s="126"/>
    </row>
    <row r="136" spans="1:65" s="2" customFormat="1" ht="22.9" customHeight="1" x14ac:dyDescent="0.25">
      <c r="A136" s="28"/>
      <c r="B136" s="29"/>
      <c r="C136" s="67" t="s">
        <v>148</v>
      </c>
      <c r="D136" s="28"/>
      <c r="E136" s="28"/>
      <c r="F136" s="28"/>
      <c r="G136" s="28"/>
      <c r="H136" s="28"/>
      <c r="I136" s="28"/>
      <c r="J136" s="133"/>
      <c r="K136" s="28"/>
      <c r="L136" s="29"/>
      <c r="M136" s="63"/>
      <c r="N136" s="54"/>
      <c r="O136" s="64"/>
      <c r="P136" s="134">
        <f>P137+P232</f>
        <v>928.82911852999996</v>
      </c>
      <c r="Q136" s="64"/>
      <c r="R136" s="134">
        <f>R137+R232</f>
        <v>16.267843460000002</v>
      </c>
      <c r="S136" s="64"/>
      <c r="T136" s="135">
        <f>T137+T232</f>
        <v>30.435628000000005</v>
      </c>
      <c r="U136" s="28"/>
      <c r="V136" s="28"/>
      <c r="W136" s="28"/>
      <c r="X136" s="28"/>
      <c r="Y136" s="28"/>
      <c r="Z136" s="28"/>
      <c r="AA136" s="28"/>
      <c r="AB136" s="28"/>
      <c r="AC136" s="28"/>
      <c r="AD136" s="28"/>
      <c r="AE136" s="28"/>
      <c r="AT136" s="16" t="s">
        <v>68</v>
      </c>
      <c r="AU136" s="16" t="s">
        <v>149</v>
      </c>
      <c r="BK136" s="136">
        <f>BK137+BK232</f>
        <v>0</v>
      </c>
    </row>
    <row r="137" spans="1:65" s="12" customFormat="1" ht="21" customHeight="1" x14ac:dyDescent="0.2">
      <c r="B137" s="137"/>
      <c r="D137" s="138" t="s">
        <v>68</v>
      </c>
      <c r="E137" s="139" t="s">
        <v>173</v>
      </c>
      <c r="F137" s="139" t="s">
        <v>174</v>
      </c>
      <c r="J137" s="140"/>
      <c r="L137" s="137"/>
      <c r="M137" s="141"/>
      <c r="N137" s="142"/>
      <c r="O137" s="142"/>
      <c r="P137" s="143">
        <f>P138+P152+P158+P163+P178</f>
        <v>367.66170751000004</v>
      </c>
      <c r="Q137" s="142"/>
      <c r="R137" s="143">
        <f>R138+R152+R158+R163+R178</f>
        <v>10.077013060000001</v>
      </c>
      <c r="S137" s="142"/>
      <c r="T137" s="144">
        <f>T138+T152+T158+T163+T178</f>
        <v>30.151996000000004</v>
      </c>
      <c r="AR137" s="138" t="s">
        <v>76</v>
      </c>
      <c r="AT137" s="145" t="s">
        <v>68</v>
      </c>
      <c r="AU137" s="145" t="s">
        <v>69</v>
      </c>
      <c r="AY137" s="138" t="s">
        <v>175</v>
      </c>
      <c r="BK137" s="146">
        <f>BK138+BK152+BK158+BK163+BK178</f>
        <v>0</v>
      </c>
    </row>
    <row r="138" spans="1:65" s="12" customFormat="1" ht="20.25" customHeight="1" x14ac:dyDescent="0.2">
      <c r="B138" s="137"/>
      <c r="D138" s="138" t="s">
        <v>68</v>
      </c>
      <c r="E138" s="147" t="s">
        <v>76</v>
      </c>
      <c r="F138" s="147" t="s">
        <v>975</v>
      </c>
      <c r="J138" s="148"/>
      <c r="L138" s="137"/>
      <c r="M138" s="141"/>
      <c r="N138" s="142"/>
      <c r="O138" s="142"/>
      <c r="P138" s="143">
        <f>SUM(P139:P151)</f>
        <v>10.004300100000002</v>
      </c>
      <c r="Q138" s="142"/>
      <c r="R138" s="143">
        <f>SUM(R139:R151)</f>
        <v>0</v>
      </c>
      <c r="S138" s="142"/>
      <c r="T138" s="144">
        <f>SUM(T139:T151)</f>
        <v>0</v>
      </c>
      <c r="AR138" s="138" t="s">
        <v>76</v>
      </c>
      <c r="AT138" s="145" t="s">
        <v>68</v>
      </c>
      <c r="AU138" s="145" t="s">
        <v>76</v>
      </c>
      <c r="AY138" s="138" t="s">
        <v>175</v>
      </c>
      <c r="BK138" s="146">
        <f>SUM(BK139:BK151)</f>
        <v>0</v>
      </c>
    </row>
    <row r="139" spans="1:65" s="2" customFormat="1" ht="24.2" customHeight="1" x14ac:dyDescent="0.2">
      <c r="A139" s="28"/>
      <c r="B139" s="149"/>
      <c r="C139" s="150" t="s">
        <v>76</v>
      </c>
      <c r="D139" s="150" t="s">
        <v>177</v>
      </c>
      <c r="E139" s="151" t="s">
        <v>2294</v>
      </c>
      <c r="F139" s="152" t="s">
        <v>2295</v>
      </c>
      <c r="G139" s="153" t="s">
        <v>564</v>
      </c>
      <c r="H139" s="154">
        <v>1.3740000000000001</v>
      </c>
      <c r="I139" s="155"/>
      <c r="J139" s="155"/>
      <c r="K139" s="156"/>
      <c r="L139" s="29"/>
      <c r="M139" s="157" t="s">
        <v>1</v>
      </c>
      <c r="N139" s="158" t="s">
        <v>35</v>
      </c>
      <c r="O139" s="159">
        <v>4.9479499999999996</v>
      </c>
      <c r="P139" s="159">
        <f>O139*H139</f>
        <v>6.7984833</v>
      </c>
      <c r="Q139" s="159">
        <v>0</v>
      </c>
      <c r="R139" s="159">
        <f>Q139*H139</f>
        <v>0</v>
      </c>
      <c r="S139" s="159">
        <v>0</v>
      </c>
      <c r="T139" s="160">
        <f>S139*H139</f>
        <v>0</v>
      </c>
      <c r="U139" s="28"/>
      <c r="V139" s="28"/>
      <c r="W139" s="28"/>
      <c r="X139" s="28"/>
      <c r="Y139" s="28"/>
      <c r="Z139" s="28"/>
      <c r="AA139" s="28"/>
      <c r="AB139" s="28"/>
      <c r="AC139" s="28"/>
      <c r="AD139" s="28"/>
      <c r="AE139" s="28"/>
      <c r="AR139" s="161" t="s">
        <v>86</v>
      </c>
      <c r="AT139" s="161" t="s">
        <v>177</v>
      </c>
      <c r="AU139" s="161" t="s">
        <v>80</v>
      </c>
      <c r="AY139" s="16" t="s">
        <v>175</v>
      </c>
      <c r="BE139" s="162">
        <f>IF(N139="základná",J139,0)</f>
        <v>0</v>
      </c>
      <c r="BF139" s="162">
        <f>IF(N139="znížená",J139,0)</f>
        <v>0</v>
      </c>
      <c r="BG139" s="162">
        <f>IF(N139="zákl. prenesená",J139,0)</f>
        <v>0</v>
      </c>
      <c r="BH139" s="162">
        <f>IF(N139="zníž. prenesená",J139,0)</f>
        <v>0</v>
      </c>
      <c r="BI139" s="162">
        <f>IF(N139="nulová",J139,0)</f>
        <v>0</v>
      </c>
      <c r="BJ139" s="16" t="s">
        <v>80</v>
      </c>
      <c r="BK139" s="162">
        <f>ROUND(I139*H139,2)</f>
        <v>0</v>
      </c>
      <c r="BL139" s="16" t="s">
        <v>86</v>
      </c>
      <c r="BM139" s="161" t="s">
        <v>2296</v>
      </c>
    </row>
    <row r="140" spans="1:65" s="13" customFormat="1" x14ac:dyDescent="0.2">
      <c r="B140" s="163"/>
      <c r="D140" s="164" t="s">
        <v>182</v>
      </c>
      <c r="E140" s="165" t="s">
        <v>1</v>
      </c>
      <c r="F140" s="166" t="s">
        <v>2297</v>
      </c>
      <c r="H140" s="167">
        <v>0.375</v>
      </c>
      <c r="L140" s="163"/>
      <c r="M140" s="168"/>
      <c r="N140" s="169"/>
      <c r="O140" s="169"/>
      <c r="P140" s="169"/>
      <c r="Q140" s="169"/>
      <c r="R140" s="169"/>
      <c r="S140" s="169"/>
      <c r="T140" s="170"/>
      <c r="AT140" s="165" t="s">
        <v>182</v>
      </c>
      <c r="AU140" s="165" t="s">
        <v>80</v>
      </c>
      <c r="AV140" s="13" t="s">
        <v>80</v>
      </c>
      <c r="AW140" s="13" t="s">
        <v>25</v>
      </c>
      <c r="AX140" s="13" t="s">
        <v>69</v>
      </c>
      <c r="AY140" s="165" t="s">
        <v>175</v>
      </c>
    </row>
    <row r="141" spans="1:65" s="13" customFormat="1" x14ac:dyDescent="0.2">
      <c r="B141" s="163"/>
      <c r="D141" s="164" t="s">
        <v>182</v>
      </c>
      <c r="E141" s="165" t="s">
        <v>1</v>
      </c>
      <c r="F141" s="166" t="s">
        <v>2298</v>
      </c>
      <c r="H141" s="167">
        <v>0.67500000000000004</v>
      </c>
      <c r="L141" s="163"/>
      <c r="M141" s="168"/>
      <c r="N141" s="169"/>
      <c r="O141" s="169"/>
      <c r="P141" s="169"/>
      <c r="Q141" s="169"/>
      <c r="R141" s="169"/>
      <c r="S141" s="169"/>
      <c r="T141" s="170"/>
      <c r="AT141" s="165" t="s">
        <v>182</v>
      </c>
      <c r="AU141" s="165" t="s">
        <v>80</v>
      </c>
      <c r="AV141" s="13" t="s">
        <v>80</v>
      </c>
      <c r="AW141" s="13" t="s">
        <v>25</v>
      </c>
      <c r="AX141" s="13" t="s">
        <v>69</v>
      </c>
      <c r="AY141" s="165" t="s">
        <v>175</v>
      </c>
    </row>
    <row r="142" spans="1:65" s="13" customFormat="1" x14ac:dyDescent="0.2">
      <c r="B142" s="163"/>
      <c r="D142" s="164" t="s">
        <v>182</v>
      </c>
      <c r="E142" s="165" t="s">
        <v>1</v>
      </c>
      <c r="F142" s="166" t="s">
        <v>2299</v>
      </c>
      <c r="H142" s="167">
        <v>0.32400000000000001</v>
      </c>
      <c r="L142" s="163"/>
      <c r="M142" s="168"/>
      <c r="N142" s="169"/>
      <c r="O142" s="169"/>
      <c r="P142" s="169"/>
      <c r="Q142" s="169"/>
      <c r="R142" s="169"/>
      <c r="S142" s="169"/>
      <c r="T142" s="170"/>
      <c r="AT142" s="165" t="s">
        <v>182</v>
      </c>
      <c r="AU142" s="165" t="s">
        <v>80</v>
      </c>
      <c r="AV142" s="13" t="s">
        <v>80</v>
      </c>
      <c r="AW142" s="13" t="s">
        <v>25</v>
      </c>
      <c r="AX142" s="13" t="s">
        <v>69</v>
      </c>
      <c r="AY142" s="165" t="s">
        <v>175</v>
      </c>
    </row>
    <row r="143" spans="1:65" s="14" customFormat="1" x14ac:dyDescent="0.2">
      <c r="B143" s="171"/>
      <c r="D143" s="164" t="s">
        <v>182</v>
      </c>
      <c r="E143" s="172" t="s">
        <v>1</v>
      </c>
      <c r="F143" s="173" t="s">
        <v>216</v>
      </c>
      <c r="H143" s="174">
        <v>1.3740000000000001</v>
      </c>
      <c r="L143" s="171"/>
      <c r="M143" s="175"/>
      <c r="N143" s="176"/>
      <c r="O143" s="176"/>
      <c r="P143" s="176"/>
      <c r="Q143" s="176"/>
      <c r="R143" s="176"/>
      <c r="S143" s="176"/>
      <c r="T143" s="177"/>
      <c r="AT143" s="172" t="s">
        <v>182</v>
      </c>
      <c r="AU143" s="172" t="s">
        <v>80</v>
      </c>
      <c r="AV143" s="14" t="s">
        <v>86</v>
      </c>
      <c r="AW143" s="14" t="s">
        <v>25</v>
      </c>
      <c r="AX143" s="14" t="s">
        <v>76</v>
      </c>
      <c r="AY143" s="172" t="s">
        <v>175</v>
      </c>
    </row>
    <row r="144" spans="1:65" s="2" customFormat="1" ht="24.2" customHeight="1" x14ac:dyDescent="0.2">
      <c r="A144" s="28"/>
      <c r="B144" s="149"/>
      <c r="C144" s="150" t="s">
        <v>80</v>
      </c>
      <c r="D144" s="150" t="s">
        <v>177</v>
      </c>
      <c r="E144" s="151" t="s">
        <v>2300</v>
      </c>
      <c r="F144" s="152" t="s">
        <v>2301</v>
      </c>
      <c r="G144" s="153" t="s">
        <v>564</v>
      </c>
      <c r="H144" s="154">
        <v>1.3740000000000001</v>
      </c>
      <c r="I144" s="155"/>
      <c r="J144" s="155"/>
      <c r="K144" s="156"/>
      <c r="L144" s="29"/>
      <c r="M144" s="157" t="s">
        <v>1</v>
      </c>
      <c r="N144" s="158" t="s">
        <v>35</v>
      </c>
      <c r="O144" s="159">
        <v>0.98909999999999998</v>
      </c>
      <c r="P144" s="159">
        <f>O144*H144</f>
        <v>1.3590234000000001</v>
      </c>
      <c r="Q144" s="159">
        <v>0</v>
      </c>
      <c r="R144" s="159">
        <f>Q144*H144</f>
        <v>0</v>
      </c>
      <c r="S144" s="159">
        <v>0</v>
      </c>
      <c r="T144" s="160">
        <f>S144*H144</f>
        <v>0</v>
      </c>
      <c r="U144" s="28"/>
      <c r="V144" s="28"/>
      <c r="W144" s="28"/>
      <c r="X144" s="28"/>
      <c r="Y144" s="28"/>
      <c r="Z144" s="28"/>
      <c r="AA144" s="28"/>
      <c r="AB144" s="28"/>
      <c r="AC144" s="28"/>
      <c r="AD144" s="28"/>
      <c r="AE144" s="28"/>
      <c r="AR144" s="161" t="s">
        <v>86</v>
      </c>
      <c r="AT144" s="161" t="s">
        <v>177</v>
      </c>
      <c r="AU144" s="161" t="s">
        <v>80</v>
      </c>
      <c r="AY144" s="16" t="s">
        <v>175</v>
      </c>
      <c r="BE144" s="162">
        <f>IF(N144="základná",J144,0)</f>
        <v>0</v>
      </c>
      <c r="BF144" s="162">
        <f>IF(N144="znížená",J144,0)</f>
        <v>0</v>
      </c>
      <c r="BG144" s="162">
        <f>IF(N144="zákl. prenesená",J144,0)</f>
        <v>0</v>
      </c>
      <c r="BH144" s="162">
        <f>IF(N144="zníž. prenesená",J144,0)</f>
        <v>0</v>
      </c>
      <c r="BI144" s="162">
        <f>IF(N144="nulová",J144,0)</f>
        <v>0</v>
      </c>
      <c r="BJ144" s="16" t="s">
        <v>80</v>
      </c>
      <c r="BK144" s="162">
        <f>ROUND(I144*H144,2)</f>
        <v>0</v>
      </c>
      <c r="BL144" s="16" t="s">
        <v>86</v>
      </c>
      <c r="BM144" s="161" t="s">
        <v>2302</v>
      </c>
    </row>
    <row r="145" spans="1:65" s="2" customFormat="1" ht="24.2" customHeight="1" x14ac:dyDescent="0.2">
      <c r="A145" s="28"/>
      <c r="B145" s="149"/>
      <c r="C145" s="150" t="s">
        <v>83</v>
      </c>
      <c r="D145" s="150" t="s">
        <v>177</v>
      </c>
      <c r="E145" s="151" t="s">
        <v>2303</v>
      </c>
      <c r="F145" s="152" t="s">
        <v>2304</v>
      </c>
      <c r="G145" s="153" t="s">
        <v>564</v>
      </c>
      <c r="H145" s="154">
        <v>1.3740000000000001</v>
      </c>
      <c r="I145" s="155"/>
      <c r="J145" s="155"/>
      <c r="K145" s="156"/>
      <c r="L145" s="29"/>
      <c r="M145" s="157" t="s">
        <v>1</v>
      </c>
      <c r="N145" s="158" t="s">
        <v>35</v>
      </c>
      <c r="O145" s="159">
        <v>0.97399999999999998</v>
      </c>
      <c r="P145" s="159">
        <f>O145*H145</f>
        <v>1.338276</v>
      </c>
      <c r="Q145" s="159">
        <v>0</v>
      </c>
      <c r="R145" s="159">
        <f>Q145*H145</f>
        <v>0</v>
      </c>
      <c r="S145" s="159">
        <v>0</v>
      </c>
      <c r="T145" s="160">
        <f>S145*H145</f>
        <v>0</v>
      </c>
      <c r="U145" s="28"/>
      <c r="V145" s="28"/>
      <c r="W145" s="28"/>
      <c r="X145" s="28"/>
      <c r="Y145" s="28"/>
      <c r="Z145" s="28"/>
      <c r="AA145" s="28"/>
      <c r="AB145" s="28"/>
      <c r="AC145" s="28"/>
      <c r="AD145" s="28"/>
      <c r="AE145" s="28"/>
      <c r="AR145" s="161" t="s">
        <v>86</v>
      </c>
      <c r="AT145" s="161" t="s">
        <v>177</v>
      </c>
      <c r="AU145" s="161" t="s">
        <v>80</v>
      </c>
      <c r="AY145" s="16" t="s">
        <v>175</v>
      </c>
      <c r="BE145" s="162">
        <f>IF(N145="základná",J145,0)</f>
        <v>0</v>
      </c>
      <c r="BF145" s="162">
        <f>IF(N145="znížená",J145,0)</f>
        <v>0</v>
      </c>
      <c r="BG145" s="162">
        <f>IF(N145="zákl. prenesená",J145,0)</f>
        <v>0</v>
      </c>
      <c r="BH145" s="162">
        <f>IF(N145="zníž. prenesená",J145,0)</f>
        <v>0</v>
      </c>
      <c r="BI145" s="162">
        <f>IF(N145="nulová",J145,0)</f>
        <v>0</v>
      </c>
      <c r="BJ145" s="16" t="s">
        <v>80</v>
      </c>
      <c r="BK145" s="162">
        <f>ROUND(I145*H145,2)</f>
        <v>0</v>
      </c>
      <c r="BL145" s="16" t="s">
        <v>86</v>
      </c>
      <c r="BM145" s="161" t="s">
        <v>2305</v>
      </c>
    </row>
    <row r="146" spans="1:65" s="2" customFormat="1" ht="24.2" customHeight="1" x14ac:dyDescent="0.2">
      <c r="A146" s="28"/>
      <c r="B146" s="149"/>
      <c r="C146" s="150" t="s">
        <v>86</v>
      </c>
      <c r="D146" s="150" t="s">
        <v>177</v>
      </c>
      <c r="E146" s="151" t="s">
        <v>1634</v>
      </c>
      <c r="F146" s="152" t="s">
        <v>996</v>
      </c>
      <c r="G146" s="153" t="s">
        <v>564</v>
      </c>
      <c r="H146" s="154">
        <v>1.3740000000000001</v>
      </c>
      <c r="I146" s="155"/>
      <c r="J146" s="155"/>
      <c r="K146" s="156"/>
      <c r="L146" s="29"/>
      <c r="M146" s="157" t="s">
        <v>1</v>
      </c>
      <c r="N146" s="158" t="s">
        <v>35</v>
      </c>
      <c r="O146" s="159">
        <v>6.9000000000000006E-2</v>
      </c>
      <c r="P146" s="159">
        <f>O146*H146</f>
        <v>9.4806000000000015E-2</v>
      </c>
      <c r="Q146" s="159">
        <v>0</v>
      </c>
      <c r="R146" s="159">
        <f>Q146*H146</f>
        <v>0</v>
      </c>
      <c r="S146" s="159">
        <v>0</v>
      </c>
      <c r="T146" s="160">
        <f>S146*H146</f>
        <v>0</v>
      </c>
      <c r="U146" s="28"/>
      <c r="V146" s="28"/>
      <c r="W146" s="28"/>
      <c r="X146" s="28"/>
      <c r="Y146" s="28"/>
      <c r="Z146" s="28"/>
      <c r="AA146" s="28"/>
      <c r="AB146" s="28"/>
      <c r="AC146" s="28"/>
      <c r="AD146" s="28"/>
      <c r="AE146" s="28"/>
      <c r="AR146" s="161" t="s">
        <v>86</v>
      </c>
      <c r="AT146" s="161" t="s">
        <v>177</v>
      </c>
      <c r="AU146" s="161" t="s">
        <v>80</v>
      </c>
      <c r="AY146" s="16" t="s">
        <v>175</v>
      </c>
      <c r="BE146" s="162">
        <f>IF(N146="základná",J146,0)</f>
        <v>0</v>
      </c>
      <c r="BF146" s="162">
        <f>IF(N146="znížená",J146,0)</f>
        <v>0</v>
      </c>
      <c r="BG146" s="162">
        <f>IF(N146="zákl. prenesená",J146,0)</f>
        <v>0</v>
      </c>
      <c r="BH146" s="162">
        <f>IF(N146="zníž. prenesená",J146,0)</f>
        <v>0</v>
      </c>
      <c r="BI146" s="162">
        <f>IF(N146="nulová",J146,0)</f>
        <v>0</v>
      </c>
      <c r="BJ146" s="16" t="s">
        <v>80</v>
      </c>
      <c r="BK146" s="162">
        <f>ROUND(I146*H146,2)</f>
        <v>0</v>
      </c>
      <c r="BL146" s="16" t="s">
        <v>86</v>
      </c>
      <c r="BM146" s="161" t="s">
        <v>2306</v>
      </c>
    </row>
    <row r="147" spans="1:65" s="2" customFormat="1" ht="27.75" customHeight="1" x14ac:dyDescent="0.2">
      <c r="A147" s="28"/>
      <c r="B147" s="149"/>
      <c r="C147" s="150" t="s">
        <v>91</v>
      </c>
      <c r="D147" s="150" t="s">
        <v>177</v>
      </c>
      <c r="E147" s="151" t="s">
        <v>1636</v>
      </c>
      <c r="F147" s="152" t="s">
        <v>1637</v>
      </c>
      <c r="G147" s="153" t="s">
        <v>564</v>
      </c>
      <c r="H147" s="154">
        <v>1.3740000000000001</v>
      </c>
      <c r="I147" s="155"/>
      <c r="J147" s="155"/>
      <c r="K147" s="156"/>
      <c r="L147" s="29"/>
      <c r="M147" s="157" t="s">
        <v>1</v>
      </c>
      <c r="N147" s="158" t="s">
        <v>35</v>
      </c>
      <c r="O147" s="159">
        <v>7.0999999999999994E-2</v>
      </c>
      <c r="P147" s="159">
        <f>O147*H147</f>
        <v>9.7554000000000002E-2</v>
      </c>
      <c r="Q147" s="159">
        <v>0</v>
      </c>
      <c r="R147" s="159">
        <f>Q147*H147</f>
        <v>0</v>
      </c>
      <c r="S147" s="159">
        <v>0</v>
      </c>
      <c r="T147" s="160">
        <f>S147*H147</f>
        <v>0</v>
      </c>
      <c r="U147" s="28"/>
      <c r="V147" s="28"/>
      <c r="W147" s="28"/>
      <c r="X147" s="28"/>
      <c r="Y147" s="28"/>
      <c r="Z147" s="28"/>
      <c r="AA147" s="28"/>
      <c r="AB147" s="28"/>
      <c r="AC147" s="28"/>
      <c r="AD147" s="28"/>
      <c r="AE147" s="28"/>
      <c r="AR147" s="161" t="s">
        <v>86</v>
      </c>
      <c r="AT147" s="161" t="s">
        <v>177</v>
      </c>
      <c r="AU147" s="161" t="s">
        <v>80</v>
      </c>
      <c r="AY147" s="16" t="s">
        <v>175</v>
      </c>
      <c r="BE147" s="162">
        <f>IF(N147="základná",J147,0)</f>
        <v>0</v>
      </c>
      <c r="BF147" s="162">
        <f>IF(N147="znížená",J147,0)</f>
        <v>0</v>
      </c>
      <c r="BG147" s="162">
        <f>IF(N147="zákl. prenesená",J147,0)</f>
        <v>0</v>
      </c>
      <c r="BH147" s="162">
        <f>IF(N147="zníž. prenesená",J147,0)</f>
        <v>0</v>
      </c>
      <c r="BI147" s="162">
        <f>IF(N147="nulová",J147,0)</f>
        <v>0</v>
      </c>
      <c r="BJ147" s="16" t="s">
        <v>80</v>
      </c>
      <c r="BK147" s="162">
        <f>ROUND(I147*H147,2)</f>
        <v>0</v>
      </c>
      <c r="BL147" s="16" t="s">
        <v>86</v>
      </c>
      <c r="BM147" s="161" t="s">
        <v>2307</v>
      </c>
    </row>
    <row r="148" spans="1:65" s="2" customFormat="1" ht="37.9" customHeight="1" x14ac:dyDescent="0.2">
      <c r="A148" s="28"/>
      <c r="B148" s="149"/>
      <c r="C148" s="150" t="s">
        <v>93</v>
      </c>
      <c r="D148" s="150" t="s">
        <v>177</v>
      </c>
      <c r="E148" s="151" t="s">
        <v>1639</v>
      </c>
      <c r="F148" s="152" t="s">
        <v>1002</v>
      </c>
      <c r="G148" s="153" t="s">
        <v>564</v>
      </c>
      <c r="H148" s="154">
        <v>41.22</v>
      </c>
      <c r="I148" s="155"/>
      <c r="J148" s="155"/>
      <c r="K148" s="156"/>
      <c r="L148" s="29"/>
      <c r="M148" s="157" t="s">
        <v>1</v>
      </c>
      <c r="N148" s="158" t="s">
        <v>35</v>
      </c>
      <c r="O148" s="159">
        <v>7.3699999999999998E-3</v>
      </c>
      <c r="P148" s="159">
        <f>O148*H148</f>
        <v>0.30379139999999999</v>
      </c>
      <c r="Q148" s="159">
        <v>0</v>
      </c>
      <c r="R148" s="159">
        <f>Q148*H148</f>
        <v>0</v>
      </c>
      <c r="S148" s="159">
        <v>0</v>
      </c>
      <c r="T148" s="160">
        <f>S148*H148</f>
        <v>0</v>
      </c>
      <c r="U148" s="28"/>
      <c r="V148" s="28"/>
      <c r="W148" s="28"/>
      <c r="X148" s="28"/>
      <c r="Y148" s="28"/>
      <c r="Z148" s="28"/>
      <c r="AA148" s="28"/>
      <c r="AB148" s="28"/>
      <c r="AC148" s="28"/>
      <c r="AD148" s="28"/>
      <c r="AE148" s="28"/>
      <c r="AR148" s="161" t="s">
        <v>86</v>
      </c>
      <c r="AT148" s="161" t="s">
        <v>177</v>
      </c>
      <c r="AU148" s="161" t="s">
        <v>80</v>
      </c>
      <c r="AY148" s="16" t="s">
        <v>175</v>
      </c>
      <c r="BE148" s="162">
        <f>IF(N148="základná",J148,0)</f>
        <v>0</v>
      </c>
      <c r="BF148" s="162">
        <f>IF(N148="znížená",J148,0)</f>
        <v>0</v>
      </c>
      <c r="BG148" s="162">
        <f>IF(N148="zákl. prenesená",J148,0)</f>
        <v>0</v>
      </c>
      <c r="BH148" s="162">
        <f>IF(N148="zníž. prenesená",J148,0)</f>
        <v>0</v>
      </c>
      <c r="BI148" s="162">
        <f>IF(N148="nulová",J148,0)</f>
        <v>0</v>
      </c>
      <c r="BJ148" s="16" t="s">
        <v>80</v>
      </c>
      <c r="BK148" s="162">
        <f>ROUND(I148*H148,2)</f>
        <v>0</v>
      </c>
      <c r="BL148" s="16" t="s">
        <v>86</v>
      </c>
      <c r="BM148" s="161" t="s">
        <v>2308</v>
      </c>
    </row>
    <row r="149" spans="1:65" s="13" customFormat="1" x14ac:dyDescent="0.2">
      <c r="B149" s="163"/>
      <c r="D149" s="164" t="s">
        <v>182</v>
      </c>
      <c r="F149" s="166" t="s">
        <v>2309</v>
      </c>
      <c r="H149" s="167">
        <v>41.22</v>
      </c>
      <c r="L149" s="163"/>
      <c r="M149" s="168"/>
      <c r="N149" s="169"/>
      <c r="O149" s="169"/>
      <c r="P149" s="169"/>
      <c r="Q149" s="169"/>
      <c r="R149" s="169"/>
      <c r="S149" s="169"/>
      <c r="T149" s="170"/>
      <c r="AT149" s="165" t="s">
        <v>182</v>
      </c>
      <c r="AU149" s="165" t="s">
        <v>80</v>
      </c>
      <c r="AV149" s="13" t="s">
        <v>80</v>
      </c>
      <c r="AW149" s="13" t="s">
        <v>3</v>
      </c>
      <c r="AX149" s="13" t="s">
        <v>76</v>
      </c>
      <c r="AY149" s="165" t="s">
        <v>175</v>
      </c>
    </row>
    <row r="150" spans="1:65" s="2" customFormat="1" ht="16.5" customHeight="1" x14ac:dyDescent="0.2">
      <c r="A150" s="28"/>
      <c r="B150" s="149"/>
      <c r="C150" s="150" t="s">
        <v>97</v>
      </c>
      <c r="D150" s="150" t="s">
        <v>177</v>
      </c>
      <c r="E150" s="151" t="s">
        <v>1642</v>
      </c>
      <c r="F150" s="152" t="s">
        <v>1006</v>
      </c>
      <c r="G150" s="153" t="s">
        <v>564</v>
      </c>
      <c r="H150" s="154">
        <v>1.3740000000000001</v>
      </c>
      <c r="I150" s="155"/>
      <c r="J150" s="155"/>
      <c r="K150" s="156"/>
      <c r="L150" s="29"/>
      <c r="M150" s="157" t="s">
        <v>1</v>
      </c>
      <c r="N150" s="158" t="s">
        <v>35</v>
      </c>
      <c r="O150" s="159">
        <v>8.9999999999999993E-3</v>
      </c>
      <c r="P150" s="159">
        <f>O150*H150</f>
        <v>1.2366E-2</v>
      </c>
      <c r="Q150" s="159">
        <v>0</v>
      </c>
      <c r="R150" s="159">
        <f>Q150*H150</f>
        <v>0</v>
      </c>
      <c r="S150" s="159">
        <v>0</v>
      </c>
      <c r="T150" s="160">
        <f>S150*H150</f>
        <v>0</v>
      </c>
      <c r="U150" s="28"/>
      <c r="V150" s="28"/>
      <c r="W150" s="28"/>
      <c r="X150" s="28"/>
      <c r="Y150" s="28"/>
      <c r="Z150" s="28"/>
      <c r="AA150" s="28"/>
      <c r="AB150" s="28"/>
      <c r="AC150" s="28"/>
      <c r="AD150" s="28"/>
      <c r="AE150" s="28"/>
      <c r="AR150" s="161" t="s">
        <v>86</v>
      </c>
      <c r="AT150" s="161" t="s">
        <v>177</v>
      </c>
      <c r="AU150" s="161" t="s">
        <v>80</v>
      </c>
      <c r="AY150" s="16" t="s">
        <v>175</v>
      </c>
      <c r="BE150" s="162">
        <f>IF(N150="základná",J150,0)</f>
        <v>0</v>
      </c>
      <c r="BF150" s="162">
        <f>IF(N150="znížená",J150,0)</f>
        <v>0</v>
      </c>
      <c r="BG150" s="162">
        <f>IF(N150="zákl. prenesená",J150,0)</f>
        <v>0</v>
      </c>
      <c r="BH150" s="162">
        <f>IF(N150="zníž. prenesená",J150,0)</f>
        <v>0</v>
      </c>
      <c r="BI150" s="162">
        <f>IF(N150="nulová",J150,0)</f>
        <v>0</v>
      </c>
      <c r="BJ150" s="16" t="s">
        <v>80</v>
      </c>
      <c r="BK150" s="162">
        <f>ROUND(I150*H150,2)</f>
        <v>0</v>
      </c>
      <c r="BL150" s="16" t="s">
        <v>86</v>
      </c>
      <c r="BM150" s="161" t="s">
        <v>2310</v>
      </c>
    </row>
    <row r="151" spans="1:65" s="2" customFormat="1" ht="24.2" customHeight="1" x14ac:dyDescent="0.2">
      <c r="A151" s="28"/>
      <c r="B151" s="149"/>
      <c r="C151" s="150" t="s">
        <v>99</v>
      </c>
      <c r="D151" s="150" t="s">
        <v>177</v>
      </c>
      <c r="E151" s="151" t="s">
        <v>1644</v>
      </c>
      <c r="F151" s="152" t="s">
        <v>1009</v>
      </c>
      <c r="G151" s="153" t="s">
        <v>282</v>
      </c>
      <c r="H151" s="154">
        <v>1.3740000000000001</v>
      </c>
      <c r="I151" s="155"/>
      <c r="J151" s="155"/>
      <c r="K151" s="156"/>
      <c r="L151" s="29"/>
      <c r="M151" s="157" t="s">
        <v>1</v>
      </c>
      <c r="N151" s="158" t="s">
        <v>35</v>
      </c>
      <c r="O151" s="159">
        <v>0</v>
      </c>
      <c r="P151" s="159">
        <f>O151*H151</f>
        <v>0</v>
      </c>
      <c r="Q151" s="159">
        <v>0</v>
      </c>
      <c r="R151" s="159">
        <f>Q151*H151</f>
        <v>0</v>
      </c>
      <c r="S151" s="159">
        <v>0</v>
      </c>
      <c r="T151" s="160">
        <f>S151*H151</f>
        <v>0</v>
      </c>
      <c r="U151" s="28"/>
      <c r="V151" s="28"/>
      <c r="W151" s="28"/>
      <c r="X151" s="28"/>
      <c r="Y151" s="28"/>
      <c r="Z151" s="28"/>
      <c r="AA151" s="28"/>
      <c r="AB151" s="28"/>
      <c r="AC151" s="28"/>
      <c r="AD151" s="28"/>
      <c r="AE151" s="28"/>
      <c r="AR151" s="161" t="s">
        <v>86</v>
      </c>
      <c r="AT151" s="161" t="s">
        <v>177</v>
      </c>
      <c r="AU151" s="161" t="s">
        <v>80</v>
      </c>
      <c r="AY151" s="16" t="s">
        <v>175</v>
      </c>
      <c r="BE151" s="162">
        <f>IF(N151="základná",J151,0)</f>
        <v>0</v>
      </c>
      <c r="BF151" s="162">
        <f>IF(N151="znížená",J151,0)</f>
        <v>0</v>
      </c>
      <c r="BG151" s="162">
        <f>IF(N151="zákl. prenesená",J151,0)</f>
        <v>0</v>
      </c>
      <c r="BH151" s="162">
        <f>IF(N151="zníž. prenesená",J151,0)</f>
        <v>0</v>
      </c>
      <c r="BI151" s="162">
        <f>IF(N151="nulová",J151,0)</f>
        <v>0</v>
      </c>
      <c r="BJ151" s="16" t="s">
        <v>80</v>
      </c>
      <c r="BK151" s="162">
        <f>ROUND(I151*H151,2)</f>
        <v>0</v>
      </c>
      <c r="BL151" s="16" t="s">
        <v>86</v>
      </c>
      <c r="BM151" s="161" t="s">
        <v>2311</v>
      </c>
    </row>
    <row r="152" spans="1:65" s="12" customFormat="1" ht="22.9" customHeight="1" x14ac:dyDescent="0.2">
      <c r="B152" s="137"/>
      <c r="D152" s="138" t="s">
        <v>68</v>
      </c>
      <c r="E152" s="147" t="s">
        <v>80</v>
      </c>
      <c r="F152" s="147" t="s">
        <v>1646</v>
      </c>
      <c r="J152" s="148"/>
      <c r="L152" s="137"/>
      <c r="M152" s="141"/>
      <c r="N152" s="142"/>
      <c r="O152" s="142"/>
      <c r="P152" s="143">
        <f>SUM(P153:P157)</f>
        <v>22.983813999999999</v>
      </c>
      <c r="Q152" s="142"/>
      <c r="R152" s="143">
        <f>SUM(R153:R157)</f>
        <v>7.1667885800000004</v>
      </c>
      <c r="S152" s="142"/>
      <c r="T152" s="144">
        <f>SUM(T153:T157)</f>
        <v>0</v>
      </c>
      <c r="AR152" s="138" t="s">
        <v>76</v>
      </c>
      <c r="AT152" s="145" t="s">
        <v>68</v>
      </c>
      <c r="AU152" s="145" t="s">
        <v>76</v>
      </c>
      <c r="AY152" s="138" t="s">
        <v>175</v>
      </c>
      <c r="BK152" s="146">
        <f>SUM(BK153:BK157)</f>
        <v>0</v>
      </c>
    </row>
    <row r="153" spans="1:65" s="2" customFormat="1" ht="24.2" customHeight="1" x14ac:dyDescent="0.2">
      <c r="A153" s="28"/>
      <c r="B153" s="149"/>
      <c r="C153" s="150" t="s">
        <v>102</v>
      </c>
      <c r="D153" s="150" t="s">
        <v>177</v>
      </c>
      <c r="E153" s="151" t="s">
        <v>2312</v>
      </c>
      <c r="F153" s="152" t="s">
        <v>2313</v>
      </c>
      <c r="G153" s="153" t="s">
        <v>564</v>
      </c>
      <c r="H153" s="154">
        <v>3.206</v>
      </c>
      <c r="I153" s="155"/>
      <c r="J153" s="155"/>
      <c r="K153" s="156"/>
      <c r="L153" s="29"/>
      <c r="M153" s="157" t="s">
        <v>1</v>
      </c>
      <c r="N153" s="158" t="s">
        <v>35</v>
      </c>
      <c r="O153" s="159">
        <v>7.1689999999999996</v>
      </c>
      <c r="P153" s="159">
        <f>O153*H153</f>
        <v>22.983813999999999</v>
      </c>
      <c r="Q153" s="159">
        <v>2.23543</v>
      </c>
      <c r="R153" s="159">
        <f>Q153*H153</f>
        <v>7.1667885800000004</v>
      </c>
      <c r="S153" s="159">
        <v>0</v>
      </c>
      <c r="T153" s="160">
        <f>S153*H153</f>
        <v>0</v>
      </c>
      <c r="U153" s="28"/>
      <c r="V153" s="28"/>
      <c r="W153" s="28"/>
      <c r="X153" s="28"/>
      <c r="Y153" s="28"/>
      <c r="Z153" s="28"/>
      <c r="AA153" s="28"/>
      <c r="AB153" s="28"/>
      <c r="AC153" s="28"/>
      <c r="AD153" s="28"/>
      <c r="AE153" s="28"/>
      <c r="AR153" s="161" t="s">
        <v>86</v>
      </c>
      <c r="AT153" s="161" t="s">
        <v>177</v>
      </c>
      <c r="AU153" s="161" t="s">
        <v>80</v>
      </c>
      <c r="AY153" s="16" t="s">
        <v>175</v>
      </c>
      <c r="BE153" s="162">
        <f>IF(N153="základná",J153,0)</f>
        <v>0</v>
      </c>
      <c r="BF153" s="162">
        <f>IF(N153="znížená",J153,0)</f>
        <v>0</v>
      </c>
      <c r="BG153" s="162">
        <f>IF(N153="zákl. prenesená",J153,0)</f>
        <v>0</v>
      </c>
      <c r="BH153" s="162">
        <f>IF(N153="zníž. prenesená",J153,0)</f>
        <v>0</v>
      </c>
      <c r="BI153" s="162">
        <f>IF(N153="nulová",J153,0)</f>
        <v>0</v>
      </c>
      <c r="BJ153" s="16" t="s">
        <v>80</v>
      </c>
      <c r="BK153" s="162">
        <f>ROUND(I153*H153,2)</f>
        <v>0</v>
      </c>
      <c r="BL153" s="16" t="s">
        <v>86</v>
      </c>
      <c r="BM153" s="161" t="s">
        <v>2314</v>
      </c>
    </row>
    <row r="154" spans="1:65" s="13" customFormat="1" x14ac:dyDescent="0.2">
      <c r="B154" s="163"/>
      <c r="D154" s="164" t="s">
        <v>182</v>
      </c>
      <c r="E154" s="165" t="s">
        <v>1</v>
      </c>
      <c r="F154" s="166" t="s">
        <v>2315</v>
      </c>
      <c r="H154" s="167">
        <v>0.75600000000000001</v>
      </c>
      <c r="L154" s="163"/>
      <c r="M154" s="168"/>
      <c r="N154" s="169"/>
      <c r="O154" s="169"/>
      <c r="P154" s="169"/>
      <c r="Q154" s="169"/>
      <c r="R154" s="169"/>
      <c r="S154" s="169"/>
      <c r="T154" s="170"/>
      <c r="AT154" s="165" t="s">
        <v>182</v>
      </c>
      <c r="AU154" s="165" t="s">
        <v>80</v>
      </c>
      <c r="AV154" s="13" t="s">
        <v>80</v>
      </c>
      <c r="AW154" s="13" t="s">
        <v>25</v>
      </c>
      <c r="AX154" s="13" t="s">
        <v>69</v>
      </c>
      <c r="AY154" s="165" t="s">
        <v>175</v>
      </c>
    </row>
    <row r="155" spans="1:65" s="13" customFormat="1" x14ac:dyDescent="0.2">
      <c r="B155" s="163"/>
      <c r="D155" s="164" t="s">
        <v>182</v>
      </c>
      <c r="E155" s="165" t="s">
        <v>1</v>
      </c>
      <c r="F155" s="166" t="s">
        <v>2316</v>
      </c>
      <c r="H155" s="167">
        <v>1.575</v>
      </c>
      <c r="L155" s="163"/>
      <c r="M155" s="168"/>
      <c r="N155" s="169"/>
      <c r="O155" s="169"/>
      <c r="P155" s="169"/>
      <c r="Q155" s="169"/>
      <c r="R155" s="169"/>
      <c r="S155" s="169"/>
      <c r="T155" s="170"/>
      <c r="AT155" s="165" t="s">
        <v>182</v>
      </c>
      <c r="AU155" s="165" t="s">
        <v>80</v>
      </c>
      <c r="AV155" s="13" t="s">
        <v>80</v>
      </c>
      <c r="AW155" s="13" t="s">
        <v>25</v>
      </c>
      <c r="AX155" s="13" t="s">
        <v>69</v>
      </c>
      <c r="AY155" s="165" t="s">
        <v>175</v>
      </c>
    </row>
    <row r="156" spans="1:65" s="13" customFormat="1" x14ac:dyDescent="0.2">
      <c r="B156" s="163"/>
      <c r="D156" s="164" t="s">
        <v>182</v>
      </c>
      <c r="E156" s="165" t="s">
        <v>1</v>
      </c>
      <c r="F156" s="166" t="s">
        <v>2317</v>
      </c>
      <c r="H156" s="167">
        <v>0.875</v>
      </c>
      <c r="L156" s="163"/>
      <c r="M156" s="168"/>
      <c r="N156" s="169"/>
      <c r="O156" s="169"/>
      <c r="P156" s="169"/>
      <c r="Q156" s="169"/>
      <c r="R156" s="169"/>
      <c r="S156" s="169"/>
      <c r="T156" s="170"/>
      <c r="AT156" s="165" t="s">
        <v>182</v>
      </c>
      <c r="AU156" s="165" t="s">
        <v>80</v>
      </c>
      <c r="AV156" s="13" t="s">
        <v>80</v>
      </c>
      <c r="AW156" s="13" t="s">
        <v>25</v>
      </c>
      <c r="AX156" s="13" t="s">
        <v>69</v>
      </c>
      <c r="AY156" s="165" t="s">
        <v>175</v>
      </c>
    </row>
    <row r="157" spans="1:65" s="14" customFormat="1" x14ac:dyDescent="0.2">
      <c r="B157" s="171"/>
      <c r="D157" s="164" t="s">
        <v>182</v>
      </c>
      <c r="E157" s="172" t="s">
        <v>1</v>
      </c>
      <c r="F157" s="173" t="s">
        <v>216</v>
      </c>
      <c r="H157" s="174">
        <v>3.206</v>
      </c>
      <c r="L157" s="171"/>
      <c r="M157" s="175"/>
      <c r="N157" s="176"/>
      <c r="O157" s="176"/>
      <c r="P157" s="176"/>
      <c r="Q157" s="176"/>
      <c r="R157" s="176"/>
      <c r="S157" s="176"/>
      <c r="T157" s="177"/>
      <c r="AT157" s="172" t="s">
        <v>182</v>
      </c>
      <c r="AU157" s="172" t="s">
        <v>80</v>
      </c>
      <c r="AV157" s="14" t="s">
        <v>86</v>
      </c>
      <c r="AW157" s="14" t="s">
        <v>25</v>
      </c>
      <c r="AX157" s="14" t="s">
        <v>76</v>
      </c>
      <c r="AY157" s="172" t="s">
        <v>175</v>
      </c>
    </row>
    <row r="158" spans="1:65" s="12" customFormat="1" ht="22.9" customHeight="1" x14ac:dyDescent="0.2">
      <c r="B158" s="137"/>
      <c r="D158" s="138" t="s">
        <v>68</v>
      </c>
      <c r="E158" s="147" t="s">
        <v>83</v>
      </c>
      <c r="F158" s="147" t="s">
        <v>688</v>
      </c>
      <c r="J158" s="148"/>
      <c r="L158" s="137"/>
      <c r="M158" s="141"/>
      <c r="N158" s="142"/>
      <c r="O158" s="142"/>
      <c r="P158" s="143">
        <f>SUM(P159:P162)</f>
        <v>9.7558559999999996</v>
      </c>
      <c r="Q158" s="142"/>
      <c r="R158" s="143">
        <f>SUM(R159:R162)</f>
        <v>1.4891842799999999</v>
      </c>
      <c r="S158" s="142"/>
      <c r="T158" s="144">
        <f>SUM(T159:T162)</f>
        <v>0</v>
      </c>
      <c r="AR158" s="138" t="s">
        <v>76</v>
      </c>
      <c r="AT158" s="145" t="s">
        <v>68</v>
      </c>
      <c r="AU158" s="145" t="s">
        <v>76</v>
      </c>
      <c r="AY158" s="138" t="s">
        <v>175</v>
      </c>
      <c r="BK158" s="146">
        <f>SUM(BK159:BK162)</f>
        <v>0</v>
      </c>
    </row>
    <row r="159" spans="1:65" s="2" customFormat="1" ht="37.9" customHeight="1" x14ac:dyDescent="0.2">
      <c r="A159" s="28"/>
      <c r="B159" s="149"/>
      <c r="C159" s="150" t="s">
        <v>105</v>
      </c>
      <c r="D159" s="150" t="s">
        <v>177</v>
      </c>
      <c r="E159" s="151" t="s">
        <v>2318</v>
      </c>
      <c r="F159" s="152" t="s">
        <v>2319</v>
      </c>
      <c r="G159" s="153" t="s">
        <v>180</v>
      </c>
      <c r="H159" s="154">
        <v>3.9</v>
      </c>
      <c r="I159" s="155"/>
      <c r="J159" s="155"/>
      <c r="K159" s="156"/>
      <c r="L159" s="29"/>
      <c r="M159" s="157" t="s">
        <v>1</v>
      </c>
      <c r="N159" s="158" t="s">
        <v>35</v>
      </c>
      <c r="O159" s="159">
        <v>0.52800000000000002</v>
      </c>
      <c r="P159" s="159">
        <f>O159*H159</f>
        <v>2.0592000000000001</v>
      </c>
      <c r="Q159" s="159">
        <v>7.2090000000000001E-2</v>
      </c>
      <c r="R159" s="159">
        <f>Q159*H159</f>
        <v>0.28115099999999998</v>
      </c>
      <c r="S159" s="159">
        <v>0</v>
      </c>
      <c r="T159" s="160">
        <f>S159*H159</f>
        <v>0</v>
      </c>
      <c r="U159" s="28"/>
      <c r="V159" s="28"/>
      <c r="W159" s="28"/>
      <c r="X159" s="28"/>
      <c r="Y159" s="28"/>
      <c r="Z159" s="28"/>
      <c r="AA159" s="28"/>
      <c r="AB159" s="28"/>
      <c r="AC159" s="28"/>
      <c r="AD159" s="28"/>
      <c r="AE159" s="28"/>
      <c r="AR159" s="161" t="s">
        <v>86</v>
      </c>
      <c r="AT159" s="161" t="s">
        <v>177</v>
      </c>
      <c r="AU159" s="161" t="s">
        <v>80</v>
      </c>
      <c r="AY159" s="16" t="s">
        <v>175</v>
      </c>
      <c r="BE159" s="162">
        <f>IF(N159="základná",J159,0)</f>
        <v>0</v>
      </c>
      <c r="BF159" s="162">
        <f>IF(N159="znížená",J159,0)</f>
        <v>0</v>
      </c>
      <c r="BG159" s="162">
        <f>IF(N159="zákl. prenesená",J159,0)</f>
        <v>0</v>
      </c>
      <c r="BH159" s="162">
        <f>IF(N159="zníž. prenesená",J159,0)</f>
        <v>0</v>
      </c>
      <c r="BI159" s="162">
        <f>IF(N159="nulová",J159,0)</f>
        <v>0</v>
      </c>
      <c r="BJ159" s="16" t="s">
        <v>80</v>
      </c>
      <c r="BK159" s="162">
        <f>ROUND(I159*H159,2)</f>
        <v>0</v>
      </c>
      <c r="BL159" s="16" t="s">
        <v>86</v>
      </c>
      <c r="BM159" s="161" t="s">
        <v>2320</v>
      </c>
    </row>
    <row r="160" spans="1:65" s="13" customFormat="1" x14ac:dyDescent="0.2">
      <c r="B160" s="163"/>
      <c r="D160" s="164" t="s">
        <v>182</v>
      </c>
      <c r="E160" s="165" t="s">
        <v>1</v>
      </c>
      <c r="F160" s="166" t="s">
        <v>2321</v>
      </c>
      <c r="H160" s="167">
        <v>3.9</v>
      </c>
      <c r="L160" s="163"/>
      <c r="M160" s="168"/>
      <c r="N160" s="169"/>
      <c r="O160" s="169"/>
      <c r="P160" s="169"/>
      <c r="Q160" s="169"/>
      <c r="R160" s="169"/>
      <c r="S160" s="169"/>
      <c r="T160" s="170"/>
      <c r="AT160" s="165" t="s">
        <v>182</v>
      </c>
      <c r="AU160" s="165" t="s">
        <v>80</v>
      </c>
      <c r="AV160" s="13" t="s">
        <v>80</v>
      </c>
      <c r="AW160" s="13" t="s">
        <v>25</v>
      </c>
      <c r="AX160" s="13" t="s">
        <v>76</v>
      </c>
      <c r="AY160" s="165" t="s">
        <v>175</v>
      </c>
    </row>
    <row r="161" spans="1:65" s="2" customFormat="1" ht="28.5" customHeight="1" x14ac:dyDescent="0.2">
      <c r="A161" s="28"/>
      <c r="B161" s="149"/>
      <c r="C161" s="150" t="s">
        <v>113</v>
      </c>
      <c r="D161" s="150" t="s">
        <v>177</v>
      </c>
      <c r="E161" s="151" t="s">
        <v>2322</v>
      </c>
      <c r="F161" s="152" t="s">
        <v>2323</v>
      </c>
      <c r="G161" s="153" t="s">
        <v>180</v>
      </c>
      <c r="H161" s="154">
        <v>16.271999999999998</v>
      </c>
      <c r="I161" s="155"/>
      <c r="J161" s="155"/>
      <c r="K161" s="156"/>
      <c r="L161" s="29"/>
      <c r="M161" s="157" t="s">
        <v>1</v>
      </c>
      <c r="N161" s="158" t="s">
        <v>35</v>
      </c>
      <c r="O161" s="159">
        <v>0.47299999999999998</v>
      </c>
      <c r="P161" s="159">
        <f>O161*H161</f>
        <v>7.6966559999999991</v>
      </c>
      <c r="Q161" s="159">
        <v>7.424E-2</v>
      </c>
      <c r="R161" s="159">
        <f>Q161*H161</f>
        <v>1.20803328</v>
      </c>
      <c r="S161" s="159">
        <v>0</v>
      </c>
      <c r="T161" s="160">
        <f>S161*H161</f>
        <v>0</v>
      </c>
      <c r="U161" s="28"/>
      <c r="V161" s="28"/>
      <c r="W161" s="28"/>
      <c r="X161" s="28"/>
      <c r="Y161" s="28"/>
      <c r="Z161" s="28"/>
      <c r="AA161" s="28"/>
      <c r="AB161" s="28"/>
      <c r="AC161" s="28"/>
      <c r="AD161" s="28"/>
      <c r="AE161" s="28"/>
      <c r="AR161" s="161" t="s">
        <v>86</v>
      </c>
      <c r="AT161" s="161" t="s">
        <v>177</v>
      </c>
      <c r="AU161" s="161" t="s">
        <v>80</v>
      </c>
      <c r="AY161" s="16" t="s">
        <v>175</v>
      </c>
      <c r="BE161" s="162">
        <f>IF(N161="základná",J161,0)</f>
        <v>0</v>
      </c>
      <c r="BF161" s="162">
        <f>IF(N161="znížená",J161,0)</f>
        <v>0</v>
      </c>
      <c r="BG161" s="162">
        <f>IF(N161="zákl. prenesená",J161,0)</f>
        <v>0</v>
      </c>
      <c r="BH161" s="162">
        <f>IF(N161="zníž. prenesená",J161,0)</f>
        <v>0</v>
      </c>
      <c r="BI161" s="162">
        <f>IF(N161="nulová",J161,0)</f>
        <v>0</v>
      </c>
      <c r="BJ161" s="16" t="s">
        <v>80</v>
      </c>
      <c r="BK161" s="162">
        <f>ROUND(I161*H161,2)</f>
        <v>0</v>
      </c>
      <c r="BL161" s="16" t="s">
        <v>86</v>
      </c>
      <c r="BM161" s="161" t="s">
        <v>2324</v>
      </c>
    </row>
    <row r="162" spans="1:65" s="13" customFormat="1" ht="22.5" x14ac:dyDescent="0.2">
      <c r="B162" s="163"/>
      <c r="D162" s="164" t="s">
        <v>182</v>
      </c>
      <c r="E162" s="165" t="s">
        <v>1</v>
      </c>
      <c r="F162" s="166" t="s">
        <v>2325</v>
      </c>
      <c r="H162" s="167">
        <v>16.271999999999998</v>
      </c>
      <c r="L162" s="163"/>
      <c r="M162" s="168"/>
      <c r="N162" s="169"/>
      <c r="O162" s="169"/>
      <c r="P162" s="169"/>
      <c r="Q162" s="169"/>
      <c r="R162" s="169"/>
      <c r="S162" s="169"/>
      <c r="T162" s="170"/>
      <c r="AT162" s="165" t="s">
        <v>182</v>
      </c>
      <c r="AU162" s="165" t="s">
        <v>80</v>
      </c>
      <c r="AV162" s="13" t="s">
        <v>80</v>
      </c>
      <c r="AW162" s="13" t="s">
        <v>25</v>
      </c>
      <c r="AX162" s="13" t="s">
        <v>76</v>
      </c>
      <c r="AY162" s="165" t="s">
        <v>175</v>
      </c>
    </row>
    <row r="163" spans="1:65" s="12" customFormat="1" ht="21" customHeight="1" x14ac:dyDescent="0.2">
      <c r="B163" s="137"/>
      <c r="D163" s="138" t="s">
        <v>68</v>
      </c>
      <c r="E163" s="147" t="s">
        <v>93</v>
      </c>
      <c r="F163" s="147" t="s">
        <v>176</v>
      </c>
      <c r="J163" s="148"/>
      <c r="L163" s="137"/>
      <c r="M163" s="141"/>
      <c r="N163" s="142"/>
      <c r="O163" s="142"/>
      <c r="P163" s="143">
        <f>SUM(P164:P177)</f>
        <v>50.150498499999998</v>
      </c>
      <c r="Q163" s="142"/>
      <c r="R163" s="143">
        <f>SUM(R164:R177)</f>
        <v>1.4210402</v>
      </c>
      <c r="S163" s="142"/>
      <c r="T163" s="144">
        <f>SUM(T164:T177)</f>
        <v>0</v>
      </c>
      <c r="AR163" s="138" t="s">
        <v>76</v>
      </c>
      <c r="AT163" s="145" t="s">
        <v>68</v>
      </c>
      <c r="AU163" s="145" t="s">
        <v>76</v>
      </c>
      <c r="AY163" s="138" t="s">
        <v>175</v>
      </c>
      <c r="BK163" s="146">
        <f>SUM(BK164:BK177)</f>
        <v>0</v>
      </c>
    </row>
    <row r="164" spans="1:65" s="2" customFormat="1" ht="24.2" customHeight="1" x14ac:dyDescent="0.2">
      <c r="A164" s="28"/>
      <c r="B164" s="149"/>
      <c r="C164" s="150" t="s">
        <v>117</v>
      </c>
      <c r="D164" s="150" t="s">
        <v>177</v>
      </c>
      <c r="E164" s="151" t="s">
        <v>2326</v>
      </c>
      <c r="F164" s="152" t="s">
        <v>2327</v>
      </c>
      <c r="G164" s="153" t="s">
        <v>180</v>
      </c>
      <c r="H164" s="154">
        <v>3.51</v>
      </c>
      <c r="I164" s="155"/>
      <c r="J164" s="155"/>
      <c r="K164" s="156"/>
      <c r="L164" s="29"/>
      <c r="M164" s="157" t="s">
        <v>1</v>
      </c>
      <c r="N164" s="158" t="s">
        <v>35</v>
      </c>
      <c r="O164" s="159">
        <v>0.11205</v>
      </c>
      <c r="P164" s="159">
        <f>O164*H164</f>
        <v>0.39329549999999996</v>
      </c>
      <c r="Q164" s="159">
        <v>2.3000000000000001E-4</v>
      </c>
      <c r="R164" s="159">
        <f>Q164*H164</f>
        <v>8.0729999999999994E-4</v>
      </c>
      <c r="S164" s="159">
        <v>0</v>
      </c>
      <c r="T164" s="160">
        <f>S164*H164</f>
        <v>0</v>
      </c>
      <c r="U164" s="28"/>
      <c r="V164" s="28"/>
      <c r="W164" s="28"/>
      <c r="X164" s="28"/>
      <c r="Y164" s="28"/>
      <c r="Z164" s="28"/>
      <c r="AA164" s="28"/>
      <c r="AB164" s="28"/>
      <c r="AC164" s="28"/>
      <c r="AD164" s="28"/>
      <c r="AE164" s="28"/>
      <c r="AR164" s="161" t="s">
        <v>86</v>
      </c>
      <c r="AT164" s="161" t="s">
        <v>177</v>
      </c>
      <c r="AU164" s="161" t="s">
        <v>80</v>
      </c>
      <c r="AY164" s="16" t="s">
        <v>175</v>
      </c>
      <c r="BE164" s="162">
        <f>IF(N164="základná",J164,0)</f>
        <v>0</v>
      </c>
      <c r="BF164" s="162">
        <f>IF(N164="znížená",J164,0)</f>
        <v>0</v>
      </c>
      <c r="BG164" s="162">
        <f>IF(N164="zákl. prenesená",J164,0)</f>
        <v>0</v>
      </c>
      <c r="BH164" s="162">
        <f>IF(N164="zníž. prenesená",J164,0)</f>
        <v>0</v>
      </c>
      <c r="BI164" s="162">
        <f>IF(N164="nulová",J164,0)</f>
        <v>0</v>
      </c>
      <c r="BJ164" s="16" t="s">
        <v>80</v>
      </c>
      <c r="BK164" s="162">
        <f>ROUND(I164*H164,2)</f>
        <v>0</v>
      </c>
      <c r="BL164" s="16" t="s">
        <v>86</v>
      </c>
      <c r="BM164" s="161" t="s">
        <v>2328</v>
      </c>
    </row>
    <row r="165" spans="1:65" s="13" customFormat="1" x14ac:dyDescent="0.2">
      <c r="B165" s="163"/>
      <c r="D165" s="164" t="s">
        <v>182</v>
      </c>
      <c r="E165" s="165" t="s">
        <v>1</v>
      </c>
      <c r="F165" s="166" t="s">
        <v>2329</v>
      </c>
      <c r="H165" s="167">
        <v>3.51</v>
      </c>
      <c r="L165" s="163"/>
      <c r="M165" s="168"/>
      <c r="N165" s="169"/>
      <c r="O165" s="169"/>
      <c r="P165" s="169"/>
      <c r="Q165" s="169"/>
      <c r="R165" s="169"/>
      <c r="S165" s="169"/>
      <c r="T165" s="170"/>
      <c r="AT165" s="165" t="s">
        <v>182</v>
      </c>
      <c r="AU165" s="165" t="s">
        <v>80</v>
      </c>
      <c r="AV165" s="13" t="s">
        <v>80</v>
      </c>
      <c r="AW165" s="13" t="s">
        <v>25</v>
      </c>
      <c r="AX165" s="13" t="s">
        <v>76</v>
      </c>
      <c r="AY165" s="165" t="s">
        <v>175</v>
      </c>
    </row>
    <row r="166" spans="1:65" s="2" customFormat="1" ht="24.2" customHeight="1" x14ac:dyDescent="0.2">
      <c r="A166" s="28"/>
      <c r="B166" s="149"/>
      <c r="C166" s="150" t="s">
        <v>119</v>
      </c>
      <c r="D166" s="150" t="s">
        <v>177</v>
      </c>
      <c r="E166" s="151" t="s">
        <v>2330</v>
      </c>
      <c r="F166" s="152" t="s">
        <v>2331</v>
      </c>
      <c r="G166" s="153" t="s">
        <v>180</v>
      </c>
      <c r="H166" s="154">
        <v>3.51</v>
      </c>
      <c r="I166" s="155"/>
      <c r="J166" s="155"/>
      <c r="K166" s="156"/>
      <c r="L166" s="29"/>
      <c r="M166" s="157" t="s">
        <v>1</v>
      </c>
      <c r="N166" s="158" t="s">
        <v>35</v>
      </c>
      <c r="O166" s="159">
        <v>0.40801999999999999</v>
      </c>
      <c r="P166" s="159">
        <f>O166*H166</f>
        <v>1.4321501999999999</v>
      </c>
      <c r="Q166" s="159">
        <v>4.9500000000000004E-3</v>
      </c>
      <c r="R166" s="159">
        <f>Q166*H166</f>
        <v>1.7374500000000001E-2</v>
      </c>
      <c r="S166" s="159">
        <v>0</v>
      </c>
      <c r="T166" s="160">
        <f>S166*H166</f>
        <v>0</v>
      </c>
      <c r="U166" s="28"/>
      <c r="V166" s="28"/>
      <c r="W166" s="28"/>
      <c r="X166" s="28"/>
      <c r="Y166" s="28"/>
      <c r="Z166" s="28"/>
      <c r="AA166" s="28"/>
      <c r="AB166" s="28"/>
      <c r="AC166" s="28"/>
      <c r="AD166" s="28"/>
      <c r="AE166" s="28"/>
      <c r="AR166" s="161" t="s">
        <v>86</v>
      </c>
      <c r="AT166" s="161" t="s">
        <v>177</v>
      </c>
      <c r="AU166" s="161" t="s">
        <v>80</v>
      </c>
      <c r="AY166" s="16" t="s">
        <v>175</v>
      </c>
      <c r="BE166" s="162">
        <f>IF(N166="základná",J166,0)</f>
        <v>0</v>
      </c>
      <c r="BF166" s="162">
        <f>IF(N166="znížená",J166,0)</f>
        <v>0</v>
      </c>
      <c r="BG166" s="162">
        <f>IF(N166="zákl. prenesená",J166,0)</f>
        <v>0</v>
      </c>
      <c r="BH166" s="162">
        <f>IF(N166="zníž. prenesená",J166,0)</f>
        <v>0</v>
      </c>
      <c r="BI166" s="162">
        <f>IF(N166="nulová",J166,0)</f>
        <v>0</v>
      </c>
      <c r="BJ166" s="16" t="s">
        <v>80</v>
      </c>
      <c r="BK166" s="162">
        <f>ROUND(I166*H166,2)</f>
        <v>0</v>
      </c>
      <c r="BL166" s="16" t="s">
        <v>86</v>
      </c>
      <c r="BM166" s="161" t="s">
        <v>2332</v>
      </c>
    </row>
    <row r="167" spans="1:65" s="2" customFormat="1" ht="24.2" customHeight="1" x14ac:dyDescent="0.2">
      <c r="A167" s="28"/>
      <c r="B167" s="149"/>
      <c r="C167" s="150" t="s">
        <v>121</v>
      </c>
      <c r="D167" s="150" t="s">
        <v>177</v>
      </c>
      <c r="E167" s="151" t="s">
        <v>178</v>
      </c>
      <c r="F167" s="152" t="s">
        <v>179</v>
      </c>
      <c r="G167" s="153" t="s">
        <v>180</v>
      </c>
      <c r="H167" s="154">
        <v>40.344000000000001</v>
      </c>
      <c r="I167" s="155"/>
      <c r="J167" s="155"/>
      <c r="K167" s="156"/>
      <c r="L167" s="29"/>
      <c r="M167" s="157" t="s">
        <v>1</v>
      </c>
      <c r="N167" s="158" t="s">
        <v>35</v>
      </c>
      <c r="O167" s="159">
        <v>5.1999999999999998E-2</v>
      </c>
      <c r="P167" s="159">
        <f>O167*H167</f>
        <v>2.0978879999999998</v>
      </c>
      <c r="Q167" s="159">
        <v>2.3000000000000001E-4</v>
      </c>
      <c r="R167" s="159">
        <f>Q167*H167</f>
        <v>9.2791200000000001E-3</v>
      </c>
      <c r="S167" s="159">
        <v>0</v>
      </c>
      <c r="T167" s="160">
        <f>S167*H167</f>
        <v>0</v>
      </c>
      <c r="U167" s="28"/>
      <c r="V167" s="28"/>
      <c r="W167" s="28"/>
      <c r="X167" s="28"/>
      <c r="Y167" s="28"/>
      <c r="Z167" s="28"/>
      <c r="AA167" s="28"/>
      <c r="AB167" s="28"/>
      <c r="AC167" s="28"/>
      <c r="AD167" s="28"/>
      <c r="AE167" s="28"/>
      <c r="AR167" s="161" t="s">
        <v>86</v>
      </c>
      <c r="AT167" s="161" t="s">
        <v>177</v>
      </c>
      <c r="AU167" s="161" t="s">
        <v>80</v>
      </c>
      <c r="AY167" s="16" t="s">
        <v>175</v>
      </c>
      <c r="BE167" s="162">
        <f>IF(N167="základná",J167,0)</f>
        <v>0</v>
      </c>
      <c r="BF167" s="162">
        <f>IF(N167="znížená",J167,0)</f>
        <v>0</v>
      </c>
      <c r="BG167" s="162">
        <f>IF(N167="zákl. prenesená",J167,0)</f>
        <v>0</v>
      </c>
      <c r="BH167" s="162">
        <f>IF(N167="zníž. prenesená",J167,0)</f>
        <v>0</v>
      </c>
      <c r="BI167" s="162">
        <f>IF(N167="nulová",J167,0)</f>
        <v>0</v>
      </c>
      <c r="BJ167" s="16" t="s">
        <v>80</v>
      </c>
      <c r="BK167" s="162">
        <f>ROUND(I167*H167,2)</f>
        <v>0</v>
      </c>
      <c r="BL167" s="16" t="s">
        <v>86</v>
      </c>
      <c r="BM167" s="161" t="s">
        <v>2333</v>
      </c>
    </row>
    <row r="168" spans="1:65" s="13" customFormat="1" x14ac:dyDescent="0.2">
      <c r="B168" s="163"/>
      <c r="D168" s="164" t="s">
        <v>182</v>
      </c>
      <c r="E168" s="165" t="s">
        <v>1</v>
      </c>
      <c r="F168" s="166" t="s">
        <v>2334</v>
      </c>
      <c r="H168" s="167">
        <v>7.8</v>
      </c>
      <c r="L168" s="163"/>
      <c r="M168" s="168"/>
      <c r="N168" s="169"/>
      <c r="O168" s="169"/>
      <c r="P168" s="169"/>
      <c r="Q168" s="169"/>
      <c r="R168" s="169"/>
      <c r="S168" s="169"/>
      <c r="T168" s="170"/>
      <c r="AT168" s="165" t="s">
        <v>182</v>
      </c>
      <c r="AU168" s="165" t="s">
        <v>80</v>
      </c>
      <c r="AV168" s="13" t="s">
        <v>80</v>
      </c>
      <c r="AW168" s="13" t="s">
        <v>25</v>
      </c>
      <c r="AX168" s="13" t="s">
        <v>69</v>
      </c>
      <c r="AY168" s="165" t="s">
        <v>175</v>
      </c>
    </row>
    <row r="169" spans="1:65" s="13" customFormat="1" x14ac:dyDescent="0.2">
      <c r="B169" s="163"/>
      <c r="D169" s="164" t="s">
        <v>182</v>
      </c>
      <c r="E169" s="165" t="s">
        <v>1</v>
      </c>
      <c r="F169" s="166" t="s">
        <v>2335</v>
      </c>
      <c r="H169" s="167">
        <v>32.543999999999997</v>
      </c>
      <c r="L169" s="163"/>
      <c r="M169" s="168"/>
      <c r="N169" s="169"/>
      <c r="O169" s="169"/>
      <c r="P169" s="169"/>
      <c r="Q169" s="169"/>
      <c r="R169" s="169"/>
      <c r="S169" s="169"/>
      <c r="T169" s="170"/>
      <c r="AT169" s="165" t="s">
        <v>182</v>
      </c>
      <c r="AU169" s="165" t="s">
        <v>80</v>
      </c>
      <c r="AV169" s="13" t="s">
        <v>80</v>
      </c>
      <c r="AW169" s="13" t="s">
        <v>25</v>
      </c>
      <c r="AX169" s="13" t="s">
        <v>69</v>
      </c>
      <c r="AY169" s="165" t="s">
        <v>175</v>
      </c>
    </row>
    <row r="170" spans="1:65" s="14" customFormat="1" x14ac:dyDescent="0.2">
      <c r="B170" s="171"/>
      <c r="D170" s="164" t="s">
        <v>182</v>
      </c>
      <c r="E170" s="172" t="s">
        <v>1</v>
      </c>
      <c r="F170" s="173" t="s">
        <v>216</v>
      </c>
      <c r="H170" s="174">
        <v>40.343999999999994</v>
      </c>
      <c r="L170" s="171"/>
      <c r="M170" s="175"/>
      <c r="N170" s="176"/>
      <c r="O170" s="176"/>
      <c r="P170" s="176"/>
      <c r="Q170" s="176"/>
      <c r="R170" s="176"/>
      <c r="S170" s="176"/>
      <c r="T170" s="177"/>
      <c r="AT170" s="172" t="s">
        <v>182</v>
      </c>
      <c r="AU170" s="172" t="s">
        <v>80</v>
      </c>
      <c r="AV170" s="14" t="s">
        <v>86</v>
      </c>
      <c r="AW170" s="14" t="s">
        <v>25</v>
      </c>
      <c r="AX170" s="14" t="s">
        <v>76</v>
      </c>
      <c r="AY170" s="172" t="s">
        <v>175</v>
      </c>
    </row>
    <row r="171" spans="1:65" s="2" customFormat="1" ht="24.2" customHeight="1" x14ac:dyDescent="0.2">
      <c r="A171" s="28"/>
      <c r="B171" s="149"/>
      <c r="C171" s="150" t="s">
        <v>123</v>
      </c>
      <c r="D171" s="150" t="s">
        <v>177</v>
      </c>
      <c r="E171" s="151" t="s">
        <v>2336</v>
      </c>
      <c r="F171" s="152" t="s">
        <v>2337</v>
      </c>
      <c r="G171" s="153" t="s">
        <v>180</v>
      </c>
      <c r="H171" s="154">
        <v>40.344000000000001</v>
      </c>
      <c r="I171" s="155"/>
      <c r="J171" s="155"/>
      <c r="K171" s="156"/>
      <c r="L171" s="29"/>
      <c r="M171" s="157" t="s">
        <v>1</v>
      </c>
      <c r="N171" s="158" t="s">
        <v>35</v>
      </c>
      <c r="O171" s="159">
        <v>0.31796999999999997</v>
      </c>
      <c r="P171" s="159">
        <f t="shared" ref="P171:P177" si="0">O171*H171</f>
        <v>12.82818168</v>
      </c>
      <c r="Q171" s="159">
        <v>4.7200000000000002E-3</v>
      </c>
      <c r="R171" s="159">
        <f t="shared" ref="R171:R177" si="1">Q171*H171</f>
        <v>0.19042368000000001</v>
      </c>
      <c r="S171" s="159">
        <v>0</v>
      </c>
      <c r="T171" s="160">
        <f t="shared" ref="T171:T177" si="2">S171*H171</f>
        <v>0</v>
      </c>
      <c r="U171" s="28"/>
      <c r="V171" s="28"/>
      <c r="W171" s="28"/>
      <c r="X171" s="28"/>
      <c r="Y171" s="28"/>
      <c r="Z171" s="28"/>
      <c r="AA171" s="28"/>
      <c r="AB171" s="28"/>
      <c r="AC171" s="28"/>
      <c r="AD171" s="28"/>
      <c r="AE171" s="28"/>
      <c r="AR171" s="161" t="s">
        <v>86</v>
      </c>
      <c r="AT171" s="161" t="s">
        <v>177</v>
      </c>
      <c r="AU171" s="161" t="s">
        <v>80</v>
      </c>
      <c r="AY171" s="16" t="s">
        <v>175</v>
      </c>
      <c r="BE171" s="162">
        <f t="shared" ref="BE171:BE177" si="3">IF(N171="základná",J171,0)</f>
        <v>0</v>
      </c>
      <c r="BF171" s="162">
        <f t="shared" ref="BF171:BF177" si="4">IF(N171="znížená",J171,0)</f>
        <v>0</v>
      </c>
      <c r="BG171" s="162">
        <f t="shared" ref="BG171:BG177" si="5">IF(N171="zákl. prenesená",J171,0)</f>
        <v>0</v>
      </c>
      <c r="BH171" s="162">
        <f t="shared" ref="BH171:BH177" si="6">IF(N171="zníž. prenesená",J171,0)</f>
        <v>0</v>
      </c>
      <c r="BI171" s="162">
        <f t="shared" ref="BI171:BI177" si="7">IF(N171="nulová",J171,0)</f>
        <v>0</v>
      </c>
      <c r="BJ171" s="16" t="s">
        <v>80</v>
      </c>
      <c r="BK171" s="162">
        <f t="shared" ref="BK171:BK177" si="8">ROUND(I171*H171,2)</f>
        <v>0</v>
      </c>
      <c r="BL171" s="16" t="s">
        <v>86</v>
      </c>
      <c r="BM171" s="161" t="s">
        <v>2338</v>
      </c>
    </row>
    <row r="172" spans="1:65" s="2" customFormat="1" ht="24.2" customHeight="1" x14ac:dyDescent="0.2">
      <c r="A172" s="28"/>
      <c r="B172" s="149"/>
      <c r="C172" s="150" t="s">
        <v>243</v>
      </c>
      <c r="D172" s="150" t="s">
        <v>177</v>
      </c>
      <c r="E172" s="151" t="s">
        <v>187</v>
      </c>
      <c r="F172" s="152" t="s">
        <v>188</v>
      </c>
      <c r="G172" s="153" t="s">
        <v>180</v>
      </c>
      <c r="H172" s="154">
        <v>40.344000000000001</v>
      </c>
      <c r="I172" s="155"/>
      <c r="J172" s="155"/>
      <c r="K172" s="156"/>
      <c r="L172" s="29"/>
      <c r="M172" s="157" t="s">
        <v>1</v>
      </c>
      <c r="N172" s="158" t="s">
        <v>35</v>
      </c>
      <c r="O172" s="159">
        <v>0.19106000000000001</v>
      </c>
      <c r="P172" s="159">
        <f t="shared" si="0"/>
        <v>7.7081246400000003</v>
      </c>
      <c r="Q172" s="159">
        <v>5.1500000000000001E-3</v>
      </c>
      <c r="R172" s="159">
        <f t="shared" si="1"/>
        <v>0.2077716</v>
      </c>
      <c r="S172" s="159">
        <v>0</v>
      </c>
      <c r="T172" s="160">
        <f t="shared" si="2"/>
        <v>0</v>
      </c>
      <c r="U172" s="28"/>
      <c r="V172" s="28"/>
      <c r="W172" s="28"/>
      <c r="X172" s="28"/>
      <c r="Y172" s="28"/>
      <c r="Z172" s="28"/>
      <c r="AA172" s="28"/>
      <c r="AB172" s="28"/>
      <c r="AC172" s="28"/>
      <c r="AD172" s="28"/>
      <c r="AE172" s="28"/>
      <c r="AR172" s="161" t="s">
        <v>86</v>
      </c>
      <c r="AT172" s="161" t="s">
        <v>177</v>
      </c>
      <c r="AU172" s="161" t="s">
        <v>80</v>
      </c>
      <c r="AY172" s="16" t="s">
        <v>175</v>
      </c>
      <c r="BE172" s="162">
        <f t="shared" si="3"/>
        <v>0</v>
      </c>
      <c r="BF172" s="162">
        <f t="shared" si="4"/>
        <v>0</v>
      </c>
      <c r="BG172" s="162">
        <f t="shared" si="5"/>
        <v>0</v>
      </c>
      <c r="BH172" s="162">
        <f t="shared" si="6"/>
        <v>0</v>
      </c>
      <c r="BI172" s="162">
        <f t="shared" si="7"/>
        <v>0</v>
      </c>
      <c r="BJ172" s="16" t="s">
        <v>80</v>
      </c>
      <c r="BK172" s="162">
        <f t="shared" si="8"/>
        <v>0</v>
      </c>
      <c r="BL172" s="16" t="s">
        <v>86</v>
      </c>
      <c r="BM172" s="161" t="s">
        <v>2339</v>
      </c>
    </row>
    <row r="173" spans="1:65" s="2" customFormat="1" ht="16.5" customHeight="1" x14ac:dyDescent="0.2">
      <c r="A173" s="28"/>
      <c r="B173" s="149"/>
      <c r="C173" s="150" t="s">
        <v>247</v>
      </c>
      <c r="D173" s="150" t="s">
        <v>177</v>
      </c>
      <c r="E173" s="151" t="s">
        <v>2340</v>
      </c>
      <c r="F173" s="152" t="s">
        <v>2341</v>
      </c>
      <c r="G173" s="153" t="s">
        <v>180</v>
      </c>
      <c r="H173" s="154">
        <v>7.7279999999999998</v>
      </c>
      <c r="I173" s="155"/>
      <c r="J173" s="155"/>
      <c r="K173" s="156"/>
      <c r="L173" s="29"/>
      <c r="M173" s="157" t="s">
        <v>1</v>
      </c>
      <c r="N173" s="158" t="s">
        <v>35</v>
      </c>
      <c r="O173" s="159">
        <v>0.56415999999999999</v>
      </c>
      <c r="P173" s="159">
        <f t="shared" si="0"/>
        <v>4.35982848</v>
      </c>
      <c r="Q173" s="159">
        <v>0.10299999999999999</v>
      </c>
      <c r="R173" s="159">
        <f t="shared" si="1"/>
        <v>0.79598399999999991</v>
      </c>
      <c r="S173" s="159">
        <v>0</v>
      </c>
      <c r="T173" s="160">
        <f t="shared" si="2"/>
        <v>0</v>
      </c>
      <c r="U173" s="28"/>
      <c r="V173" s="28"/>
      <c r="W173" s="28"/>
      <c r="X173" s="28"/>
      <c r="Y173" s="28"/>
      <c r="Z173" s="28"/>
      <c r="AA173" s="28"/>
      <c r="AB173" s="28"/>
      <c r="AC173" s="28"/>
      <c r="AD173" s="28"/>
      <c r="AE173" s="28"/>
      <c r="AR173" s="161" t="s">
        <v>86</v>
      </c>
      <c r="AT173" s="161" t="s">
        <v>177</v>
      </c>
      <c r="AU173" s="161" t="s">
        <v>80</v>
      </c>
      <c r="AY173" s="16" t="s">
        <v>175</v>
      </c>
      <c r="BE173" s="162">
        <f t="shared" si="3"/>
        <v>0</v>
      </c>
      <c r="BF173" s="162">
        <f t="shared" si="4"/>
        <v>0</v>
      </c>
      <c r="BG173" s="162">
        <f t="shared" si="5"/>
        <v>0</v>
      </c>
      <c r="BH173" s="162">
        <f t="shared" si="6"/>
        <v>0</v>
      </c>
      <c r="BI173" s="162">
        <f t="shared" si="7"/>
        <v>0</v>
      </c>
      <c r="BJ173" s="16" t="s">
        <v>80</v>
      </c>
      <c r="BK173" s="162">
        <f t="shared" si="8"/>
        <v>0</v>
      </c>
      <c r="BL173" s="16" t="s">
        <v>86</v>
      </c>
      <c r="BM173" s="161" t="s">
        <v>2342</v>
      </c>
    </row>
    <row r="174" spans="1:65" s="2" customFormat="1" ht="24.2" customHeight="1" x14ac:dyDescent="0.2">
      <c r="A174" s="28"/>
      <c r="B174" s="149"/>
      <c r="C174" s="150" t="s">
        <v>255</v>
      </c>
      <c r="D174" s="150" t="s">
        <v>177</v>
      </c>
      <c r="E174" s="151" t="s">
        <v>2343</v>
      </c>
      <c r="F174" s="152" t="s">
        <v>2344</v>
      </c>
      <c r="G174" s="153" t="s">
        <v>275</v>
      </c>
      <c r="H174" s="154">
        <v>7</v>
      </c>
      <c r="I174" s="155"/>
      <c r="J174" s="155"/>
      <c r="K174" s="156"/>
      <c r="L174" s="29"/>
      <c r="M174" s="157" t="s">
        <v>1</v>
      </c>
      <c r="N174" s="158" t="s">
        <v>35</v>
      </c>
      <c r="O174" s="159">
        <v>3.0472899999999998</v>
      </c>
      <c r="P174" s="159">
        <f t="shared" si="0"/>
        <v>21.331029999999998</v>
      </c>
      <c r="Q174" s="159">
        <v>1.7500000000000002E-2</v>
      </c>
      <c r="R174" s="159">
        <f t="shared" si="1"/>
        <v>0.12250000000000001</v>
      </c>
      <c r="S174" s="159">
        <v>0</v>
      </c>
      <c r="T174" s="160">
        <f t="shared" si="2"/>
        <v>0</v>
      </c>
      <c r="U174" s="28"/>
      <c r="V174" s="28"/>
      <c r="W174" s="28"/>
      <c r="X174" s="28"/>
      <c r="Y174" s="28"/>
      <c r="Z174" s="28"/>
      <c r="AA174" s="28"/>
      <c r="AB174" s="28"/>
      <c r="AC174" s="28"/>
      <c r="AD174" s="28"/>
      <c r="AE174" s="28"/>
      <c r="AR174" s="161" t="s">
        <v>86</v>
      </c>
      <c r="AT174" s="161" t="s">
        <v>177</v>
      </c>
      <c r="AU174" s="161" t="s">
        <v>80</v>
      </c>
      <c r="AY174" s="16" t="s">
        <v>175</v>
      </c>
      <c r="BE174" s="162">
        <f t="shared" si="3"/>
        <v>0</v>
      </c>
      <c r="BF174" s="162">
        <f t="shared" si="4"/>
        <v>0</v>
      </c>
      <c r="BG174" s="162">
        <f t="shared" si="5"/>
        <v>0</v>
      </c>
      <c r="BH174" s="162">
        <f t="shared" si="6"/>
        <v>0</v>
      </c>
      <c r="BI174" s="162">
        <f t="shared" si="7"/>
        <v>0</v>
      </c>
      <c r="BJ174" s="16" t="s">
        <v>80</v>
      </c>
      <c r="BK174" s="162">
        <f t="shared" si="8"/>
        <v>0</v>
      </c>
      <c r="BL174" s="16" t="s">
        <v>86</v>
      </c>
      <c r="BM174" s="161" t="s">
        <v>2345</v>
      </c>
    </row>
    <row r="175" spans="1:65" s="2" customFormat="1" ht="16.5" customHeight="1" x14ac:dyDescent="0.2">
      <c r="A175" s="28"/>
      <c r="B175" s="149"/>
      <c r="C175" s="178" t="s">
        <v>265</v>
      </c>
      <c r="D175" s="178" t="s">
        <v>324</v>
      </c>
      <c r="E175" s="179" t="s">
        <v>2346</v>
      </c>
      <c r="F175" s="180" t="s">
        <v>2347</v>
      </c>
      <c r="G175" s="181" t="s">
        <v>275</v>
      </c>
      <c r="H175" s="182">
        <v>3</v>
      </c>
      <c r="I175" s="183"/>
      <c r="J175" s="183"/>
      <c r="K175" s="184"/>
      <c r="L175" s="185"/>
      <c r="M175" s="186" t="s">
        <v>1</v>
      </c>
      <c r="N175" s="187" t="s">
        <v>35</v>
      </c>
      <c r="O175" s="159">
        <v>0</v>
      </c>
      <c r="P175" s="159">
        <f t="shared" si="0"/>
        <v>0</v>
      </c>
      <c r="Q175" s="159">
        <v>1.1299999999999999E-2</v>
      </c>
      <c r="R175" s="159">
        <f t="shared" si="1"/>
        <v>3.39E-2</v>
      </c>
      <c r="S175" s="159">
        <v>0</v>
      </c>
      <c r="T175" s="160">
        <f t="shared" si="2"/>
        <v>0</v>
      </c>
      <c r="U175" s="28"/>
      <c r="V175" s="28"/>
      <c r="W175" s="28"/>
      <c r="X175" s="28"/>
      <c r="Y175" s="28"/>
      <c r="Z175" s="28"/>
      <c r="AA175" s="28"/>
      <c r="AB175" s="28"/>
      <c r="AC175" s="28"/>
      <c r="AD175" s="28"/>
      <c r="AE175" s="28"/>
      <c r="AR175" s="161" t="s">
        <v>99</v>
      </c>
      <c r="AT175" s="161" t="s">
        <v>324</v>
      </c>
      <c r="AU175" s="161" t="s">
        <v>80</v>
      </c>
      <c r="AY175" s="16" t="s">
        <v>175</v>
      </c>
      <c r="BE175" s="162">
        <f t="shared" si="3"/>
        <v>0</v>
      </c>
      <c r="BF175" s="162">
        <f t="shared" si="4"/>
        <v>0</v>
      </c>
      <c r="BG175" s="162">
        <f t="shared" si="5"/>
        <v>0</v>
      </c>
      <c r="BH175" s="162">
        <f t="shared" si="6"/>
        <v>0</v>
      </c>
      <c r="BI175" s="162">
        <f t="shared" si="7"/>
        <v>0</v>
      </c>
      <c r="BJ175" s="16" t="s">
        <v>80</v>
      </c>
      <c r="BK175" s="162">
        <f t="shared" si="8"/>
        <v>0</v>
      </c>
      <c r="BL175" s="16" t="s">
        <v>86</v>
      </c>
      <c r="BM175" s="161" t="s">
        <v>2348</v>
      </c>
    </row>
    <row r="176" spans="1:65" s="2" customFormat="1" ht="16.5" customHeight="1" x14ac:dyDescent="0.2">
      <c r="A176" s="28"/>
      <c r="B176" s="149"/>
      <c r="C176" s="178" t="s">
        <v>7</v>
      </c>
      <c r="D176" s="178" t="s">
        <v>324</v>
      </c>
      <c r="E176" s="179" t="s">
        <v>2349</v>
      </c>
      <c r="F176" s="180" t="s">
        <v>2350</v>
      </c>
      <c r="G176" s="181" t="s">
        <v>275</v>
      </c>
      <c r="H176" s="182">
        <v>2</v>
      </c>
      <c r="I176" s="183"/>
      <c r="J176" s="183"/>
      <c r="K176" s="184"/>
      <c r="L176" s="185"/>
      <c r="M176" s="186" t="s">
        <v>1</v>
      </c>
      <c r="N176" s="187" t="s">
        <v>35</v>
      </c>
      <c r="O176" s="159">
        <v>0</v>
      </c>
      <c r="P176" s="159">
        <f t="shared" si="0"/>
        <v>0</v>
      </c>
      <c r="Q176" s="159">
        <v>1.0999999999999999E-2</v>
      </c>
      <c r="R176" s="159">
        <f t="shared" si="1"/>
        <v>2.1999999999999999E-2</v>
      </c>
      <c r="S176" s="159">
        <v>0</v>
      </c>
      <c r="T176" s="160">
        <f t="shared" si="2"/>
        <v>0</v>
      </c>
      <c r="U176" s="28"/>
      <c r="V176" s="28"/>
      <c r="W176" s="28"/>
      <c r="X176" s="28"/>
      <c r="Y176" s="28"/>
      <c r="Z176" s="28"/>
      <c r="AA176" s="28"/>
      <c r="AB176" s="28"/>
      <c r="AC176" s="28"/>
      <c r="AD176" s="28"/>
      <c r="AE176" s="28"/>
      <c r="AR176" s="161" t="s">
        <v>99</v>
      </c>
      <c r="AT176" s="161" t="s">
        <v>324</v>
      </c>
      <c r="AU176" s="161" t="s">
        <v>80</v>
      </c>
      <c r="AY176" s="16" t="s">
        <v>175</v>
      </c>
      <c r="BE176" s="162">
        <f t="shared" si="3"/>
        <v>0</v>
      </c>
      <c r="BF176" s="162">
        <f t="shared" si="4"/>
        <v>0</v>
      </c>
      <c r="BG176" s="162">
        <f t="shared" si="5"/>
        <v>0</v>
      </c>
      <c r="BH176" s="162">
        <f t="shared" si="6"/>
        <v>0</v>
      </c>
      <c r="BI176" s="162">
        <f t="shared" si="7"/>
        <v>0</v>
      </c>
      <c r="BJ176" s="16" t="s">
        <v>80</v>
      </c>
      <c r="BK176" s="162">
        <f t="shared" si="8"/>
        <v>0</v>
      </c>
      <c r="BL176" s="16" t="s">
        <v>86</v>
      </c>
      <c r="BM176" s="161" t="s">
        <v>2351</v>
      </c>
    </row>
    <row r="177" spans="1:65" s="2" customFormat="1" ht="16.5" customHeight="1" x14ac:dyDescent="0.2">
      <c r="A177" s="28"/>
      <c r="B177" s="149"/>
      <c r="C177" s="178" t="s">
        <v>127</v>
      </c>
      <c r="D177" s="178" t="s">
        <v>324</v>
      </c>
      <c r="E177" s="179" t="s">
        <v>2352</v>
      </c>
      <c r="F177" s="180" t="s">
        <v>2353</v>
      </c>
      <c r="G177" s="181" t="s">
        <v>275</v>
      </c>
      <c r="H177" s="182">
        <v>2</v>
      </c>
      <c r="I177" s="183"/>
      <c r="J177" s="183"/>
      <c r="K177" s="184"/>
      <c r="L177" s="185"/>
      <c r="M177" s="186" t="s">
        <v>1</v>
      </c>
      <c r="N177" s="187" t="s">
        <v>35</v>
      </c>
      <c r="O177" s="159">
        <v>0</v>
      </c>
      <c r="P177" s="159">
        <f t="shared" si="0"/>
        <v>0</v>
      </c>
      <c r="Q177" s="159">
        <v>1.0500000000000001E-2</v>
      </c>
      <c r="R177" s="159">
        <f t="shared" si="1"/>
        <v>2.1000000000000001E-2</v>
      </c>
      <c r="S177" s="159">
        <v>0</v>
      </c>
      <c r="T177" s="160">
        <f t="shared" si="2"/>
        <v>0</v>
      </c>
      <c r="U177" s="28"/>
      <c r="V177" s="28"/>
      <c r="W177" s="28"/>
      <c r="X177" s="28"/>
      <c r="Y177" s="28"/>
      <c r="Z177" s="28"/>
      <c r="AA177" s="28"/>
      <c r="AB177" s="28"/>
      <c r="AC177" s="28"/>
      <c r="AD177" s="28"/>
      <c r="AE177" s="28"/>
      <c r="AR177" s="161" t="s">
        <v>99</v>
      </c>
      <c r="AT177" s="161" t="s">
        <v>324</v>
      </c>
      <c r="AU177" s="161" t="s">
        <v>80</v>
      </c>
      <c r="AY177" s="16" t="s">
        <v>175</v>
      </c>
      <c r="BE177" s="162">
        <f t="shared" si="3"/>
        <v>0</v>
      </c>
      <c r="BF177" s="162">
        <f t="shared" si="4"/>
        <v>0</v>
      </c>
      <c r="BG177" s="162">
        <f t="shared" si="5"/>
        <v>0</v>
      </c>
      <c r="BH177" s="162">
        <f t="shared" si="6"/>
        <v>0</v>
      </c>
      <c r="BI177" s="162">
        <f t="shared" si="7"/>
        <v>0</v>
      </c>
      <c r="BJ177" s="16" t="s">
        <v>80</v>
      </c>
      <c r="BK177" s="162">
        <f t="shared" si="8"/>
        <v>0</v>
      </c>
      <c r="BL177" s="16" t="s">
        <v>86</v>
      </c>
      <c r="BM177" s="161" t="s">
        <v>2354</v>
      </c>
    </row>
    <row r="178" spans="1:65" s="12" customFormat="1" ht="22.9" customHeight="1" x14ac:dyDescent="0.2">
      <c r="B178" s="137"/>
      <c r="D178" s="138" t="s">
        <v>68</v>
      </c>
      <c r="E178" s="147" t="s">
        <v>102</v>
      </c>
      <c r="F178" s="147" t="s">
        <v>226</v>
      </c>
      <c r="J178" s="148"/>
      <c r="L178" s="137"/>
      <c r="M178" s="141"/>
      <c r="N178" s="142"/>
      <c r="O178" s="142"/>
      <c r="P178" s="143">
        <f>SUM(P179:P231)</f>
        <v>274.76723891</v>
      </c>
      <c r="Q178" s="142"/>
      <c r="R178" s="143">
        <f>SUM(R179:R231)</f>
        <v>0</v>
      </c>
      <c r="S178" s="142"/>
      <c r="T178" s="144">
        <f>SUM(T179:T231)</f>
        <v>30.151996000000004</v>
      </c>
      <c r="AR178" s="138" t="s">
        <v>76</v>
      </c>
      <c r="AT178" s="145" t="s">
        <v>68</v>
      </c>
      <c r="AU178" s="145" t="s">
        <v>76</v>
      </c>
      <c r="AY178" s="138" t="s">
        <v>175</v>
      </c>
      <c r="BK178" s="146">
        <f>SUM(BK179:BK231)</f>
        <v>0</v>
      </c>
    </row>
    <row r="179" spans="1:65" s="2" customFormat="1" ht="37.9" customHeight="1" x14ac:dyDescent="0.2">
      <c r="A179" s="28"/>
      <c r="B179" s="149"/>
      <c r="C179" s="150" t="s">
        <v>129</v>
      </c>
      <c r="D179" s="150" t="s">
        <v>177</v>
      </c>
      <c r="E179" s="151" t="s">
        <v>2355</v>
      </c>
      <c r="F179" s="152" t="s">
        <v>2356</v>
      </c>
      <c r="G179" s="153" t="s">
        <v>180</v>
      </c>
      <c r="H179" s="154">
        <v>3.9</v>
      </c>
      <c r="I179" s="155"/>
      <c r="J179" s="155"/>
      <c r="K179" s="156"/>
      <c r="L179" s="29"/>
      <c r="M179" s="157" t="s">
        <v>1</v>
      </c>
      <c r="N179" s="158" t="s">
        <v>35</v>
      </c>
      <c r="O179" s="159">
        <v>0.16400000000000001</v>
      </c>
      <c r="P179" s="159">
        <f>O179*H179</f>
        <v>0.63960000000000006</v>
      </c>
      <c r="Q179" s="159">
        <v>0</v>
      </c>
      <c r="R179" s="159">
        <f>Q179*H179</f>
        <v>0</v>
      </c>
      <c r="S179" s="159">
        <v>0.19600000000000001</v>
      </c>
      <c r="T179" s="160">
        <f>S179*H179</f>
        <v>0.76439999999999997</v>
      </c>
      <c r="U179" s="28"/>
      <c r="V179" s="28"/>
      <c r="W179" s="28"/>
      <c r="X179" s="28"/>
      <c r="Y179" s="28"/>
      <c r="Z179" s="28"/>
      <c r="AA179" s="28"/>
      <c r="AB179" s="28"/>
      <c r="AC179" s="28"/>
      <c r="AD179" s="28"/>
      <c r="AE179" s="28"/>
      <c r="AR179" s="161" t="s">
        <v>86</v>
      </c>
      <c r="AT179" s="161" t="s">
        <v>177</v>
      </c>
      <c r="AU179" s="161" t="s">
        <v>80</v>
      </c>
      <c r="AY179" s="16" t="s">
        <v>175</v>
      </c>
      <c r="BE179" s="162">
        <f>IF(N179="základná",J179,0)</f>
        <v>0</v>
      </c>
      <c r="BF179" s="162">
        <f>IF(N179="znížená",J179,0)</f>
        <v>0</v>
      </c>
      <c r="BG179" s="162">
        <f>IF(N179="zákl. prenesená",J179,0)</f>
        <v>0</v>
      </c>
      <c r="BH179" s="162">
        <f>IF(N179="zníž. prenesená",J179,0)</f>
        <v>0</v>
      </c>
      <c r="BI179" s="162">
        <f>IF(N179="nulová",J179,0)</f>
        <v>0</v>
      </c>
      <c r="BJ179" s="16" t="s">
        <v>80</v>
      </c>
      <c r="BK179" s="162">
        <f>ROUND(I179*H179,2)</f>
        <v>0</v>
      </c>
      <c r="BL179" s="16" t="s">
        <v>86</v>
      </c>
      <c r="BM179" s="161" t="s">
        <v>2357</v>
      </c>
    </row>
    <row r="180" spans="1:65" s="13" customFormat="1" x14ac:dyDescent="0.2">
      <c r="B180" s="163"/>
      <c r="D180" s="164" t="s">
        <v>182</v>
      </c>
      <c r="E180" s="165" t="s">
        <v>1</v>
      </c>
      <c r="F180" s="166" t="s">
        <v>2321</v>
      </c>
      <c r="H180" s="167">
        <v>3.9</v>
      </c>
      <c r="L180" s="163"/>
      <c r="M180" s="168"/>
      <c r="N180" s="169"/>
      <c r="O180" s="169"/>
      <c r="P180" s="169"/>
      <c r="Q180" s="169"/>
      <c r="R180" s="169"/>
      <c r="S180" s="169"/>
      <c r="T180" s="170"/>
      <c r="AT180" s="165" t="s">
        <v>182</v>
      </c>
      <c r="AU180" s="165" t="s">
        <v>80</v>
      </c>
      <c r="AV180" s="13" t="s">
        <v>80</v>
      </c>
      <c r="AW180" s="13" t="s">
        <v>25</v>
      </c>
      <c r="AX180" s="13" t="s">
        <v>76</v>
      </c>
      <c r="AY180" s="165" t="s">
        <v>175</v>
      </c>
    </row>
    <row r="181" spans="1:65" s="2" customFormat="1" ht="37.9" customHeight="1" x14ac:dyDescent="0.2">
      <c r="A181" s="28"/>
      <c r="B181" s="149"/>
      <c r="C181" s="150" t="s">
        <v>132</v>
      </c>
      <c r="D181" s="150" t="s">
        <v>177</v>
      </c>
      <c r="E181" s="151" t="s">
        <v>2358</v>
      </c>
      <c r="F181" s="152" t="s">
        <v>2359</v>
      </c>
      <c r="G181" s="153" t="s">
        <v>180</v>
      </c>
      <c r="H181" s="154">
        <v>8.48</v>
      </c>
      <c r="I181" s="155"/>
      <c r="J181" s="155"/>
      <c r="K181" s="156"/>
      <c r="L181" s="29"/>
      <c r="M181" s="157" t="s">
        <v>1</v>
      </c>
      <c r="N181" s="158" t="s">
        <v>35</v>
      </c>
      <c r="O181" s="159">
        <v>0.16400000000000001</v>
      </c>
      <c r="P181" s="159">
        <f>O181*H181</f>
        <v>1.3907200000000002</v>
      </c>
      <c r="Q181" s="159">
        <v>0</v>
      </c>
      <c r="R181" s="159">
        <f>Q181*H181</f>
        <v>0</v>
      </c>
      <c r="S181" s="159">
        <v>0.19600000000000001</v>
      </c>
      <c r="T181" s="160">
        <f>S181*H181</f>
        <v>1.6620800000000002</v>
      </c>
      <c r="U181" s="28"/>
      <c r="V181" s="28"/>
      <c r="W181" s="28"/>
      <c r="X181" s="28"/>
      <c r="Y181" s="28"/>
      <c r="Z181" s="28"/>
      <c r="AA181" s="28"/>
      <c r="AB181" s="28"/>
      <c r="AC181" s="28"/>
      <c r="AD181" s="28"/>
      <c r="AE181" s="28"/>
      <c r="AR181" s="161" t="s">
        <v>86</v>
      </c>
      <c r="AT181" s="161" t="s">
        <v>177</v>
      </c>
      <c r="AU181" s="161" t="s">
        <v>80</v>
      </c>
      <c r="AY181" s="16" t="s">
        <v>175</v>
      </c>
      <c r="BE181" s="162">
        <f>IF(N181="základná",J181,0)</f>
        <v>0</v>
      </c>
      <c r="BF181" s="162">
        <f>IF(N181="znížená",J181,0)</f>
        <v>0</v>
      </c>
      <c r="BG181" s="162">
        <f>IF(N181="zákl. prenesená",J181,0)</f>
        <v>0</v>
      </c>
      <c r="BH181" s="162">
        <f>IF(N181="zníž. prenesená",J181,0)</f>
        <v>0</v>
      </c>
      <c r="BI181" s="162">
        <f>IF(N181="nulová",J181,0)</f>
        <v>0</v>
      </c>
      <c r="BJ181" s="16" t="s">
        <v>80</v>
      </c>
      <c r="BK181" s="162">
        <f>ROUND(I181*H181,2)</f>
        <v>0</v>
      </c>
      <c r="BL181" s="16" t="s">
        <v>86</v>
      </c>
      <c r="BM181" s="161" t="s">
        <v>2360</v>
      </c>
    </row>
    <row r="182" spans="1:65" s="13" customFormat="1" x14ac:dyDescent="0.2">
      <c r="B182" s="163"/>
      <c r="D182" s="164" t="s">
        <v>182</v>
      </c>
      <c r="E182" s="165" t="s">
        <v>1</v>
      </c>
      <c r="F182" s="166" t="s">
        <v>2361</v>
      </c>
      <c r="H182" s="167">
        <v>5.46</v>
      </c>
      <c r="L182" s="163"/>
      <c r="M182" s="168"/>
      <c r="N182" s="169"/>
      <c r="O182" s="169"/>
      <c r="P182" s="169"/>
      <c r="Q182" s="169"/>
      <c r="R182" s="169"/>
      <c r="S182" s="169"/>
      <c r="T182" s="170"/>
      <c r="AT182" s="165" t="s">
        <v>182</v>
      </c>
      <c r="AU182" s="165" t="s">
        <v>80</v>
      </c>
      <c r="AV182" s="13" t="s">
        <v>80</v>
      </c>
      <c r="AW182" s="13" t="s">
        <v>25</v>
      </c>
      <c r="AX182" s="13" t="s">
        <v>69</v>
      </c>
      <c r="AY182" s="165" t="s">
        <v>175</v>
      </c>
    </row>
    <row r="183" spans="1:65" s="13" customFormat="1" x14ac:dyDescent="0.2">
      <c r="B183" s="163"/>
      <c r="D183" s="164" t="s">
        <v>182</v>
      </c>
      <c r="E183" s="165" t="s">
        <v>1</v>
      </c>
      <c r="F183" s="166" t="s">
        <v>2362</v>
      </c>
      <c r="H183" s="167">
        <v>3.02</v>
      </c>
      <c r="L183" s="163"/>
      <c r="M183" s="168"/>
      <c r="N183" s="169"/>
      <c r="O183" s="169"/>
      <c r="P183" s="169"/>
      <c r="Q183" s="169"/>
      <c r="R183" s="169"/>
      <c r="S183" s="169"/>
      <c r="T183" s="170"/>
      <c r="AT183" s="165" t="s">
        <v>182</v>
      </c>
      <c r="AU183" s="165" t="s">
        <v>80</v>
      </c>
      <c r="AV183" s="13" t="s">
        <v>80</v>
      </c>
      <c r="AW183" s="13" t="s">
        <v>25</v>
      </c>
      <c r="AX183" s="13" t="s">
        <v>69</v>
      </c>
      <c r="AY183" s="165" t="s">
        <v>175</v>
      </c>
    </row>
    <row r="184" spans="1:65" s="14" customFormat="1" x14ac:dyDescent="0.2">
      <c r="B184" s="171"/>
      <c r="D184" s="164" t="s">
        <v>182</v>
      </c>
      <c r="E184" s="172" t="s">
        <v>1</v>
      </c>
      <c r="F184" s="173" t="s">
        <v>216</v>
      </c>
      <c r="H184" s="174">
        <v>8.48</v>
      </c>
      <c r="L184" s="171"/>
      <c r="M184" s="175"/>
      <c r="N184" s="176"/>
      <c r="O184" s="176"/>
      <c r="P184" s="176"/>
      <c r="Q184" s="176"/>
      <c r="R184" s="176"/>
      <c r="S184" s="176"/>
      <c r="T184" s="177"/>
      <c r="AT184" s="172" t="s">
        <v>182</v>
      </c>
      <c r="AU184" s="172" t="s">
        <v>80</v>
      </c>
      <c r="AV184" s="14" t="s">
        <v>86</v>
      </c>
      <c r="AW184" s="14" t="s">
        <v>25</v>
      </c>
      <c r="AX184" s="14" t="s">
        <v>76</v>
      </c>
      <c r="AY184" s="172" t="s">
        <v>175</v>
      </c>
    </row>
    <row r="185" spans="1:65" s="2" customFormat="1" ht="33" customHeight="1" x14ac:dyDescent="0.2">
      <c r="A185" s="28"/>
      <c r="B185" s="149"/>
      <c r="C185" s="150" t="s">
        <v>135</v>
      </c>
      <c r="D185" s="150" t="s">
        <v>177</v>
      </c>
      <c r="E185" s="151" t="s">
        <v>2363</v>
      </c>
      <c r="F185" s="152" t="s">
        <v>2364</v>
      </c>
      <c r="G185" s="153" t="s">
        <v>564</v>
      </c>
      <c r="H185" s="154">
        <v>9.5739999999999998</v>
      </c>
      <c r="I185" s="155"/>
      <c r="J185" s="155"/>
      <c r="K185" s="156"/>
      <c r="L185" s="29"/>
      <c r="M185" s="157" t="s">
        <v>1</v>
      </c>
      <c r="N185" s="158" t="s">
        <v>35</v>
      </c>
      <c r="O185" s="159">
        <v>10.02</v>
      </c>
      <c r="P185" s="159">
        <f>O185*H185</f>
        <v>95.931479999999993</v>
      </c>
      <c r="Q185" s="159">
        <v>0</v>
      </c>
      <c r="R185" s="159">
        <f>Q185*H185</f>
        <v>0</v>
      </c>
      <c r="S185" s="159">
        <v>2.2000000000000002</v>
      </c>
      <c r="T185" s="160">
        <f>S185*H185</f>
        <v>21.062800000000003</v>
      </c>
      <c r="U185" s="28"/>
      <c r="V185" s="28"/>
      <c r="W185" s="28"/>
      <c r="X185" s="28"/>
      <c r="Y185" s="28"/>
      <c r="Z185" s="28"/>
      <c r="AA185" s="28"/>
      <c r="AB185" s="28"/>
      <c r="AC185" s="28"/>
      <c r="AD185" s="28"/>
      <c r="AE185" s="28"/>
      <c r="AR185" s="161" t="s">
        <v>86</v>
      </c>
      <c r="AT185" s="161" t="s">
        <v>177</v>
      </c>
      <c r="AU185" s="161" t="s">
        <v>80</v>
      </c>
      <c r="AY185" s="16" t="s">
        <v>175</v>
      </c>
      <c r="BE185" s="162">
        <f>IF(N185="základná",J185,0)</f>
        <v>0</v>
      </c>
      <c r="BF185" s="162">
        <f>IF(N185="znížená",J185,0)</f>
        <v>0</v>
      </c>
      <c r="BG185" s="162">
        <f>IF(N185="zákl. prenesená",J185,0)</f>
        <v>0</v>
      </c>
      <c r="BH185" s="162">
        <f>IF(N185="zníž. prenesená",J185,0)</f>
        <v>0</v>
      </c>
      <c r="BI185" s="162">
        <f>IF(N185="nulová",J185,0)</f>
        <v>0</v>
      </c>
      <c r="BJ185" s="16" t="s">
        <v>80</v>
      </c>
      <c r="BK185" s="162">
        <f>ROUND(I185*H185,2)</f>
        <v>0</v>
      </c>
      <c r="BL185" s="16" t="s">
        <v>86</v>
      </c>
      <c r="BM185" s="161" t="s">
        <v>2365</v>
      </c>
    </row>
    <row r="186" spans="1:65" s="13" customFormat="1" x14ac:dyDescent="0.2">
      <c r="B186" s="163"/>
      <c r="D186" s="164" t="s">
        <v>182</v>
      </c>
      <c r="E186" s="165" t="s">
        <v>1</v>
      </c>
      <c r="F186" s="166" t="s">
        <v>2366</v>
      </c>
      <c r="H186" s="167">
        <v>0.48099999999999998</v>
      </c>
      <c r="L186" s="163"/>
      <c r="M186" s="168"/>
      <c r="N186" s="169"/>
      <c r="O186" s="169"/>
      <c r="P186" s="169"/>
      <c r="Q186" s="169"/>
      <c r="R186" s="169"/>
      <c r="S186" s="169"/>
      <c r="T186" s="170"/>
      <c r="AT186" s="165" t="s">
        <v>182</v>
      </c>
      <c r="AU186" s="165" t="s">
        <v>80</v>
      </c>
      <c r="AV186" s="13" t="s">
        <v>80</v>
      </c>
      <c r="AW186" s="13" t="s">
        <v>25</v>
      </c>
      <c r="AX186" s="13" t="s">
        <v>69</v>
      </c>
      <c r="AY186" s="165" t="s">
        <v>175</v>
      </c>
    </row>
    <row r="187" spans="1:65" s="13" customFormat="1" x14ac:dyDescent="0.2">
      <c r="B187" s="163"/>
      <c r="D187" s="164" t="s">
        <v>182</v>
      </c>
      <c r="E187" s="165" t="s">
        <v>1</v>
      </c>
      <c r="F187" s="166" t="s">
        <v>2367</v>
      </c>
      <c r="H187" s="167">
        <v>0.34599999999999997</v>
      </c>
      <c r="L187" s="163"/>
      <c r="M187" s="168"/>
      <c r="N187" s="169"/>
      <c r="O187" s="169"/>
      <c r="P187" s="169"/>
      <c r="Q187" s="169"/>
      <c r="R187" s="169"/>
      <c r="S187" s="169"/>
      <c r="T187" s="170"/>
      <c r="AT187" s="165" t="s">
        <v>182</v>
      </c>
      <c r="AU187" s="165" t="s">
        <v>80</v>
      </c>
      <c r="AV187" s="13" t="s">
        <v>80</v>
      </c>
      <c r="AW187" s="13" t="s">
        <v>25</v>
      </c>
      <c r="AX187" s="13" t="s">
        <v>69</v>
      </c>
      <c r="AY187" s="165" t="s">
        <v>175</v>
      </c>
    </row>
    <row r="188" spans="1:65" s="13" customFormat="1" x14ac:dyDescent="0.2">
      <c r="B188" s="163"/>
      <c r="D188" s="164" t="s">
        <v>182</v>
      </c>
      <c r="E188" s="165" t="s">
        <v>1</v>
      </c>
      <c r="F188" s="166" t="s">
        <v>2368</v>
      </c>
      <c r="H188" s="167">
        <v>0.499</v>
      </c>
      <c r="L188" s="163"/>
      <c r="M188" s="168"/>
      <c r="N188" s="169"/>
      <c r="O188" s="169"/>
      <c r="P188" s="169"/>
      <c r="Q188" s="169"/>
      <c r="R188" s="169"/>
      <c r="S188" s="169"/>
      <c r="T188" s="170"/>
      <c r="AT188" s="165" t="s">
        <v>182</v>
      </c>
      <c r="AU188" s="165" t="s">
        <v>80</v>
      </c>
      <c r="AV188" s="13" t="s">
        <v>80</v>
      </c>
      <c r="AW188" s="13" t="s">
        <v>25</v>
      </c>
      <c r="AX188" s="13" t="s">
        <v>69</v>
      </c>
      <c r="AY188" s="165" t="s">
        <v>175</v>
      </c>
    </row>
    <row r="189" spans="1:65" s="13" customFormat="1" x14ac:dyDescent="0.2">
      <c r="B189" s="163"/>
      <c r="D189" s="164" t="s">
        <v>182</v>
      </c>
      <c r="E189" s="165" t="s">
        <v>1</v>
      </c>
      <c r="F189" s="166" t="s">
        <v>2369</v>
      </c>
      <c r="H189" s="167">
        <v>0.9</v>
      </c>
      <c r="L189" s="163"/>
      <c r="M189" s="168"/>
      <c r="N189" s="169"/>
      <c r="O189" s="169"/>
      <c r="P189" s="169"/>
      <c r="Q189" s="169"/>
      <c r="R189" s="169"/>
      <c r="S189" s="169"/>
      <c r="T189" s="170"/>
      <c r="AT189" s="165" t="s">
        <v>182</v>
      </c>
      <c r="AU189" s="165" t="s">
        <v>80</v>
      </c>
      <c r="AV189" s="13" t="s">
        <v>80</v>
      </c>
      <c r="AW189" s="13" t="s">
        <v>25</v>
      </c>
      <c r="AX189" s="13" t="s">
        <v>69</v>
      </c>
      <c r="AY189" s="165" t="s">
        <v>175</v>
      </c>
    </row>
    <row r="190" spans="1:65" s="13" customFormat="1" x14ac:dyDescent="0.2">
      <c r="B190" s="163"/>
      <c r="D190" s="164" t="s">
        <v>182</v>
      </c>
      <c r="E190" s="165" t="s">
        <v>1</v>
      </c>
      <c r="F190" s="166" t="s">
        <v>2370</v>
      </c>
      <c r="H190" s="167">
        <v>1.53</v>
      </c>
      <c r="L190" s="163"/>
      <c r="M190" s="168"/>
      <c r="N190" s="169"/>
      <c r="O190" s="169"/>
      <c r="P190" s="169"/>
      <c r="Q190" s="169"/>
      <c r="R190" s="169"/>
      <c r="S190" s="169"/>
      <c r="T190" s="170"/>
      <c r="AT190" s="165" t="s">
        <v>182</v>
      </c>
      <c r="AU190" s="165" t="s">
        <v>80</v>
      </c>
      <c r="AV190" s="13" t="s">
        <v>80</v>
      </c>
      <c r="AW190" s="13" t="s">
        <v>25</v>
      </c>
      <c r="AX190" s="13" t="s">
        <v>69</v>
      </c>
      <c r="AY190" s="165" t="s">
        <v>175</v>
      </c>
    </row>
    <row r="191" spans="1:65" s="13" customFormat="1" x14ac:dyDescent="0.2">
      <c r="B191" s="163"/>
      <c r="D191" s="164" t="s">
        <v>182</v>
      </c>
      <c r="E191" s="165" t="s">
        <v>1</v>
      </c>
      <c r="F191" s="166" t="s">
        <v>2371</v>
      </c>
      <c r="H191" s="167">
        <v>4.8220000000000001</v>
      </c>
      <c r="L191" s="163"/>
      <c r="M191" s="168"/>
      <c r="N191" s="169"/>
      <c r="O191" s="169"/>
      <c r="P191" s="169"/>
      <c r="Q191" s="169"/>
      <c r="R191" s="169"/>
      <c r="S191" s="169"/>
      <c r="T191" s="170"/>
      <c r="AT191" s="165" t="s">
        <v>182</v>
      </c>
      <c r="AU191" s="165" t="s">
        <v>80</v>
      </c>
      <c r="AV191" s="13" t="s">
        <v>80</v>
      </c>
      <c r="AW191" s="13" t="s">
        <v>25</v>
      </c>
      <c r="AX191" s="13" t="s">
        <v>69</v>
      </c>
      <c r="AY191" s="165" t="s">
        <v>175</v>
      </c>
    </row>
    <row r="192" spans="1:65" s="13" customFormat="1" x14ac:dyDescent="0.2">
      <c r="B192" s="163"/>
      <c r="D192" s="164" t="s">
        <v>182</v>
      </c>
      <c r="E192" s="165" t="s">
        <v>1</v>
      </c>
      <c r="F192" s="166" t="s">
        <v>2372</v>
      </c>
      <c r="H192" s="167">
        <v>0.215</v>
      </c>
      <c r="L192" s="163"/>
      <c r="M192" s="168"/>
      <c r="N192" s="169"/>
      <c r="O192" s="169"/>
      <c r="P192" s="169"/>
      <c r="Q192" s="169"/>
      <c r="R192" s="169"/>
      <c r="S192" s="169"/>
      <c r="T192" s="170"/>
      <c r="AT192" s="165" t="s">
        <v>182</v>
      </c>
      <c r="AU192" s="165" t="s">
        <v>80</v>
      </c>
      <c r="AV192" s="13" t="s">
        <v>80</v>
      </c>
      <c r="AW192" s="13" t="s">
        <v>25</v>
      </c>
      <c r="AX192" s="13" t="s">
        <v>69</v>
      </c>
      <c r="AY192" s="165" t="s">
        <v>175</v>
      </c>
    </row>
    <row r="193" spans="1:65" s="13" customFormat="1" x14ac:dyDescent="0.2">
      <c r="B193" s="163"/>
      <c r="D193" s="164" t="s">
        <v>182</v>
      </c>
      <c r="E193" s="165" t="s">
        <v>1</v>
      </c>
      <c r="F193" s="166" t="s">
        <v>2373</v>
      </c>
      <c r="H193" s="167">
        <v>0.78100000000000003</v>
      </c>
      <c r="L193" s="163"/>
      <c r="M193" s="168"/>
      <c r="N193" s="169"/>
      <c r="O193" s="169"/>
      <c r="P193" s="169"/>
      <c r="Q193" s="169"/>
      <c r="R193" s="169"/>
      <c r="S193" s="169"/>
      <c r="T193" s="170"/>
      <c r="AT193" s="165" t="s">
        <v>182</v>
      </c>
      <c r="AU193" s="165" t="s">
        <v>80</v>
      </c>
      <c r="AV193" s="13" t="s">
        <v>80</v>
      </c>
      <c r="AW193" s="13" t="s">
        <v>25</v>
      </c>
      <c r="AX193" s="13" t="s">
        <v>69</v>
      </c>
      <c r="AY193" s="165" t="s">
        <v>175</v>
      </c>
    </row>
    <row r="194" spans="1:65" s="14" customFormat="1" x14ac:dyDescent="0.2">
      <c r="B194" s="171"/>
      <c r="D194" s="164" t="s">
        <v>182</v>
      </c>
      <c r="E194" s="172" t="s">
        <v>1</v>
      </c>
      <c r="F194" s="173" t="s">
        <v>216</v>
      </c>
      <c r="H194" s="174">
        <v>9.5739999999999998</v>
      </c>
      <c r="L194" s="171"/>
      <c r="M194" s="175"/>
      <c r="N194" s="176"/>
      <c r="O194" s="176"/>
      <c r="P194" s="176"/>
      <c r="Q194" s="176"/>
      <c r="R194" s="176"/>
      <c r="S194" s="176"/>
      <c r="T194" s="177"/>
      <c r="AT194" s="172" t="s">
        <v>182</v>
      </c>
      <c r="AU194" s="172" t="s">
        <v>80</v>
      </c>
      <c r="AV194" s="14" t="s">
        <v>86</v>
      </c>
      <c r="AW194" s="14" t="s">
        <v>25</v>
      </c>
      <c r="AX194" s="14" t="s">
        <v>76</v>
      </c>
      <c r="AY194" s="172" t="s">
        <v>175</v>
      </c>
    </row>
    <row r="195" spans="1:65" s="2" customFormat="1" ht="37.9" customHeight="1" x14ac:dyDescent="0.2">
      <c r="A195" s="28"/>
      <c r="B195" s="149"/>
      <c r="C195" s="150" t="s">
        <v>291</v>
      </c>
      <c r="D195" s="150" t="s">
        <v>177</v>
      </c>
      <c r="E195" s="151" t="s">
        <v>2374</v>
      </c>
      <c r="F195" s="152" t="s">
        <v>2375</v>
      </c>
      <c r="G195" s="153" t="s">
        <v>564</v>
      </c>
      <c r="H195" s="154">
        <v>1.8029999999999999</v>
      </c>
      <c r="I195" s="155"/>
      <c r="J195" s="155"/>
      <c r="K195" s="156"/>
      <c r="L195" s="29"/>
      <c r="M195" s="157" t="s">
        <v>1</v>
      </c>
      <c r="N195" s="158" t="s">
        <v>35</v>
      </c>
      <c r="O195" s="159">
        <v>8.3529699999999991</v>
      </c>
      <c r="P195" s="159">
        <f>O195*H195</f>
        <v>15.060404909999997</v>
      </c>
      <c r="Q195" s="159">
        <v>0</v>
      </c>
      <c r="R195" s="159">
        <f>Q195*H195</f>
        <v>0</v>
      </c>
      <c r="S195" s="159">
        <v>2.2000000000000002</v>
      </c>
      <c r="T195" s="160">
        <f>S195*H195</f>
        <v>3.9666000000000001</v>
      </c>
      <c r="U195" s="28"/>
      <c r="V195" s="28"/>
      <c r="W195" s="28"/>
      <c r="X195" s="28"/>
      <c r="Y195" s="28"/>
      <c r="Z195" s="28"/>
      <c r="AA195" s="28"/>
      <c r="AB195" s="28"/>
      <c r="AC195" s="28"/>
      <c r="AD195" s="28"/>
      <c r="AE195" s="28"/>
      <c r="AR195" s="161" t="s">
        <v>86</v>
      </c>
      <c r="AT195" s="161" t="s">
        <v>177</v>
      </c>
      <c r="AU195" s="161" t="s">
        <v>80</v>
      </c>
      <c r="AY195" s="16" t="s">
        <v>175</v>
      </c>
      <c r="BE195" s="162">
        <f>IF(N195="základná",J195,0)</f>
        <v>0</v>
      </c>
      <c r="BF195" s="162">
        <f>IF(N195="znížená",J195,0)</f>
        <v>0</v>
      </c>
      <c r="BG195" s="162">
        <f>IF(N195="zákl. prenesená",J195,0)</f>
        <v>0</v>
      </c>
      <c r="BH195" s="162">
        <f>IF(N195="zníž. prenesená",J195,0)</f>
        <v>0</v>
      </c>
      <c r="BI195" s="162">
        <f>IF(N195="nulová",J195,0)</f>
        <v>0</v>
      </c>
      <c r="BJ195" s="16" t="s">
        <v>80</v>
      </c>
      <c r="BK195" s="162">
        <f>ROUND(I195*H195,2)</f>
        <v>0</v>
      </c>
      <c r="BL195" s="16" t="s">
        <v>86</v>
      </c>
      <c r="BM195" s="161" t="s">
        <v>2376</v>
      </c>
    </row>
    <row r="196" spans="1:65" s="13" customFormat="1" x14ac:dyDescent="0.2">
      <c r="B196" s="163"/>
      <c r="D196" s="164" t="s">
        <v>182</v>
      </c>
      <c r="E196" s="165" t="s">
        <v>1</v>
      </c>
      <c r="F196" s="166" t="s">
        <v>2377</v>
      </c>
      <c r="H196" s="167">
        <v>0.17299999999999999</v>
      </c>
      <c r="L196" s="163"/>
      <c r="M196" s="168"/>
      <c r="N196" s="169"/>
      <c r="O196" s="169"/>
      <c r="P196" s="169"/>
      <c r="Q196" s="169"/>
      <c r="R196" s="169"/>
      <c r="S196" s="169"/>
      <c r="T196" s="170"/>
      <c r="AT196" s="165" t="s">
        <v>182</v>
      </c>
      <c r="AU196" s="165" t="s">
        <v>80</v>
      </c>
      <c r="AV196" s="13" t="s">
        <v>80</v>
      </c>
      <c r="AW196" s="13" t="s">
        <v>25</v>
      </c>
      <c r="AX196" s="13" t="s">
        <v>69</v>
      </c>
      <c r="AY196" s="165" t="s">
        <v>175</v>
      </c>
    </row>
    <row r="197" spans="1:65" s="13" customFormat="1" x14ac:dyDescent="0.2">
      <c r="B197" s="163"/>
      <c r="D197" s="164" t="s">
        <v>182</v>
      </c>
      <c r="E197" s="165" t="s">
        <v>1</v>
      </c>
      <c r="F197" s="166" t="s">
        <v>2378</v>
      </c>
      <c r="H197" s="167">
        <v>0.73</v>
      </c>
      <c r="L197" s="163"/>
      <c r="M197" s="168"/>
      <c r="N197" s="169"/>
      <c r="O197" s="169"/>
      <c r="P197" s="169"/>
      <c r="Q197" s="169"/>
      <c r="R197" s="169"/>
      <c r="S197" s="169"/>
      <c r="T197" s="170"/>
      <c r="AT197" s="165" t="s">
        <v>182</v>
      </c>
      <c r="AU197" s="165" t="s">
        <v>80</v>
      </c>
      <c r="AV197" s="13" t="s">
        <v>80</v>
      </c>
      <c r="AW197" s="13" t="s">
        <v>25</v>
      </c>
      <c r="AX197" s="13" t="s">
        <v>69</v>
      </c>
      <c r="AY197" s="165" t="s">
        <v>175</v>
      </c>
    </row>
    <row r="198" spans="1:65" s="13" customFormat="1" x14ac:dyDescent="0.2">
      <c r="B198" s="163"/>
      <c r="D198" s="164" t="s">
        <v>182</v>
      </c>
      <c r="E198" s="165" t="s">
        <v>1</v>
      </c>
      <c r="F198" s="166" t="s">
        <v>2379</v>
      </c>
      <c r="H198" s="167">
        <v>0.6</v>
      </c>
      <c r="L198" s="163"/>
      <c r="M198" s="168"/>
      <c r="N198" s="169"/>
      <c r="O198" s="169"/>
      <c r="P198" s="169"/>
      <c r="Q198" s="169"/>
      <c r="R198" s="169"/>
      <c r="S198" s="169"/>
      <c r="T198" s="170"/>
      <c r="AT198" s="165" t="s">
        <v>182</v>
      </c>
      <c r="AU198" s="165" t="s">
        <v>80</v>
      </c>
      <c r="AV198" s="13" t="s">
        <v>80</v>
      </c>
      <c r="AW198" s="13" t="s">
        <v>25</v>
      </c>
      <c r="AX198" s="13" t="s">
        <v>69</v>
      </c>
      <c r="AY198" s="165" t="s">
        <v>175</v>
      </c>
    </row>
    <row r="199" spans="1:65" s="13" customFormat="1" x14ac:dyDescent="0.2">
      <c r="B199" s="163"/>
      <c r="D199" s="164" t="s">
        <v>182</v>
      </c>
      <c r="E199" s="165" t="s">
        <v>1</v>
      </c>
      <c r="F199" s="166" t="s">
        <v>2380</v>
      </c>
      <c r="H199" s="167">
        <v>0.3</v>
      </c>
      <c r="L199" s="163"/>
      <c r="M199" s="168"/>
      <c r="N199" s="169"/>
      <c r="O199" s="169"/>
      <c r="P199" s="169"/>
      <c r="Q199" s="169"/>
      <c r="R199" s="169"/>
      <c r="S199" s="169"/>
      <c r="T199" s="170"/>
      <c r="AT199" s="165" t="s">
        <v>182</v>
      </c>
      <c r="AU199" s="165" t="s">
        <v>80</v>
      </c>
      <c r="AV199" s="13" t="s">
        <v>80</v>
      </c>
      <c r="AW199" s="13" t="s">
        <v>25</v>
      </c>
      <c r="AX199" s="13" t="s">
        <v>69</v>
      </c>
      <c r="AY199" s="165" t="s">
        <v>175</v>
      </c>
    </row>
    <row r="200" spans="1:65" s="14" customFormat="1" x14ac:dyDescent="0.2">
      <c r="B200" s="171"/>
      <c r="D200" s="164" t="s">
        <v>182</v>
      </c>
      <c r="E200" s="172" t="s">
        <v>1</v>
      </c>
      <c r="F200" s="173" t="s">
        <v>216</v>
      </c>
      <c r="H200" s="174">
        <v>1.8030000000000002</v>
      </c>
      <c r="L200" s="171"/>
      <c r="M200" s="175"/>
      <c r="N200" s="176"/>
      <c r="O200" s="176"/>
      <c r="P200" s="176"/>
      <c r="Q200" s="176"/>
      <c r="R200" s="176"/>
      <c r="S200" s="176"/>
      <c r="T200" s="177"/>
      <c r="AT200" s="172" t="s">
        <v>182</v>
      </c>
      <c r="AU200" s="172" t="s">
        <v>80</v>
      </c>
      <c r="AV200" s="14" t="s">
        <v>86</v>
      </c>
      <c r="AW200" s="14" t="s">
        <v>25</v>
      </c>
      <c r="AX200" s="14" t="s">
        <v>76</v>
      </c>
      <c r="AY200" s="172" t="s">
        <v>175</v>
      </c>
    </row>
    <row r="201" spans="1:65" s="2" customFormat="1" ht="33" customHeight="1" x14ac:dyDescent="0.2">
      <c r="A201" s="28"/>
      <c r="B201" s="149"/>
      <c r="C201" s="150" t="s">
        <v>296</v>
      </c>
      <c r="D201" s="150" t="s">
        <v>177</v>
      </c>
      <c r="E201" s="151" t="s">
        <v>2381</v>
      </c>
      <c r="F201" s="152" t="s">
        <v>2382</v>
      </c>
      <c r="G201" s="153" t="s">
        <v>180</v>
      </c>
      <c r="H201" s="154">
        <v>0.78100000000000003</v>
      </c>
      <c r="I201" s="155"/>
      <c r="J201" s="155"/>
      <c r="K201" s="156"/>
      <c r="L201" s="29"/>
      <c r="M201" s="157" t="s">
        <v>1</v>
      </c>
      <c r="N201" s="158" t="s">
        <v>35</v>
      </c>
      <c r="O201" s="159">
        <v>0.16600000000000001</v>
      </c>
      <c r="P201" s="159">
        <f>O201*H201</f>
        <v>0.12964600000000001</v>
      </c>
      <c r="Q201" s="159">
        <v>0</v>
      </c>
      <c r="R201" s="159">
        <f>Q201*H201</f>
        <v>0</v>
      </c>
      <c r="S201" s="159">
        <v>0.02</v>
      </c>
      <c r="T201" s="160">
        <f>S201*H201</f>
        <v>1.562E-2</v>
      </c>
      <c r="U201" s="28"/>
      <c r="V201" s="28"/>
      <c r="W201" s="28"/>
      <c r="X201" s="28"/>
      <c r="Y201" s="28"/>
      <c r="Z201" s="28"/>
      <c r="AA201" s="28"/>
      <c r="AB201" s="28"/>
      <c r="AC201" s="28"/>
      <c r="AD201" s="28"/>
      <c r="AE201" s="28"/>
      <c r="AR201" s="161" t="s">
        <v>86</v>
      </c>
      <c r="AT201" s="161" t="s">
        <v>177</v>
      </c>
      <c r="AU201" s="161" t="s">
        <v>80</v>
      </c>
      <c r="AY201" s="16" t="s">
        <v>175</v>
      </c>
      <c r="BE201" s="162">
        <f>IF(N201="základná",J201,0)</f>
        <v>0</v>
      </c>
      <c r="BF201" s="162">
        <f>IF(N201="znížená",J201,0)</f>
        <v>0</v>
      </c>
      <c r="BG201" s="162">
        <f>IF(N201="zákl. prenesená",J201,0)</f>
        <v>0</v>
      </c>
      <c r="BH201" s="162">
        <f>IF(N201="zníž. prenesená",J201,0)</f>
        <v>0</v>
      </c>
      <c r="BI201" s="162">
        <f>IF(N201="nulová",J201,0)</f>
        <v>0</v>
      </c>
      <c r="BJ201" s="16" t="s">
        <v>80</v>
      </c>
      <c r="BK201" s="162">
        <f>ROUND(I201*H201,2)</f>
        <v>0</v>
      </c>
      <c r="BL201" s="16" t="s">
        <v>86</v>
      </c>
      <c r="BM201" s="161" t="s">
        <v>2383</v>
      </c>
    </row>
    <row r="202" spans="1:65" s="13" customFormat="1" x14ac:dyDescent="0.2">
      <c r="B202" s="163"/>
      <c r="D202" s="164" t="s">
        <v>182</v>
      </c>
      <c r="E202" s="165" t="s">
        <v>1</v>
      </c>
      <c r="F202" s="166" t="s">
        <v>2373</v>
      </c>
      <c r="H202" s="167">
        <v>0.78100000000000003</v>
      </c>
      <c r="L202" s="163"/>
      <c r="M202" s="168"/>
      <c r="N202" s="169"/>
      <c r="O202" s="169"/>
      <c r="P202" s="169"/>
      <c r="Q202" s="169"/>
      <c r="R202" s="169"/>
      <c r="S202" s="169"/>
      <c r="T202" s="170"/>
      <c r="AT202" s="165" t="s">
        <v>182</v>
      </c>
      <c r="AU202" s="165" t="s">
        <v>80</v>
      </c>
      <c r="AV202" s="13" t="s">
        <v>80</v>
      </c>
      <c r="AW202" s="13" t="s">
        <v>25</v>
      </c>
      <c r="AX202" s="13" t="s">
        <v>76</v>
      </c>
      <c r="AY202" s="165" t="s">
        <v>175</v>
      </c>
    </row>
    <row r="203" spans="1:65" s="2" customFormat="1" ht="24.2" customHeight="1" x14ac:dyDescent="0.2">
      <c r="A203" s="28"/>
      <c r="B203" s="149"/>
      <c r="C203" s="150" t="s">
        <v>300</v>
      </c>
      <c r="D203" s="150" t="s">
        <v>177</v>
      </c>
      <c r="E203" s="151" t="s">
        <v>2384</v>
      </c>
      <c r="F203" s="152" t="s">
        <v>2385</v>
      </c>
      <c r="G203" s="153" t="s">
        <v>275</v>
      </c>
      <c r="H203" s="154">
        <v>5</v>
      </c>
      <c r="I203" s="155"/>
      <c r="J203" s="155"/>
      <c r="K203" s="156"/>
      <c r="L203" s="29"/>
      <c r="M203" s="157" t="s">
        <v>1</v>
      </c>
      <c r="N203" s="158" t="s">
        <v>35</v>
      </c>
      <c r="O203" s="159">
        <v>4.9000000000000002E-2</v>
      </c>
      <c r="P203" s="159">
        <f>O203*H203</f>
        <v>0.245</v>
      </c>
      <c r="Q203" s="159">
        <v>0</v>
      </c>
      <c r="R203" s="159">
        <f>Q203*H203</f>
        <v>0</v>
      </c>
      <c r="S203" s="159">
        <v>2.4E-2</v>
      </c>
      <c r="T203" s="160">
        <f>S203*H203</f>
        <v>0.12</v>
      </c>
      <c r="U203" s="28"/>
      <c r="V203" s="28"/>
      <c r="W203" s="28"/>
      <c r="X203" s="28"/>
      <c r="Y203" s="28"/>
      <c r="Z203" s="28"/>
      <c r="AA203" s="28"/>
      <c r="AB203" s="28"/>
      <c r="AC203" s="28"/>
      <c r="AD203" s="28"/>
      <c r="AE203" s="28"/>
      <c r="AR203" s="161" t="s">
        <v>86</v>
      </c>
      <c r="AT203" s="161" t="s">
        <v>177</v>
      </c>
      <c r="AU203" s="161" t="s">
        <v>80</v>
      </c>
      <c r="AY203" s="16" t="s">
        <v>175</v>
      </c>
      <c r="BE203" s="162">
        <f>IF(N203="základná",J203,0)</f>
        <v>0</v>
      </c>
      <c r="BF203" s="162">
        <f>IF(N203="znížená",J203,0)</f>
        <v>0</v>
      </c>
      <c r="BG203" s="162">
        <f>IF(N203="zákl. prenesená",J203,0)</f>
        <v>0</v>
      </c>
      <c r="BH203" s="162">
        <f>IF(N203="zníž. prenesená",J203,0)</f>
        <v>0</v>
      </c>
      <c r="BI203" s="162">
        <f>IF(N203="nulová",J203,0)</f>
        <v>0</v>
      </c>
      <c r="BJ203" s="16" t="s">
        <v>80</v>
      </c>
      <c r="BK203" s="162">
        <f>ROUND(I203*H203,2)</f>
        <v>0</v>
      </c>
      <c r="BL203" s="16" t="s">
        <v>86</v>
      </c>
      <c r="BM203" s="161" t="s">
        <v>2386</v>
      </c>
    </row>
    <row r="204" spans="1:65" s="13" customFormat="1" x14ac:dyDescent="0.2">
      <c r="B204" s="163"/>
      <c r="D204" s="164" t="s">
        <v>182</v>
      </c>
      <c r="E204" s="165" t="s">
        <v>1</v>
      </c>
      <c r="F204" s="166" t="s">
        <v>2387</v>
      </c>
      <c r="H204" s="167">
        <v>3</v>
      </c>
      <c r="L204" s="163"/>
      <c r="M204" s="168"/>
      <c r="N204" s="169"/>
      <c r="O204" s="169"/>
      <c r="P204" s="169"/>
      <c r="Q204" s="169"/>
      <c r="R204" s="169"/>
      <c r="S204" s="169"/>
      <c r="T204" s="170"/>
      <c r="AT204" s="165" t="s">
        <v>182</v>
      </c>
      <c r="AU204" s="165" t="s">
        <v>80</v>
      </c>
      <c r="AV204" s="13" t="s">
        <v>80</v>
      </c>
      <c r="AW204" s="13" t="s">
        <v>25</v>
      </c>
      <c r="AX204" s="13" t="s">
        <v>69</v>
      </c>
      <c r="AY204" s="165" t="s">
        <v>175</v>
      </c>
    </row>
    <row r="205" spans="1:65" s="13" customFormat="1" x14ac:dyDescent="0.2">
      <c r="B205" s="163"/>
      <c r="D205" s="164" t="s">
        <v>182</v>
      </c>
      <c r="E205" s="165" t="s">
        <v>1</v>
      </c>
      <c r="F205" s="166" t="s">
        <v>2388</v>
      </c>
      <c r="H205" s="167">
        <v>1</v>
      </c>
      <c r="L205" s="163"/>
      <c r="M205" s="168"/>
      <c r="N205" s="169"/>
      <c r="O205" s="169"/>
      <c r="P205" s="169"/>
      <c r="Q205" s="169"/>
      <c r="R205" s="169"/>
      <c r="S205" s="169"/>
      <c r="T205" s="170"/>
      <c r="AT205" s="165" t="s">
        <v>182</v>
      </c>
      <c r="AU205" s="165" t="s">
        <v>80</v>
      </c>
      <c r="AV205" s="13" t="s">
        <v>80</v>
      </c>
      <c r="AW205" s="13" t="s">
        <v>25</v>
      </c>
      <c r="AX205" s="13" t="s">
        <v>69</v>
      </c>
      <c r="AY205" s="165" t="s">
        <v>175</v>
      </c>
    </row>
    <row r="206" spans="1:65" s="13" customFormat="1" x14ac:dyDescent="0.2">
      <c r="B206" s="163"/>
      <c r="D206" s="164" t="s">
        <v>182</v>
      </c>
      <c r="E206" s="165" t="s">
        <v>1</v>
      </c>
      <c r="F206" s="166" t="s">
        <v>2389</v>
      </c>
      <c r="H206" s="167">
        <v>1</v>
      </c>
      <c r="L206" s="163"/>
      <c r="M206" s="168"/>
      <c r="N206" s="169"/>
      <c r="O206" s="169"/>
      <c r="P206" s="169"/>
      <c r="Q206" s="169"/>
      <c r="R206" s="169"/>
      <c r="S206" s="169"/>
      <c r="T206" s="170"/>
      <c r="AT206" s="165" t="s">
        <v>182</v>
      </c>
      <c r="AU206" s="165" t="s">
        <v>80</v>
      </c>
      <c r="AV206" s="13" t="s">
        <v>80</v>
      </c>
      <c r="AW206" s="13" t="s">
        <v>25</v>
      </c>
      <c r="AX206" s="13" t="s">
        <v>69</v>
      </c>
      <c r="AY206" s="165" t="s">
        <v>175</v>
      </c>
    </row>
    <row r="207" spans="1:65" s="14" customFormat="1" x14ac:dyDescent="0.2">
      <c r="B207" s="171"/>
      <c r="D207" s="164" t="s">
        <v>182</v>
      </c>
      <c r="E207" s="172" t="s">
        <v>1</v>
      </c>
      <c r="F207" s="173" t="s">
        <v>216</v>
      </c>
      <c r="H207" s="174">
        <v>5</v>
      </c>
      <c r="L207" s="171"/>
      <c r="M207" s="175"/>
      <c r="N207" s="176"/>
      <c r="O207" s="176"/>
      <c r="P207" s="176"/>
      <c r="Q207" s="176"/>
      <c r="R207" s="176"/>
      <c r="S207" s="176"/>
      <c r="T207" s="177"/>
      <c r="AT207" s="172" t="s">
        <v>182</v>
      </c>
      <c r="AU207" s="172" t="s">
        <v>80</v>
      </c>
      <c r="AV207" s="14" t="s">
        <v>86</v>
      </c>
      <c r="AW207" s="14" t="s">
        <v>25</v>
      </c>
      <c r="AX207" s="14" t="s">
        <v>76</v>
      </c>
      <c r="AY207" s="172" t="s">
        <v>175</v>
      </c>
    </row>
    <row r="208" spans="1:65" s="2" customFormat="1" ht="24.2" customHeight="1" x14ac:dyDescent="0.2">
      <c r="A208" s="28"/>
      <c r="B208" s="149"/>
      <c r="C208" s="150" t="s">
        <v>304</v>
      </c>
      <c r="D208" s="150" t="s">
        <v>177</v>
      </c>
      <c r="E208" s="151" t="s">
        <v>2390</v>
      </c>
      <c r="F208" s="152" t="s">
        <v>2391</v>
      </c>
      <c r="G208" s="153" t="s">
        <v>180</v>
      </c>
      <c r="H208" s="154">
        <v>7.0919999999999996</v>
      </c>
      <c r="I208" s="155"/>
      <c r="J208" s="155"/>
      <c r="K208" s="156"/>
      <c r="L208" s="29"/>
      <c r="M208" s="157" t="s">
        <v>1</v>
      </c>
      <c r="N208" s="158" t="s">
        <v>35</v>
      </c>
      <c r="O208" s="159">
        <v>1.6</v>
      </c>
      <c r="P208" s="159">
        <f>O208*H208</f>
        <v>11.347200000000001</v>
      </c>
      <c r="Q208" s="159">
        <v>0</v>
      </c>
      <c r="R208" s="159">
        <f>Q208*H208</f>
        <v>0</v>
      </c>
      <c r="S208" s="159">
        <v>7.5999999999999998E-2</v>
      </c>
      <c r="T208" s="160">
        <f>S208*H208</f>
        <v>0.53899199999999992</v>
      </c>
      <c r="U208" s="28"/>
      <c r="V208" s="28"/>
      <c r="W208" s="28"/>
      <c r="X208" s="28"/>
      <c r="Y208" s="28"/>
      <c r="Z208" s="28"/>
      <c r="AA208" s="28"/>
      <c r="AB208" s="28"/>
      <c r="AC208" s="28"/>
      <c r="AD208" s="28"/>
      <c r="AE208" s="28"/>
      <c r="AR208" s="161" t="s">
        <v>86</v>
      </c>
      <c r="AT208" s="161" t="s">
        <v>177</v>
      </c>
      <c r="AU208" s="161" t="s">
        <v>80</v>
      </c>
      <c r="AY208" s="16" t="s">
        <v>175</v>
      </c>
      <c r="BE208" s="162">
        <f>IF(N208="základná",J208,0)</f>
        <v>0</v>
      </c>
      <c r="BF208" s="162">
        <f>IF(N208="znížená",J208,0)</f>
        <v>0</v>
      </c>
      <c r="BG208" s="162">
        <f>IF(N208="zákl. prenesená",J208,0)</f>
        <v>0</v>
      </c>
      <c r="BH208" s="162">
        <f>IF(N208="zníž. prenesená",J208,0)</f>
        <v>0</v>
      </c>
      <c r="BI208" s="162">
        <f>IF(N208="nulová",J208,0)</f>
        <v>0</v>
      </c>
      <c r="BJ208" s="16" t="s">
        <v>80</v>
      </c>
      <c r="BK208" s="162">
        <f>ROUND(I208*H208,2)</f>
        <v>0</v>
      </c>
      <c r="BL208" s="16" t="s">
        <v>86</v>
      </c>
      <c r="BM208" s="161" t="s">
        <v>2392</v>
      </c>
    </row>
    <row r="209" spans="1:65" s="13" customFormat="1" x14ac:dyDescent="0.2">
      <c r="B209" s="163"/>
      <c r="D209" s="164" t="s">
        <v>182</v>
      </c>
      <c r="E209" s="165" t="s">
        <v>1</v>
      </c>
      <c r="F209" s="166" t="s">
        <v>2393</v>
      </c>
      <c r="H209" s="167">
        <v>4.3339999999999996</v>
      </c>
      <c r="L209" s="163"/>
      <c r="M209" s="168"/>
      <c r="N209" s="169"/>
      <c r="O209" s="169"/>
      <c r="P209" s="169"/>
      <c r="Q209" s="169"/>
      <c r="R209" s="169"/>
      <c r="S209" s="169"/>
      <c r="T209" s="170"/>
      <c r="AT209" s="165" t="s">
        <v>182</v>
      </c>
      <c r="AU209" s="165" t="s">
        <v>80</v>
      </c>
      <c r="AV209" s="13" t="s">
        <v>80</v>
      </c>
      <c r="AW209" s="13" t="s">
        <v>25</v>
      </c>
      <c r="AX209" s="13" t="s">
        <v>69</v>
      </c>
      <c r="AY209" s="165" t="s">
        <v>175</v>
      </c>
    </row>
    <row r="210" spans="1:65" s="13" customFormat="1" x14ac:dyDescent="0.2">
      <c r="B210" s="163"/>
      <c r="D210" s="164" t="s">
        <v>182</v>
      </c>
      <c r="E210" s="165" t="s">
        <v>1</v>
      </c>
      <c r="F210" s="166" t="s">
        <v>2394</v>
      </c>
      <c r="H210" s="167">
        <v>1.5760000000000001</v>
      </c>
      <c r="L210" s="163"/>
      <c r="M210" s="168"/>
      <c r="N210" s="169"/>
      <c r="O210" s="169"/>
      <c r="P210" s="169"/>
      <c r="Q210" s="169"/>
      <c r="R210" s="169"/>
      <c r="S210" s="169"/>
      <c r="T210" s="170"/>
      <c r="AT210" s="165" t="s">
        <v>182</v>
      </c>
      <c r="AU210" s="165" t="s">
        <v>80</v>
      </c>
      <c r="AV210" s="13" t="s">
        <v>80</v>
      </c>
      <c r="AW210" s="13" t="s">
        <v>25</v>
      </c>
      <c r="AX210" s="13" t="s">
        <v>69</v>
      </c>
      <c r="AY210" s="165" t="s">
        <v>175</v>
      </c>
    </row>
    <row r="211" spans="1:65" s="13" customFormat="1" x14ac:dyDescent="0.2">
      <c r="B211" s="163"/>
      <c r="D211" s="164" t="s">
        <v>182</v>
      </c>
      <c r="E211" s="165" t="s">
        <v>1</v>
      </c>
      <c r="F211" s="166" t="s">
        <v>2395</v>
      </c>
      <c r="H211" s="167">
        <v>1.1819999999999999</v>
      </c>
      <c r="L211" s="163"/>
      <c r="M211" s="168"/>
      <c r="N211" s="169"/>
      <c r="O211" s="169"/>
      <c r="P211" s="169"/>
      <c r="Q211" s="169"/>
      <c r="R211" s="169"/>
      <c r="S211" s="169"/>
      <c r="T211" s="170"/>
      <c r="AT211" s="165" t="s">
        <v>182</v>
      </c>
      <c r="AU211" s="165" t="s">
        <v>80</v>
      </c>
      <c r="AV211" s="13" t="s">
        <v>80</v>
      </c>
      <c r="AW211" s="13" t="s">
        <v>25</v>
      </c>
      <c r="AX211" s="13" t="s">
        <v>69</v>
      </c>
      <c r="AY211" s="165" t="s">
        <v>175</v>
      </c>
    </row>
    <row r="212" spans="1:65" s="14" customFormat="1" x14ac:dyDescent="0.2">
      <c r="B212" s="171"/>
      <c r="D212" s="164" t="s">
        <v>182</v>
      </c>
      <c r="E212" s="172" t="s">
        <v>1</v>
      </c>
      <c r="F212" s="173" t="s">
        <v>216</v>
      </c>
      <c r="H212" s="174">
        <v>7.0920000000000005</v>
      </c>
      <c r="L212" s="171"/>
      <c r="M212" s="175"/>
      <c r="N212" s="176"/>
      <c r="O212" s="176"/>
      <c r="P212" s="176"/>
      <c r="Q212" s="176"/>
      <c r="R212" s="176"/>
      <c r="S212" s="176"/>
      <c r="T212" s="177"/>
      <c r="AT212" s="172" t="s">
        <v>182</v>
      </c>
      <c r="AU212" s="172" t="s">
        <v>80</v>
      </c>
      <c r="AV212" s="14" t="s">
        <v>86</v>
      </c>
      <c r="AW212" s="14" t="s">
        <v>25</v>
      </c>
      <c r="AX212" s="14" t="s">
        <v>76</v>
      </c>
      <c r="AY212" s="172" t="s">
        <v>175</v>
      </c>
    </row>
    <row r="213" spans="1:65" s="2" customFormat="1" ht="37.9" customHeight="1" x14ac:dyDescent="0.2">
      <c r="A213" s="28"/>
      <c r="B213" s="149"/>
      <c r="C213" s="150" t="s">
        <v>310</v>
      </c>
      <c r="D213" s="150" t="s">
        <v>177</v>
      </c>
      <c r="E213" s="151" t="s">
        <v>2396</v>
      </c>
      <c r="F213" s="152" t="s">
        <v>2397</v>
      </c>
      <c r="G213" s="153" t="s">
        <v>180</v>
      </c>
      <c r="H213" s="154">
        <v>29.728000000000002</v>
      </c>
      <c r="I213" s="155"/>
      <c r="J213" s="155"/>
      <c r="K213" s="156"/>
      <c r="L213" s="29"/>
      <c r="M213" s="157" t="s">
        <v>1</v>
      </c>
      <c r="N213" s="158" t="s">
        <v>35</v>
      </c>
      <c r="O213" s="159">
        <v>0.55300000000000005</v>
      </c>
      <c r="P213" s="159">
        <f>O213*H213</f>
        <v>16.439584000000004</v>
      </c>
      <c r="Q213" s="159">
        <v>0</v>
      </c>
      <c r="R213" s="159">
        <f>Q213*H213</f>
        <v>0</v>
      </c>
      <c r="S213" s="159">
        <v>6.8000000000000005E-2</v>
      </c>
      <c r="T213" s="160">
        <f>S213*H213</f>
        <v>2.0215040000000002</v>
      </c>
      <c r="U213" s="28"/>
      <c r="V213" s="28"/>
      <c r="W213" s="28"/>
      <c r="X213" s="28"/>
      <c r="Y213" s="28"/>
      <c r="Z213" s="28"/>
      <c r="AA213" s="28"/>
      <c r="AB213" s="28"/>
      <c r="AC213" s="28"/>
      <c r="AD213" s="28"/>
      <c r="AE213" s="28"/>
      <c r="AR213" s="161" t="s">
        <v>86</v>
      </c>
      <c r="AT213" s="161" t="s">
        <v>177</v>
      </c>
      <c r="AU213" s="161" t="s">
        <v>80</v>
      </c>
      <c r="AY213" s="16" t="s">
        <v>175</v>
      </c>
      <c r="BE213" s="162">
        <f>IF(N213="základná",J213,0)</f>
        <v>0</v>
      </c>
      <c r="BF213" s="162">
        <f>IF(N213="znížená",J213,0)</f>
        <v>0</v>
      </c>
      <c r="BG213" s="162">
        <f>IF(N213="zákl. prenesená",J213,0)</f>
        <v>0</v>
      </c>
      <c r="BH213" s="162">
        <f>IF(N213="zníž. prenesená",J213,0)</f>
        <v>0</v>
      </c>
      <c r="BI213" s="162">
        <f>IF(N213="nulová",J213,0)</f>
        <v>0</v>
      </c>
      <c r="BJ213" s="16" t="s">
        <v>80</v>
      </c>
      <c r="BK213" s="162">
        <f>ROUND(I213*H213,2)</f>
        <v>0</v>
      </c>
      <c r="BL213" s="16" t="s">
        <v>86</v>
      </c>
      <c r="BM213" s="161" t="s">
        <v>2398</v>
      </c>
    </row>
    <row r="214" spans="1:65" s="13" customFormat="1" x14ac:dyDescent="0.2">
      <c r="B214" s="163"/>
      <c r="D214" s="164" t="s">
        <v>182</v>
      </c>
      <c r="E214" s="165" t="s">
        <v>1</v>
      </c>
      <c r="F214" s="166" t="s">
        <v>2399</v>
      </c>
      <c r="H214" s="167">
        <v>4.51</v>
      </c>
      <c r="L214" s="163"/>
      <c r="M214" s="168"/>
      <c r="N214" s="169"/>
      <c r="O214" s="169"/>
      <c r="P214" s="169"/>
      <c r="Q214" s="169"/>
      <c r="R214" s="169"/>
      <c r="S214" s="169"/>
      <c r="T214" s="170"/>
      <c r="AT214" s="165" t="s">
        <v>182</v>
      </c>
      <c r="AU214" s="165" t="s">
        <v>80</v>
      </c>
      <c r="AV214" s="13" t="s">
        <v>80</v>
      </c>
      <c r="AW214" s="13" t="s">
        <v>25</v>
      </c>
      <c r="AX214" s="13" t="s">
        <v>69</v>
      </c>
      <c r="AY214" s="165" t="s">
        <v>175</v>
      </c>
    </row>
    <row r="215" spans="1:65" s="13" customFormat="1" x14ac:dyDescent="0.2">
      <c r="B215" s="163"/>
      <c r="D215" s="164" t="s">
        <v>182</v>
      </c>
      <c r="E215" s="165" t="s">
        <v>1</v>
      </c>
      <c r="F215" s="166" t="s">
        <v>2400</v>
      </c>
      <c r="H215" s="167">
        <v>1.35</v>
      </c>
      <c r="L215" s="163"/>
      <c r="M215" s="168"/>
      <c r="N215" s="169"/>
      <c r="O215" s="169"/>
      <c r="P215" s="169"/>
      <c r="Q215" s="169"/>
      <c r="R215" s="169"/>
      <c r="S215" s="169"/>
      <c r="T215" s="170"/>
      <c r="AT215" s="165" t="s">
        <v>182</v>
      </c>
      <c r="AU215" s="165" t="s">
        <v>80</v>
      </c>
      <c r="AV215" s="13" t="s">
        <v>80</v>
      </c>
      <c r="AW215" s="13" t="s">
        <v>25</v>
      </c>
      <c r="AX215" s="13" t="s">
        <v>69</v>
      </c>
      <c r="AY215" s="165" t="s">
        <v>175</v>
      </c>
    </row>
    <row r="216" spans="1:65" s="13" customFormat="1" x14ac:dyDescent="0.2">
      <c r="B216" s="163"/>
      <c r="D216" s="164" t="s">
        <v>182</v>
      </c>
      <c r="E216" s="165" t="s">
        <v>1</v>
      </c>
      <c r="F216" s="166" t="s">
        <v>2401</v>
      </c>
      <c r="H216" s="167">
        <v>1.95</v>
      </c>
      <c r="L216" s="163"/>
      <c r="M216" s="168"/>
      <c r="N216" s="169"/>
      <c r="O216" s="169"/>
      <c r="P216" s="169"/>
      <c r="Q216" s="169"/>
      <c r="R216" s="169"/>
      <c r="S216" s="169"/>
      <c r="T216" s="170"/>
      <c r="AT216" s="165" t="s">
        <v>182</v>
      </c>
      <c r="AU216" s="165" t="s">
        <v>80</v>
      </c>
      <c r="AV216" s="13" t="s">
        <v>80</v>
      </c>
      <c r="AW216" s="13" t="s">
        <v>25</v>
      </c>
      <c r="AX216" s="13" t="s">
        <v>69</v>
      </c>
      <c r="AY216" s="165" t="s">
        <v>175</v>
      </c>
    </row>
    <row r="217" spans="1:65" s="13" customFormat="1" x14ac:dyDescent="0.2">
      <c r="B217" s="163"/>
      <c r="D217" s="164" t="s">
        <v>182</v>
      </c>
      <c r="E217" s="165" t="s">
        <v>1</v>
      </c>
      <c r="F217" s="166" t="s">
        <v>2402</v>
      </c>
      <c r="H217" s="167">
        <v>2.1</v>
      </c>
      <c r="L217" s="163"/>
      <c r="M217" s="168"/>
      <c r="N217" s="169"/>
      <c r="O217" s="169"/>
      <c r="P217" s="169"/>
      <c r="Q217" s="169"/>
      <c r="R217" s="169"/>
      <c r="S217" s="169"/>
      <c r="T217" s="170"/>
      <c r="AT217" s="165" t="s">
        <v>182</v>
      </c>
      <c r="AU217" s="165" t="s">
        <v>80</v>
      </c>
      <c r="AV217" s="13" t="s">
        <v>80</v>
      </c>
      <c r="AW217" s="13" t="s">
        <v>25</v>
      </c>
      <c r="AX217" s="13" t="s">
        <v>69</v>
      </c>
      <c r="AY217" s="165" t="s">
        <v>175</v>
      </c>
    </row>
    <row r="218" spans="1:65" s="13" customFormat="1" x14ac:dyDescent="0.2">
      <c r="B218" s="163"/>
      <c r="D218" s="164" t="s">
        <v>182</v>
      </c>
      <c r="E218" s="165" t="s">
        <v>1</v>
      </c>
      <c r="F218" s="166" t="s">
        <v>2403</v>
      </c>
      <c r="H218" s="167">
        <v>1.35</v>
      </c>
      <c r="L218" s="163"/>
      <c r="M218" s="168"/>
      <c r="N218" s="169"/>
      <c r="O218" s="169"/>
      <c r="P218" s="169"/>
      <c r="Q218" s="169"/>
      <c r="R218" s="169"/>
      <c r="S218" s="169"/>
      <c r="T218" s="170"/>
      <c r="AT218" s="165" t="s">
        <v>182</v>
      </c>
      <c r="AU218" s="165" t="s">
        <v>80</v>
      </c>
      <c r="AV218" s="13" t="s">
        <v>80</v>
      </c>
      <c r="AW218" s="13" t="s">
        <v>25</v>
      </c>
      <c r="AX218" s="13" t="s">
        <v>69</v>
      </c>
      <c r="AY218" s="165" t="s">
        <v>175</v>
      </c>
    </row>
    <row r="219" spans="1:65" s="13" customFormat="1" x14ac:dyDescent="0.2">
      <c r="B219" s="163"/>
      <c r="D219" s="164" t="s">
        <v>182</v>
      </c>
      <c r="E219" s="165" t="s">
        <v>1</v>
      </c>
      <c r="F219" s="166" t="s">
        <v>2404</v>
      </c>
      <c r="H219" s="167">
        <v>1.35</v>
      </c>
      <c r="L219" s="163"/>
      <c r="M219" s="168"/>
      <c r="N219" s="169"/>
      <c r="O219" s="169"/>
      <c r="P219" s="169"/>
      <c r="Q219" s="169"/>
      <c r="R219" s="169"/>
      <c r="S219" s="169"/>
      <c r="T219" s="170"/>
      <c r="AT219" s="165" t="s">
        <v>182</v>
      </c>
      <c r="AU219" s="165" t="s">
        <v>80</v>
      </c>
      <c r="AV219" s="13" t="s">
        <v>80</v>
      </c>
      <c r="AW219" s="13" t="s">
        <v>25</v>
      </c>
      <c r="AX219" s="13" t="s">
        <v>69</v>
      </c>
      <c r="AY219" s="165" t="s">
        <v>175</v>
      </c>
    </row>
    <row r="220" spans="1:65" s="13" customFormat="1" x14ac:dyDescent="0.2">
      <c r="B220" s="163"/>
      <c r="D220" s="164" t="s">
        <v>182</v>
      </c>
      <c r="E220" s="165" t="s">
        <v>1</v>
      </c>
      <c r="F220" s="166" t="s">
        <v>2405</v>
      </c>
      <c r="H220" s="167">
        <v>6.8680000000000003</v>
      </c>
      <c r="L220" s="163"/>
      <c r="M220" s="168"/>
      <c r="N220" s="169"/>
      <c r="O220" s="169"/>
      <c r="P220" s="169"/>
      <c r="Q220" s="169"/>
      <c r="R220" s="169"/>
      <c r="S220" s="169"/>
      <c r="T220" s="170"/>
      <c r="AT220" s="165" t="s">
        <v>182</v>
      </c>
      <c r="AU220" s="165" t="s">
        <v>80</v>
      </c>
      <c r="AV220" s="13" t="s">
        <v>80</v>
      </c>
      <c r="AW220" s="13" t="s">
        <v>25</v>
      </c>
      <c r="AX220" s="13" t="s">
        <v>69</v>
      </c>
      <c r="AY220" s="165" t="s">
        <v>175</v>
      </c>
    </row>
    <row r="221" spans="1:65" s="13" customFormat="1" x14ac:dyDescent="0.2">
      <c r="B221" s="163"/>
      <c r="D221" s="164" t="s">
        <v>182</v>
      </c>
      <c r="E221" s="165" t="s">
        <v>1</v>
      </c>
      <c r="F221" s="166" t="s">
        <v>2406</v>
      </c>
      <c r="H221" s="167">
        <v>6.97</v>
      </c>
      <c r="L221" s="163"/>
      <c r="M221" s="168"/>
      <c r="N221" s="169"/>
      <c r="O221" s="169"/>
      <c r="P221" s="169"/>
      <c r="Q221" s="169"/>
      <c r="R221" s="169"/>
      <c r="S221" s="169"/>
      <c r="T221" s="170"/>
      <c r="AT221" s="165" t="s">
        <v>182</v>
      </c>
      <c r="AU221" s="165" t="s">
        <v>80</v>
      </c>
      <c r="AV221" s="13" t="s">
        <v>80</v>
      </c>
      <c r="AW221" s="13" t="s">
        <v>25</v>
      </c>
      <c r="AX221" s="13" t="s">
        <v>69</v>
      </c>
      <c r="AY221" s="165" t="s">
        <v>175</v>
      </c>
    </row>
    <row r="222" spans="1:65" s="13" customFormat="1" x14ac:dyDescent="0.2">
      <c r="B222" s="163"/>
      <c r="D222" s="164" t="s">
        <v>182</v>
      </c>
      <c r="E222" s="165" t="s">
        <v>1</v>
      </c>
      <c r="F222" s="166" t="s">
        <v>2407</v>
      </c>
      <c r="H222" s="167">
        <v>3.28</v>
      </c>
      <c r="L222" s="163"/>
      <c r="M222" s="168"/>
      <c r="N222" s="169"/>
      <c r="O222" s="169"/>
      <c r="P222" s="169"/>
      <c r="Q222" s="169"/>
      <c r="R222" s="169"/>
      <c r="S222" s="169"/>
      <c r="T222" s="170"/>
      <c r="AT222" s="165" t="s">
        <v>182</v>
      </c>
      <c r="AU222" s="165" t="s">
        <v>80</v>
      </c>
      <c r="AV222" s="13" t="s">
        <v>80</v>
      </c>
      <c r="AW222" s="13" t="s">
        <v>25</v>
      </c>
      <c r="AX222" s="13" t="s">
        <v>69</v>
      </c>
      <c r="AY222" s="165" t="s">
        <v>175</v>
      </c>
    </row>
    <row r="223" spans="1:65" s="14" customFormat="1" x14ac:dyDescent="0.2">
      <c r="B223" s="171"/>
      <c r="D223" s="164" t="s">
        <v>182</v>
      </c>
      <c r="E223" s="172" t="s">
        <v>1</v>
      </c>
      <c r="F223" s="173" t="s">
        <v>216</v>
      </c>
      <c r="H223" s="174">
        <v>29.728000000000002</v>
      </c>
      <c r="L223" s="171"/>
      <c r="M223" s="175"/>
      <c r="N223" s="176"/>
      <c r="O223" s="176"/>
      <c r="P223" s="176"/>
      <c r="Q223" s="176"/>
      <c r="R223" s="176"/>
      <c r="S223" s="176"/>
      <c r="T223" s="177"/>
      <c r="AT223" s="172" t="s">
        <v>182</v>
      </c>
      <c r="AU223" s="172" t="s">
        <v>80</v>
      </c>
      <c r="AV223" s="14" t="s">
        <v>86</v>
      </c>
      <c r="AW223" s="14" t="s">
        <v>25</v>
      </c>
      <c r="AX223" s="14" t="s">
        <v>76</v>
      </c>
      <c r="AY223" s="172" t="s">
        <v>175</v>
      </c>
    </row>
    <row r="224" spans="1:65" s="2" customFormat="1" ht="21.75" customHeight="1" x14ac:dyDescent="0.2">
      <c r="A224" s="28"/>
      <c r="B224" s="149"/>
      <c r="C224" s="150" t="s">
        <v>318</v>
      </c>
      <c r="D224" s="150" t="s">
        <v>177</v>
      </c>
      <c r="E224" s="151" t="s">
        <v>280</v>
      </c>
      <c r="F224" s="152" t="s">
        <v>2408</v>
      </c>
      <c r="G224" s="153" t="s">
        <v>282</v>
      </c>
      <c r="H224" s="154">
        <v>30.436</v>
      </c>
      <c r="I224" s="155"/>
      <c r="J224" s="155"/>
      <c r="K224" s="156"/>
      <c r="L224" s="29"/>
      <c r="M224" s="157" t="s">
        <v>1</v>
      </c>
      <c r="N224" s="158" t="s">
        <v>35</v>
      </c>
      <c r="O224" s="159">
        <v>1.972</v>
      </c>
      <c r="P224" s="159">
        <f>O224*H224</f>
        <v>60.019792000000002</v>
      </c>
      <c r="Q224" s="159">
        <v>0</v>
      </c>
      <c r="R224" s="159">
        <f>Q224*H224</f>
        <v>0</v>
      </c>
      <c r="S224" s="159">
        <v>0</v>
      </c>
      <c r="T224" s="160">
        <f>S224*H224</f>
        <v>0</v>
      </c>
      <c r="U224" s="28"/>
      <c r="V224" s="28"/>
      <c r="W224" s="28"/>
      <c r="X224" s="28"/>
      <c r="Y224" s="28"/>
      <c r="Z224" s="28"/>
      <c r="AA224" s="28"/>
      <c r="AB224" s="28"/>
      <c r="AC224" s="28"/>
      <c r="AD224" s="28"/>
      <c r="AE224" s="28"/>
      <c r="AR224" s="161" t="s">
        <v>86</v>
      </c>
      <c r="AT224" s="161" t="s">
        <v>177</v>
      </c>
      <c r="AU224" s="161" t="s">
        <v>80</v>
      </c>
      <c r="AY224" s="16" t="s">
        <v>175</v>
      </c>
      <c r="BE224" s="162">
        <f>IF(N224="základná",J224,0)</f>
        <v>0</v>
      </c>
      <c r="BF224" s="162">
        <f>IF(N224="znížená",J224,0)</f>
        <v>0</v>
      </c>
      <c r="BG224" s="162">
        <f>IF(N224="zákl. prenesená",J224,0)</f>
        <v>0</v>
      </c>
      <c r="BH224" s="162">
        <f>IF(N224="zníž. prenesená",J224,0)</f>
        <v>0</v>
      </c>
      <c r="BI224" s="162">
        <f>IF(N224="nulová",J224,0)</f>
        <v>0</v>
      </c>
      <c r="BJ224" s="16" t="s">
        <v>80</v>
      </c>
      <c r="BK224" s="162">
        <f>ROUND(I224*H224,2)</f>
        <v>0</v>
      </c>
      <c r="BL224" s="16" t="s">
        <v>86</v>
      </c>
      <c r="BM224" s="161" t="s">
        <v>2409</v>
      </c>
    </row>
    <row r="225" spans="1:65" s="2" customFormat="1" ht="24.2" customHeight="1" x14ac:dyDescent="0.2">
      <c r="A225" s="28"/>
      <c r="B225" s="149"/>
      <c r="C225" s="150" t="s">
        <v>323</v>
      </c>
      <c r="D225" s="150" t="s">
        <v>177</v>
      </c>
      <c r="E225" s="151" t="s">
        <v>284</v>
      </c>
      <c r="F225" s="152" t="s">
        <v>2410</v>
      </c>
      <c r="G225" s="153" t="s">
        <v>282</v>
      </c>
      <c r="H225" s="154">
        <v>30.436</v>
      </c>
      <c r="I225" s="155"/>
      <c r="J225" s="155"/>
      <c r="K225" s="156"/>
      <c r="L225" s="29"/>
      <c r="M225" s="157" t="s">
        <v>1</v>
      </c>
      <c r="N225" s="158" t="s">
        <v>35</v>
      </c>
      <c r="O225" s="159">
        <v>0.61899999999999999</v>
      </c>
      <c r="P225" s="159">
        <f>O225*H225</f>
        <v>18.839884000000001</v>
      </c>
      <c r="Q225" s="159">
        <v>0</v>
      </c>
      <c r="R225" s="159">
        <f>Q225*H225</f>
        <v>0</v>
      </c>
      <c r="S225" s="159">
        <v>0</v>
      </c>
      <c r="T225" s="160">
        <f>S225*H225</f>
        <v>0</v>
      </c>
      <c r="U225" s="28"/>
      <c r="V225" s="28"/>
      <c r="W225" s="28"/>
      <c r="X225" s="28"/>
      <c r="Y225" s="28"/>
      <c r="Z225" s="28"/>
      <c r="AA225" s="28"/>
      <c r="AB225" s="28"/>
      <c r="AC225" s="28"/>
      <c r="AD225" s="28"/>
      <c r="AE225" s="28"/>
      <c r="AR225" s="161" t="s">
        <v>86</v>
      </c>
      <c r="AT225" s="161" t="s">
        <v>177</v>
      </c>
      <c r="AU225" s="161" t="s">
        <v>80</v>
      </c>
      <c r="AY225" s="16" t="s">
        <v>175</v>
      </c>
      <c r="BE225" s="162">
        <f>IF(N225="základná",J225,0)</f>
        <v>0</v>
      </c>
      <c r="BF225" s="162">
        <f>IF(N225="znížená",J225,0)</f>
        <v>0</v>
      </c>
      <c r="BG225" s="162">
        <f>IF(N225="zákl. prenesená",J225,0)</f>
        <v>0</v>
      </c>
      <c r="BH225" s="162">
        <f>IF(N225="zníž. prenesená",J225,0)</f>
        <v>0</v>
      </c>
      <c r="BI225" s="162">
        <f>IF(N225="nulová",J225,0)</f>
        <v>0</v>
      </c>
      <c r="BJ225" s="16" t="s">
        <v>80</v>
      </c>
      <c r="BK225" s="162">
        <f>ROUND(I225*H225,2)</f>
        <v>0</v>
      </c>
      <c r="BL225" s="16" t="s">
        <v>86</v>
      </c>
      <c r="BM225" s="161" t="s">
        <v>2411</v>
      </c>
    </row>
    <row r="226" spans="1:65" s="2" customFormat="1" ht="21.75" customHeight="1" x14ac:dyDescent="0.2">
      <c r="A226" s="28"/>
      <c r="B226" s="149"/>
      <c r="C226" s="150" t="s">
        <v>327</v>
      </c>
      <c r="D226" s="150" t="s">
        <v>177</v>
      </c>
      <c r="E226" s="151" t="s">
        <v>288</v>
      </c>
      <c r="F226" s="152" t="s">
        <v>289</v>
      </c>
      <c r="G226" s="153" t="s">
        <v>282</v>
      </c>
      <c r="H226" s="154">
        <v>30.436</v>
      </c>
      <c r="I226" s="155"/>
      <c r="J226" s="155"/>
      <c r="K226" s="156"/>
      <c r="L226" s="29"/>
      <c r="M226" s="157" t="s">
        <v>1</v>
      </c>
      <c r="N226" s="158" t="s">
        <v>35</v>
      </c>
      <c r="O226" s="159">
        <v>0.59799999999999998</v>
      </c>
      <c r="P226" s="159">
        <f>O226*H226</f>
        <v>18.200727999999998</v>
      </c>
      <c r="Q226" s="159">
        <v>0</v>
      </c>
      <c r="R226" s="159">
        <f>Q226*H226</f>
        <v>0</v>
      </c>
      <c r="S226" s="159">
        <v>0</v>
      </c>
      <c r="T226" s="160">
        <f>S226*H226</f>
        <v>0</v>
      </c>
      <c r="U226" s="28"/>
      <c r="V226" s="28"/>
      <c r="W226" s="28"/>
      <c r="X226" s="28"/>
      <c r="Y226" s="28"/>
      <c r="Z226" s="28"/>
      <c r="AA226" s="28"/>
      <c r="AB226" s="28"/>
      <c r="AC226" s="28"/>
      <c r="AD226" s="28"/>
      <c r="AE226" s="28"/>
      <c r="AR226" s="161" t="s">
        <v>86</v>
      </c>
      <c r="AT226" s="161" t="s">
        <v>177</v>
      </c>
      <c r="AU226" s="161" t="s">
        <v>80</v>
      </c>
      <c r="AY226" s="16" t="s">
        <v>175</v>
      </c>
      <c r="BE226" s="162">
        <f>IF(N226="základná",J226,0)</f>
        <v>0</v>
      </c>
      <c r="BF226" s="162">
        <f>IF(N226="znížená",J226,0)</f>
        <v>0</v>
      </c>
      <c r="BG226" s="162">
        <f>IF(N226="zákl. prenesená",J226,0)</f>
        <v>0</v>
      </c>
      <c r="BH226" s="162">
        <f>IF(N226="zníž. prenesená",J226,0)</f>
        <v>0</v>
      </c>
      <c r="BI226" s="162">
        <f>IF(N226="nulová",J226,0)</f>
        <v>0</v>
      </c>
      <c r="BJ226" s="16" t="s">
        <v>80</v>
      </c>
      <c r="BK226" s="162">
        <f>ROUND(I226*H226,2)</f>
        <v>0</v>
      </c>
      <c r="BL226" s="16" t="s">
        <v>86</v>
      </c>
      <c r="BM226" s="161" t="s">
        <v>2412</v>
      </c>
    </row>
    <row r="227" spans="1:65" s="2" customFormat="1" ht="24.2" customHeight="1" x14ac:dyDescent="0.2">
      <c r="A227" s="28"/>
      <c r="B227" s="149"/>
      <c r="C227" s="150" t="s">
        <v>333</v>
      </c>
      <c r="D227" s="150" t="s">
        <v>177</v>
      </c>
      <c r="E227" s="151" t="s">
        <v>292</v>
      </c>
      <c r="F227" s="152" t="s">
        <v>293</v>
      </c>
      <c r="G227" s="153" t="s">
        <v>282</v>
      </c>
      <c r="H227" s="154">
        <v>913.08</v>
      </c>
      <c r="I227" s="155"/>
      <c r="J227" s="155"/>
      <c r="K227" s="156"/>
      <c r="L227" s="29"/>
      <c r="M227" s="157" t="s">
        <v>1</v>
      </c>
      <c r="N227" s="158" t="s">
        <v>35</v>
      </c>
      <c r="O227" s="159">
        <v>7.0000000000000001E-3</v>
      </c>
      <c r="P227" s="159">
        <f>O227*H227</f>
        <v>6.3915600000000001</v>
      </c>
      <c r="Q227" s="159">
        <v>0</v>
      </c>
      <c r="R227" s="159">
        <f>Q227*H227</f>
        <v>0</v>
      </c>
      <c r="S227" s="159">
        <v>0</v>
      </c>
      <c r="T227" s="160">
        <f>S227*H227</f>
        <v>0</v>
      </c>
      <c r="U227" s="28"/>
      <c r="V227" s="28"/>
      <c r="W227" s="28"/>
      <c r="X227" s="28"/>
      <c r="Y227" s="28"/>
      <c r="Z227" s="28"/>
      <c r="AA227" s="28"/>
      <c r="AB227" s="28"/>
      <c r="AC227" s="28"/>
      <c r="AD227" s="28"/>
      <c r="AE227" s="28"/>
      <c r="AR227" s="161" t="s">
        <v>86</v>
      </c>
      <c r="AT227" s="161" t="s">
        <v>177</v>
      </c>
      <c r="AU227" s="161" t="s">
        <v>80</v>
      </c>
      <c r="AY227" s="16" t="s">
        <v>175</v>
      </c>
      <c r="BE227" s="162">
        <f>IF(N227="základná",J227,0)</f>
        <v>0</v>
      </c>
      <c r="BF227" s="162">
        <f>IF(N227="znížená",J227,0)</f>
        <v>0</v>
      </c>
      <c r="BG227" s="162">
        <f>IF(N227="zákl. prenesená",J227,0)</f>
        <v>0</v>
      </c>
      <c r="BH227" s="162">
        <f>IF(N227="zníž. prenesená",J227,0)</f>
        <v>0</v>
      </c>
      <c r="BI227" s="162">
        <f>IF(N227="nulová",J227,0)</f>
        <v>0</v>
      </c>
      <c r="BJ227" s="16" t="s">
        <v>80</v>
      </c>
      <c r="BK227" s="162">
        <f>ROUND(I227*H227,2)</f>
        <v>0</v>
      </c>
      <c r="BL227" s="16" t="s">
        <v>86</v>
      </c>
      <c r="BM227" s="161" t="s">
        <v>2413</v>
      </c>
    </row>
    <row r="228" spans="1:65" s="13" customFormat="1" x14ac:dyDescent="0.2">
      <c r="B228" s="163"/>
      <c r="D228" s="164" t="s">
        <v>182</v>
      </c>
      <c r="F228" s="166" t="s">
        <v>2414</v>
      </c>
      <c r="H228" s="167">
        <v>913.08</v>
      </c>
      <c r="L228" s="163"/>
      <c r="M228" s="168"/>
      <c r="N228" s="169"/>
      <c r="O228" s="169"/>
      <c r="P228" s="169"/>
      <c r="Q228" s="169"/>
      <c r="R228" s="169"/>
      <c r="S228" s="169"/>
      <c r="T228" s="170"/>
      <c r="AT228" s="165" t="s">
        <v>182</v>
      </c>
      <c r="AU228" s="165" t="s">
        <v>80</v>
      </c>
      <c r="AV228" s="13" t="s">
        <v>80</v>
      </c>
      <c r="AW228" s="13" t="s">
        <v>3</v>
      </c>
      <c r="AX228" s="13" t="s">
        <v>76</v>
      </c>
      <c r="AY228" s="165" t="s">
        <v>175</v>
      </c>
    </row>
    <row r="229" spans="1:65" s="2" customFormat="1" ht="24.2" customHeight="1" x14ac:dyDescent="0.2">
      <c r="A229" s="28"/>
      <c r="B229" s="149"/>
      <c r="C229" s="150" t="s">
        <v>338</v>
      </c>
      <c r="D229" s="150" t="s">
        <v>177</v>
      </c>
      <c r="E229" s="151" t="s">
        <v>297</v>
      </c>
      <c r="F229" s="152" t="s">
        <v>298</v>
      </c>
      <c r="G229" s="153" t="s">
        <v>282</v>
      </c>
      <c r="H229" s="154">
        <v>30.436</v>
      </c>
      <c r="I229" s="155"/>
      <c r="J229" s="155"/>
      <c r="K229" s="156"/>
      <c r="L229" s="29"/>
      <c r="M229" s="157" t="s">
        <v>1</v>
      </c>
      <c r="N229" s="158" t="s">
        <v>35</v>
      </c>
      <c r="O229" s="159">
        <v>0.89</v>
      </c>
      <c r="P229" s="159">
        <f>O229*H229</f>
        <v>27.088039999999999</v>
      </c>
      <c r="Q229" s="159">
        <v>0</v>
      </c>
      <c r="R229" s="159">
        <f>Q229*H229</f>
        <v>0</v>
      </c>
      <c r="S229" s="159">
        <v>0</v>
      </c>
      <c r="T229" s="160">
        <f>S229*H229</f>
        <v>0</v>
      </c>
      <c r="U229" s="28"/>
      <c r="V229" s="28"/>
      <c r="W229" s="28"/>
      <c r="X229" s="28"/>
      <c r="Y229" s="28"/>
      <c r="Z229" s="28"/>
      <c r="AA229" s="28"/>
      <c r="AB229" s="28"/>
      <c r="AC229" s="28"/>
      <c r="AD229" s="28"/>
      <c r="AE229" s="28"/>
      <c r="AR229" s="161" t="s">
        <v>86</v>
      </c>
      <c r="AT229" s="161" t="s">
        <v>177</v>
      </c>
      <c r="AU229" s="161" t="s">
        <v>80</v>
      </c>
      <c r="AY229" s="16" t="s">
        <v>175</v>
      </c>
      <c r="BE229" s="162">
        <f>IF(N229="základná",J229,0)</f>
        <v>0</v>
      </c>
      <c r="BF229" s="162">
        <f>IF(N229="znížená",J229,0)</f>
        <v>0</v>
      </c>
      <c r="BG229" s="162">
        <f>IF(N229="zákl. prenesená",J229,0)</f>
        <v>0</v>
      </c>
      <c r="BH229" s="162">
        <f>IF(N229="zníž. prenesená",J229,0)</f>
        <v>0</v>
      </c>
      <c r="BI229" s="162">
        <f>IF(N229="nulová",J229,0)</f>
        <v>0</v>
      </c>
      <c r="BJ229" s="16" t="s">
        <v>80</v>
      </c>
      <c r="BK229" s="162">
        <f>ROUND(I229*H229,2)</f>
        <v>0</v>
      </c>
      <c r="BL229" s="16" t="s">
        <v>86</v>
      </c>
      <c r="BM229" s="161" t="s">
        <v>2415</v>
      </c>
    </row>
    <row r="230" spans="1:65" s="2" customFormat="1" ht="24.2" customHeight="1" x14ac:dyDescent="0.2">
      <c r="A230" s="28"/>
      <c r="B230" s="149"/>
      <c r="C230" s="150" t="s">
        <v>342</v>
      </c>
      <c r="D230" s="150" t="s">
        <v>177</v>
      </c>
      <c r="E230" s="151" t="s">
        <v>301</v>
      </c>
      <c r="F230" s="152" t="s">
        <v>302</v>
      </c>
      <c r="G230" s="153" t="s">
        <v>282</v>
      </c>
      <c r="H230" s="154">
        <v>30.436</v>
      </c>
      <c r="I230" s="155"/>
      <c r="J230" s="155"/>
      <c r="K230" s="156"/>
      <c r="L230" s="29"/>
      <c r="M230" s="157" t="s">
        <v>1</v>
      </c>
      <c r="N230" s="158" t="s">
        <v>35</v>
      </c>
      <c r="O230" s="159">
        <v>0.1</v>
      </c>
      <c r="P230" s="159">
        <f>O230*H230</f>
        <v>3.0436000000000001</v>
      </c>
      <c r="Q230" s="159">
        <v>0</v>
      </c>
      <c r="R230" s="159">
        <f>Q230*H230</f>
        <v>0</v>
      </c>
      <c r="S230" s="159">
        <v>0</v>
      </c>
      <c r="T230" s="160">
        <f>S230*H230</f>
        <v>0</v>
      </c>
      <c r="U230" s="28"/>
      <c r="V230" s="28"/>
      <c r="W230" s="28"/>
      <c r="X230" s="28"/>
      <c r="Y230" s="28"/>
      <c r="Z230" s="28"/>
      <c r="AA230" s="28"/>
      <c r="AB230" s="28"/>
      <c r="AC230" s="28"/>
      <c r="AD230" s="28"/>
      <c r="AE230" s="28"/>
      <c r="AR230" s="161" t="s">
        <v>86</v>
      </c>
      <c r="AT230" s="161" t="s">
        <v>177</v>
      </c>
      <c r="AU230" s="161" t="s">
        <v>80</v>
      </c>
      <c r="AY230" s="16" t="s">
        <v>175</v>
      </c>
      <c r="BE230" s="162">
        <f>IF(N230="základná",J230,0)</f>
        <v>0</v>
      </c>
      <c r="BF230" s="162">
        <f>IF(N230="znížená",J230,0)</f>
        <v>0</v>
      </c>
      <c r="BG230" s="162">
        <f>IF(N230="zákl. prenesená",J230,0)</f>
        <v>0</v>
      </c>
      <c r="BH230" s="162">
        <f>IF(N230="zníž. prenesená",J230,0)</f>
        <v>0</v>
      </c>
      <c r="BI230" s="162">
        <f>IF(N230="nulová",J230,0)</f>
        <v>0</v>
      </c>
      <c r="BJ230" s="16" t="s">
        <v>80</v>
      </c>
      <c r="BK230" s="162">
        <f>ROUND(I230*H230,2)</f>
        <v>0</v>
      </c>
      <c r="BL230" s="16" t="s">
        <v>86</v>
      </c>
      <c r="BM230" s="161" t="s">
        <v>2416</v>
      </c>
    </row>
    <row r="231" spans="1:65" s="2" customFormat="1" ht="24.2" customHeight="1" x14ac:dyDescent="0.2">
      <c r="A231" s="28"/>
      <c r="B231" s="149"/>
      <c r="C231" s="150" t="s">
        <v>346</v>
      </c>
      <c r="D231" s="150" t="s">
        <v>177</v>
      </c>
      <c r="E231" s="151" t="s">
        <v>305</v>
      </c>
      <c r="F231" s="152" t="s">
        <v>306</v>
      </c>
      <c r="G231" s="153" t="s">
        <v>282</v>
      </c>
      <c r="H231" s="154">
        <v>30.436</v>
      </c>
      <c r="I231" s="155"/>
      <c r="J231" s="155"/>
      <c r="K231" s="156"/>
      <c r="L231" s="29"/>
      <c r="M231" s="157" t="s">
        <v>1</v>
      </c>
      <c r="N231" s="158" t="s">
        <v>35</v>
      </c>
      <c r="O231" s="159">
        <v>0</v>
      </c>
      <c r="P231" s="159">
        <f>O231*H231</f>
        <v>0</v>
      </c>
      <c r="Q231" s="159">
        <v>0</v>
      </c>
      <c r="R231" s="159">
        <f>Q231*H231</f>
        <v>0</v>
      </c>
      <c r="S231" s="159">
        <v>0</v>
      </c>
      <c r="T231" s="160">
        <f>S231*H231</f>
        <v>0</v>
      </c>
      <c r="U231" s="28"/>
      <c r="V231" s="28"/>
      <c r="W231" s="28"/>
      <c r="X231" s="28"/>
      <c r="Y231" s="28"/>
      <c r="Z231" s="28"/>
      <c r="AA231" s="28"/>
      <c r="AB231" s="28"/>
      <c r="AC231" s="28"/>
      <c r="AD231" s="28"/>
      <c r="AE231" s="28"/>
      <c r="AR231" s="161" t="s">
        <v>86</v>
      </c>
      <c r="AT231" s="161" t="s">
        <v>177</v>
      </c>
      <c r="AU231" s="161" t="s">
        <v>80</v>
      </c>
      <c r="AY231" s="16" t="s">
        <v>175</v>
      </c>
      <c r="BE231" s="162">
        <f>IF(N231="základná",J231,0)</f>
        <v>0</v>
      </c>
      <c r="BF231" s="162">
        <f>IF(N231="znížená",J231,0)</f>
        <v>0</v>
      </c>
      <c r="BG231" s="162">
        <f>IF(N231="zákl. prenesená",J231,0)</f>
        <v>0</v>
      </c>
      <c r="BH231" s="162">
        <f>IF(N231="zníž. prenesená",J231,0)</f>
        <v>0</v>
      </c>
      <c r="BI231" s="162">
        <f>IF(N231="nulová",J231,0)</f>
        <v>0</v>
      </c>
      <c r="BJ231" s="16" t="s">
        <v>80</v>
      </c>
      <c r="BK231" s="162">
        <f>ROUND(I231*H231,2)</f>
        <v>0</v>
      </c>
      <c r="BL231" s="16" t="s">
        <v>86</v>
      </c>
      <c r="BM231" s="161" t="s">
        <v>2417</v>
      </c>
    </row>
    <row r="232" spans="1:65" s="12" customFormat="1" ht="25.9" customHeight="1" x14ac:dyDescent="0.2">
      <c r="B232" s="137"/>
      <c r="D232" s="138" t="s">
        <v>68</v>
      </c>
      <c r="E232" s="139" t="s">
        <v>314</v>
      </c>
      <c r="F232" s="139" t="s">
        <v>315</v>
      </c>
      <c r="J232" s="140"/>
      <c r="L232" s="137"/>
      <c r="M232" s="141"/>
      <c r="N232" s="142"/>
      <c r="O232" s="142"/>
      <c r="P232" s="143">
        <f>P233+P245+P254+P259+P263+P266+P275+P311+P328+P357+P381</f>
        <v>561.16741101999992</v>
      </c>
      <c r="Q232" s="142"/>
      <c r="R232" s="143">
        <f>R233+R245+R254+R259+R263+R266+R275+R311+R328+R357+R381</f>
        <v>6.1908303999999994</v>
      </c>
      <c r="S232" s="142"/>
      <c r="T232" s="144">
        <f>T233+T245+T254+T259+T263+T266+T275+T311+T328+T357+T381</f>
        <v>0.283632</v>
      </c>
      <c r="AR232" s="138" t="s">
        <v>80</v>
      </c>
      <c r="AT232" s="145" t="s">
        <v>68</v>
      </c>
      <c r="AU232" s="145" t="s">
        <v>69</v>
      </c>
      <c r="AY232" s="138" t="s">
        <v>175</v>
      </c>
      <c r="BK232" s="146">
        <f>BK233+BK245+BK254+BK259+BK263+BK266+BK275+BK311+BK328+BK357+BK381</f>
        <v>0</v>
      </c>
    </row>
    <row r="233" spans="1:65" s="12" customFormat="1" ht="22.9" customHeight="1" x14ac:dyDescent="0.2">
      <c r="B233" s="137"/>
      <c r="D233" s="138" t="s">
        <v>68</v>
      </c>
      <c r="E233" s="147" t="s">
        <v>1044</v>
      </c>
      <c r="F233" s="147" t="s">
        <v>1045</v>
      </c>
      <c r="J233" s="148"/>
      <c r="L233" s="137"/>
      <c r="M233" s="141"/>
      <c r="N233" s="142"/>
      <c r="O233" s="142"/>
      <c r="P233" s="143">
        <f>SUM(P234:P244)</f>
        <v>2.0517484000000001</v>
      </c>
      <c r="Q233" s="142"/>
      <c r="R233" s="143">
        <f>SUM(R234:R244)</f>
        <v>5.2715900000000003E-2</v>
      </c>
      <c r="S233" s="142"/>
      <c r="T233" s="144">
        <f>SUM(T234:T244)</f>
        <v>0</v>
      </c>
      <c r="AR233" s="138" t="s">
        <v>80</v>
      </c>
      <c r="AT233" s="145" t="s">
        <v>68</v>
      </c>
      <c r="AU233" s="145" t="s">
        <v>76</v>
      </c>
      <c r="AY233" s="138" t="s">
        <v>175</v>
      </c>
      <c r="BK233" s="146">
        <f>SUM(BK234:BK244)</f>
        <v>0</v>
      </c>
    </row>
    <row r="234" spans="1:65" s="2" customFormat="1" ht="24.2" customHeight="1" x14ac:dyDescent="0.2">
      <c r="A234" s="28"/>
      <c r="B234" s="149"/>
      <c r="C234" s="150" t="s">
        <v>353</v>
      </c>
      <c r="D234" s="150" t="s">
        <v>177</v>
      </c>
      <c r="E234" s="151" t="s">
        <v>2418</v>
      </c>
      <c r="F234" s="152" t="s">
        <v>2419</v>
      </c>
      <c r="G234" s="153" t="s">
        <v>180</v>
      </c>
      <c r="H234" s="154">
        <v>9.16</v>
      </c>
      <c r="I234" s="155"/>
      <c r="J234" s="155"/>
      <c r="K234" s="156"/>
      <c r="L234" s="29"/>
      <c r="M234" s="157" t="s">
        <v>1</v>
      </c>
      <c r="N234" s="158" t="s">
        <v>35</v>
      </c>
      <c r="O234" s="159">
        <v>1.2999999999999999E-2</v>
      </c>
      <c r="P234" s="159">
        <f>O234*H234</f>
        <v>0.11907999999999999</v>
      </c>
      <c r="Q234" s="159">
        <v>0</v>
      </c>
      <c r="R234" s="159">
        <f>Q234*H234</f>
        <v>0</v>
      </c>
      <c r="S234" s="159">
        <v>0</v>
      </c>
      <c r="T234" s="160">
        <f>S234*H234</f>
        <v>0</v>
      </c>
      <c r="U234" s="28"/>
      <c r="V234" s="28"/>
      <c r="W234" s="28"/>
      <c r="X234" s="28"/>
      <c r="Y234" s="28"/>
      <c r="Z234" s="28"/>
      <c r="AA234" s="28"/>
      <c r="AB234" s="28"/>
      <c r="AC234" s="28"/>
      <c r="AD234" s="28"/>
      <c r="AE234" s="28"/>
      <c r="AR234" s="161" t="s">
        <v>243</v>
      </c>
      <c r="AT234" s="161" t="s">
        <v>177</v>
      </c>
      <c r="AU234" s="161" t="s">
        <v>80</v>
      </c>
      <c r="AY234" s="16" t="s">
        <v>175</v>
      </c>
      <c r="BE234" s="162">
        <f>IF(N234="základná",J234,0)</f>
        <v>0</v>
      </c>
      <c r="BF234" s="162">
        <f>IF(N234="znížená",J234,0)</f>
        <v>0</v>
      </c>
      <c r="BG234" s="162">
        <f>IF(N234="zákl. prenesená",J234,0)</f>
        <v>0</v>
      </c>
      <c r="BH234" s="162">
        <f>IF(N234="zníž. prenesená",J234,0)</f>
        <v>0</v>
      </c>
      <c r="BI234" s="162">
        <f>IF(N234="nulová",J234,0)</f>
        <v>0</v>
      </c>
      <c r="BJ234" s="16" t="s">
        <v>80</v>
      </c>
      <c r="BK234" s="162">
        <f>ROUND(I234*H234,2)</f>
        <v>0</v>
      </c>
      <c r="BL234" s="16" t="s">
        <v>243</v>
      </c>
      <c r="BM234" s="161" t="s">
        <v>2420</v>
      </c>
    </row>
    <row r="235" spans="1:65" s="13" customFormat="1" x14ac:dyDescent="0.2">
      <c r="B235" s="163"/>
      <c r="D235" s="164" t="s">
        <v>182</v>
      </c>
      <c r="E235" s="165" t="s">
        <v>1</v>
      </c>
      <c r="F235" s="166" t="s">
        <v>2421</v>
      </c>
      <c r="H235" s="167">
        <v>2.16</v>
      </c>
      <c r="L235" s="163"/>
      <c r="M235" s="168"/>
      <c r="N235" s="169"/>
      <c r="O235" s="169"/>
      <c r="P235" s="169"/>
      <c r="Q235" s="169"/>
      <c r="R235" s="169"/>
      <c r="S235" s="169"/>
      <c r="T235" s="170"/>
      <c r="AT235" s="165" t="s">
        <v>182</v>
      </c>
      <c r="AU235" s="165" t="s">
        <v>80</v>
      </c>
      <c r="AV235" s="13" t="s">
        <v>80</v>
      </c>
      <c r="AW235" s="13" t="s">
        <v>25</v>
      </c>
      <c r="AX235" s="13" t="s">
        <v>69</v>
      </c>
      <c r="AY235" s="165" t="s">
        <v>175</v>
      </c>
    </row>
    <row r="236" spans="1:65" s="13" customFormat="1" x14ac:dyDescent="0.2">
      <c r="B236" s="163"/>
      <c r="D236" s="164" t="s">
        <v>182</v>
      </c>
      <c r="E236" s="165" t="s">
        <v>1</v>
      </c>
      <c r="F236" s="166" t="s">
        <v>2422</v>
      </c>
      <c r="H236" s="167">
        <v>4.5</v>
      </c>
      <c r="L236" s="163"/>
      <c r="M236" s="168"/>
      <c r="N236" s="169"/>
      <c r="O236" s="169"/>
      <c r="P236" s="169"/>
      <c r="Q236" s="169"/>
      <c r="R236" s="169"/>
      <c r="S236" s="169"/>
      <c r="T236" s="170"/>
      <c r="AT236" s="165" t="s">
        <v>182</v>
      </c>
      <c r="AU236" s="165" t="s">
        <v>80</v>
      </c>
      <c r="AV236" s="13" t="s">
        <v>80</v>
      </c>
      <c r="AW236" s="13" t="s">
        <v>25</v>
      </c>
      <c r="AX236" s="13" t="s">
        <v>69</v>
      </c>
      <c r="AY236" s="165" t="s">
        <v>175</v>
      </c>
    </row>
    <row r="237" spans="1:65" s="13" customFormat="1" x14ac:dyDescent="0.2">
      <c r="B237" s="163"/>
      <c r="D237" s="164" t="s">
        <v>182</v>
      </c>
      <c r="E237" s="165" t="s">
        <v>1</v>
      </c>
      <c r="F237" s="166" t="s">
        <v>2423</v>
      </c>
      <c r="H237" s="167">
        <v>2.5</v>
      </c>
      <c r="L237" s="163"/>
      <c r="M237" s="168"/>
      <c r="N237" s="169"/>
      <c r="O237" s="169"/>
      <c r="P237" s="169"/>
      <c r="Q237" s="169"/>
      <c r="R237" s="169"/>
      <c r="S237" s="169"/>
      <c r="T237" s="170"/>
      <c r="AT237" s="165" t="s">
        <v>182</v>
      </c>
      <c r="AU237" s="165" t="s">
        <v>80</v>
      </c>
      <c r="AV237" s="13" t="s">
        <v>80</v>
      </c>
      <c r="AW237" s="13" t="s">
        <v>25</v>
      </c>
      <c r="AX237" s="13" t="s">
        <v>69</v>
      </c>
      <c r="AY237" s="165" t="s">
        <v>175</v>
      </c>
    </row>
    <row r="238" spans="1:65" s="14" customFormat="1" x14ac:dyDescent="0.2">
      <c r="B238" s="171"/>
      <c r="D238" s="164" t="s">
        <v>182</v>
      </c>
      <c r="E238" s="172" t="s">
        <v>1</v>
      </c>
      <c r="F238" s="173" t="s">
        <v>216</v>
      </c>
      <c r="H238" s="174">
        <v>9.16</v>
      </c>
      <c r="L238" s="171"/>
      <c r="M238" s="175"/>
      <c r="N238" s="176"/>
      <c r="O238" s="176"/>
      <c r="P238" s="176"/>
      <c r="Q238" s="176"/>
      <c r="R238" s="176"/>
      <c r="S238" s="176"/>
      <c r="T238" s="177"/>
      <c r="AT238" s="172" t="s">
        <v>182</v>
      </c>
      <c r="AU238" s="172" t="s">
        <v>80</v>
      </c>
      <c r="AV238" s="14" t="s">
        <v>86</v>
      </c>
      <c r="AW238" s="14" t="s">
        <v>25</v>
      </c>
      <c r="AX238" s="14" t="s">
        <v>76</v>
      </c>
      <c r="AY238" s="172" t="s">
        <v>175</v>
      </c>
    </row>
    <row r="239" spans="1:65" s="2" customFormat="1" ht="16.5" customHeight="1" x14ac:dyDescent="0.2">
      <c r="A239" s="28"/>
      <c r="B239" s="149"/>
      <c r="C239" s="178" t="s">
        <v>357</v>
      </c>
      <c r="D239" s="178" t="s">
        <v>324</v>
      </c>
      <c r="E239" s="179" t="s">
        <v>2424</v>
      </c>
      <c r="F239" s="180" t="s">
        <v>2425</v>
      </c>
      <c r="G239" s="181" t="s">
        <v>282</v>
      </c>
      <c r="H239" s="182">
        <v>3.0000000000000001E-3</v>
      </c>
      <c r="I239" s="183"/>
      <c r="J239" s="183"/>
      <c r="K239" s="184"/>
      <c r="L239" s="185"/>
      <c r="M239" s="186" t="s">
        <v>1</v>
      </c>
      <c r="N239" s="187" t="s">
        <v>35</v>
      </c>
      <c r="O239" s="159">
        <v>0</v>
      </c>
      <c r="P239" s="159">
        <f>O239*H239</f>
        <v>0</v>
      </c>
      <c r="Q239" s="159">
        <v>1</v>
      </c>
      <c r="R239" s="159">
        <f>Q239*H239</f>
        <v>3.0000000000000001E-3</v>
      </c>
      <c r="S239" s="159">
        <v>0</v>
      </c>
      <c r="T239" s="160">
        <f>S239*H239</f>
        <v>0</v>
      </c>
      <c r="U239" s="28"/>
      <c r="V239" s="28"/>
      <c r="W239" s="28"/>
      <c r="X239" s="28"/>
      <c r="Y239" s="28"/>
      <c r="Z239" s="28"/>
      <c r="AA239" s="28"/>
      <c r="AB239" s="28"/>
      <c r="AC239" s="28"/>
      <c r="AD239" s="28"/>
      <c r="AE239" s="28"/>
      <c r="AR239" s="161" t="s">
        <v>327</v>
      </c>
      <c r="AT239" s="161" t="s">
        <v>324</v>
      </c>
      <c r="AU239" s="161" t="s">
        <v>80</v>
      </c>
      <c r="AY239" s="16" t="s">
        <v>175</v>
      </c>
      <c r="BE239" s="162">
        <f>IF(N239="základná",J239,0)</f>
        <v>0</v>
      </c>
      <c r="BF239" s="162">
        <f>IF(N239="znížená",J239,0)</f>
        <v>0</v>
      </c>
      <c r="BG239" s="162">
        <f>IF(N239="zákl. prenesená",J239,0)</f>
        <v>0</v>
      </c>
      <c r="BH239" s="162">
        <f>IF(N239="zníž. prenesená",J239,0)</f>
        <v>0</v>
      </c>
      <c r="BI239" s="162">
        <f>IF(N239="nulová",J239,0)</f>
        <v>0</v>
      </c>
      <c r="BJ239" s="16" t="s">
        <v>80</v>
      </c>
      <c r="BK239" s="162">
        <f>ROUND(I239*H239,2)</f>
        <v>0</v>
      </c>
      <c r="BL239" s="16" t="s">
        <v>243</v>
      </c>
      <c r="BM239" s="161" t="s">
        <v>2426</v>
      </c>
    </row>
    <row r="240" spans="1:65" s="13" customFormat="1" x14ac:dyDescent="0.2">
      <c r="B240" s="163"/>
      <c r="D240" s="164" t="s">
        <v>182</v>
      </c>
      <c r="F240" s="166" t="s">
        <v>2427</v>
      </c>
      <c r="H240" s="167">
        <v>3.0000000000000001E-3</v>
      </c>
      <c r="L240" s="163"/>
      <c r="M240" s="168"/>
      <c r="N240" s="169"/>
      <c r="O240" s="169"/>
      <c r="P240" s="169"/>
      <c r="Q240" s="169"/>
      <c r="R240" s="169"/>
      <c r="S240" s="169"/>
      <c r="T240" s="170"/>
      <c r="AT240" s="165" t="s">
        <v>182</v>
      </c>
      <c r="AU240" s="165" t="s">
        <v>80</v>
      </c>
      <c r="AV240" s="13" t="s">
        <v>80</v>
      </c>
      <c r="AW240" s="13" t="s">
        <v>3</v>
      </c>
      <c r="AX240" s="13" t="s">
        <v>76</v>
      </c>
      <c r="AY240" s="165" t="s">
        <v>175</v>
      </c>
    </row>
    <row r="241" spans="1:65" s="2" customFormat="1" ht="24.2" customHeight="1" x14ac:dyDescent="0.2">
      <c r="A241" s="28"/>
      <c r="B241" s="149"/>
      <c r="C241" s="150" t="s">
        <v>363</v>
      </c>
      <c r="D241" s="150" t="s">
        <v>177</v>
      </c>
      <c r="E241" s="151" t="s">
        <v>2428</v>
      </c>
      <c r="F241" s="152" t="s">
        <v>2429</v>
      </c>
      <c r="G241" s="153" t="s">
        <v>180</v>
      </c>
      <c r="H241" s="154">
        <v>9.16</v>
      </c>
      <c r="I241" s="155"/>
      <c r="J241" s="155"/>
      <c r="K241" s="156"/>
      <c r="L241" s="29"/>
      <c r="M241" s="157" t="s">
        <v>1</v>
      </c>
      <c r="N241" s="158" t="s">
        <v>35</v>
      </c>
      <c r="O241" s="159">
        <v>0.21099000000000001</v>
      </c>
      <c r="P241" s="159">
        <f>O241*H241</f>
        <v>1.9326684000000001</v>
      </c>
      <c r="Q241" s="159">
        <v>5.4000000000000001E-4</v>
      </c>
      <c r="R241" s="159">
        <f>Q241*H241</f>
        <v>4.9464000000000001E-3</v>
      </c>
      <c r="S241" s="159">
        <v>0</v>
      </c>
      <c r="T241" s="160">
        <f>S241*H241</f>
        <v>0</v>
      </c>
      <c r="U241" s="28"/>
      <c r="V241" s="28"/>
      <c r="W241" s="28"/>
      <c r="X241" s="28"/>
      <c r="Y241" s="28"/>
      <c r="Z241" s="28"/>
      <c r="AA241" s="28"/>
      <c r="AB241" s="28"/>
      <c r="AC241" s="28"/>
      <c r="AD241" s="28"/>
      <c r="AE241" s="28"/>
      <c r="AR241" s="161" t="s">
        <v>243</v>
      </c>
      <c r="AT241" s="161" t="s">
        <v>177</v>
      </c>
      <c r="AU241" s="161" t="s">
        <v>80</v>
      </c>
      <c r="AY241" s="16" t="s">
        <v>175</v>
      </c>
      <c r="BE241" s="162">
        <f>IF(N241="základná",J241,0)</f>
        <v>0</v>
      </c>
      <c r="BF241" s="162">
        <f>IF(N241="znížená",J241,0)</f>
        <v>0</v>
      </c>
      <c r="BG241" s="162">
        <f>IF(N241="zákl. prenesená",J241,0)</f>
        <v>0</v>
      </c>
      <c r="BH241" s="162">
        <f>IF(N241="zníž. prenesená",J241,0)</f>
        <v>0</v>
      </c>
      <c r="BI241" s="162">
        <f>IF(N241="nulová",J241,0)</f>
        <v>0</v>
      </c>
      <c r="BJ241" s="16" t="s">
        <v>80</v>
      </c>
      <c r="BK241" s="162">
        <f>ROUND(I241*H241,2)</f>
        <v>0</v>
      </c>
      <c r="BL241" s="16" t="s">
        <v>243</v>
      </c>
      <c r="BM241" s="161" t="s">
        <v>2430</v>
      </c>
    </row>
    <row r="242" spans="1:65" s="2" customFormat="1" ht="24.2" customHeight="1" x14ac:dyDescent="0.2">
      <c r="A242" s="28"/>
      <c r="B242" s="149"/>
      <c r="C242" s="178" t="s">
        <v>367</v>
      </c>
      <c r="D242" s="178" t="s">
        <v>324</v>
      </c>
      <c r="E242" s="179" t="s">
        <v>1066</v>
      </c>
      <c r="F242" s="180" t="s">
        <v>2943</v>
      </c>
      <c r="G242" s="181" t="s">
        <v>180</v>
      </c>
      <c r="H242" s="182">
        <v>10.534000000000001</v>
      </c>
      <c r="I242" s="183"/>
      <c r="J242" s="183"/>
      <c r="K242" s="184"/>
      <c r="L242" s="185"/>
      <c r="M242" s="186" t="s">
        <v>1</v>
      </c>
      <c r="N242" s="187" t="s">
        <v>35</v>
      </c>
      <c r="O242" s="159">
        <v>0</v>
      </c>
      <c r="P242" s="159">
        <f>O242*H242</f>
        <v>0</v>
      </c>
      <c r="Q242" s="159">
        <v>4.2500000000000003E-3</v>
      </c>
      <c r="R242" s="159">
        <f>Q242*H242</f>
        <v>4.4769500000000004E-2</v>
      </c>
      <c r="S242" s="159">
        <v>0</v>
      </c>
      <c r="T242" s="160">
        <f>S242*H242</f>
        <v>0</v>
      </c>
      <c r="U242" s="28"/>
      <c r="V242" s="28"/>
      <c r="W242" s="28"/>
      <c r="X242" s="28"/>
      <c r="Y242" s="28"/>
      <c r="Z242" s="28"/>
      <c r="AA242" s="28"/>
      <c r="AB242" s="28"/>
      <c r="AC242" s="28"/>
      <c r="AD242" s="28"/>
      <c r="AE242" s="28"/>
      <c r="AR242" s="161" t="s">
        <v>327</v>
      </c>
      <c r="AT242" s="161" t="s">
        <v>324</v>
      </c>
      <c r="AU242" s="161" t="s">
        <v>80</v>
      </c>
      <c r="AY242" s="16" t="s">
        <v>175</v>
      </c>
      <c r="BE242" s="162">
        <f>IF(N242="základná",J242,0)</f>
        <v>0</v>
      </c>
      <c r="BF242" s="162">
        <f>IF(N242="znížená",J242,0)</f>
        <v>0</v>
      </c>
      <c r="BG242" s="162">
        <f>IF(N242="zákl. prenesená",J242,0)</f>
        <v>0</v>
      </c>
      <c r="BH242" s="162">
        <f>IF(N242="zníž. prenesená",J242,0)</f>
        <v>0</v>
      </c>
      <c r="BI242" s="162">
        <f>IF(N242="nulová",J242,0)</f>
        <v>0</v>
      </c>
      <c r="BJ242" s="16" t="s">
        <v>80</v>
      </c>
      <c r="BK242" s="162">
        <f>ROUND(I242*H242,2)</f>
        <v>0</v>
      </c>
      <c r="BL242" s="16" t="s">
        <v>243</v>
      </c>
      <c r="BM242" s="161" t="s">
        <v>2431</v>
      </c>
    </row>
    <row r="243" spans="1:65" s="13" customFormat="1" x14ac:dyDescent="0.2">
      <c r="B243" s="163"/>
      <c r="D243" s="164" t="s">
        <v>182</v>
      </c>
      <c r="F243" s="166" t="s">
        <v>2432</v>
      </c>
      <c r="H243" s="167">
        <v>10.534000000000001</v>
      </c>
      <c r="L243" s="163"/>
      <c r="M243" s="168"/>
      <c r="N243" s="169"/>
      <c r="O243" s="169"/>
      <c r="P243" s="169"/>
      <c r="Q243" s="169"/>
      <c r="R243" s="169"/>
      <c r="S243" s="169"/>
      <c r="T243" s="170"/>
      <c r="AT243" s="165" t="s">
        <v>182</v>
      </c>
      <c r="AU243" s="165" t="s">
        <v>80</v>
      </c>
      <c r="AV243" s="13" t="s">
        <v>80</v>
      </c>
      <c r="AW243" s="13" t="s">
        <v>3</v>
      </c>
      <c r="AX243" s="13" t="s">
        <v>76</v>
      </c>
      <c r="AY243" s="165" t="s">
        <v>175</v>
      </c>
    </row>
    <row r="244" spans="1:65" s="2" customFormat="1" ht="24.2" customHeight="1" x14ac:dyDescent="0.2">
      <c r="A244" s="28"/>
      <c r="B244" s="149"/>
      <c r="C244" s="150" t="s">
        <v>372</v>
      </c>
      <c r="D244" s="150" t="s">
        <v>177</v>
      </c>
      <c r="E244" s="151" t="s">
        <v>2433</v>
      </c>
      <c r="F244" s="152" t="s">
        <v>2434</v>
      </c>
      <c r="G244" s="153" t="s">
        <v>349</v>
      </c>
      <c r="H244" s="154">
        <v>0.91600000000000004</v>
      </c>
      <c r="I244" s="155"/>
      <c r="J244" s="155"/>
      <c r="K244" s="156"/>
      <c r="L244" s="29"/>
      <c r="M244" s="157" t="s">
        <v>1</v>
      </c>
      <c r="N244" s="158" t="s">
        <v>35</v>
      </c>
      <c r="O244" s="159">
        <v>0</v>
      </c>
      <c r="P244" s="159">
        <f>O244*H244</f>
        <v>0</v>
      </c>
      <c r="Q244" s="159">
        <v>0</v>
      </c>
      <c r="R244" s="159">
        <f>Q244*H244</f>
        <v>0</v>
      </c>
      <c r="S244" s="159">
        <v>0</v>
      </c>
      <c r="T244" s="160">
        <f>S244*H244</f>
        <v>0</v>
      </c>
      <c r="U244" s="28"/>
      <c r="V244" s="28"/>
      <c r="W244" s="28"/>
      <c r="X244" s="28"/>
      <c r="Y244" s="28"/>
      <c r="Z244" s="28"/>
      <c r="AA244" s="28"/>
      <c r="AB244" s="28"/>
      <c r="AC244" s="28"/>
      <c r="AD244" s="28"/>
      <c r="AE244" s="28"/>
      <c r="AR244" s="161" t="s">
        <v>243</v>
      </c>
      <c r="AT244" s="161" t="s">
        <v>177</v>
      </c>
      <c r="AU244" s="161" t="s">
        <v>80</v>
      </c>
      <c r="AY244" s="16" t="s">
        <v>175</v>
      </c>
      <c r="BE244" s="162">
        <f>IF(N244="základná",J244,0)</f>
        <v>0</v>
      </c>
      <c r="BF244" s="162">
        <f>IF(N244="znížená",J244,0)</f>
        <v>0</v>
      </c>
      <c r="BG244" s="162">
        <f>IF(N244="zákl. prenesená",J244,0)</f>
        <v>0</v>
      </c>
      <c r="BH244" s="162">
        <f>IF(N244="zníž. prenesená",J244,0)</f>
        <v>0</v>
      </c>
      <c r="BI244" s="162">
        <f>IF(N244="nulová",J244,0)</f>
        <v>0</v>
      </c>
      <c r="BJ244" s="16" t="s">
        <v>80</v>
      </c>
      <c r="BK244" s="162">
        <f>ROUND(I244*H244,2)</f>
        <v>0</v>
      </c>
      <c r="BL244" s="16" t="s">
        <v>243</v>
      </c>
      <c r="BM244" s="161" t="s">
        <v>2435</v>
      </c>
    </row>
    <row r="245" spans="1:65" s="12" customFormat="1" ht="22.9" customHeight="1" x14ac:dyDescent="0.2">
      <c r="B245" s="137"/>
      <c r="D245" s="138" t="s">
        <v>68</v>
      </c>
      <c r="E245" s="147" t="s">
        <v>316</v>
      </c>
      <c r="F245" s="147" t="s">
        <v>317</v>
      </c>
      <c r="J245" s="148"/>
      <c r="L245" s="137"/>
      <c r="M245" s="141"/>
      <c r="N245" s="142"/>
      <c r="O245" s="142"/>
      <c r="P245" s="143">
        <f>SUM(P246:P253)</f>
        <v>0.50231999999999999</v>
      </c>
      <c r="Q245" s="142"/>
      <c r="R245" s="143">
        <f>SUM(R246:R253)</f>
        <v>1.300695E-2</v>
      </c>
      <c r="S245" s="142"/>
      <c r="T245" s="144">
        <f>SUM(T246:T253)</f>
        <v>0</v>
      </c>
      <c r="AR245" s="138" t="s">
        <v>80</v>
      </c>
      <c r="AT245" s="145" t="s">
        <v>68</v>
      </c>
      <c r="AU245" s="145" t="s">
        <v>76</v>
      </c>
      <c r="AY245" s="138" t="s">
        <v>175</v>
      </c>
      <c r="BK245" s="146">
        <f>SUM(BK246:BK253)</f>
        <v>0</v>
      </c>
    </row>
    <row r="246" spans="1:65" s="2" customFormat="1" ht="24.2" customHeight="1" x14ac:dyDescent="0.2">
      <c r="A246" s="28"/>
      <c r="B246" s="149"/>
      <c r="C246" s="150" t="s">
        <v>376</v>
      </c>
      <c r="D246" s="150" t="s">
        <v>177</v>
      </c>
      <c r="E246" s="151" t="s">
        <v>2436</v>
      </c>
      <c r="F246" s="152" t="s">
        <v>2437</v>
      </c>
      <c r="G246" s="153" t="s">
        <v>180</v>
      </c>
      <c r="H246" s="154">
        <v>7.7279999999999998</v>
      </c>
      <c r="I246" s="155"/>
      <c r="J246" s="155"/>
      <c r="K246" s="156"/>
      <c r="L246" s="29"/>
      <c r="M246" s="157" t="s">
        <v>1</v>
      </c>
      <c r="N246" s="158" t="s">
        <v>35</v>
      </c>
      <c r="O246" s="159">
        <v>6.5000000000000002E-2</v>
      </c>
      <c r="P246" s="159">
        <f>O246*H246</f>
        <v>0.50231999999999999</v>
      </c>
      <c r="Q246" s="159">
        <v>0</v>
      </c>
      <c r="R246" s="159">
        <f>Q246*H246</f>
        <v>0</v>
      </c>
      <c r="S246" s="159">
        <v>0</v>
      </c>
      <c r="T246" s="160">
        <f>S246*H246</f>
        <v>0</v>
      </c>
      <c r="U246" s="28"/>
      <c r="V246" s="28"/>
      <c r="W246" s="28"/>
      <c r="X246" s="28"/>
      <c r="Y246" s="28"/>
      <c r="Z246" s="28"/>
      <c r="AA246" s="28"/>
      <c r="AB246" s="28"/>
      <c r="AC246" s="28"/>
      <c r="AD246" s="28"/>
      <c r="AE246" s="28"/>
      <c r="AR246" s="161" t="s">
        <v>243</v>
      </c>
      <c r="AT246" s="161" t="s">
        <v>177</v>
      </c>
      <c r="AU246" s="161" t="s">
        <v>80</v>
      </c>
      <c r="AY246" s="16" t="s">
        <v>175</v>
      </c>
      <c r="BE246" s="162">
        <f>IF(N246="základná",J246,0)</f>
        <v>0</v>
      </c>
      <c r="BF246" s="162">
        <f>IF(N246="znížená",J246,0)</f>
        <v>0</v>
      </c>
      <c r="BG246" s="162">
        <f>IF(N246="zákl. prenesená",J246,0)</f>
        <v>0</v>
      </c>
      <c r="BH246" s="162">
        <f>IF(N246="zníž. prenesená",J246,0)</f>
        <v>0</v>
      </c>
      <c r="BI246" s="162">
        <f>IF(N246="nulová",J246,0)</f>
        <v>0</v>
      </c>
      <c r="BJ246" s="16" t="s">
        <v>80</v>
      </c>
      <c r="BK246" s="162">
        <f>ROUND(I246*H246,2)</f>
        <v>0</v>
      </c>
      <c r="BL246" s="16" t="s">
        <v>243</v>
      </c>
      <c r="BM246" s="161" t="s">
        <v>2438</v>
      </c>
    </row>
    <row r="247" spans="1:65" s="13" customFormat="1" x14ac:dyDescent="0.2">
      <c r="B247" s="163"/>
      <c r="D247" s="164" t="s">
        <v>182</v>
      </c>
      <c r="E247" s="165" t="s">
        <v>1</v>
      </c>
      <c r="F247" s="166" t="s">
        <v>2439</v>
      </c>
      <c r="H247" s="167">
        <v>1.728</v>
      </c>
      <c r="L247" s="163"/>
      <c r="M247" s="168"/>
      <c r="N247" s="169"/>
      <c r="O247" s="169"/>
      <c r="P247" s="169"/>
      <c r="Q247" s="169"/>
      <c r="R247" s="169"/>
      <c r="S247" s="169"/>
      <c r="T247" s="170"/>
      <c r="AT247" s="165" t="s">
        <v>182</v>
      </c>
      <c r="AU247" s="165" t="s">
        <v>80</v>
      </c>
      <c r="AV247" s="13" t="s">
        <v>80</v>
      </c>
      <c r="AW247" s="13" t="s">
        <v>25</v>
      </c>
      <c r="AX247" s="13" t="s">
        <v>69</v>
      </c>
      <c r="AY247" s="165" t="s">
        <v>175</v>
      </c>
    </row>
    <row r="248" spans="1:65" s="13" customFormat="1" x14ac:dyDescent="0.2">
      <c r="B248" s="163"/>
      <c r="D248" s="164" t="s">
        <v>182</v>
      </c>
      <c r="E248" s="165" t="s">
        <v>1</v>
      </c>
      <c r="F248" s="166" t="s">
        <v>2440</v>
      </c>
      <c r="H248" s="167">
        <v>4</v>
      </c>
      <c r="L248" s="163"/>
      <c r="M248" s="168"/>
      <c r="N248" s="169"/>
      <c r="O248" s="169"/>
      <c r="P248" s="169"/>
      <c r="Q248" s="169"/>
      <c r="R248" s="169"/>
      <c r="S248" s="169"/>
      <c r="T248" s="170"/>
      <c r="AT248" s="165" t="s">
        <v>182</v>
      </c>
      <c r="AU248" s="165" t="s">
        <v>80</v>
      </c>
      <c r="AV248" s="13" t="s">
        <v>80</v>
      </c>
      <c r="AW248" s="13" t="s">
        <v>25</v>
      </c>
      <c r="AX248" s="13" t="s">
        <v>69</v>
      </c>
      <c r="AY248" s="165" t="s">
        <v>175</v>
      </c>
    </row>
    <row r="249" spans="1:65" s="13" customFormat="1" x14ac:dyDescent="0.2">
      <c r="B249" s="163"/>
      <c r="D249" s="164" t="s">
        <v>182</v>
      </c>
      <c r="E249" s="165" t="s">
        <v>1</v>
      </c>
      <c r="F249" s="166" t="s">
        <v>2441</v>
      </c>
      <c r="H249" s="167">
        <v>2</v>
      </c>
      <c r="L249" s="163"/>
      <c r="M249" s="168"/>
      <c r="N249" s="169"/>
      <c r="O249" s="169"/>
      <c r="P249" s="169"/>
      <c r="Q249" s="169"/>
      <c r="R249" s="169"/>
      <c r="S249" s="169"/>
      <c r="T249" s="170"/>
      <c r="AT249" s="165" t="s">
        <v>182</v>
      </c>
      <c r="AU249" s="165" t="s">
        <v>80</v>
      </c>
      <c r="AV249" s="13" t="s">
        <v>80</v>
      </c>
      <c r="AW249" s="13" t="s">
        <v>25</v>
      </c>
      <c r="AX249" s="13" t="s">
        <v>69</v>
      </c>
      <c r="AY249" s="165" t="s">
        <v>175</v>
      </c>
    </row>
    <row r="250" spans="1:65" s="14" customFormat="1" x14ac:dyDescent="0.2">
      <c r="B250" s="171"/>
      <c r="D250" s="164" t="s">
        <v>182</v>
      </c>
      <c r="E250" s="172" t="s">
        <v>1</v>
      </c>
      <c r="F250" s="173" t="s">
        <v>216</v>
      </c>
      <c r="H250" s="174">
        <v>7.7279999999999998</v>
      </c>
      <c r="L250" s="171"/>
      <c r="M250" s="175"/>
      <c r="N250" s="176"/>
      <c r="O250" s="176"/>
      <c r="P250" s="176"/>
      <c r="Q250" s="176"/>
      <c r="R250" s="176"/>
      <c r="S250" s="176"/>
      <c r="T250" s="177"/>
      <c r="AT250" s="172" t="s">
        <v>182</v>
      </c>
      <c r="AU250" s="172" t="s">
        <v>80</v>
      </c>
      <c r="AV250" s="14" t="s">
        <v>86</v>
      </c>
      <c r="AW250" s="14" t="s">
        <v>25</v>
      </c>
      <c r="AX250" s="14" t="s">
        <v>76</v>
      </c>
      <c r="AY250" s="172" t="s">
        <v>175</v>
      </c>
    </row>
    <row r="251" spans="1:65" s="2" customFormat="1" ht="16.5" customHeight="1" x14ac:dyDescent="0.2">
      <c r="A251" s="28"/>
      <c r="B251" s="149"/>
      <c r="C251" s="178" t="s">
        <v>382</v>
      </c>
      <c r="D251" s="178" t="s">
        <v>324</v>
      </c>
      <c r="E251" s="179" t="s">
        <v>2442</v>
      </c>
      <c r="F251" s="180" t="s">
        <v>2443</v>
      </c>
      <c r="G251" s="181" t="s">
        <v>180</v>
      </c>
      <c r="H251" s="182">
        <v>7.883</v>
      </c>
      <c r="I251" s="183"/>
      <c r="J251" s="183"/>
      <c r="K251" s="184"/>
      <c r="L251" s="185"/>
      <c r="M251" s="186" t="s">
        <v>1</v>
      </c>
      <c r="N251" s="187" t="s">
        <v>35</v>
      </c>
      <c r="O251" s="159">
        <v>0</v>
      </c>
      <c r="P251" s="159">
        <f>O251*H251</f>
        <v>0</v>
      </c>
      <c r="Q251" s="159">
        <v>1.65E-3</v>
      </c>
      <c r="R251" s="159">
        <f>Q251*H251</f>
        <v>1.300695E-2</v>
      </c>
      <c r="S251" s="159">
        <v>0</v>
      </c>
      <c r="T251" s="160">
        <f>S251*H251</f>
        <v>0</v>
      </c>
      <c r="U251" s="28"/>
      <c r="V251" s="28"/>
      <c r="W251" s="28"/>
      <c r="X251" s="28"/>
      <c r="Y251" s="28"/>
      <c r="Z251" s="28"/>
      <c r="AA251" s="28"/>
      <c r="AB251" s="28"/>
      <c r="AC251" s="28"/>
      <c r="AD251" s="28"/>
      <c r="AE251" s="28"/>
      <c r="AR251" s="161" t="s">
        <v>327</v>
      </c>
      <c r="AT251" s="161" t="s">
        <v>324</v>
      </c>
      <c r="AU251" s="161" t="s">
        <v>80</v>
      </c>
      <c r="AY251" s="16" t="s">
        <v>175</v>
      </c>
      <c r="BE251" s="162">
        <f>IF(N251="základná",J251,0)</f>
        <v>0</v>
      </c>
      <c r="BF251" s="162">
        <f>IF(N251="znížená",J251,0)</f>
        <v>0</v>
      </c>
      <c r="BG251" s="162">
        <f>IF(N251="zákl. prenesená",J251,0)</f>
        <v>0</v>
      </c>
      <c r="BH251" s="162">
        <f>IF(N251="zníž. prenesená",J251,0)</f>
        <v>0</v>
      </c>
      <c r="BI251" s="162">
        <f>IF(N251="nulová",J251,0)</f>
        <v>0</v>
      </c>
      <c r="BJ251" s="16" t="s">
        <v>80</v>
      </c>
      <c r="BK251" s="162">
        <f>ROUND(I251*H251,2)</f>
        <v>0</v>
      </c>
      <c r="BL251" s="16" t="s">
        <v>243</v>
      </c>
      <c r="BM251" s="161" t="s">
        <v>2444</v>
      </c>
    </row>
    <row r="252" spans="1:65" s="13" customFormat="1" x14ac:dyDescent="0.2">
      <c r="B252" s="163"/>
      <c r="D252" s="164" t="s">
        <v>182</v>
      </c>
      <c r="F252" s="166" t="s">
        <v>2445</v>
      </c>
      <c r="H252" s="167">
        <v>7.883</v>
      </c>
      <c r="L252" s="163"/>
      <c r="M252" s="168"/>
      <c r="N252" s="169"/>
      <c r="O252" s="169"/>
      <c r="P252" s="169"/>
      <c r="Q252" s="169"/>
      <c r="R252" s="169"/>
      <c r="S252" s="169"/>
      <c r="T252" s="170"/>
      <c r="AT252" s="165" t="s">
        <v>182</v>
      </c>
      <c r="AU252" s="165" t="s">
        <v>80</v>
      </c>
      <c r="AV252" s="13" t="s">
        <v>80</v>
      </c>
      <c r="AW252" s="13" t="s">
        <v>3</v>
      </c>
      <c r="AX252" s="13" t="s">
        <v>76</v>
      </c>
      <c r="AY252" s="165" t="s">
        <v>175</v>
      </c>
    </row>
    <row r="253" spans="1:65" s="2" customFormat="1" ht="24.2" customHeight="1" x14ac:dyDescent="0.2">
      <c r="A253" s="28"/>
      <c r="B253" s="149"/>
      <c r="C253" s="150" t="s">
        <v>386</v>
      </c>
      <c r="D253" s="150" t="s">
        <v>177</v>
      </c>
      <c r="E253" s="151" t="s">
        <v>347</v>
      </c>
      <c r="F253" s="152" t="s">
        <v>348</v>
      </c>
      <c r="G253" s="153" t="s">
        <v>349</v>
      </c>
      <c r="H253" s="154">
        <v>1.006</v>
      </c>
      <c r="I253" s="155"/>
      <c r="J253" s="155"/>
      <c r="K253" s="156"/>
      <c r="L253" s="29"/>
      <c r="M253" s="157" t="s">
        <v>1</v>
      </c>
      <c r="N253" s="158" t="s">
        <v>35</v>
      </c>
      <c r="O253" s="159">
        <v>0</v>
      </c>
      <c r="P253" s="159">
        <f>O253*H253</f>
        <v>0</v>
      </c>
      <c r="Q253" s="159">
        <v>0</v>
      </c>
      <c r="R253" s="159">
        <f>Q253*H253</f>
        <v>0</v>
      </c>
      <c r="S253" s="159">
        <v>0</v>
      </c>
      <c r="T253" s="160">
        <f>S253*H253</f>
        <v>0</v>
      </c>
      <c r="U253" s="28"/>
      <c r="V253" s="28"/>
      <c r="W253" s="28"/>
      <c r="X253" s="28"/>
      <c r="Y253" s="28"/>
      <c r="Z253" s="28"/>
      <c r="AA253" s="28"/>
      <c r="AB253" s="28"/>
      <c r="AC253" s="28"/>
      <c r="AD253" s="28"/>
      <c r="AE253" s="28"/>
      <c r="AR253" s="161" t="s">
        <v>243</v>
      </c>
      <c r="AT253" s="161" t="s">
        <v>177</v>
      </c>
      <c r="AU253" s="161" t="s">
        <v>80</v>
      </c>
      <c r="AY253" s="16" t="s">
        <v>175</v>
      </c>
      <c r="BE253" s="162">
        <f>IF(N253="základná",J253,0)</f>
        <v>0</v>
      </c>
      <c r="BF253" s="162">
        <f>IF(N253="znížená",J253,0)</f>
        <v>0</v>
      </c>
      <c r="BG253" s="162">
        <f>IF(N253="zákl. prenesená",J253,0)</f>
        <v>0</v>
      </c>
      <c r="BH253" s="162">
        <f>IF(N253="zníž. prenesená",J253,0)</f>
        <v>0</v>
      </c>
      <c r="BI253" s="162">
        <f>IF(N253="nulová",J253,0)</f>
        <v>0</v>
      </c>
      <c r="BJ253" s="16" t="s">
        <v>80</v>
      </c>
      <c r="BK253" s="162">
        <f>ROUND(I253*H253,2)</f>
        <v>0</v>
      </c>
      <c r="BL253" s="16" t="s">
        <v>243</v>
      </c>
      <c r="BM253" s="161" t="s">
        <v>2446</v>
      </c>
    </row>
    <row r="254" spans="1:65" s="12" customFormat="1" ht="21" customHeight="1" x14ac:dyDescent="0.2">
      <c r="B254" s="137"/>
      <c r="D254" s="138" t="s">
        <v>68</v>
      </c>
      <c r="E254" s="147" t="s">
        <v>1082</v>
      </c>
      <c r="F254" s="147" t="s">
        <v>2447</v>
      </c>
      <c r="J254" s="148"/>
      <c r="L254" s="137"/>
      <c r="M254" s="141"/>
      <c r="N254" s="142"/>
      <c r="O254" s="142"/>
      <c r="P254" s="143">
        <f>SUM(P255:P258)</f>
        <v>0.59762999999999999</v>
      </c>
      <c r="Q254" s="142"/>
      <c r="R254" s="143">
        <f>SUM(R255:R258)</f>
        <v>1.23E-3</v>
      </c>
      <c r="S254" s="142"/>
      <c r="T254" s="144">
        <f>SUM(T255:T258)</f>
        <v>0</v>
      </c>
      <c r="AR254" s="138" t="s">
        <v>80</v>
      </c>
      <c r="AT254" s="145" t="s">
        <v>68</v>
      </c>
      <c r="AU254" s="145" t="s">
        <v>76</v>
      </c>
      <c r="AY254" s="138" t="s">
        <v>175</v>
      </c>
      <c r="BK254" s="146">
        <f>SUM(BK255:BK258)</f>
        <v>0</v>
      </c>
    </row>
    <row r="255" spans="1:65" s="2" customFormat="1" ht="21.75" customHeight="1" x14ac:dyDescent="0.2">
      <c r="A255" s="28"/>
      <c r="B255" s="149"/>
      <c r="C255" s="150" t="s">
        <v>390</v>
      </c>
      <c r="D255" s="150" t="s">
        <v>177</v>
      </c>
      <c r="E255" s="151" t="s">
        <v>2448</v>
      </c>
      <c r="F255" s="152" t="s">
        <v>2449</v>
      </c>
      <c r="G255" s="153" t="s">
        <v>275</v>
      </c>
      <c r="H255" s="154">
        <v>3</v>
      </c>
      <c r="I255" s="155"/>
      <c r="J255" s="155"/>
      <c r="K255" s="156"/>
      <c r="L255" s="29"/>
      <c r="M255" s="157" t="s">
        <v>1</v>
      </c>
      <c r="N255" s="158" t="s">
        <v>35</v>
      </c>
      <c r="O255" s="159">
        <v>0.19921</v>
      </c>
      <c r="P255" s="159">
        <f>O255*H255</f>
        <v>0.59762999999999999</v>
      </c>
      <c r="Q255" s="159">
        <v>0</v>
      </c>
      <c r="R255" s="159">
        <f>Q255*H255</f>
        <v>0</v>
      </c>
      <c r="S255" s="159">
        <v>0</v>
      </c>
      <c r="T255" s="160">
        <f>S255*H255</f>
        <v>0</v>
      </c>
      <c r="U255" s="28"/>
      <c r="V255" s="28"/>
      <c r="W255" s="28"/>
      <c r="X255" s="28"/>
      <c r="Y255" s="28"/>
      <c r="Z255" s="28"/>
      <c r="AA255" s="28"/>
      <c r="AB255" s="28"/>
      <c r="AC255" s="28"/>
      <c r="AD255" s="28"/>
      <c r="AE255" s="28"/>
      <c r="AR255" s="161" t="s">
        <v>243</v>
      </c>
      <c r="AT255" s="161" t="s">
        <v>177</v>
      </c>
      <c r="AU255" s="161" t="s">
        <v>80</v>
      </c>
      <c r="AY255" s="16" t="s">
        <v>175</v>
      </c>
      <c r="BE255" s="162">
        <f>IF(N255="základná",J255,0)</f>
        <v>0</v>
      </c>
      <c r="BF255" s="162">
        <f>IF(N255="znížená",J255,0)</f>
        <v>0</v>
      </c>
      <c r="BG255" s="162">
        <f>IF(N255="zákl. prenesená",J255,0)</f>
        <v>0</v>
      </c>
      <c r="BH255" s="162">
        <f>IF(N255="zníž. prenesená",J255,0)</f>
        <v>0</v>
      </c>
      <c r="BI255" s="162">
        <f>IF(N255="nulová",J255,0)</f>
        <v>0</v>
      </c>
      <c r="BJ255" s="16" t="s">
        <v>80</v>
      </c>
      <c r="BK255" s="162">
        <f>ROUND(I255*H255,2)</f>
        <v>0</v>
      </c>
      <c r="BL255" s="16" t="s">
        <v>243</v>
      </c>
      <c r="BM255" s="161" t="s">
        <v>2450</v>
      </c>
    </row>
    <row r="256" spans="1:65" s="2" customFormat="1" ht="24.2" customHeight="1" x14ac:dyDescent="0.2">
      <c r="A256" s="28"/>
      <c r="B256" s="149"/>
      <c r="C256" s="178" t="s">
        <v>396</v>
      </c>
      <c r="D256" s="178" t="s">
        <v>324</v>
      </c>
      <c r="E256" s="179" t="s">
        <v>2451</v>
      </c>
      <c r="F256" s="180" t="s">
        <v>2452</v>
      </c>
      <c r="G256" s="181" t="s">
        <v>275</v>
      </c>
      <c r="H256" s="182">
        <v>1</v>
      </c>
      <c r="I256" s="183"/>
      <c r="J256" s="183"/>
      <c r="K256" s="184"/>
      <c r="L256" s="185"/>
      <c r="M256" s="186" t="s">
        <v>1</v>
      </c>
      <c r="N256" s="187" t="s">
        <v>35</v>
      </c>
      <c r="O256" s="159">
        <v>0</v>
      </c>
      <c r="P256" s="159">
        <f>O256*H256</f>
        <v>0</v>
      </c>
      <c r="Q256" s="159">
        <v>4.0999999999999999E-4</v>
      </c>
      <c r="R256" s="159">
        <f>Q256*H256</f>
        <v>4.0999999999999999E-4</v>
      </c>
      <c r="S256" s="159">
        <v>0</v>
      </c>
      <c r="T256" s="160">
        <f>S256*H256</f>
        <v>0</v>
      </c>
      <c r="U256" s="28"/>
      <c r="V256" s="28"/>
      <c r="W256" s="28"/>
      <c r="X256" s="28"/>
      <c r="Y256" s="28"/>
      <c r="Z256" s="28"/>
      <c r="AA256" s="28"/>
      <c r="AB256" s="28"/>
      <c r="AC256" s="28"/>
      <c r="AD256" s="28"/>
      <c r="AE256" s="28"/>
      <c r="AR256" s="161" t="s">
        <v>327</v>
      </c>
      <c r="AT256" s="161" t="s">
        <v>324</v>
      </c>
      <c r="AU256" s="161" t="s">
        <v>80</v>
      </c>
      <c r="AY256" s="16" t="s">
        <v>175</v>
      </c>
      <c r="BE256" s="162">
        <f>IF(N256="základná",J256,0)</f>
        <v>0</v>
      </c>
      <c r="BF256" s="162">
        <f>IF(N256="znížená",J256,0)</f>
        <v>0</v>
      </c>
      <c r="BG256" s="162">
        <f>IF(N256="zákl. prenesená",J256,0)</f>
        <v>0</v>
      </c>
      <c r="BH256" s="162">
        <f>IF(N256="zníž. prenesená",J256,0)</f>
        <v>0</v>
      </c>
      <c r="BI256" s="162">
        <f>IF(N256="nulová",J256,0)</f>
        <v>0</v>
      </c>
      <c r="BJ256" s="16" t="s">
        <v>80</v>
      </c>
      <c r="BK256" s="162">
        <f>ROUND(I256*H256,2)</f>
        <v>0</v>
      </c>
      <c r="BL256" s="16" t="s">
        <v>243</v>
      </c>
      <c r="BM256" s="161" t="s">
        <v>2453</v>
      </c>
    </row>
    <row r="257" spans="1:65" s="2" customFormat="1" ht="24.2" customHeight="1" x14ac:dyDescent="0.2">
      <c r="A257" s="28"/>
      <c r="B257" s="149"/>
      <c r="C257" s="178" t="s">
        <v>403</v>
      </c>
      <c r="D257" s="178" t="s">
        <v>324</v>
      </c>
      <c r="E257" s="179" t="s">
        <v>2454</v>
      </c>
      <c r="F257" s="180" t="s">
        <v>2455</v>
      </c>
      <c r="G257" s="181" t="s">
        <v>275</v>
      </c>
      <c r="H257" s="182">
        <v>2</v>
      </c>
      <c r="I257" s="183"/>
      <c r="J257" s="183"/>
      <c r="K257" s="184"/>
      <c r="L257" s="185"/>
      <c r="M257" s="186" t="s">
        <v>1</v>
      </c>
      <c r="N257" s="187" t="s">
        <v>35</v>
      </c>
      <c r="O257" s="159">
        <v>0</v>
      </c>
      <c r="P257" s="159">
        <f>O257*H257</f>
        <v>0</v>
      </c>
      <c r="Q257" s="159">
        <v>4.0999999999999999E-4</v>
      </c>
      <c r="R257" s="159">
        <f>Q257*H257</f>
        <v>8.1999999999999998E-4</v>
      </c>
      <c r="S257" s="159">
        <v>0</v>
      </c>
      <c r="T257" s="160">
        <f>S257*H257</f>
        <v>0</v>
      </c>
      <c r="U257" s="28"/>
      <c r="V257" s="28"/>
      <c r="W257" s="28"/>
      <c r="X257" s="28"/>
      <c r="Y257" s="28"/>
      <c r="Z257" s="28"/>
      <c r="AA257" s="28"/>
      <c r="AB257" s="28"/>
      <c r="AC257" s="28"/>
      <c r="AD257" s="28"/>
      <c r="AE257" s="28"/>
      <c r="AR257" s="161" t="s">
        <v>327</v>
      </c>
      <c r="AT257" s="161" t="s">
        <v>324</v>
      </c>
      <c r="AU257" s="161" t="s">
        <v>80</v>
      </c>
      <c r="AY257" s="16" t="s">
        <v>175</v>
      </c>
      <c r="BE257" s="162">
        <f>IF(N257="základná",J257,0)</f>
        <v>0</v>
      </c>
      <c r="BF257" s="162">
        <f>IF(N257="znížená",J257,0)</f>
        <v>0</v>
      </c>
      <c r="BG257" s="162">
        <f>IF(N257="zákl. prenesená",J257,0)</f>
        <v>0</v>
      </c>
      <c r="BH257" s="162">
        <f>IF(N257="zníž. prenesená",J257,0)</f>
        <v>0</v>
      </c>
      <c r="BI257" s="162">
        <f>IF(N257="nulová",J257,0)</f>
        <v>0</v>
      </c>
      <c r="BJ257" s="16" t="s">
        <v>80</v>
      </c>
      <c r="BK257" s="162">
        <f>ROUND(I257*H257,2)</f>
        <v>0</v>
      </c>
      <c r="BL257" s="16" t="s">
        <v>243</v>
      </c>
      <c r="BM257" s="161" t="s">
        <v>2456</v>
      </c>
    </row>
    <row r="258" spans="1:65" s="2" customFormat="1" ht="24.2" customHeight="1" x14ac:dyDescent="0.2">
      <c r="A258" s="28"/>
      <c r="B258" s="149"/>
      <c r="C258" s="150" t="s">
        <v>407</v>
      </c>
      <c r="D258" s="150" t="s">
        <v>177</v>
      </c>
      <c r="E258" s="151" t="s">
        <v>2457</v>
      </c>
      <c r="F258" s="152" t="s">
        <v>1094</v>
      </c>
      <c r="G258" s="153" t="s">
        <v>349</v>
      </c>
      <c r="H258" s="154">
        <v>3.3029999999999999</v>
      </c>
      <c r="I258" s="155"/>
      <c r="J258" s="155"/>
      <c r="K258" s="156"/>
      <c r="L258" s="29"/>
      <c r="M258" s="157" t="s">
        <v>1</v>
      </c>
      <c r="N258" s="158" t="s">
        <v>35</v>
      </c>
      <c r="O258" s="159">
        <v>0</v>
      </c>
      <c r="P258" s="159">
        <f>O258*H258</f>
        <v>0</v>
      </c>
      <c r="Q258" s="159">
        <v>0</v>
      </c>
      <c r="R258" s="159">
        <f>Q258*H258</f>
        <v>0</v>
      </c>
      <c r="S258" s="159">
        <v>0</v>
      </c>
      <c r="T258" s="160">
        <f>S258*H258</f>
        <v>0</v>
      </c>
      <c r="U258" s="28"/>
      <c r="V258" s="28"/>
      <c r="W258" s="28"/>
      <c r="X258" s="28"/>
      <c r="Y258" s="28"/>
      <c r="Z258" s="28"/>
      <c r="AA258" s="28"/>
      <c r="AB258" s="28"/>
      <c r="AC258" s="28"/>
      <c r="AD258" s="28"/>
      <c r="AE258" s="28"/>
      <c r="AR258" s="161" t="s">
        <v>243</v>
      </c>
      <c r="AT258" s="161" t="s">
        <v>177</v>
      </c>
      <c r="AU258" s="161" t="s">
        <v>80</v>
      </c>
      <c r="AY258" s="16" t="s">
        <v>175</v>
      </c>
      <c r="BE258" s="162">
        <f>IF(N258="základná",J258,0)</f>
        <v>0</v>
      </c>
      <c r="BF258" s="162">
        <f>IF(N258="znížená",J258,0)</f>
        <v>0</v>
      </c>
      <c r="BG258" s="162">
        <f>IF(N258="zákl. prenesená",J258,0)</f>
        <v>0</v>
      </c>
      <c r="BH258" s="162">
        <f>IF(N258="zníž. prenesená",J258,0)</f>
        <v>0</v>
      </c>
      <c r="BI258" s="162">
        <f>IF(N258="nulová",J258,0)</f>
        <v>0</v>
      </c>
      <c r="BJ258" s="16" t="s">
        <v>80</v>
      </c>
      <c r="BK258" s="162">
        <f>ROUND(I258*H258,2)</f>
        <v>0</v>
      </c>
      <c r="BL258" s="16" t="s">
        <v>243</v>
      </c>
      <c r="BM258" s="161" t="s">
        <v>2458</v>
      </c>
    </row>
    <row r="259" spans="1:65" s="12" customFormat="1" ht="20.25" customHeight="1" x14ac:dyDescent="0.2">
      <c r="B259" s="137"/>
      <c r="D259" s="138" t="s">
        <v>68</v>
      </c>
      <c r="E259" s="147" t="s">
        <v>351</v>
      </c>
      <c r="F259" s="147" t="s">
        <v>352</v>
      </c>
      <c r="J259" s="148"/>
      <c r="L259" s="137"/>
      <c r="M259" s="141"/>
      <c r="N259" s="142"/>
      <c r="O259" s="142"/>
      <c r="P259" s="143">
        <f>SUM(P260:P262)</f>
        <v>4.856166</v>
      </c>
      <c r="Q259" s="142"/>
      <c r="R259" s="143">
        <f>SUM(R260:R262)</f>
        <v>6.9193999999999992E-2</v>
      </c>
      <c r="S259" s="142"/>
      <c r="T259" s="144">
        <f>SUM(T260:T262)</f>
        <v>0</v>
      </c>
      <c r="AR259" s="138" t="s">
        <v>80</v>
      </c>
      <c r="AT259" s="145" t="s">
        <v>68</v>
      </c>
      <c r="AU259" s="145" t="s">
        <v>76</v>
      </c>
      <c r="AY259" s="138" t="s">
        <v>175</v>
      </c>
      <c r="BK259" s="146">
        <f>SUM(BK260:BK262)</f>
        <v>0</v>
      </c>
    </row>
    <row r="260" spans="1:65" s="2" customFormat="1" ht="37.9" customHeight="1" x14ac:dyDescent="0.2">
      <c r="A260" s="28"/>
      <c r="B260" s="149"/>
      <c r="C260" s="150" t="s">
        <v>411</v>
      </c>
      <c r="D260" s="150" t="s">
        <v>177</v>
      </c>
      <c r="E260" s="151" t="s">
        <v>572</v>
      </c>
      <c r="F260" s="152" t="s">
        <v>2459</v>
      </c>
      <c r="G260" s="153" t="s">
        <v>180</v>
      </c>
      <c r="H260" s="154">
        <v>5.8</v>
      </c>
      <c r="I260" s="155"/>
      <c r="J260" s="155"/>
      <c r="K260" s="156"/>
      <c r="L260" s="29"/>
      <c r="M260" s="157" t="s">
        <v>1</v>
      </c>
      <c r="N260" s="158" t="s">
        <v>35</v>
      </c>
      <c r="O260" s="159">
        <v>0.83726999999999996</v>
      </c>
      <c r="P260" s="159">
        <f>O260*H260</f>
        <v>4.856166</v>
      </c>
      <c r="Q260" s="159">
        <v>1.193E-2</v>
      </c>
      <c r="R260" s="159">
        <f>Q260*H260</f>
        <v>6.9193999999999992E-2</v>
      </c>
      <c r="S260" s="159">
        <v>0</v>
      </c>
      <c r="T260" s="160">
        <f>S260*H260</f>
        <v>0</v>
      </c>
      <c r="U260" s="28"/>
      <c r="V260" s="28"/>
      <c r="W260" s="28"/>
      <c r="X260" s="28"/>
      <c r="Y260" s="28"/>
      <c r="Z260" s="28"/>
      <c r="AA260" s="28"/>
      <c r="AB260" s="28"/>
      <c r="AC260" s="28"/>
      <c r="AD260" s="28"/>
      <c r="AE260" s="28"/>
      <c r="AR260" s="161" t="s">
        <v>243</v>
      </c>
      <c r="AT260" s="161" t="s">
        <v>177</v>
      </c>
      <c r="AU260" s="161" t="s">
        <v>80</v>
      </c>
      <c r="AY260" s="16" t="s">
        <v>175</v>
      </c>
      <c r="BE260" s="162">
        <f>IF(N260="základná",J260,0)</f>
        <v>0</v>
      </c>
      <c r="BF260" s="162">
        <f>IF(N260="znížená",J260,0)</f>
        <v>0</v>
      </c>
      <c r="BG260" s="162">
        <f>IF(N260="zákl. prenesená",J260,0)</f>
        <v>0</v>
      </c>
      <c r="BH260" s="162">
        <f>IF(N260="zníž. prenesená",J260,0)</f>
        <v>0</v>
      </c>
      <c r="BI260" s="162">
        <f>IF(N260="nulová",J260,0)</f>
        <v>0</v>
      </c>
      <c r="BJ260" s="16" t="s">
        <v>80</v>
      </c>
      <c r="BK260" s="162">
        <f>ROUND(I260*H260,2)</f>
        <v>0</v>
      </c>
      <c r="BL260" s="16" t="s">
        <v>243</v>
      </c>
      <c r="BM260" s="161" t="s">
        <v>2460</v>
      </c>
    </row>
    <row r="261" spans="1:65" s="13" customFormat="1" x14ac:dyDescent="0.2">
      <c r="B261" s="163"/>
      <c r="D261" s="164" t="s">
        <v>182</v>
      </c>
      <c r="E261" s="165" t="s">
        <v>1</v>
      </c>
      <c r="F261" s="166" t="s">
        <v>2461</v>
      </c>
      <c r="H261" s="167">
        <v>5.8</v>
      </c>
      <c r="L261" s="163"/>
      <c r="M261" s="168"/>
      <c r="N261" s="169"/>
      <c r="O261" s="169"/>
      <c r="P261" s="169"/>
      <c r="Q261" s="169"/>
      <c r="R261" s="169"/>
      <c r="S261" s="169"/>
      <c r="T261" s="170"/>
      <c r="AT261" s="165" t="s">
        <v>182</v>
      </c>
      <c r="AU261" s="165" t="s">
        <v>80</v>
      </c>
      <c r="AV261" s="13" t="s">
        <v>80</v>
      </c>
      <c r="AW261" s="13" t="s">
        <v>25</v>
      </c>
      <c r="AX261" s="13" t="s">
        <v>76</v>
      </c>
      <c r="AY261" s="165" t="s">
        <v>175</v>
      </c>
    </row>
    <row r="262" spans="1:65" s="2" customFormat="1" ht="24.2" customHeight="1" x14ac:dyDescent="0.2">
      <c r="A262" s="28"/>
      <c r="B262" s="149"/>
      <c r="C262" s="150" t="s">
        <v>415</v>
      </c>
      <c r="D262" s="150" t="s">
        <v>177</v>
      </c>
      <c r="E262" s="151" t="s">
        <v>358</v>
      </c>
      <c r="F262" s="152" t="s">
        <v>359</v>
      </c>
      <c r="G262" s="153" t="s">
        <v>349</v>
      </c>
      <c r="H262" s="154">
        <v>1.8480000000000001</v>
      </c>
      <c r="I262" s="155"/>
      <c r="J262" s="155"/>
      <c r="K262" s="156"/>
      <c r="L262" s="29"/>
      <c r="M262" s="157" t="s">
        <v>1</v>
      </c>
      <c r="N262" s="158" t="s">
        <v>35</v>
      </c>
      <c r="O262" s="159">
        <v>0</v>
      </c>
      <c r="P262" s="159">
        <f>O262*H262</f>
        <v>0</v>
      </c>
      <c r="Q262" s="159">
        <v>0</v>
      </c>
      <c r="R262" s="159">
        <f>Q262*H262</f>
        <v>0</v>
      </c>
      <c r="S262" s="159">
        <v>0</v>
      </c>
      <c r="T262" s="160">
        <f>S262*H262</f>
        <v>0</v>
      </c>
      <c r="U262" s="28"/>
      <c r="V262" s="28"/>
      <c r="W262" s="28"/>
      <c r="X262" s="28"/>
      <c r="Y262" s="28"/>
      <c r="Z262" s="28"/>
      <c r="AA262" s="28"/>
      <c r="AB262" s="28"/>
      <c r="AC262" s="28"/>
      <c r="AD262" s="28"/>
      <c r="AE262" s="28"/>
      <c r="AR262" s="161" t="s">
        <v>243</v>
      </c>
      <c r="AT262" s="161" t="s">
        <v>177</v>
      </c>
      <c r="AU262" s="161" t="s">
        <v>80</v>
      </c>
      <c r="AY262" s="16" t="s">
        <v>175</v>
      </c>
      <c r="BE262" s="162">
        <f>IF(N262="základná",J262,0)</f>
        <v>0</v>
      </c>
      <c r="BF262" s="162">
        <f>IF(N262="znížená",J262,0)</f>
        <v>0</v>
      </c>
      <c r="BG262" s="162">
        <f>IF(N262="zákl. prenesená",J262,0)</f>
        <v>0</v>
      </c>
      <c r="BH262" s="162">
        <f>IF(N262="zníž. prenesená",J262,0)</f>
        <v>0</v>
      </c>
      <c r="BI262" s="162">
        <f>IF(N262="nulová",J262,0)</f>
        <v>0</v>
      </c>
      <c r="BJ262" s="16" t="s">
        <v>80</v>
      </c>
      <c r="BK262" s="162">
        <f>ROUND(I262*H262,2)</f>
        <v>0</v>
      </c>
      <c r="BL262" s="16" t="s">
        <v>243</v>
      </c>
      <c r="BM262" s="161" t="s">
        <v>2462</v>
      </c>
    </row>
    <row r="263" spans="1:65" s="12" customFormat="1" ht="22.9" customHeight="1" x14ac:dyDescent="0.2">
      <c r="B263" s="137"/>
      <c r="D263" s="138" t="s">
        <v>68</v>
      </c>
      <c r="E263" s="147" t="s">
        <v>579</v>
      </c>
      <c r="F263" s="147" t="s">
        <v>580</v>
      </c>
      <c r="J263" s="148"/>
      <c r="L263" s="137"/>
      <c r="M263" s="141"/>
      <c r="N263" s="142"/>
      <c r="O263" s="142"/>
      <c r="P263" s="143">
        <f>SUM(P264:P265)</f>
        <v>5.4010449999999999</v>
      </c>
      <c r="Q263" s="142"/>
      <c r="R263" s="143">
        <f>SUM(R264:R265)</f>
        <v>2.6649999999999998E-3</v>
      </c>
      <c r="S263" s="142"/>
      <c r="T263" s="144">
        <f>SUM(T264:T265)</f>
        <v>0</v>
      </c>
      <c r="AR263" s="138" t="s">
        <v>80</v>
      </c>
      <c r="AT263" s="145" t="s">
        <v>68</v>
      </c>
      <c r="AU263" s="145" t="s">
        <v>76</v>
      </c>
      <c r="AY263" s="138" t="s">
        <v>175</v>
      </c>
      <c r="BK263" s="146">
        <f>SUM(BK264:BK265)</f>
        <v>0</v>
      </c>
    </row>
    <row r="264" spans="1:65" s="2" customFormat="1" ht="24.2" customHeight="1" x14ac:dyDescent="0.2">
      <c r="A264" s="28"/>
      <c r="B264" s="149"/>
      <c r="C264" s="150" t="s">
        <v>421</v>
      </c>
      <c r="D264" s="150" t="s">
        <v>177</v>
      </c>
      <c r="E264" s="151" t="s">
        <v>2463</v>
      </c>
      <c r="F264" s="152" t="s">
        <v>2464</v>
      </c>
      <c r="G264" s="153" t="s">
        <v>250</v>
      </c>
      <c r="H264" s="154">
        <v>6.5</v>
      </c>
      <c r="I264" s="155"/>
      <c r="J264" s="155"/>
      <c r="K264" s="156"/>
      <c r="L264" s="29"/>
      <c r="M264" s="157" t="s">
        <v>1</v>
      </c>
      <c r="N264" s="158" t="s">
        <v>35</v>
      </c>
      <c r="O264" s="159">
        <v>0.83092999999999995</v>
      </c>
      <c r="P264" s="159">
        <f>O264*H264</f>
        <v>5.4010449999999999</v>
      </c>
      <c r="Q264" s="159">
        <v>4.0999999999999999E-4</v>
      </c>
      <c r="R264" s="159">
        <f>Q264*H264</f>
        <v>2.6649999999999998E-3</v>
      </c>
      <c r="S264" s="159">
        <v>0</v>
      </c>
      <c r="T264" s="160">
        <f>S264*H264</f>
        <v>0</v>
      </c>
      <c r="U264" s="28"/>
      <c r="V264" s="28"/>
      <c r="W264" s="28"/>
      <c r="X264" s="28"/>
      <c r="Y264" s="28"/>
      <c r="Z264" s="28"/>
      <c r="AA264" s="28"/>
      <c r="AB264" s="28"/>
      <c r="AC264" s="28"/>
      <c r="AD264" s="28"/>
      <c r="AE264" s="28"/>
      <c r="AR264" s="161" t="s">
        <v>243</v>
      </c>
      <c r="AT264" s="161" t="s">
        <v>177</v>
      </c>
      <c r="AU264" s="161" t="s">
        <v>80</v>
      </c>
      <c r="AY264" s="16" t="s">
        <v>175</v>
      </c>
      <c r="BE264" s="162">
        <f>IF(N264="základná",J264,0)</f>
        <v>0</v>
      </c>
      <c r="BF264" s="162">
        <f>IF(N264="znížená",J264,0)</f>
        <v>0</v>
      </c>
      <c r="BG264" s="162">
        <f>IF(N264="zákl. prenesená",J264,0)</f>
        <v>0</v>
      </c>
      <c r="BH264" s="162">
        <f>IF(N264="zníž. prenesená",J264,0)</f>
        <v>0</v>
      </c>
      <c r="BI264" s="162">
        <f>IF(N264="nulová",J264,0)</f>
        <v>0</v>
      </c>
      <c r="BJ264" s="16" t="s">
        <v>80</v>
      </c>
      <c r="BK264" s="162">
        <f>ROUND(I264*H264,2)</f>
        <v>0</v>
      </c>
      <c r="BL264" s="16" t="s">
        <v>243</v>
      </c>
      <c r="BM264" s="161" t="s">
        <v>2465</v>
      </c>
    </row>
    <row r="265" spans="1:65" s="2" customFormat="1" ht="24.2" customHeight="1" x14ac:dyDescent="0.2">
      <c r="A265" s="28"/>
      <c r="B265" s="149"/>
      <c r="C265" s="150" t="s">
        <v>426</v>
      </c>
      <c r="D265" s="150" t="s">
        <v>177</v>
      </c>
      <c r="E265" s="151" t="s">
        <v>654</v>
      </c>
      <c r="F265" s="152" t="s">
        <v>655</v>
      </c>
      <c r="G265" s="153" t="s">
        <v>349</v>
      </c>
      <c r="H265" s="154">
        <v>2.29</v>
      </c>
      <c r="I265" s="155"/>
      <c r="J265" s="155"/>
      <c r="K265" s="156"/>
      <c r="L265" s="29"/>
      <c r="M265" s="157" t="s">
        <v>1</v>
      </c>
      <c r="N265" s="158" t="s">
        <v>35</v>
      </c>
      <c r="O265" s="159">
        <v>0</v>
      </c>
      <c r="P265" s="159">
        <f>O265*H265</f>
        <v>0</v>
      </c>
      <c r="Q265" s="159">
        <v>0</v>
      </c>
      <c r="R265" s="159">
        <f>Q265*H265</f>
        <v>0</v>
      </c>
      <c r="S265" s="159">
        <v>0</v>
      </c>
      <c r="T265" s="160">
        <f>S265*H265</f>
        <v>0</v>
      </c>
      <c r="U265" s="28"/>
      <c r="V265" s="28"/>
      <c r="W265" s="28"/>
      <c r="X265" s="28"/>
      <c r="Y265" s="28"/>
      <c r="Z265" s="28"/>
      <c r="AA265" s="28"/>
      <c r="AB265" s="28"/>
      <c r="AC265" s="28"/>
      <c r="AD265" s="28"/>
      <c r="AE265" s="28"/>
      <c r="AR265" s="161" t="s">
        <v>243</v>
      </c>
      <c r="AT265" s="161" t="s">
        <v>177</v>
      </c>
      <c r="AU265" s="161" t="s">
        <v>80</v>
      </c>
      <c r="AY265" s="16" t="s">
        <v>175</v>
      </c>
      <c r="BE265" s="162">
        <f>IF(N265="základná",J265,0)</f>
        <v>0</v>
      </c>
      <c r="BF265" s="162">
        <f>IF(N265="znížená",J265,0)</f>
        <v>0</v>
      </c>
      <c r="BG265" s="162">
        <f>IF(N265="zákl. prenesená",J265,0)</f>
        <v>0</v>
      </c>
      <c r="BH265" s="162">
        <f>IF(N265="zníž. prenesená",J265,0)</f>
        <v>0</v>
      </c>
      <c r="BI265" s="162">
        <f>IF(N265="nulová",J265,0)</f>
        <v>0</v>
      </c>
      <c r="BJ265" s="16" t="s">
        <v>80</v>
      </c>
      <c r="BK265" s="162">
        <f>ROUND(I265*H265,2)</f>
        <v>0</v>
      </c>
      <c r="BL265" s="16" t="s">
        <v>243</v>
      </c>
      <c r="BM265" s="161" t="s">
        <v>2466</v>
      </c>
    </row>
    <row r="266" spans="1:65" s="12" customFormat="1" ht="22.9" customHeight="1" x14ac:dyDescent="0.2">
      <c r="B266" s="137"/>
      <c r="D266" s="138" t="s">
        <v>68</v>
      </c>
      <c r="E266" s="147" t="s">
        <v>361</v>
      </c>
      <c r="F266" s="147" t="s">
        <v>362</v>
      </c>
      <c r="J266" s="148"/>
      <c r="L266" s="137"/>
      <c r="M266" s="141"/>
      <c r="N266" s="142"/>
      <c r="O266" s="142"/>
      <c r="P266" s="143">
        <f>SUM(P267:P274)</f>
        <v>9.8146760000000004</v>
      </c>
      <c r="Q266" s="142"/>
      <c r="R266" s="143">
        <f>SUM(R267:R274)</f>
        <v>0.20461200000000002</v>
      </c>
      <c r="S266" s="142"/>
      <c r="T266" s="144">
        <f>SUM(T267:T274)</f>
        <v>0</v>
      </c>
      <c r="AR266" s="138" t="s">
        <v>80</v>
      </c>
      <c r="AT266" s="145" t="s">
        <v>68</v>
      </c>
      <c r="AU266" s="145" t="s">
        <v>76</v>
      </c>
      <c r="AY266" s="138" t="s">
        <v>175</v>
      </c>
      <c r="BK266" s="146">
        <f>SUM(BK267:BK274)</f>
        <v>0</v>
      </c>
    </row>
    <row r="267" spans="1:65" s="2" customFormat="1" ht="16.5" customHeight="1" x14ac:dyDescent="0.2">
      <c r="A267" s="28"/>
      <c r="B267" s="149"/>
      <c r="C267" s="150" t="s">
        <v>605</v>
      </c>
      <c r="D267" s="150" t="s">
        <v>177</v>
      </c>
      <c r="E267" s="151" t="s">
        <v>2467</v>
      </c>
      <c r="F267" s="152" t="s">
        <v>2468</v>
      </c>
      <c r="G267" s="153" t="s">
        <v>250</v>
      </c>
      <c r="H267" s="154">
        <v>3.4</v>
      </c>
      <c r="I267" s="155"/>
      <c r="J267" s="155"/>
      <c r="K267" s="156"/>
      <c r="L267" s="29"/>
      <c r="M267" s="157" t="s">
        <v>1</v>
      </c>
      <c r="N267" s="158" t="s">
        <v>35</v>
      </c>
      <c r="O267" s="159">
        <v>0.36459000000000003</v>
      </c>
      <c r="P267" s="159">
        <f>O267*H267</f>
        <v>1.239606</v>
      </c>
      <c r="Q267" s="159">
        <v>1.8000000000000001E-4</v>
      </c>
      <c r="R267" s="159">
        <f>Q267*H267</f>
        <v>6.1200000000000002E-4</v>
      </c>
      <c r="S267" s="159">
        <v>0</v>
      </c>
      <c r="T267" s="160">
        <f>S267*H267</f>
        <v>0</v>
      </c>
      <c r="U267" s="28"/>
      <c r="V267" s="28"/>
      <c r="W267" s="28"/>
      <c r="X267" s="28"/>
      <c r="Y267" s="28"/>
      <c r="Z267" s="28"/>
      <c r="AA267" s="28"/>
      <c r="AB267" s="28"/>
      <c r="AC267" s="28"/>
      <c r="AD267" s="28"/>
      <c r="AE267" s="28"/>
      <c r="AR267" s="161" t="s">
        <v>243</v>
      </c>
      <c r="AT267" s="161" t="s">
        <v>177</v>
      </c>
      <c r="AU267" s="161" t="s">
        <v>80</v>
      </c>
      <c r="AY267" s="16" t="s">
        <v>175</v>
      </c>
      <c r="BE267" s="162">
        <f>IF(N267="základná",J267,0)</f>
        <v>0</v>
      </c>
      <c r="BF267" s="162">
        <f>IF(N267="znížená",J267,0)</f>
        <v>0</v>
      </c>
      <c r="BG267" s="162">
        <f>IF(N267="zákl. prenesená",J267,0)</f>
        <v>0</v>
      </c>
      <c r="BH267" s="162">
        <f>IF(N267="zníž. prenesená",J267,0)</f>
        <v>0</v>
      </c>
      <c r="BI267" s="162">
        <f>IF(N267="nulová",J267,0)</f>
        <v>0</v>
      </c>
      <c r="BJ267" s="16" t="s">
        <v>80</v>
      </c>
      <c r="BK267" s="162">
        <f>ROUND(I267*H267,2)</f>
        <v>0</v>
      </c>
      <c r="BL267" s="16" t="s">
        <v>243</v>
      </c>
      <c r="BM267" s="161" t="s">
        <v>2469</v>
      </c>
    </row>
    <row r="268" spans="1:65" s="13" customFormat="1" x14ac:dyDescent="0.2">
      <c r="B268" s="163"/>
      <c r="D268" s="164" t="s">
        <v>182</v>
      </c>
      <c r="E268" s="165" t="s">
        <v>1</v>
      </c>
      <c r="F268" s="166" t="s">
        <v>2470</v>
      </c>
      <c r="H268" s="167">
        <v>3.4</v>
      </c>
      <c r="L268" s="163"/>
      <c r="M268" s="168"/>
      <c r="N268" s="169"/>
      <c r="O268" s="169"/>
      <c r="P268" s="169"/>
      <c r="Q268" s="169"/>
      <c r="R268" s="169"/>
      <c r="S268" s="169"/>
      <c r="T268" s="170"/>
      <c r="AT268" s="165" t="s">
        <v>182</v>
      </c>
      <c r="AU268" s="165" t="s">
        <v>80</v>
      </c>
      <c r="AV268" s="13" t="s">
        <v>80</v>
      </c>
      <c r="AW268" s="13" t="s">
        <v>25</v>
      </c>
      <c r="AX268" s="13" t="s">
        <v>76</v>
      </c>
      <c r="AY268" s="165" t="s">
        <v>175</v>
      </c>
    </row>
    <row r="269" spans="1:65" s="2" customFormat="1" ht="24.2" customHeight="1" x14ac:dyDescent="0.2">
      <c r="A269" s="28"/>
      <c r="B269" s="149"/>
      <c r="C269" s="178" t="s">
        <v>609</v>
      </c>
      <c r="D269" s="178" t="s">
        <v>324</v>
      </c>
      <c r="E269" s="179" t="s">
        <v>2471</v>
      </c>
      <c r="F269" s="180" t="s">
        <v>2472</v>
      </c>
      <c r="G269" s="181" t="s">
        <v>275</v>
      </c>
      <c r="H269" s="182">
        <v>1</v>
      </c>
      <c r="I269" s="183"/>
      <c r="J269" s="183"/>
      <c r="K269" s="184"/>
      <c r="L269" s="185"/>
      <c r="M269" s="186" t="s">
        <v>1</v>
      </c>
      <c r="N269" s="187" t="s">
        <v>35</v>
      </c>
      <c r="O269" s="159">
        <v>0</v>
      </c>
      <c r="P269" s="159">
        <f t="shared" ref="P269:P274" si="9">O269*H269</f>
        <v>0</v>
      </c>
      <c r="Q269" s="159">
        <v>2.1999999999999999E-2</v>
      </c>
      <c r="R269" s="159">
        <f t="shared" ref="R269:R274" si="10">Q269*H269</f>
        <v>2.1999999999999999E-2</v>
      </c>
      <c r="S269" s="159">
        <v>0</v>
      </c>
      <c r="T269" s="160">
        <f t="shared" ref="T269:T274" si="11">S269*H269</f>
        <v>0</v>
      </c>
      <c r="U269" s="28"/>
      <c r="V269" s="28"/>
      <c r="W269" s="28"/>
      <c r="X269" s="28"/>
      <c r="Y269" s="28"/>
      <c r="Z269" s="28"/>
      <c r="AA269" s="28"/>
      <c r="AB269" s="28"/>
      <c r="AC269" s="28"/>
      <c r="AD269" s="28"/>
      <c r="AE269" s="28"/>
      <c r="AR269" s="161" t="s">
        <v>327</v>
      </c>
      <c r="AT269" s="161" t="s">
        <v>324</v>
      </c>
      <c r="AU269" s="161" t="s">
        <v>80</v>
      </c>
      <c r="AY269" s="16" t="s">
        <v>175</v>
      </c>
      <c r="BE269" s="162">
        <f t="shared" ref="BE269:BE274" si="12">IF(N269="základná",J269,0)</f>
        <v>0</v>
      </c>
      <c r="BF269" s="162">
        <f t="shared" ref="BF269:BF274" si="13">IF(N269="znížená",J269,0)</f>
        <v>0</v>
      </c>
      <c r="BG269" s="162">
        <f t="shared" ref="BG269:BG274" si="14">IF(N269="zákl. prenesená",J269,0)</f>
        <v>0</v>
      </c>
      <c r="BH269" s="162">
        <f t="shared" ref="BH269:BH274" si="15">IF(N269="zníž. prenesená",J269,0)</f>
        <v>0</v>
      </c>
      <c r="BI269" s="162">
        <f t="shared" ref="BI269:BI274" si="16">IF(N269="nulová",J269,0)</f>
        <v>0</v>
      </c>
      <c r="BJ269" s="16" t="s">
        <v>80</v>
      </c>
      <c r="BK269" s="162">
        <f t="shared" ref="BK269:BK274" si="17">ROUND(I269*H269,2)</f>
        <v>0</v>
      </c>
      <c r="BL269" s="16" t="s">
        <v>243</v>
      </c>
      <c r="BM269" s="161" t="s">
        <v>2473</v>
      </c>
    </row>
    <row r="270" spans="1:65" s="2" customFormat="1" ht="28.5" customHeight="1" x14ac:dyDescent="0.2">
      <c r="A270" s="28"/>
      <c r="B270" s="149"/>
      <c r="C270" s="150" t="s">
        <v>613</v>
      </c>
      <c r="D270" s="150" t="s">
        <v>177</v>
      </c>
      <c r="E270" s="151" t="s">
        <v>2474</v>
      </c>
      <c r="F270" s="152" t="s">
        <v>2475</v>
      </c>
      <c r="G270" s="153" t="s">
        <v>275</v>
      </c>
      <c r="H270" s="154">
        <v>7</v>
      </c>
      <c r="I270" s="155"/>
      <c r="J270" s="155"/>
      <c r="K270" s="156"/>
      <c r="L270" s="29"/>
      <c r="M270" s="157" t="s">
        <v>1</v>
      </c>
      <c r="N270" s="158" t="s">
        <v>35</v>
      </c>
      <c r="O270" s="159">
        <v>1.2250099999999999</v>
      </c>
      <c r="P270" s="159">
        <f t="shared" si="9"/>
        <v>8.5750700000000002</v>
      </c>
      <c r="Q270" s="159">
        <v>0</v>
      </c>
      <c r="R270" s="159">
        <f t="shared" si="10"/>
        <v>0</v>
      </c>
      <c r="S270" s="159">
        <v>0</v>
      </c>
      <c r="T270" s="160">
        <f t="shared" si="11"/>
        <v>0</v>
      </c>
      <c r="U270" s="28"/>
      <c r="V270" s="28"/>
      <c r="W270" s="28"/>
      <c r="X270" s="28"/>
      <c r="Y270" s="28"/>
      <c r="Z270" s="28"/>
      <c r="AA270" s="28"/>
      <c r="AB270" s="28"/>
      <c r="AC270" s="28"/>
      <c r="AD270" s="28"/>
      <c r="AE270" s="28"/>
      <c r="AR270" s="161" t="s">
        <v>243</v>
      </c>
      <c r="AT270" s="161" t="s">
        <v>177</v>
      </c>
      <c r="AU270" s="161" t="s">
        <v>80</v>
      </c>
      <c r="AY270" s="16" t="s">
        <v>175</v>
      </c>
      <c r="BE270" s="162">
        <f t="shared" si="12"/>
        <v>0</v>
      </c>
      <c r="BF270" s="162">
        <f t="shared" si="13"/>
        <v>0</v>
      </c>
      <c r="BG270" s="162">
        <f t="shared" si="14"/>
        <v>0</v>
      </c>
      <c r="BH270" s="162">
        <f t="shared" si="15"/>
        <v>0</v>
      </c>
      <c r="BI270" s="162">
        <f t="shared" si="16"/>
        <v>0</v>
      </c>
      <c r="BJ270" s="16" t="s">
        <v>80</v>
      </c>
      <c r="BK270" s="162">
        <f t="shared" si="17"/>
        <v>0</v>
      </c>
      <c r="BL270" s="16" t="s">
        <v>243</v>
      </c>
      <c r="BM270" s="161" t="s">
        <v>2476</v>
      </c>
    </row>
    <row r="271" spans="1:65" s="2" customFormat="1" ht="16.5" customHeight="1" x14ac:dyDescent="0.2">
      <c r="A271" s="28"/>
      <c r="B271" s="149"/>
      <c r="C271" s="178" t="s">
        <v>617</v>
      </c>
      <c r="D271" s="178" t="s">
        <v>324</v>
      </c>
      <c r="E271" s="179" t="s">
        <v>2477</v>
      </c>
      <c r="F271" s="180" t="s">
        <v>2478</v>
      </c>
      <c r="G271" s="181" t="s">
        <v>275</v>
      </c>
      <c r="H271" s="182">
        <v>5</v>
      </c>
      <c r="I271" s="183"/>
      <c r="J271" s="183"/>
      <c r="K271" s="184"/>
      <c r="L271" s="185"/>
      <c r="M271" s="186" t="s">
        <v>1</v>
      </c>
      <c r="N271" s="187" t="s">
        <v>35</v>
      </c>
      <c r="O271" s="159">
        <v>0</v>
      </c>
      <c r="P271" s="159">
        <f t="shared" si="9"/>
        <v>0</v>
      </c>
      <c r="Q271" s="159">
        <v>1E-3</v>
      </c>
      <c r="R271" s="159">
        <f t="shared" si="10"/>
        <v>5.0000000000000001E-3</v>
      </c>
      <c r="S271" s="159">
        <v>0</v>
      </c>
      <c r="T271" s="160">
        <f t="shared" si="11"/>
        <v>0</v>
      </c>
      <c r="U271" s="28"/>
      <c r="V271" s="28"/>
      <c r="W271" s="28"/>
      <c r="X271" s="28"/>
      <c r="Y271" s="28"/>
      <c r="Z271" s="28"/>
      <c r="AA271" s="28"/>
      <c r="AB271" s="28"/>
      <c r="AC271" s="28"/>
      <c r="AD271" s="28"/>
      <c r="AE271" s="28"/>
      <c r="AR271" s="161" t="s">
        <v>327</v>
      </c>
      <c r="AT271" s="161" t="s">
        <v>324</v>
      </c>
      <c r="AU271" s="161" t="s">
        <v>80</v>
      </c>
      <c r="AY271" s="16" t="s">
        <v>175</v>
      </c>
      <c r="BE271" s="162">
        <f t="shared" si="12"/>
        <v>0</v>
      </c>
      <c r="BF271" s="162">
        <f t="shared" si="13"/>
        <v>0</v>
      </c>
      <c r="BG271" s="162">
        <f t="shared" si="14"/>
        <v>0</v>
      </c>
      <c r="BH271" s="162">
        <f t="shared" si="15"/>
        <v>0</v>
      </c>
      <c r="BI271" s="162">
        <f t="shared" si="16"/>
        <v>0</v>
      </c>
      <c r="BJ271" s="16" t="s">
        <v>80</v>
      </c>
      <c r="BK271" s="162">
        <f t="shared" si="17"/>
        <v>0</v>
      </c>
      <c r="BL271" s="16" t="s">
        <v>243</v>
      </c>
      <c r="BM271" s="161" t="s">
        <v>2479</v>
      </c>
    </row>
    <row r="272" spans="1:65" s="2" customFormat="1" ht="21.75" customHeight="1" x14ac:dyDescent="0.2">
      <c r="A272" s="28"/>
      <c r="B272" s="149"/>
      <c r="C272" s="178" t="s">
        <v>621</v>
      </c>
      <c r="D272" s="178" t="s">
        <v>324</v>
      </c>
      <c r="E272" s="179" t="s">
        <v>2480</v>
      </c>
      <c r="F272" s="180" t="s">
        <v>2481</v>
      </c>
      <c r="G272" s="181" t="s">
        <v>275</v>
      </c>
      <c r="H272" s="182">
        <v>2</v>
      </c>
      <c r="I272" s="183"/>
      <c r="J272" s="183"/>
      <c r="K272" s="184"/>
      <c r="L272" s="185"/>
      <c r="M272" s="186" t="s">
        <v>1</v>
      </c>
      <c r="N272" s="187" t="s">
        <v>35</v>
      </c>
      <c r="O272" s="159">
        <v>0</v>
      </c>
      <c r="P272" s="159">
        <f t="shared" si="9"/>
        <v>0</v>
      </c>
      <c r="Q272" s="159">
        <v>1E-3</v>
      </c>
      <c r="R272" s="159">
        <f t="shared" si="10"/>
        <v>2E-3</v>
      </c>
      <c r="S272" s="159">
        <v>0</v>
      </c>
      <c r="T272" s="160">
        <f t="shared" si="11"/>
        <v>0</v>
      </c>
      <c r="U272" s="28"/>
      <c r="V272" s="28"/>
      <c r="W272" s="28"/>
      <c r="X272" s="28"/>
      <c r="Y272" s="28"/>
      <c r="Z272" s="28"/>
      <c r="AA272" s="28"/>
      <c r="AB272" s="28"/>
      <c r="AC272" s="28"/>
      <c r="AD272" s="28"/>
      <c r="AE272" s="28"/>
      <c r="AR272" s="161" t="s">
        <v>327</v>
      </c>
      <c r="AT272" s="161" t="s">
        <v>324</v>
      </c>
      <c r="AU272" s="161" t="s">
        <v>80</v>
      </c>
      <c r="AY272" s="16" t="s">
        <v>175</v>
      </c>
      <c r="BE272" s="162">
        <f t="shared" si="12"/>
        <v>0</v>
      </c>
      <c r="BF272" s="162">
        <f t="shared" si="13"/>
        <v>0</v>
      </c>
      <c r="BG272" s="162">
        <f t="shared" si="14"/>
        <v>0</v>
      </c>
      <c r="BH272" s="162">
        <f t="shared" si="15"/>
        <v>0</v>
      </c>
      <c r="BI272" s="162">
        <f t="shared" si="16"/>
        <v>0</v>
      </c>
      <c r="BJ272" s="16" t="s">
        <v>80</v>
      </c>
      <c r="BK272" s="162">
        <f t="shared" si="17"/>
        <v>0</v>
      </c>
      <c r="BL272" s="16" t="s">
        <v>243</v>
      </c>
      <c r="BM272" s="161" t="s">
        <v>2482</v>
      </c>
    </row>
    <row r="273" spans="1:65" s="2" customFormat="1" ht="24.2" customHeight="1" x14ac:dyDescent="0.2">
      <c r="A273" s="28"/>
      <c r="B273" s="149"/>
      <c r="C273" s="178" t="s">
        <v>625</v>
      </c>
      <c r="D273" s="178" t="s">
        <v>324</v>
      </c>
      <c r="E273" s="179" t="s">
        <v>2483</v>
      </c>
      <c r="F273" s="180" t="s">
        <v>2484</v>
      </c>
      <c r="G273" s="181" t="s">
        <v>275</v>
      </c>
      <c r="H273" s="182">
        <v>7</v>
      </c>
      <c r="I273" s="183"/>
      <c r="J273" s="183"/>
      <c r="K273" s="184"/>
      <c r="L273" s="185"/>
      <c r="M273" s="186" t="s">
        <v>1</v>
      </c>
      <c r="N273" s="187" t="s">
        <v>35</v>
      </c>
      <c r="O273" s="159">
        <v>0</v>
      </c>
      <c r="P273" s="159">
        <f t="shared" si="9"/>
        <v>0</v>
      </c>
      <c r="Q273" s="159">
        <v>2.5000000000000001E-2</v>
      </c>
      <c r="R273" s="159">
        <f t="shared" si="10"/>
        <v>0.17500000000000002</v>
      </c>
      <c r="S273" s="159">
        <v>0</v>
      </c>
      <c r="T273" s="160">
        <f t="shared" si="11"/>
        <v>0</v>
      </c>
      <c r="U273" s="28"/>
      <c r="V273" s="28"/>
      <c r="W273" s="28"/>
      <c r="X273" s="28"/>
      <c r="Y273" s="28"/>
      <c r="Z273" s="28"/>
      <c r="AA273" s="28"/>
      <c r="AB273" s="28"/>
      <c r="AC273" s="28"/>
      <c r="AD273" s="28"/>
      <c r="AE273" s="28"/>
      <c r="AR273" s="161" t="s">
        <v>327</v>
      </c>
      <c r="AT273" s="161" t="s">
        <v>324</v>
      </c>
      <c r="AU273" s="161" t="s">
        <v>80</v>
      </c>
      <c r="AY273" s="16" t="s">
        <v>175</v>
      </c>
      <c r="BE273" s="162">
        <f t="shared" si="12"/>
        <v>0</v>
      </c>
      <c r="BF273" s="162">
        <f t="shared" si="13"/>
        <v>0</v>
      </c>
      <c r="BG273" s="162">
        <f t="shared" si="14"/>
        <v>0</v>
      </c>
      <c r="BH273" s="162">
        <f t="shared" si="15"/>
        <v>0</v>
      </c>
      <c r="BI273" s="162">
        <f t="shared" si="16"/>
        <v>0</v>
      </c>
      <c r="BJ273" s="16" t="s">
        <v>80</v>
      </c>
      <c r="BK273" s="162">
        <f t="shared" si="17"/>
        <v>0</v>
      </c>
      <c r="BL273" s="16" t="s">
        <v>243</v>
      </c>
      <c r="BM273" s="161" t="s">
        <v>2485</v>
      </c>
    </row>
    <row r="274" spans="1:65" s="2" customFormat="1" ht="24.2" customHeight="1" x14ac:dyDescent="0.2">
      <c r="A274" s="28"/>
      <c r="B274" s="149"/>
      <c r="C274" s="150" t="s">
        <v>629</v>
      </c>
      <c r="D274" s="150" t="s">
        <v>177</v>
      </c>
      <c r="E274" s="151" t="s">
        <v>377</v>
      </c>
      <c r="F274" s="152" t="s">
        <v>378</v>
      </c>
      <c r="G274" s="153" t="s">
        <v>349</v>
      </c>
      <c r="H274" s="154">
        <v>19.855</v>
      </c>
      <c r="I274" s="155"/>
      <c r="J274" s="155"/>
      <c r="K274" s="156"/>
      <c r="L274" s="29"/>
      <c r="M274" s="157" t="s">
        <v>1</v>
      </c>
      <c r="N274" s="158" t="s">
        <v>35</v>
      </c>
      <c r="O274" s="159">
        <v>0</v>
      </c>
      <c r="P274" s="159">
        <f t="shared" si="9"/>
        <v>0</v>
      </c>
      <c r="Q274" s="159">
        <v>0</v>
      </c>
      <c r="R274" s="159">
        <f t="shared" si="10"/>
        <v>0</v>
      </c>
      <c r="S274" s="159">
        <v>0</v>
      </c>
      <c r="T274" s="160">
        <f t="shared" si="11"/>
        <v>0</v>
      </c>
      <c r="U274" s="28"/>
      <c r="V274" s="28"/>
      <c r="W274" s="28"/>
      <c r="X274" s="28"/>
      <c r="Y274" s="28"/>
      <c r="Z274" s="28"/>
      <c r="AA274" s="28"/>
      <c r="AB274" s="28"/>
      <c r="AC274" s="28"/>
      <c r="AD274" s="28"/>
      <c r="AE274" s="28"/>
      <c r="AR274" s="161" t="s">
        <v>243</v>
      </c>
      <c r="AT274" s="161" t="s">
        <v>177</v>
      </c>
      <c r="AU274" s="161" t="s">
        <v>80</v>
      </c>
      <c r="AY274" s="16" t="s">
        <v>175</v>
      </c>
      <c r="BE274" s="162">
        <f t="shared" si="12"/>
        <v>0</v>
      </c>
      <c r="BF274" s="162">
        <f t="shared" si="13"/>
        <v>0</v>
      </c>
      <c r="BG274" s="162">
        <f t="shared" si="14"/>
        <v>0</v>
      </c>
      <c r="BH274" s="162">
        <f t="shared" si="15"/>
        <v>0</v>
      </c>
      <c r="BI274" s="162">
        <f t="shared" si="16"/>
        <v>0</v>
      </c>
      <c r="BJ274" s="16" t="s">
        <v>80</v>
      </c>
      <c r="BK274" s="162">
        <f t="shared" si="17"/>
        <v>0</v>
      </c>
      <c r="BL274" s="16" t="s">
        <v>243</v>
      </c>
      <c r="BM274" s="161" t="s">
        <v>2486</v>
      </c>
    </row>
    <row r="275" spans="1:65" s="12" customFormat="1" ht="22.9" customHeight="1" x14ac:dyDescent="0.2">
      <c r="B275" s="137"/>
      <c r="D275" s="138" t="s">
        <v>68</v>
      </c>
      <c r="E275" s="147" t="s">
        <v>2487</v>
      </c>
      <c r="F275" s="147" t="s">
        <v>2488</v>
      </c>
      <c r="J275" s="148"/>
      <c r="L275" s="137"/>
      <c r="M275" s="141"/>
      <c r="N275" s="142"/>
      <c r="O275" s="142"/>
      <c r="P275" s="143">
        <f>SUM(P276:P310)</f>
        <v>348.75504999999998</v>
      </c>
      <c r="Q275" s="142"/>
      <c r="R275" s="143">
        <f>SUM(R276:R310)</f>
        <v>3.9377759000000001</v>
      </c>
      <c r="S275" s="142"/>
      <c r="T275" s="144">
        <f>SUM(T276:T310)</f>
        <v>0</v>
      </c>
      <c r="AR275" s="138" t="s">
        <v>80</v>
      </c>
      <c r="AT275" s="145" t="s">
        <v>68</v>
      </c>
      <c r="AU275" s="145" t="s">
        <v>76</v>
      </c>
      <c r="AY275" s="138" t="s">
        <v>175</v>
      </c>
      <c r="BK275" s="146">
        <f>SUM(BK276:BK310)</f>
        <v>0</v>
      </c>
    </row>
    <row r="276" spans="1:65" s="2" customFormat="1" ht="24.2" customHeight="1" x14ac:dyDescent="0.2">
      <c r="A276" s="28"/>
      <c r="B276" s="149"/>
      <c r="C276" s="150" t="s">
        <v>632</v>
      </c>
      <c r="D276" s="150" t="s">
        <v>177</v>
      </c>
      <c r="E276" s="151" t="s">
        <v>2489</v>
      </c>
      <c r="F276" s="152" t="s">
        <v>2490</v>
      </c>
      <c r="G276" s="153" t="s">
        <v>180</v>
      </c>
      <c r="H276" s="154">
        <v>99.05</v>
      </c>
      <c r="I276" s="155"/>
      <c r="J276" s="155"/>
      <c r="K276" s="156"/>
      <c r="L276" s="29"/>
      <c r="M276" s="157" t="s">
        <v>1</v>
      </c>
      <c r="N276" s="158" t="s">
        <v>35</v>
      </c>
      <c r="O276" s="159">
        <v>0.872</v>
      </c>
      <c r="P276" s="159">
        <f>O276*H276</f>
        <v>86.371600000000001</v>
      </c>
      <c r="Q276" s="159">
        <v>3.8600000000000001E-3</v>
      </c>
      <c r="R276" s="159">
        <f>Q276*H276</f>
        <v>0.38233299999999998</v>
      </c>
      <c r="S276" s="159">
        <v>0</v>
      </c>
      <c r="T276" s="160">
        <f>S276*H276</f>
        <v>0</v>
      </c>
      <c r="U276" s="28"/>
      <c r="V276" s="28"/>
      <c r="W276" s="28"/>
      <c r="X276" s="28"/>
      <c r="Y276" s="28"/>
      <c r="Z276" s="28"/>
      <c r="AA276" s="28"/>
      <c r="AB276" s="28"/>
      <c r="AC276" s="28"/>
      <c r="AD276" s="28"/>
      <c r="AE276" s="28"/>
      <c r="AR276" s="161" t="s">
        <v>243</v>
      </c>
      <c r="AT276" s="161" t="s">
        <v>177</v>
      </c>
      <c r="AU276" s="161" t="s">
        <v>80</v>
      </c>
      <c r="AY276" s="16" t="s">
        <v>175</v>
      </c>
      <c r="BE276" s="162">
        <f>IF(N276="základná",J276,0)</f>
        <v>0</v>
      </c>
      <c r="BF276" s="162">
        <f>IF(N276="znížená",J276,0)</f>
        <v>0</v>
      </c>
      <c r="BG276" s="162">
        <f>IF(N276="zákl. prenesená",J276,0)</f>
        <v>0</v>
      </c>
      <c r="BH276" s="162">
        <f>IF(N276="zníž. prenesená",J276,0)</f>
        <v>0</v>
      </c>
      <c r="BI276" s="162">
        <f>IF(N276="nulová",J276,0)</f>
        <v>0</v>
      </c>
      <c r="BJ276" s="16" t="s">
        <v>80</v>
      </c>
      <c r="BK276" s="162">
        <f>ROUND(I276*H276,2)</f>
        <v>0</v>
      </c>
      <c r="BL276" s="16" t="s">
        <v>243</v>
      </c>
      <c r="BM276" s="161" t="s">
        <v>2491</v>
      </c>
    </row>
    <row r="277" spans="1:65" s="2" customFormat="1" ht="16.5" customHeight="1" x14ac:dyDescent="0.2">
      <c r="A277" s="28"/>
      <c r="B277" s="149"/>
      <c r="C277" s="150" t="s">
        <v>636</v>
      </c>
      <c r="D277" s="150" t="s">
        <v>177</v>
      </c>
      <c r="E277" s="151" t="s">
        <v>2492</v>
      </c>
      <c r="F277" s="152" t="s">
        <v>2493</v>
      </c>
      <c r="G277" s="153" t="s">
        <v>180</v>
      </c>
      <c r="H277" s="154">
        <v>99.05</v>
      </c>
      <c r="I277" s="155"/>
      <c r="J277" s="155"/>
      <c r="K277" s="156"/>
      <c r="L277" s="29"/>
      <c r="M277" s="157" t="s">
        <v>1</v>
      </c>
      <c r="N277" s="158" t="s">
        <v>35</v>
      </c>
      <c r="O277" s="159">
        <v>0.872</v>
      </c>
      <c r="P277" s="159">
        <f>O277*H277</f>
        <v>86.371600000000001</v>
      </c>
      <c r="Q277" s="159">
        <v>3.8600000000000001E-3</v>
      </c>
      <c r="R277" s="159">
        <f>Q277*H277</f>
        <v>0.38233299999999998</v>
      </c>
      <c r="S277" s="159">
        <v>0</v>
      </c>
      <c r="T277" s="160">
        <f>S277*H277</f>
        <v>0</v>
      </c>
      <c r="U277" s="28"/>
      <c r="V277" s="28"/>
      <c r="W277" s="28"/>
      <c r="X277" s="28"/>
      <c r="Y277" s="28"/>
      <c r="Z277" s="28"/>
      <c r="AA277" s="28"/>
      <c r="AB277" s="28"/>
      <c r="AC277" s="28"/>
      <c r="AD277" s="28"/>
      <c r="AE277" s="28"/>
      <c r="AR277" s="161" t="s">
        <v>243</v>
      </c>
      <c r="AT277" s="161" t="s">
        <v>177</v>
      </c>
      <c r="AU277" s="161" t="s">
        <v>80</v>
      </c>
      <c r="AY277" s="16" t="s">
        <v>175</v>
      </c>
      <c r="BE277" s="162">
        <f>IF(N277="základná",J277,0)</f>
        <v>0</v>
      </c>
      <c r="BF277" s="162">
        <f>IF(N277="znížená",J277,0)</f>
        <v>0</v>
      </c>
      <c r="BG277" s="162">
        <f>IF(N277="zákl. prenesená",J277,0)</f>
        <v>0</v>
      </c>
      <c r="BH277" s="162">
        <f>IF(N277="zníž. prenesená",J277,0)</f>
        <v>0</v>
      </c>
      <c r="BI277" s="162">
        <f>IF(N277="nulová",J277,0)</f>
        <v>0</v>
      </c>
      <c r="BJ277" s="16" t="s">
        <v>80</v>
      </c>
      <c r="BK277" s="162">
        <f>ROUND(I277*H277,2)</f>
        <v>0</v>
      </c>
      <c r="BL277" s="16" t="s">
        <v>243</v>
      </c>
      <c r="BM277" s="161" t="s">
        <v>2494</v>
      </c>
    </row>
    <row r="278" spans="1:65" s="2" customFormat="1" ht="16.5" customHeight="1" x14ac:dyDescent="0.2">
      <c r="A278" s="28"/>
      <c r="B278" s="149"/>
      <c r="C278" s="150" t="s">
        <v>640</v>
      </c>
      <c r="D278" s="150" t="s">
        <v>177</v>
      </c>
      <c r="E278" s="151" t="s">
        <v>2495</v>
      </c>
      <c r="F278" s="152" t="s">
        <v>2496</v>
      </c>
      <c r="G278" s="153" t="s">
        <v>180</v>
      </c>
      <c r="H278" s="154">
        <v>99.05</v>
      </c>
      <c r="I278" s="155"/>
      <c r="J278" s="155"/>
      <c r="K278" s="156"/>
      <c r="L278" s="29"/>
      <c r="M278" s="157" t="s">
        <v>1</v>
      </c>
      <c r="N278" s="158" t="s">
        <v>35</v>
      </c>
      <c r="O278" s="159">
        <v>0.872</v>
      </c>
      <c r="P278" s="159">
        <f>O278*H278</f>
        <v>86.371600000000001</v>
      </c>
      <c r="Q278" s="159">
        <v>3.8600000000000001E-3</v>
      </c>
      <c r="R278" s="159">
        <f>Q278*H278</f>
        <v>0.38233299999999998</v>
      </c>
      <c r="S278" s="159">
        <v>0</v>
      </c>
      <c r="T278" s="160">
        <f>S278*H278</f>
        <v>0</v>
      </c>
      <c r="U278" s="28"/>
      <c r="V278" s="28"/>
      <c r="W278" s="28"/>
      <c r="X278" s="28"/>
      <c r="Y278" s="28"/>
      <c r="Z278" s="28"/>
      <c r="AA278" s="28"/>
      <c r="AB278" s="28"/>
      <c r="AC278" s="28"/>
      <c r="AD278" s="28"/>
      <c r="AE278" s="28"/>
      <c r="AR278" s="161" t="s">
        <v>243</v>
      </c>
      <c r="AT278" s="161" t="s">
        <v>177</v>
      </c>
      <c r="AU278" s="161" t="s">
        <v>80</v>
      </c>
      <c r="AY278" s="16" t="s">
        <v>175</v>
      </c>
      <c r="BE278" s="162">
        <f>IF(N278="základná",J278,0)</f>
        <v>0</v>
      </c>
      <c r="BF278" s="162">
        <f>IF(N278="znížená",J278,0)</f>
        <v>0</v>
      </c>
      <c r="BG278" s="162">
        <f>IF(N278="zákl. prenesená",J278,0)</f>
        <v>0</v>
      </c>
      <c r="BH278" s="162">
        <f>IF(N278="zníž. prenesená",J278,0)</f>
        <v>0</v>
      </c>
      <c r="BI278" s="162">
        <f>IF(N278="nulová",J278,0)</f>
        <v>0</v>
      </c>
      <c r="BJ278" s="16" t="s">
        <v>80</v>
      </c>
      <c r="BK278" s="162">
        <f>ROUND(I278*H278,2)</f>
        <v>0</v>
      </c>
      <c r="BL278" s="16" t="s">
        <v>243</v>
      </c>
      <c r="BM278" s="161" t="s">
        <v>2497</v>
      </c>
    </row>
    <row r="279" spans="1:65" s="13" customFormat="1" x14ac:dyDescent="0.2">
      <c r="B279" s="163"/>
      <c r="D279" s="164" t="s">
        <v>182</v>
      </c>
      <c r="E279" s="165" t="s">
        <v>1</v>
      </c>
      <c r="F279" s="166" t="s">
        <v>2498</v>
      </c>
      <c r="H279" s="167">
        <v>48.22</v>
      </c>
      <c r="L279" s="163"/>
      <c r="M279" s="168"/>
      <c r="N279" s="169"/>
      <c r="O279" s="169"/>
      <c r="P279" s="169"/>
      <c r="Q279" s="169"/>
      <c r="R279" s="169"/>
      <c r="S279" s="169"/>
      <c r="T279" s="170"/>
      <c r="AT279" s="165" t="s">
        <v>182</v>
      </c>
      <c r="AU279" s="165" t="s">
        <v>80</v>
      </c>
      <c r="AV279" s="13" t="s">
        <v>80</v>
      </c>
      <c r="AW279" s="13" t="s">
        <v>25</v>
      </c>
      <c r="AX279" s="13" t="s">
        <v>69</v>
      </c>
      <c r="AY279" s="165" t="s">
        <v>175</v>
      </c>
    </row>
    <row r="280" spans="1:65" s="13" customFormat="1" x14ac:dyDescent="0.2">
      <c r="B280" s="163"/>
      <c r="D280" s="164" t="s">
        <v>182</v>
      </c>
      <c r="E280" s="165" t="s">
        <v>1</v>
      </c>
      <c r="F280" s="166" t="s">
        <v>2499</v>
      </c>
      <c r="H280" s="167">
        <v>0.9</v>
      </c>
      <c r="L280" s="163"/>
      <c r="M280" s="168"/>
      <c r="N280" s="169"/>
      <c r="O280" s="169"/>
      <c r="P280" s="169"/>
      <c r="Q280" s="169"/>
      <c r="R280" s="169"/>
      <c r="S280" s="169"/>
      <c r="T280" s="170"/>
      <c r="AT280" s="165" t="s">
        <v>182</v>
      </c>
      <c r="AU280" s="165" t="s">
        <v>80</v>
      </c>
      <c r="AV280" s="13" t="s">
        <v>80</v>
      </c>
      <c r="AW280" s="13" t="s">
        <v>25</v>
      </c>
      <c r="AX280" s="13" t="s">
        <v>69</v>
      </c>
      <c r="AY280" s="165" t="s">
        <v>175</v>
      </c>
    </row>
    <row r="281" spans="1:65" s="13" customFormat="1" x14ac:dyDescent="0.2">
      <c r="B281" s="163"/>
      <c r="D281" s="164" t="s">
        <v>182</v>
      </c>
      <c r="E281" s="165" t="s">
        <v>1</v>
      </c>
      <c r="F281" s="166" t="s">
        <v>2500</v>
      </c>
      <c r="H281" s="167">
        <v>3.46</v>
      </c>
      <c r="L281" s="163"/>
      <c r="M281" s="168"/>
      <c r="N281" s="169"/>
      <c r="O281" s="169"/>
      <c r="P281" s="169"/>
      <c r="Q281" s="169"/>
      <c r="R281" s="169"/>
      <c r="S281" s="169"/>
      <c r="T281" s="170"/>
      <c r="AT281" s="165" t="s">
        <v>182</v>
      </c>
      <c r="AU281" s="165" t="s">
        <v>80</v>
      </c>
      <c r="AV281" s="13" t="s">
        <v>80</v>
      </c>
      <c r="AW281" s="13" t="s">
        <v>25</v>
      </c>
      <c r="AX281" s="13" t="s">
        <v>69</v>
      </c>
      <c r="AY281" s="165" t="s">
        <v>175</v>
      </c>
    </row>
    <row r="282" spans="1:65" s="13" customFormat="1" x14ac:dyDescent="0.2">
      <c r="B282" s="163"/>
      <c r="D282" s="164" t="s">
        <v>182</v>
      </c>
      <c r="E282" s="165" t="s">
        <v>1</v>
      </c>
      <c r="F282" s="166" t="s">
        <v>2501</v>
      </c>
      <c r="H282" s="167">
        <v>17.440000000000001</v>
      </c>
      <c r="L282" s="163"/>
      <c r="M282" s="168"/>
      <c r="N282" s="169"/>
      <c r="O282" s="169"/>
      <c r="P282" s="169"/>
      <c r="Q282" s="169"/>
      <c r="R282" s="169"/>
      <c r="S282" s="169"/>
      <c r="T282" s="170"/>
      <c r="AT282" s="165" t="s">
        <v>182</v>
      </c>
      <c r="AU282" s="165" t="s">
        <v>80</v>
      </c>
      <c r="AV282" s="13" t="s">
        <v>80</v>
      </c>
      <c r="AW282" s="13" t="s">
        <v>25</v>
      </c>
      <c r="AX282" s="13" t="s">
        <v>69</v>
      </c>
      <c r="AY282" s="165" t="s">
        <v>175</v>
      </c>
    </row>
    <row r="283" spans="1:65" s="13" customFormat="1" x14ac:dyDescent="0.2">
      <c r="B283" s="163"/>
      <c r="D283" s="164" t="s">
        <v>182</v>
      </c>
      <c r="E283" s="165" t="s">
        <v>1</v>
      </c>
      <c r="F283" s="166" t="s">
        <v>2502</v>
      </c>
      <c r="H283" s="167">
        <v>4.8099999999999996</v>
      </c>
      <c r="L283" s="163"/>
      <c r="M283" s="168"/>
      <c r="N283" s="169"/>
      <c r="O283" s="169"/>
      <c r="P283" s="169"/>
      <c r="Q283" s="169"/>
      <c r="R283" s="169"/>
      <c r="S283" s="169"/>
      <c r="T283" s="170"/>
      <c r="AT283" s="165" t="s">
        <v>182</v>
      </c>
      <c r="AU283" s="165" t="s">
        <v>80</v>
      </c>
      <c r="AV283" s="13" t="s">
        <v>80</v>
      </c>
      <c r="AW283" s="13" t="s">
        <v>25</v>
      </c>
      <c r="AX283" s="13" t="s">
        <v>69</v>
      </c>
      <c r="AY283" s="165" t="s">
        <v>175</v>
      </c>
    </row>
    <row r="284" spans="1:65" s="13" customFormat="1" x14ac:dyDescent="0.2">
      <c r="B284" s="163"/>
      <c r="D284" s="164" t="s">
        <v>182</v>
      </c>
      <c r="E284" s="165" t="s">
        <v>1</v>
      </c>
      <c r="F284" s="166" t="s">
        <v>2461</v>
      </c>
      <c r="H284" s="167">
        <v>5.8</v>
      </c>
      <c r="L284" s="163"/>
      <c r="M284" s="168"/>
      <c r="N284" s="169"/>
      <c r="O284" s="169"/>
      <c r="P284" s="169"/>
      <c r="Q284" s="169"/>
      <c r="R284" s="169"/>
      <c r="S284" s="169"/>
      <c r="T284" s="170"/>
      <c r="AT284" s="165" t="s">
        <v>182</v>
      </c>
      <c r="AU284" s="165" t="s">
        <v>80</v>
      </c>
      <c r="AV284" s="13" t="s">
        <v>80</v>
      </c>
      <c r="AW284" s="13" t="s">
        <v>25</v>
      </c>
      <c r="AX284" s="13" t="s">
        <v>69</v>
      </c>
      <c r="AY284" s="165" t="s">
        <v>175</v>
      </c>
    </row>
    <row r="285" spans="1:65" s="13" customFormat="1" x14ac:dyDescent="0.2">
      <c r="B285" s="163"/>
      <c r="D285" s="164" t="s">
        <v>182</v>
      </c>
      <c r="E285" s="165" t="s">
        <v>1</v>
      </c>
      <c r="F285" s="166" t="s">
        <v>2329</v>
      </c>
      <c r="H285" s="167">
        <v>3.51</v>
      </c>
      <c r="L285" s="163"/>
      <c r="M285" s="168"/>
      <c r="N285" s="169"/>
      <c r="O285" s="169"/>
      <c r="P285" s="169"/>
      <c r="Q285" s="169"/>
      <c r="R285" s="169"/>
      <c r="S285" s="169"/>
      <c r="T285" s="170"/>
      <c r="AT285" s="165" t="s">
        <v>182</v>
      </c>
      <c r="AU285" s="165" t="s">
        <v>80</v>
      </c>
      <c r="AV285" s="13" t="s">
        <v>80</v>
      </c>
      <c r="AW285" s="13" t="s">
        <v>25</v>
      </c>
      <c r="AX285" s="13" t="s">
        <v>69</v>
      </c>
      <c r="AY285" s="165" t="s">
        <v>175</v>
      </c>
    </row>
    <row r="286" spans="1:65" s="13" customFormat="1" x14ac:dyDescent="0.2">
      <c r="B286" s="163"/>
      <c r="D286" s="164" t="s">
        <v>182</v>
      </c>
      <c r="E286" s="165" t="s">
        <v>1</v>
      </c>
      <c r="F286" s="166" t="s">
        <v>2503</v>
      </c>
      <c r="H286" s="167">
        <v>5.15</v>
      </c>
      <c r="L286" s="163"/>
      <c r="M286" s="168"/>
      <c r="N286" s="169"/>
      <c r="O286" s="169"/>
      <c r="P286" s="169"/>
      <c r="Q286" s="169"/>
      <c r="R286" s="169"/>
      <c r="S286" s="169"/>
      <c r="T286" s="170"/>
      <c r="AT286" s="165" t="s">
        <v>182</v>
      </c>
      <c r="AU286" s="165" t="s">
        <v>80</v>
      </c>
      <c r="AV286" s="13" t="s">
        <v>80</v>
      </c>
      <c r="AW286" s="13" t="s">
        <v>25</v>
      </c>
      <c r="AX286" s="13" t="s">
        <v>69</v>
      </c>
      <c r="AY286" s="165" t="s">
        <v>175</v>
      </c>
    </row>
    <row r="287" spans="1:65" s="13" customFormat="1" x14ac:dyDescent="0.2">
      <c r="B287" s="163"/>
      <c r="D287" s="164" t="s">
        <v>182</v>
      </c>
      <c r="E287" s="165" t="s">
        <v>1</v>
      </c>
      <c r="F287" s="166" t="s">
        <v>2504</v>
      </c>
      <c r="H287" s="167">
        <v>9.76</v>
      </c>
      <c r="L287" s="163"/>
      <c r="M287" s="168"/>
      <c r="N287" s="169"/>
      <c r="O287" s="169"/>
      <c r="P287" s="169"/>
      <c r="Q287" s="169"/>
      <c r="R287" s="169"/>
      <c r="S287" s="169"/>
      <c r="T287" s="170"/>
      <c r="AT287" s="165" t="s">
        <v>182</v>
      </c>
      <c r="AU287" s="165" t="s">
        <v>80</v>
      </c>
      <c r="AV287" s="13" t="s">
        <v>80</v>
      </c>
      <c r="AW287" s="13" t="s">
        <v>25</v>
      </c>
      <c r="AX287" s="13" t="s">
        <v>69</v>
      </c>
      <c r="AY287" s="165" t="s">
        <v>175</v>
      </c>
    </row>
    <row r="288" spans="1:65" s="14" customFormat="1" x14ac:dyDescent="0.2">
      <c r="B288" s="171"/>
      <c r="D288" s="164" t="s">
        <v>182</v>
      </c>
      <c r="E288" s="172" t="s">
        <v>1</v>
      </c>
      <c r="F288" s="173" t="s">
        <v>216</v>
      </c>
      <c r="H288" s="174">
        <v>99.050000000000011</v>
      </c>
      <c r="L288" s="171"/>
      <c r="M288" s="175"/>
      <c r="N288" s="176"/>
      <c r="O288" s="176"/>
      <c r="P288" s="176"/>
      <c r="Q288" s="176"/>
      <c r="R288" s="176"/>
      <c r="S288" s="176"/>
      <c r="T288" s="177"/>
      <c r="AT288" s="172" t="s">
        <v>182</v>
      </c>
      <c r="AU288" s="172" t="s">
        <v>80</v>
      </c>
      <c r="AV288" s="14" t="s">
        <v>86</v>
      </c>
      <c r="AW288" s="14" t="s">
        <v>25</v>
      </c>
      <c r="AX288" s="14" t="s">
        <v>76</v>
      </c>
      <c r="AY288" s="172" t="s">
        <v>175</v>
      </c>
    </row>
    <row r="289" spans="1:65" s="2" customFormat="1" ht="36.75" customHeight="1" x14ac:dyDescent="0.2">
      <c r="A289" s="28"/>
      <c r="B289" s="149"/>
      <c r="C289" s="296" t="s">
        <v>645</v>
      </c>
      <c r="D289" s="178" t="s">
        <v>324</v>
      </c>
      <c r="E289" s="179" t="s">
        <v>2505</v>
      </c>
      <c r="F289" s="180" t="s">
        <v>2976</v>
      </c>
      <c r="G289" s="181" t="s">
        <v>180</v>
      </c>
      <c r="H289" s="182">
        <v>3.5979999999999999</v>
      </c>
      <c r="I289" s="183"/>
      <c r="J289" s="183"/>
      <c r="K289" s="184"/>
      <c r="L289" s="185"/>
      <c r="M289" s="186" t="s">
        <v>1</v>
      </c>
      <c r="N289" s="187" t="s">
        <v>35</v>
      </c>
      <c r="O289" s="159">
        <v>0</v>
      </c>
      <c r="P289" s="159">
        <f>O289*H289</f>
        <v>0</v>
      </c>
      <c r="Q289" s="159">
        <v>1.9199999999999998E-2</v>
      </c>
      <c r="R289" s="159">
        <f>Q289*H289</f>
        <v>6.9081599999999993E-2</v>
      </c>
      <c r="S289" s="159">
        <v>0</v>
      </c>
      <c r="T289" s="160">
        <f>S289*H289</f>
        <v>0</v>
      </c>
      <c r="U289" s="28"/>
      <c r="V289" s="28"/>
      <c r="W289" s="28"/>
      <c r="X289" s="28"/>
      <c r="Y289" s="28"/>
      <c r="Z289" s="28"/>
      <c r="AA289" s="28"/>
      <c r="AB289" s="28"/>
      <c r="AC289" s="28"/>
      <c r="AD289" s="28"/>
      <c r="AE289" s="28"/>
      <c r="AR289" s="161" t="s">
        <v>327</v>
      </c>
      <c r="AT289" s="161" t="s">
        <v>324</v>
      </c>
      <c r="AU289" s="161" t="s">
        <v>80</v>
      </c>
      <c r="AY289" s="16" t="s">
        <v>175</v>
      </c>
      <c r="BE289" s="162">
        <f>IF(N289="základná",J289,0)</f>
        <v>0</v>
      </c>
      <c r="BF289" s="162">
        <f>IF(N289="znížená",J289,0)</f>
        <v>0</v>
      </c>
      <c r="BG289" s="162">
        <f>IF(N289="zákl. prenesená",J289,0)</f>
        <v>0</v>
      </c>
      <c r="BH289" s="162">
        <f>IF(N289="zníž. prenesená",J289,0)</f>
        <v>0</v>
      </c>
      <c r="BI289" s="162">
        <f>IF(N289="nulová",J289,0)</f>
        <v>0</v>
      </c>
      <c r="BJ289" s="16" t="s">
        <v>80</v>
      </c>
      <c r="BK289" s="162">
        <f>ROUND(I289*H289,2)</f>
        <v>0</v>
      </c>
      <c r="BL289" s="16" t="s">
        <v>243</v>
      </c>
      <c r="BM289" s="161" t="s">
        <v>2506</v>
      </c>
    </row>
    <row r="290" spans="1:65" s="13" customFormat="1" x14ac:dyDescent="0.2">
      <c r="B290" s="163"/>
      <c r="D290" s="164" t="s">
        <v>182</v>
      </c>
      <c r="E290" s="165" t="s">
        <v>1</v>
      </c>
      <c r="F290" s="166" t="s">
        <v>2500</v>
      </c>
      <c r="H290" s="167">
        <v>3.46</v>
      </c>
      <c r="L290" s="163"/>
      <c r="M290" s="168"/>
      <c r="N290" s="169"/>
      <c r="O290" s="169"/>
      <c r="P290" s="169"/>
      <c r="Q290" s="169"/>
      <c r="R290" s="169"/>
      <c r="S290" s="169"/>
      <c r="T290" s="170"/>
      <c r="AT290" s="165" t="s">
        <v>182</v>
      </c>
      <c r="AU290" s="165" t="s">
        <v>80</v>
      </c>
      <c r="AV290" s="13" t="s">
        <v>80</v>
      </c>
      <c r="AW290" s="13" t="s">
        <v>25</v>
      </c>
      <c r="AX290" s="13" t="s">
        <v>76</v>
      </c>
      <c r="AY290" s="165" t="s">
        <v>175</v>
      </c>
    </row>
    <row r="291" spans="1:65" s="13" customFormat="1" x14ac:dyDescent="0.2">
      <c r="B291" s="163"/>
      <c r="D291" s="164" t="s">
        <v>182</v>
      </c>
      <c r="F291" s="166" t="s">
        <v>2507</v>
      </c>
      <c r="H291" s="167">
        <v>3.5979999999999999</v>
      </c>
      <c r="L291" s="163"/>
      <c r="M291" s="168"/>
      <c r="N291" s="169"/>
      <c r="O291" s="169"/>
      <c r="P291" s="169"/>
      <c r="Q291" s="169"/>
      <c r="R291" s="169"/>
      <c r="S291" s="169"/>
      <c r="T291" s="170"/>
      <c r="AT291" s="165" t="s">
        <v>182</v>
      </c>
      <c r="AU291" s="165" t="s">
        <v>80</v>
      </c>
      <c r="AV291" s="13" t="s">
        <v>80</v>
      </c>
      <c r="AW291" s="13" t="s">
        <v>3</v>
      </c>
      <c r="AX291" s="13" t="s">
        <v>76</v>
      </c>
      <c r="AY291" s="165" t="s">
        <v>175</v>
      </c>
    </row>
    <row r="292" spans="1:65" s="2" customFormat="1" ht="40.5" customHeight="1" x14ac:dyDescent="0.2">
      <c r="A292" s="28"/>
      <c r="B292" s="149"/>
      <c r="C292" s="296" t="s">
        <v>649</v>
      </c>
      <c r="D292" s="178" t="s">
        <v>324</v>
      </c>
      <c r="E292" s="179" t="s">
        <v>2508</v>
      </c>
      <c r="F292" s="180" t="s">
        <v>2977</v>
      </c>
      <c r="G292" s="181" t="s">
        <v>180</v>
      </c>
      <c r="H292" s="182">
        <v>99.414000000000001</v>
      </c>
      <c r="I292" s="183"/>
      <c r="J292" s="183"/>
      <c r="K292" s="184"/>
      <c r="L292" s="185"/>
      <c r="M292" s="186" t="s">
        <v>1</v>
      </c>
      <c r="N292" s="187" t="s">
        <v>35</v>
      </c>
      <c r="O292" s="159">
        <v>0</v>
      </c>
      <c r="P292" s="159">
        <f>O292*H292</f>
        <v>0</v>
      </c>
      <c r="Q292" s="159">
        <v>1.9199999999999998E-2</v>
      </c>
      <c r="R292" s="159">
        <f>Q292*H292</f>
        <v>1.9087487999999999</v>
      </c>
      <c r="S292" s="159">
        <v>0</v>
      </c>
      <c r="T292" s="160">
        <f>S292*H292</f>
        <v>0</v>
      </c>
      <c r="U292" s="28"/>
      <c r="V292" s="28"/>
      <c r="W292" s="28"/>
      <c r="X292" s="28"/>
      <c r="Y292" s="28"/>
      <c r="Z292" s="28"/>
      <c r="AA292" s="28"/>
      <c r="AB292" s="28"/>
      <c r="AC292" s="28"/>
      <c r="AD292" s="28"/>
      <c r="AE292" s="28"/>
      <c r="AR292" s="161" t="s">
        <v>327</v>
      </c>
      <c r="AT292" s="161" t="s">
        <v>324</v>
      </c>
      <c r="AU292" s="161" t="s">
        <v>80</v>
      </c>
      <c r="AY292" s="16" t="s">
        <v>175</v>
      </c>
      <c r="BE292" s="162">
        <f>IF(N292="základná",J292,0)</f>
        <v>0</v>
      </c>
      <c r="BF292" s="162">
        <f>IF(N292="znížená",J292,0)</f>
        <v>0</v>
      </c>
      <c r="BG292" s="162">
        <f>IF(N292="zákl. prenesená",J292,0)</f>
        <v>0</v>
      </c>
      <c r="BH292" s="162">
        <f>IF(N292="zníž. prenesená",J292,0)</f>
        <v>0</v>
      </c>
      <c r="BI292" s="162">
        <f>IF(N292="nulová",J292,0)</f>
        <v>0</v>
      </c>
      <c r="BJ292" s="16" t="s">
        <v>80</v>
      </c>
      <c r="BK292" s="162">
        <f>ROUND(I292*H292,2)</f>
        <v>0</v>
      </c>
      <c r="BL292" s="16" t="s">
        <v>243</v>
      </c>
      <c r="BM292" s="161" t="s">
        <v>2509</v>
      </c>
    </row>
    <row r="293" spans="1:65" s="13" customFormat="1" x14ac:dyDescent="0.2">
      <c r="B293" s="163"/>
      <c r="D293" s="164" t="s">
        <v>182</v>
      </c>
      <c r="E293" s="165" t="s">
        <v>1</v>
      </c>
      <c r="F293" s="166" t="s">
        <v>2498</v>
      </c>
      <c r="H293" s="167">
        <v>48.22</v>
      </c>
      <c r="L293" s="163"/>
      <c r="M293" s="168"/>
      <c r="N293" s="169"/>
      <c r="O293" s="169"/>
      <c r="P293" s="169"/>
      <c r="Q293" s="169"/>
      <c r="R293" s="169"/>
      <c r="S293" s="169"/>
      <c r="T293" s="170"/>
      <c r="AT293" s="165" t="s">
        <v>182</v>
      </c>
      <c r="AU293" s="165" t="s">
        <v>80</v>
      </c>
      <c r="AV293" s="13" t="s">
        <v>80</v>
      </c>
      <c r="AW293" s="13" t="s">
        <v>25</v>
      </c>
      <c r="AX293" s="13" t="s">
        <v>69</v>
      </c>
      <c r="AY293" s="165" t="s">
        <v>175</v>
      </c>
    </row>
    <row r="294" spans="1:65" s="13" customFormat="1" x14ac:dyDescent="0.2">
      <c r="B294" s="163"/>
      <c r="D294" s="164" t="s">
        <v>182</v>
      </c>
      <c r="E294" s="165" t="s">
        <v>1</v>
      </c>
      <c r="F294" s="166" t="s">
        <v>2499</v>
      </c>
      <c r="H294" s="167">
        <v>0.9</v>
      </c>
      <c r="L294" s="163"/>
      <c r="M294" s="168"/>
      <c r="N294" s="169"/>
      <c r="O294" s="169"/>
      <c r="P294" s="169"/>
      <c r="Q294" s="169"/>
      <c r="R294" s="169"/>
      <c r="S294" s="169"/>
      <c r="T294" s="170"/>
      <c r="AT294" s="165" t="s">
        <v>182</v>
      </c>
      <c r="AU294" s="165" t="s">
        <v>80</v>
      </c>
      <c r="AV294" s="13" t="s">
        <v>80</v>
      </c>
      <c r="AW294" s="13" t="s">
        <v>25</v>
      </c>
      <c r="AX294" s="13" t="s">
        <v>69</v>
      </c>
      <c r="AY294" s="165" t="s">
        <v>175</v>
      </c>
    </row>
    <row r="295" spans="1:65" s="13" customFormat="1" x14ac:dyDescent="0.2">
      <c r="B295" s="163"/>
      <c r="D295" s="164" t="s">
        <v>182</v>
      </c>
      <c r="E295" s="165" t="s">
        <v>1</v>
      </c>
      <c r="F295" s="166" t="s">
        <v>2501</v>
      </c>
      <c r="H295" s="167">
        <v>17.440000000000001</v>
      </c>
      <c r="L295" s="163"/>
      <c r="M295" s="168"/>
      <c r="N295" s="169"/>
      <c r="O295" s="169"/>
      <c r="P295" s="169"/>
      <c r="Q295" s="169"/>
      <c r="R295" s="169"/>
      <c r="S295" s="169"/>
      <c r="T295" s="170"/>
      <c r="AT295" s="165" t="s">
        <v>182</v>
      </c>
      <c r="AU295" s="165" t="s">
        <v>80</v>
      </c>
      <c r="AV295" s="13" t="s">
        <v>80</v>
      </c>
      <c r="AW295" s="13" t="s">
        <v>25</v>
      </c>
      <c r="AX295" s="13" t="s">
        <v>69</v>
      </c>
      <c r="AY295" s="165" t="s">
        <v>175</v>
      </c>
    </row>
    <row r="296" spans="1:65" s="13" customFormat="1" x14ac:dyDescent="0.2">
      <c r="B296" s="163"/>
      <c r="D296" s="164" t="s">
        <v>182</v>
      </c>
      <c r="E296" s="165" t="s">
        <v>1</v>
      </c>
      <c r="F296" s="166" t="s">
        <v>2502</v>
      </c>
      <c r="H296" s="167">
        <v>4.8099999999999996</v>
      </c>
      <c r="L296" s="163"/>
      <c r="M296" s="168"/>
      <c r="N296" s="169"/>
      <c r="O296" s="169"/>
      <c r="P296" s="169"/>
      <c r="Q296" s="169"/>
      <c r="R296" s="169"/>
      <c r="S296" s="169"/>
      <c r="T296" s="170"/>
      <c r="AT296" s="165" t="s">
        <v>182</v>
      </c>
      <c r="AU296" s="165" t="s">
        <v>80</v>
      </c>
      <c r="AV296" s="13" t="s">
        <v>80</v>
      </c>
      <c r="AW296" s="13" t="s">
        <v>25</v>
      </c>
      <c r="AX296" s="13" t="s">
        <v>69</v>
      </c>
      <c r="AY296" s="165" t="s">
        <v>175</v>
      </c>
    </row>
    <row r="297" spans="1:65" s="13" customFormat="1" x14ac:dyDescent="0.2">
      <c r="B297" s="163"/>
      <c r="D297" s="164" t="s">
        <v>182</v>
      </c>
      <c r="E297" s="165" t="s">
        <v>1</v>
      </c>
      <c r="F297" s="166" t="s">
        <v>2461</v>
      </c>
      <c r="H297" s="167">
        <v>5.8</v>
      </c>
      <c r="L297" s="163"/>
      <c r="M297" s="168"/>
      <c r="N297" s="169"/>
      <c r="O297" s="169"/>
      <c r="P297" s="169"/>
      <c r="Q297" s="169"/>
      <c r="R297" s="169"/>
      <c r="S297" s="169"/>
      <c r="T297" s="170"/>
      <c r="AT297" s="165" t="s">
        <v>182</v>
      </c>
      <c r="AU297" s="165" t="s">
        <v>80</v>
      </c>
      <c r="AV297" s="13" t="s">
        <v>80</v>
      </c>
      <c r="AW297" s="13" t="s">
        <v>25</v>
      </c>
      <c r="AX297" s="13" t="s">
        <v>69</v>
      </c>
      <c r="AY297" s="165" t="s">
        <v>175</v>
      </c>
    </row>
    <row r="298" spans="1:65" s="13" customFormat="1" x14ac:dyDescent="0.2">
      <c r="B298" s="163"/>
      <c r="D298" s="164" t="s">
        <v>182</v>
      </c>
      <c r="E298" s="165" t="s">
        <v>1</v>
      </c>
      <c r="F298" s="166" t="s">
        <v>2329</v>
      </c>
      <c r="H298" s="167">
        <v>3.51</v>
      </c>
      <c r="L298" s="163"/>
      <c r="M298" s="168"/>
      <c r="N298" s="169"/>
      <c r="O298" s="169"/>
      <c r="P298" s="169"/>
      <c r="Q298" s="169"/>
      <c r="R298" s="169"/>
      <c r="S298" s="169"/>
      <c r="T298" s="170"/>
      <c r="AT298" s="165" t="s">
        <v>182</v>
      </c>
      <c r="AU298" s="165" t="s">
        <v>80</v>
      </c>
      <c r="AV298" s="13" t="s">
        <v>80</v>
      </c>
      <c r="AW298" s="13" t="s">
        <v>25</v>
      </c>
      <c r="AX298" s="13" t="s">
        <v>69</v>
      </c>
      <c r="AY298" s="165" t="s">
        <v>175</v>
      </c>
    </row>
    <row r="299" spans="1:65" s="13" customFormat="1" x14ac:dyDescent="0.2">
      <c r="B299" s="163"/>
      <c r="D299" s="164" t="s">
        <v>182</v>
      </c>
      <c r="E299" s="165" t="s">
        <v>1</v>
      </c>
      <c r="F299" s="166" t="s">
        <v>2503</v>
      </c>
      <c r="H299" s="167">
        <v>5.15</v>
      </c>
      <c r="L299" s="163"/>
      <c r="M299" s="168"/>
      <c r="N299" s="169"/>
      <c r="O299" s="169"/>
      <c r="P299" s="169"/>
      <c r="Q299" s="169"/>
      <c r="R299" s="169"/>
      <c r="S299" s="169"/>
      <c r="T299" s="170"/>
      <c r="AT299" s="165" t="s">
        <v>182</v>
      </c>
      <c r="AU299" s="165" t="s">
        <v>80</v>
      </c>
      <c r="AV299" s="13" t="s">
        <v>80</v>
      </c>
      <c r="AW299" s="13" t="s">
        <v>25</v>
      </c>
      <c r="AX299" s="13" t="s">
        <v>69</v>
      </c>
      <c r="AY299" s="165" t="s">
        <v>175</v>
      </c>
    </row>
    <row r="300" spans="1:65" s="13" customFormat="1" x14ac:dyDescent="0.2">
      <c r="B300" s="163"/>
      <c r="D300" s="164" t="s">
        <v>182</v>
      </c>
      <c r="E300" s="165" t="s">
        <v>1</v>
      </c>
      <c r="F300" s="166" t="s">
        <v>2504</v>
      </c>
      <c r="H300" s="167">
        <v>9.76</v>
      </c>
      <c r="L300" s="163"/>
      <c r="M300" s="168"/>
      <c r="N300" s="169"/>
      <c r="O300" s="169"/>
      <c r="P300" s="169"/>
      <c r="Q300" s="169"/>
      <c r="R300" s="169"/>
      <c r="S300" s="169"/>
      <c r="T300" s="170"/>
      <c r="AT300" s="165" t="s">
        <v>182</v>
      </c>
      <c r="AU300" s="165" t="s">
        <v>80</v>
      </c>
      <c r="AV300" s="13" t="s">
        <v>80</v>
      </c>
      <c r="AW300" s="13" t="s">
        <v>25</v>
      </c>
      <c r="AX300" s="13" t="s">
        <v>69</v>
      </c>
      <c r="AY300" s="165" t="s">
        <v>175</v>
      </c>
    </row>
    <row r="301" spans="1:65" s="14" customFormat="1" x14ac:dyDescent="0.2">
      <c r="B301" s="171"/>
      <c r="D301" s="164" t="s">
        <v>182</v>
      </c>
      <c r="E301" s="172" t="s">
        <v>1</v>
      </c>
      <c r="F301" s="173" t="s">
        <v>216</v>
      </c>
      <c r="H301" s="174">
        <v>95.590000000000018</v>
      </c>
      <c r="L301" s="171"/>
      <c r="M301" s="175"/>
      <c r="N301" s="176"/>
      <c r="O301" s="176"/>
      <c r="P301" s="176"/>
      <c r="Q301" s="176"/>
      <c r="R301" s="176"/>
      <c r="S301" s="176"/>
      <c r="T301" s="177"/>
      <c r="AT301" s="172" t="s">
        <v>182</v>
      </c>
      <c r="AU301" s="172" t="s">
        <v>80</v>
      </c>
      <c r="AV301" s="14" t="s">
        <v>86</v>
      </c>
      <c r="AW301" s="14" t="s">
        <v>25</v>
      </c>
      <c r="AX301" s="14" t="s">
        <v>76</v>
      </c>
      <c r="AY301" s="172" t="s">
        <v>175</v>
      </c>
    </row>
    <row r="302" spans="1:65" s="13" customFormat="1" x14ac:dyDescent="0.2">
      <c r="B302" s="163"/>
      <c r="D302" s="164" t="s">
        <v>182</v>
      </c>
      <c r="F302" s="166" t="s">
        <v>2510</v>
      </c>
      <c r="H302" s="167">
        <v>99.414000000000001</v>
      </c>
      <c r="L302" s="163"/>
      <c r="M302" s="168"/>
      <c r="N302" s="169"/>
      <c r="O302" s="169"/>
      <c r="P302" s="169"/>
      <c r="Q302" s="169"/>
      <c r="R302" s="169"/>
      <c r="S302" s="169"/>
      <c r="T302" s="170"/>
      <c r="AT302" s="165" t="s">
        <v>182</v>
      </c>
      <c r="AU302" s="165" t="s">
        <v>80</v>
      </c>
      <c r="AV302" s="13" t="s">
        <v>80</v>
      </c>
      <c r="AW302" s="13" t="s">
        <v>3</v>
      </c>
      <c r="AX302" s="13" t="s">
        <v>76</v>
      </c>
      <c r="AY302" s="165" t="s">
        <v>175</v>
      </c>
    </row>
    <row r="303" spans="1:65" s="2" customFormat="1" ht="21.75" customHeight="1" x14ac:dyDescent="0.2">
      <c r="A303" s="28"/>
      <c r="B303" s="149"/>
      <c r="C303" s="178" t="s">
        <v>653</v>
      </c>
      <c r="D303" s="178" t="s">
        <v>324</v>
      </c>
      <c r="E303" s="179" t="s">
        <v>2511</v>
      </c>
      <c r="F303" s="180" t="s">
        <v>2512</v>
      </c>
      <c r="G303" s="181" t="s">
        <v>1694</v>
      </c>
      <c r="H303" s="182">
        <v>332.904</v>
      </c>
      <c r="I303" s="183"/>
      <c r="J303" s="183"/>
      <c r="K303" s="184"/>
      <c r="L303" s="185"/>
      <c r="M303" s="186" t="s">
        <v>1</v>
      </c>
      <c r="N303" s="187" t="s">
        <v>35</v>
      </c>
      <c r="O303" s="159">
        <v>0</v>
      </c>
      <c r="P303" s="159">
        <f>O303*H303</f>
        <v>0</v>
      </c>
      <c r="Q303" s="159">
        <v>1E-3</v>
      </c>
      <c r="R303" s="159">
        <f>Q303*H303</f>
        <v>0.33290399999999998</v>
      </c>
      <c r="S303" s="159">
        <v>0</v>
      </c>
      <c r="T303" s="160">
        <f>S303*H303</f>
        <v>0</v>
      </c>
      <c r="U303" s="28"/>
      <c r="V303" s="28"/>
      <c r="W303" s="28"/>
      <c r="X303" s="28"/>
      <c r="Y303" s="28"/>
      <c r="Z303" s="28"/>
      <c r="AA303" s="28"/>
      <c r="AB303" s="28"/>
      <c r="AC303" s="28"/>
      <c r="AD303" s="28"/>
      <c r="AE303" s="28"/>
      <c r="AR303" s="161" t="s">
        <v>327</v>
      </c>
      <c r="AT303" s="161" t="s">
        <v>324</v>
      </c>
      <c r="AU303" s="161" t="s">
        <v>80</v>
      </c>
      <c r="AY303" s="16" t="s">
        <v>175</v>
      </c>
      <c r="BE303" s="162">
        <f>IF(N303="základná",J303,0)</f>
        <v>0</v>
      </c>
      <c r="BF303" s="162">
        <f>IF(N303="znížená",J303,0)</f>
        <v>0</v>
      </c>
      <c r="BG303" s="162">
        <f>IF(N303="zákl. prenesená",J303,0)</f>
        <v>0</v>
      </c>
      <c r="BH303" s="162">
        <f>IF(N303="zníž. prenesená",J303,0)</f>
        <v>0</v>
      </c>
      <c r="BI303" s="162">
        <f>IF(N303="nulová",J303,0)</f>
        <v>0</v>
      </c>
      <c r="BJ303" s="16" t="s">
        <v>80</v>
      </c>
      <c r="BK303" s="162">
        <f>ROUND(I303*H303,2)</f>
        <v>0</v>
      </c>
      <c r="BL303" s="16" t="s">
        <v>243</v>
      </c>
      <c r="BM303" s="161" t="s">
        <v>2513</v>
      </c>
    </row>
    <row r="304" spans="1:65" s="13" customFormat="1" x14ac:dyDescent="0.2">
      <c r="B304" s="163"/>
      <c r="D304" s="164" t="s">
        <v>182</v>
      </c>
      <c r="E304" s="165" t="s">
        <v>1</v>
      </c>
      <c r="F304" s="166" t="s">
        <v>2514</v>
      </c>
      <c r="H304" s="167">
        <v>100.88</v>
      </c>
      <c r="L304" s="163"/>
      <c r="M304" s="168"/>
      <c r="N304" s="169"/>
      <c r="O304" s="169"/>
      <c r="P304" s="169"/>
      <c r="Q304" s="169"/>
      <c r="R304" s="169"/>
      <c r="S304" s="169"/>
      <c r="T304" s="170"/>
      <c r="AT304" s="165" t="s">
        <v>182</v>
      </c>
      <c r="AU304" s="165" t="s">
        <v>80</v>
      </c>
      <c r="AV304" s="13" t="s">
        <v>80</v>
      </c>
      <c r="AW304" s="13" t="s">
        <v>25</v>
      </c>
      <c r="AX304" s="13" t="s">
        <v>76</v>
      </c>
      <c r="AY304" s="165" t="s">
        <v>175</v>
      </c>
    </row>
    <row r="305" spans="1:65" s="13" customFormat="1" x14ac:dyDescent="0.2">
      <c r="B305" s="163"/>
      <c r="D305" s="164" t="s">
        <v>182</v>
      </c>
      <c r="F305" s="166" t="s">
        <v>2515</v>
      </c>
      <c r="H305" s="167">
        <v>332.904</v>
      </c>
      <c r="L305" s="163"/>
      <c r="M305" s="168"/>
      <c r="N305" s="169"/>
      <c r="O305" s="169"/>
      <c r="P305" s="169"/>
      <c r="Q305" s="169"/>
      <c r="R305" s="169"/>
      <c r="S305" s="169"/>
      <c r="T305" s="170"/>
      <c r="AT305" s="165" t="s">
        <v>182</v>
      </c>
      <c r="AU305" s="165" t="s">
        <v>80</v>
      </c>
      <c r="AV305" s="13" t="s">
        <v>80</v>
      </c>
      <c r="AW305" s="13" t="s">
        <v>3</v>
      </c>
      <c r="AX305" s="13" t="s">
        <v>76</v>
      </c>
      <c r="AY305" s="165" t="s">
        <v>175</v>
      </c>
    </row>
    <row r="306" spans="1:65" s="2" customFormat="1" ht="16.5" customHeight="1" x14ac:dyDescent="0.2">
      <c r="A306" s="28"/>
      <c r="B306" s="149"/>
      <c r="C306" s="178" t="s">
        <v>657</v>
      </c>
      <c r="D306" s="178" t="s">
        <v>324</v>
      </c>
      <c r="E306" s="179" t="s">
        <v>2516</v>
      </c>
      <c r="F306" s="180" t="s">
        <v>2517</v>
      </c>
      <c r="G306" s="181" t="s">
        <v>1694</v>
      </c>
      <c r="H306" s="182">
        <v>35.308</v>
      </c>
      <c r="I306" s="183"/>
      <c r="J306" s="183"/>
      <c r="K306" s="184"/>
      <c r="L306" s="185"/>
      <c r="M306" s="186" t="s">
        <v>1</v>
      </c>
      <c r="N306" s="187" t="s">
        <v>35</v>
      </c>
      <c r="O306" s="159">
        <v>0</v>
      </c>
      <c r="P306" s="159">
        <f>O306*H306</f>
        <v>0</v>
      </c>
      <c r="Q306" s="159">
        <v>1E-3</v>
      </c>
      <c r="R306" s="159">
        <f>Q306*H306</f>
        <v>3.5307999999999999E-2</v>
      </c>
      <c r="S306" s="159">
        <v>0</v>
      </c>
      <c r="T306" s="160">
        <f>S306*H306</f>
        <v>0</v>
      </c>
      <c r="U306" s="28"/>
      <c r="V306" s="28"/>
      <c r="W306" s="28"/>
      <c r="X306" s="28"/>
      <c r="Y306" s="28"/>
      <c r="Z306" s="28"/>
      <c r="AA306" s="28"/>
      <c r="AB306" s="28"/>
      <c r="AC306" s="28"/>
      <c r="AD306" s="28"/>
      <c r="AE306" s="28"/>
      <c r="AR306" s="161" t="s">
        <v>327</v>
      </c>
      <c r="AT306" s="161" t="s">
        <v>324</v>
      </c>
      <c r="AU306" s="161" t="s">
        <v>80</v>
      </c>
      <c r="AY306" s="16" t="s">
        <v>175</v>
      </c>
      <c r="BE306" s="162">
        <f>IF(N306="základná",J306,0)</f>
        <v>0</v>
      </c>
      <c r="BF306" s="162">
        <f>IF(N306="znížená",J306,0)</f>
        <v>0</v>
      </c>
      <c r="BG306" s="162">
        <f>IF(N306="zákl. prenesená",J306,0)</f>
        <v>0</v>
      </c>
      <c r="BH306" s="162">
        <f>IF(N306="zníž. prenesená",J306,0)</f>
        <v>0</v>
      </c>
      <c r="BI306" s="162">
        <f>IF(N306="nulová",J306,0)</f>
        <v>0</v>
      </c>
      <c r="BJ306" s="16" t="s">
        <v>80</v>
      </c>
      <c r="BK306" s="162">
        <f>ROUND(I306*H306,2)</f>
        <v>0</v>
      </c>
      <c r="BL306" s="16" t="s">
        <v>243</v>
      </c>
      <c r="BM306" s="161" t="s">
        <v>2518</v>
      </c>
    </row>
    <row r="307" spans="1:65" s="13" customFormat="1" x14ac:dyDescent="0.2">
      <c r="B307" s="163"/>
      <c r="D307" s="164" t="s">
        <v>182</v>
      </c>
      <c r="E307" s="165" t="s">
        <v>1</v>
      </c>
      <c r="F307" s="166" t="s">
        <v>2514</v>
      </c>
      <c r="H307" s="167">
        <v>100.88</v>
      </c>
      <c r="L307" s="163"/>
      <c r="M307" s="168"/>
      <c r="N307" s="169"/>
      <c r="O307" s="169"/>
      <c r="P307" s="169"/>
      <c r="Q307" s="169"/>
      <c r="R307" s="169"/>
      <c r="S307" s="169"/>
      <c r="T307" s="170"/>
      <c r="AT307" s="165" t="s">
        <v>182</v>
      </c>
      <c r="AU307" s="165" t="s">
        <v>80</v>
      </c>
      <c r="AV307" s="13" t="s">
        <v>80</v>
      </c>
      <c r="AW307" s="13" t="s">
        <v>25</v>
      </c>
      <c r="AX307" s="13" t="s">
        <v>76</v>
      </c>
      <c r="AY307" s="165" t="s">
        <v>175</v>
      </c>
    </row>
    <row r="308" spans="1:65" s="13" customFormat="1" x14ac:dyDescent="0.2">
      <c r="B308" s="163"/>
      <c r="D308" s="164" t="s">
        <v>182</v>
      </c>
      <c r="F308" s="166" t="s">
        <v>2519</v>
      </c>
      <c r="H308" s="167">
        <v>35.308</v>
      </c>
      <c r="L308" s="163"/>
      <c r="M308" s="168"/>
      <c r="N308" s="169"/>
      <c r="O308" s="169"/>
      <c r="P308" s="169"/>
      <c r="Q308" s="169"/>
      <c r="R308" s="169"/>
      <c r="S308" s="169"/>
      <c r="T308" s="170"/>
      <c r="AT308" s="165" t="s">
        <v>182</v>
      </c>
      <c r="AU308" s="165" t="s">
        <v>80</v>
      </c>
      <c r="AV308" s="13" t="s">
        <v>80</v>
      </c>
      <c r="AW308" s="13" t="s">
        <v>3</v>
      </c>
      <c r="AX308" s="13" t="s">
        <v>76</v>
      </c>
      <c r="AY308" s="165" t="s">
        <v>175</v>
      </c>
    </row>
    <row r="309" spans="1:65" s="2" customFormat="1" ht="16.5" customHeight="1" x14ac:dyDescent="0.2">
      <c r="A309" s="28"/>
      <c r="B309" s="149"/>
      <c r="C309" s="150" t="s">
        <v>662</v>
      </c>
      <c r="D309" s="150" t="s">
        <v>177</v>
      </c>
      <c r="E309" s="151" t="s">
        <v>2520</v>
      </c>
      <c r="F309" s="152" t="s">
        <v>2521</v>
      </c>
      <c r="G309" s="153" t="s">
        <v>180</v>
      </c>
      <c r="H309" s="154">
        <v>99.05</v>
      </c>
      <c r="I309" s="155"/>
      <c r="J309" s="155"/>
      <c r="K309" s="156"/>
      <c r="L309" s="29"/>
      <c r="M309" s="157" t="s">
        <v>1</v>
      </c>
      <c r="N309" s="158" t="s">
        <v>35</v>
      </c>
      <c r="O309" s="159">
        <v>0.90500000000000003</v>
      </c>
      <c r="P309" s="159">
        <f>O309*H309</f>
        <v>89.640249999999995</v>
      </c>
      <c r="Q309" s="159">
        <v>4.4900000000000001E-3</v>
      </c>
      <c r="R309" s="159">
        <f>Q309*H309</f>
        <v>0.44473449999999998</v>
      </c>
      <c r="S309" s="159">
        <v>0</v>
      </c>
      <c r="T309" s="160">
        <f>S309*H309</f>
        <v>0</v>
      </c>
      <c r="U309" s="28"/>
      <c r="V309" s="28"/>
      <c r="W309" s="28"/>
      <c r="X309" s="28"/>
      <c r="Y309" s="28"/>
      <c r="Z309" s="28"/>
      <c r="AA309" s="28"/>
      <c r="AB309" s="28"/>
      <c r="AC309" s="28"/>
      <c r="AD309" s="28"/>
      <c r="AE309" s="28"/>
      <c r="AR309" s="161" t="s">
        <v>243</v>
      </c>
      <c r="AT309" s="161" t="s">
        <v>177</v>
      </c>
      <c r="AU309" s="161" t="s">
        <v>80</v>
      </c>
      <c r="AY309" s="16" t="s">
        <v>175</v>
      </c>
      <c r="BE309" s="162">
        <f>IF(N309="základná",J309,0)</f>
        <v>0</v>
      </c>
      <c r="BF309" s="162">
        <f>IF(N309="znížená",J309,0)</f>
        <v>0</v>
      </c>
      <c r="BG309" s="162">
        <f>IF(N309="zákl. prenesená",J309,0)</f>
        <v>0</v>
      </c>
      <c r="BH309" s="162">
        <f>IF(N309="zníž. prenesená",J309,0)</f>
        <v>0</v>
      </c>
      <c r="BI309" s="162">
        <f>IF(N309="nulová",J309,0)</f>
        <v>0</v>
      </c>
      <c r="BJ309" s="16" t="s">
        <v>80</v>
      </c>
      <c r="BK309" s="162">
        <f>ROUND(I309*H309,2)</f>
        <v>0</v>
      </c>
      <c r="BL309" s="16" t="s">
        <v>243</v>
      </c>
      <c r="BM309" s="161" t="s">
        <v>2522</v>
      </c>
    </row>
    <row r="310" spans="1:65" s="2" customFormat="1" ht="24.2" customHeight="1" x14ac:dyDescent="0.2">
      <c r="A310" s="28"/>
      <c r="B310" s="149"/>
      <c r="C310" s="150" t="s">
        <v>666</v>
      </c>
      <c r="D310" s="150" t="s">
        <v>177</v>
      </c>
      <c r="E310" s="151" t="s">
        <v>2523</v>
      </c>
      <c r="F310" s="152" t="s">
        <v>2524</v>
      </c>
      <c r="G310" s="153" t="s">
        <v>349</v>
      </c>
      <c r="H310" s="154">
        <v>56.146000000000001</v>
      </c>
      <c r="I310" s="155"/>
      <c r="J310" s="155"/>
      <c r="K310" s="156"/>
      <c r="L310" s="29"/>
      <c r="M310" s="157" t="s">
        <v>1</v>
      </c>
      <c r="N310" s="158" t="s">
        <v>35</v>
      </c>
      <c r="O310" s="159">
        <v>0</v>
      </c>
      <c r="P310" s="159">
        <f>O310*H310</f>
        <v>0</v>
      </c>
      <c r="Q310" s="159">
        <v>0</v>
      </c>
      <c r="R310" s="159">
        <f>Q310*H310</f>
        <v>0</v>
      </c>
      <c r="S310" s="159">
        <v>0</v>
      </c>
      <c r="T310" s="160">
        <f>S310*H310</f>
        <v>0</v>
      </c>
      <c r="U310" s="28"/>
      <c r="V310" s="28"/>
      <c r="W310" s="28"/>
      <c r="X310" s="28"/>
      <c r="Y310" s="28"/>
      <c r="Z310" s="28"/>
      <c r="AA310" s="28"/>
      <c r="AB310" s="28"/>
      <c r="AC310" s="28"/>
      <c r="AD310" s="28"/>
      <c r="AE310" s="28"/>
      <c r="AR310" s="161" t="s">
        <v>243</v>
      </c>
      <c r="AT310" s="161" t="s">
        <v>177</v>
      </c>
      <c r="AU310" s="161" t="s">
        <v>80</v>
      </c>
      <c r="AY310" s="16" t="s">
        <v>175</v>
      </c>
      <c r="BE310" s="162">
        <f>IF(N310="základná",J310,0)</f>
        <v>0</v>
      </c>
      <c r="BF310" s="162">
        <f>IF(N310="znížená",J310,0)</f>
        <v>0</v>
      </c>
      <c r="BG310" s="162">
        <f>IF(N310="zákl. prenesená",J310,0)</f>
        <v>0</v>
      </c>
      <c r="BH310" s="162">
        <f>IF(N310="zníž. prenesená",J310,0)</f>
        <v>0</v>
      </c>
      <c r="BI310" s="162">
        <f>IF(N310="nulová",J310,0)</f>
        <v>0</v>
      </c>
      <c r="BJ310" s="16" t="s">
        <v>80</v>
      </c>
      <c r="BK310" s="162">
        <f>ROUND(I310*H310,2)</f>
        <v>0</v>
      </c>
      <c r="BL310" s="16" t="s">
        <v>243</v>
      </c>
      <c r="BM310" s="161" t="s">
        <v>2525</v>
      </c>
    </row>
    <row r="311" spans="1:65" s="12" customFormat="1" ht="22.9" customHeight="1" x14ac:dyDescent="0.2">
      <c r="B311" s="137"/>
      <c r="D311" s="138" t="s">
        <v>68</v>
      </c>
      <c r="E311" s="147" t="s">
        <v>2526</v>
      </c>
      <c r="F311" s="147" t="s">
        <v>2527</v>
      </c>
      <c r="J311" s="148"/>
      <c r="L311" s="137"/>
      <c r="M311" s="141"/>
      <c r="N311" s="142"/>
      <c r="O311" s="142"/>
      <c r="P311" s="143">
        <f>SUM(P312:P327)</f>
        <v>24.745592200000001</v>
      </c>
      <c r="Q311" s="142"/>
      <c r="R311" s="143">
        <f>SUM(R312:R327)</f>
        <v>0.19710730000000001</v>
      </c>
      <c r="S311" s="142"/>
      <c r="T311" s="144">
        <f>SUM(T312:T327)</f>
        <v>0.2447</v>
      </c>
      <c r="AR311" s="138" t="s">
        <v>80</v>
      </c>
      <c r="AT311" s="145" t="s">
        <v>68</v>
      </c>
      <c r="AU311" s="145" t="s">
        <v>76</v>
      </c>
      <c r="AY311" s="138" t="s">
        <v>175</v>
      </c>
      <c r="BK311" s="146">
        <f>SUM(BK312:BK327)</f>
        <v>0</v>
      </c>
    </row>
    <row r="312" spans="1:65" s="2" customFormat="1" ht="24.2" customHeight="1" x14ac:dyDescent="0.2">
      <c r="A312" s="28"/>
      <c r="B312" s="149"/>
      <c r="C312" s="150" t="s">
        <v>668</v>
      </c>
      <c r="D312" s="150" t="s">
        <v>177</v>
      </c>
      <c r="E312" s="151" t="s">
        <v>2528</v>
      </c>
      <c r="F312" s="152" t="s">
        <v>2529</v>
      </c>
      <c r="G312" s="153" t="s">
        <v>250</v>
      </c>
      <c r="H312" s="154">
        <v>15.2</v>
      </c>
      <c r="I312" s="155"/>
      <c r="J312" s="155"/>
      <c r="K312" s="156"/>
      <c r="L312" s="29"/>
      <c r="M312" s="157" t="s">
        <v>1</v>
      </c>
      <c r="N312" s="158" t="s">
        <v>35</v>
      </c>
      <c r="O312" s="159">
        <v>0.112</v>
      </c>
      <c r="P312" s="159">
        <f>O312*H312</f>
        <v>1.7023999999999999</v>
      </c>
      <c r="Q312" s="159">
        <v>0</v>
      </c>
      <c r="R312" s="159">
        <f>Q312*H312</f>
        <v>0</v>
      </c>
      <c r="S312" s="159">
        <v>1E-3</v>
      </c>
      <c r="T312" s="160">
        <f>S312*H312</f>
        <v>1.52E-2</v>
      </c>
      <c r="U312" s="28"/>
      <c r="V312" s="28"/>
      <c r="W312" s="28"/>
      <c r="X312" s="28"/>
      <c r="Y312" s="28"/>
      <c r="Z312" s="28"/>
      <c r="AA312" s="28"/>
      <c r="AB312" s="28"/>
      <c r="AC312" s="28"/>
      <c r="AD312" s="28"/>
      <c r="AE312" s="28"/>
      <c r="AR312" s="161" t="s">
        <v>243</v>
      </c>
      <c r="AT312" s="161" t="s">
        <v>177</v>
      </c>
      <c r="AU312" s="161" t="s">
        <v>80</v>
      </c>
      <c r="AY312" s="16" t="s">
        <v>175</v>
      </c>
      <c r="BE312" s="162">
        <f>IF(N312="základná",J312,0)</f>
        <v>0</v>
      </c>
      <c r="BF312" s="162">
        <f>IF(N312="znížená",J312,0)</f>
        <v>0</v>
      </c>
      <c r="BG312" s="162">
        <f>IF(N312="zákl. prenesená",J312,0)</f>
        <v>0</v>
      </c>
      <c r="BH312" s="162">
        <f>IF(N312="zníž. prenesená",J312,0)</f>
        <v>0</v>
      </c>
      <c r="BI312" s="162">
        <f>IF(N312="nulová",J312,0)</f>
        <v>0</v>
      </c>
      <c r="BJ312" s="16" t="s">
        <v>80</v>
      </c>
      <c r="BK312" s="162">
        <f>ROUND(I312*H312,2)</f>
        <v>0</v>
      </c>
      <c r="BL312" s="16" t="s">
        <v>243</v>
      </c>
      <c r="BM312" s="161" t="s">
        <v>2530</v>
      </c>
    </row>
    <row r="313" spans="1:65" s="13" customFormat="1" x14ac:dyDescent="0.2">
      <c r="B313" s="163"/>
      <c r="D313" s="164" t="s">
        <v>182</v>
      </c>
      <c r="E313" s="165" t="s">
        <v>1</v>
      </c>
      <c r="F313" s="166" t="s">
        <v>2531</v>
      </c>
      <c r="H313" s="167">
        <v>15.2</v>
      </c>
      <c r="L313" s="163"/>
      <c r="M313" s="168"/>
      <c r="N313" s="169"/>
      <c r="O313" s="169"/>
      <c r="P313" s="169"/>
      <c r="Q313" s="169"/>
      <c r="R313" s="169"/>
      <c r="S313" s="169"/>
      <c r="T313" s="170"/>
      <c r="AT313" s="165" t="s">
        <v>182</v>
      </c>
      <c r="AU313" s="165" t="s">
        <v>80</v>
      </c>
      <c r="AV313" s="13" t="s">
        <v>80</v>
      </c>
      <c r="AW313" s="13" t="s">
        <v>25</v>
      </c>
      <c r="AX313" s="13" t="s">
        <v>76</v>
      </c>
      <c r="AY313" s="165" t="s">
        <v>175</v>
      </c>
    </row>
    <row r="314" spans="1:65" s="2" customFormat="1" ht="24.2" customHeight="1" x14ac:dyDescent="0.2">
      <c r="A314" s="28"/>
      <c r="B314" s="149"/>
      <c r="C314" s="150" t="s">
        <v>672</v>
      </c>
      <c r="D314" s="150" t="s">
        <v>177</v>
      </c>
      <c r="E314" s="151" t="s">
        <v>2532</v>
      </c>
      <c r="F314" s="152" t="s">
        <v>2533</v>
      </c>
      <c r="G314" s="153" t="s">
        <v>250</v>
      </c>
      <c r="H314" s="154">
        <v>15.2</v>
      </c>
      <c r="I314" s="155"/>
      <c r="J314" s="155"/>
      <c r="K314" s="156"/>
      <c r="L314" s="29"/>
      <c r="M314" s="157" t="s">
        <v>1</v>
      </c>
      <c r="N314" s="158" t="s">
        <v>35</v>
      </c>
      <c r="O314" s="159">
        <v>0.17011000000000001</v>
      </c>
      <c r="P314" s="159">
        <f>O314*H314</f>
        <v>2.5856720000000002</v>
      </c>
      <c r="Q314" s="159">
        <v>1.0000000000000001E-5</v>
      </c>
      <c r="R314" s="159">
        <f>Q314*H314</f>
        <v>1.5200000000000001E-4</v>
      </c>
      <c r="S314" s="159">
        <v>0</v>
      </c>
      <c r="T314" s="160">
        <f>S314*H314</f>
        <v>0</v>
      </c>
      <c r="U314" s="28"/>
      <c r="V314" s="28"/>
      <c r="W314" s="28"/>
      <c r="X314" s="28"/>
      <c r="Y314" s="28"/>
      <c r="Z314" s="28"/>
      <c r="AA314" s="28"/>
      <c r="AB314" s="28"/>
      <c r="AC314" s="28"/>
      <c r="AD314" s="28"/>
      <c r="AE314" s="28"/>
      <c r="AR314" s="161" t="s">
        <v>243</v>
      </c>
      <c r="AT314" s="161" t="s">
        <v>177</v>
      </c>
      <c r="AU314" s="161" t="s">
        <v>80</v>
      </c>
      <c r="AY314" s="16" t="s">
        <v>175</v>
      </c>
      <c r="BE314" s="162">
        <f>IF(N314="základná",J314,0)</f>
        <v>0</v>
      </c>
      <c r="BF314" s="162">
        <f>IF(N314="znížená",J314,0)</f>
        <v>0</v>
      </c>
      <c r="BG314" s="162">
        <f>IF(N314="zákl. prenesená",J314,0)</f>
        <v>0</v>
      </c>
      <c r="BH314" s="162">
        <f>IF(N314="zníž. prenesená",J314,0)</f>
        <v>0</v>
      </c>
      <c r="BI314" s="162">
        <f>IF(N314="nulová",J314,0)</f>
        <v>0</v>
      </c>
      <c r="BJ314" s="16" t="s">
        <v>80</v>
      </c>
      <c r="BK314" s="162">
        <f>ROUND(I314*H314,2)</f>
        <v>0</v>
      </c>
      <c r="BL314" s="16" t="s">
        <v>243</v>
      </c>
      <c r="BM314" s="161" t="s">
        <v>2534</v>
      </c>
    </row>
    <row r="315" spans="1:65" s="2" customFormat="1" ht="16.5" customHeight="1" x14ac:dyDescent="0.2">
      <c r="A315" s="28"/>
      <c r="B315" s="149"/>
      <c r="C315" s="178" t="s">
        <v>676</v>
      </c>
      <c r="D315" s="178" t="s">
        <v>324</v>
      </c>
      <c r="E315" s="179" t="s">
        <v>2535</v>
      </c>
      <c r="F315" s="180" t="s">
        <v>2536</v>
      </c>
      <c r="G315" s="181" t="s">
        <v>250</v>
      </c>
      <c r="H315" s="182">
        <v>15.352</v>
      </c>
      <c r="I315" s="183"/>
      <c r="J315" s="183"/>
      <c r="K315" s="184"/>
      <c r="L315" s="185"/>
      <c r="M315" s="186" t="s">
        <v>1</v>
      </c>
      <c r="N315" s="187" t="s">
        <v>35</v>
      </c>
      <c r="O315" s="159">
        <v>0</v>
      </c>
      <c r="P315" s="159">
        <f>O315*H315</f>
        <v>0</v>
      </c>
      <c r="Q315" s="159">
        <v>5.0000000000000001E-4</v>
      </c>
      <c r="R315" s="159">
        <f>Q315*H315</f>
        <v>7.6760000000000005E-3</v>
      </c>
      <c r="S315" s="159">
        <v>0</v>
      </c>
      <c r="T315" s="160">
        <f>S315*H315</f>
        <v>0</v>
      </c>
      <c r="U315" s="28"/>
      <c r="V315" s="28"/>
      <c r="W315" s="28"/>
      <c r="X315" s="28"/>
      <c r="Y315" s="28"/>
      <c r="Z315" s="28"/>
      <c r="AA315" s="28"/>
      <c r="AB315" s="28"/>
      <c r="AC315" s="28"/>
      <c r="AD315" s="28"/>
      <c r="AE315" s="28"/>
      <c r="AR315" s="161" t="s">
        <v>327</v>
      </c>
      <c r="AT315" s="161" t="s">
        <v>324</v>
      </c>
      <c r="AU315" s="161" t="s">
        <v>80</v>
      </c>
      <c r="AY315" s="16" t="s">
        <v>175</v>
      </c>
      <c r="BE315" s="162">
        <f>IF(N315="základná",J315,0)</f>
        <v>0</v>
      </c>
      <c r="BF315" s="162">
        <f>IF(N315="znížená",J315,0)</f>
        <v>0</v>
      </c>
      <c r="BG315" s="162">
        <f>IF(N315="zákl. prenesená",J315,0)</f>
        <v>0</v>
      </c>
      <c r="BH315" s="162">
        <f>IF(N315="zníž. prenesená",J315,0)</f>
        <v>0</v>
      </c>
      <c r="BI315" s="162">
        <f>IF(N315="nulová",J315,0)</f>
        <v>0</v>
      </c>
      <c r="BJ315" s="16" t="s">
        <v>80</v>
      </c>
      <c r="BK315" s="162">
        <f>ROUND(I315*H315,2)</f>
        <v>0</v>
      </c>
      <c r="BL315" s="16" t="s">
        <v>243</v>
      </c>
      <c r="BM315" s="161" t="s">
        <v>2537</v>
      </c>
    </row>
    <row r="316" spans="1:65" s="13" customFormat="1" x14ac:dyDescent="0.2">
      <c r="B316" s="163"/>
      <c r="D316" s="164" t="s">
        <v>182</v>
      </c>
      <c r="F316" s="166" t="s">
        <v>2538</v>
      </c>
      <c r="H316" s="167">
        <v>15.352</v>
      </c>
      <c r="L316" s="163"/>
      <c r="M316" s="168"/>
      <c r="N316" s="169"/>
      <c r="O316" s="169"/>
      <c r="P316" s="169"/>
      <c r="Q316" s="169"/>
      <c r="R316" s="169"/>
      <c r="S316" s="169"/>
      <c r="T316" s="170"/>
      <c r="AT316" s="165" t="s">
        <v>182</v>
      </c>
      <c r="AU316" s="165" t="s">
        <v>80</v>
      </c>
      <c r="AV316" s="13" t="s">
        <v>80</v>
      </c>
      <c r="AW316" s="13" t="s">
        <v>3</v>
      </c>
      <c r="AX316" s="13" t="s">
        <v>76</v>
      </c>
      <c r="AY316" s="165" t="s">
        <v>175</v>
      </c>
    </row>
    <row r="317" spans="1:65" s="2" customFormat="1" ht="37.9" customHeight="1" x14ac:dyDescent="0.2">
      <c r="A317" s="28"/>
      <c r="B317" s="149"/>
      <c r="C317" s="150" t="s">
        <v>680</v>
      </c>
      <c r="D317" s="150" t="s">
        <v>177</v>
      </c>
      <c r="E317" s="151" t="s">
        <v>2539</v>
      </c>
      <c r="F317" s="152" t="s">
        <v>2540</v>
      </c>
      <c r="G317" s="153" t="s">
        <v>180</v>
      </c>
      <c r="H317" s="154">
        <v>15.3</v>
      </c>
      <c r="I317" s="155"/>
      <c r="J317" s="155"/>
      <c r="K317" s="156"/>
      <c r="L317" s="29"/>
      <c r="M317" s="157" t="s">
        <v>1</v>
      </c>
      <c r="N317" s="158" t="s">
        <v>35</v>
      </c>
      <c r="O317" s="159">
        <v>0.15</v>
      </c>
      <c r="P317" s="159">
        <f>O317*H317</f>
        <v>2.2949999999999999</v>
      </c>
      <c r="Q317" s="159">
        <v>0</v>
      </c>
      <c r="R317" s="159">
        <f>Q317*H317</f>
        <v>0</v>
      </c>
      <c r="S317" s="159">
        <v>1.4999999999999999E-2</v>
      </c>
      <c r="T317" s="160">
        <f>S317*H317</f>
        <v>0.22950000000000001</v>
      </c>
      <c r="U317" s="28"/>
      <c r="V317" s="28"/>
      <c r="W317" s="28"/>
      <c r="X317" s="28"/>
      <c r="Y317" s="28"/>
      <c r="Z317" s="28"/>
      <c r="AA317" s="28"/>
      <c r="AB317" s="28"/>
      <c r="AC317" s="28"/>
      <c r="AD317" s="28"/>
      <c r="AE317" s="28"/>
      <c r="AR317" s="161" t="s">
        <v>243</v>
      </c>
      <c r="AT317" s="161" t="s">
        <v>177</v>
      </c>
      <c r="AU317" s="161" t="s">
        <v>80</v>
      </c>
      <c r="AY317" s="16" t="s">
        <v>175</v>
      </c>
      <c r="BE317" s="162">
        <f>IF(N317="základná",J317,0)</f>
        <v>0</v>
      </c>
      <c r="BF317" s="162">
        <f>IF(N317="znížená",J317,0)</f>
        <v>0</v>
      </c>
      <c r="BG317" s="162">
        <f>IF(N317="zákl. prenesená",J317,0)</f>
        <v>0</v>
      </c>
      <c r="BH317" s="162">
        <f>IF(N317="zníž. prenesená",J317,0)</f>
        <v>0</v>
      </c>
      <c r="BI317" s="162">
        <f>IF(N317="nulová",J317,0)</f>
        <v>0</v>
      </c>
      <c r="BJ317" s="16" t="s">
        <v>80</v>
      </c>
      <c r="BK317" s="162">
        <f>ROUND(I317*H317,2)</f>
        <v>0</v>
      </c>
      <c r="BL317" s="16" t="s">
        <v>243</v>
      </c>
      <c r="BM317" s="161" t="s">
        <v>2541</v>
      </c>
    </row>
    <row r="318" spans="1:65" s="13" customFormat="1" x14ac:dyDescent="0.2">
      <c r="B318" s="163"/>
      <c r="D318" s="164" t="s">
        <v>182</v>
      </c>
      <c r="E318" s="165" t="s">
        <v>1</v>
      </c>
      <c r="F318" s="166" t="s">
        <v>2542</v>
      </c>
      <c r="H318" s="167">
        <v>15.3</v>
      </c>
      <c r="L318" s="163"/>
      <c r="M318" s="168"/>
      <c r="N318" s="169"/>
      <c r="O318" s="169"/>
      <c r="P318" s="169"/>
      <c r="Q318" s="169"/>
      <c r="R318" s="169"/>
      <c r="S318" s="169"/>
      <c r="T318" s="170"/>
      <c r="AT318" s="165" t="s">
        <v>182</v>
      </c>
      <c r="AU318" s="165" t="s">
        <v>80</v>
      </c>
      <c r="AV318" s="13" t="s">
        <v>80</v>
      </c>
      <c r="AW318" s="13" t="s">
        <v>25</v>
      </c>
      <c r="AX318" s="13" t="s">
        <v>76</v>
      </c>
      <c r="AY318" s="165" t="s">
        <v>175</v>
      </c>
    </row>
    <row r="319" spans="1:65" s="2" customFormat="1" ht="17.25" customHeight="1" x14ac:dyDescent="0.2">
      <c r="A319" s="28"/>
      <c r="B319" s="149"/>
      <c r="C319" s="150" t="s">
        <v>684</v>
      </c>
      <c r="D319" s="150" t="s">
        <v>177</v>
      </c>
      <c r="E319" s="151" t="s">
        <v>2543</v>
      </c>
      <c r="F319" s="152" t="s">
        <v>2544</v>
      </c>
      <c r="G319" s="153" t="s">
        <v>180</v>
      </c>
      <c r="H319" s="154">
        <v>15.51</v>
      </c>
      <c r="I319" s="155"/>
      <c r="J319" s="155"/>
      <c r="K319" s="156"/>
      <c r="L319" s="29"/>
      <c r="M319" s="157" t="s">
        <v>1</v>
      </c>
      <c r="N319" s="158" t="s">
        <v>35</v>
      </c>
      <c r="O319" s="159">
        <v>0.872</v>
      </c>
      <c r="P319" s="159">
        <f>O319*H319</f>
        <v>13.52472</v>
      </c>
      <c r="Q319" s="159">
        <v>3.8600000000000001E-3</v>
      </c>
      <c r="R319" s="159">
        <f>Q319*H319</f>
        <v>5.9868600000000001E-2</v>
      </c>
      <c r="S319" s="159">
        <v>0</v>
      </c>
      <c r="T319" s="160">
        <f>S319*H319</f>
        <v>0</v>
      </c>
      <c r="U319" s="28"/>
      <c r="V319" s="28"/>
      <c r="W319" s="28"/>
      <c r="X319" s="28"/>
      <c r="Y319" s="28"/>
      <c r="Z319" s="28"/>
      <c r="AA319" s="28"/>
      <c r="AB319" s="28"/>
      <c r="AC319" s="28"/>
      <c r="AD319" s="28"/>
      <c r="AE319" s="28"/>
      <c r="AR319" s="161" t="s">
        <v>243</v>
      </c>
      <c r="AT319" s="161" t="s">
        <v>177</v>
      </c>
      <c r="AU319" s="161" t="s">
        <v>80</v>
      </c>
      <c r="AY319" s="16" t="s">
        <v>175</v>
      </c>
      <c r="BE319" s="162">
        <f>IF(N319="základná",J319,0)</f>
        <v>0</v>
      </c>
      <c r="BF319" s="162">
        <f>IF(N319="znížená",J319,0)</f>
        <v>0</v>
      </c>
      <c r="BG319" s="162">
        <f>IF(N319="zákl. prenesená",J319,0)</f>
        <v>0</v>
      </c>
      <c r="BH319" s="162">
        <f>IF(N319="zníž. prenesená",J319,0)</f>
        <v>0</v>
      </c>
      <c r="BI319" s="162">
        <f>IF(N319="nulová",J319,0)</f>
        <v>0</v>
      </c>
      <c r="BJ319" s="16" t="s">
        <v>80</v>
      </c>
      <c r="BK319" s="162">
        <f>ROUND(I319*H319,2)</f>
        <v>0</v>
      </c>
      <c r="BL319" s="16" t="s">
        <v>243</v>
      </c>
      <c r="BM319" s="161" t="s">
        <v>2545</v>
      </c>
    </row>
    <row r="320" spans="1:65" s="2" customFormat="1" ht="24.2" customHeight="1" x14ac:dyDescent="0.2">
      <c r="A320" s="28"/>
      <c r="B320" s="149"/>
      <c r="C320" s="150" t="s">
        <v>1207</v>
      </c>
      <c r="D320" s="150" t="s">
        <v>177</v>
      </c>
      <c r="E320" s="151" t="s">
        <v>2546</v>
      </c>
      <c r="F320" s="152" t="s">
        <v>2547</v>
      </c>
      <c r="G320" s="153" t="s">
        <v>180</v>
      </c>
      <c r="H320" s="154">
        <v>15.51</v>
      </c>
      <c r="I320" s="155"/>
      <c r="J320" s="155"/>
      <c r="K320" s="156"/>
      <c r="L320" s="29"/>
      <c r="M320" s="157" t="s">
        <v>1</v>
      </c>
      <c r="N320" s="158" t="s">
        <v>35</v>
      </c>
      <c r="O320" s="159">
        <v>0.255</v>
      </c>
      <c r="P320" s="159">
        <f>O320*H320</f>
        <v>3.95505</v>
      </c>
      <c r="Q320" s="159">
        <v>2.0000000000000002E-5</v>
      </c>
      <c r="R320" s="159">
        <f>Q320*H320</f>
        <v>3.102E-4</v>
      </c>
      <c r="S320" s="159">
        <v>0</v>
      </c>
      <c r="T320" s="160">
        <f>S320*H320</f>
        <v>0</v>
      </c>
      <c r="U320" s="28"/>
      <c r="V320" s="28"/>
      <c r="W320" s="28"/>
      <c r="X320" s="28"/>
      <c r="Y320" s="28"/>
      <c r="Z320" s="28"/>
      <c r="AA320" s="28"/>
      <c r="AB320" s="28"/>
      <c r="AC320" s="28"/>
      <c r="AD320" s="28"/>
      <c r="AE320" s="28"/>
      <c r="AR320" s="161" t="s">
        <v>243</v>
      </c>
      <c r="AT320" s="161" t="s">
        <v>177</v>
      </c>
      <c r="AU320" s="161" t="s">
        <v>80</v>
      </c>
      <c r="AY320" s="16" t="s">
        <v>175</v>
      </c>
      <c r="BE320" s="162">
        <f>IF(N320="základná",J320,0)</f>
        <v>0</v>
      </c>
      <c r="BF320" s="162">
        <f>IF(N320="znížená",J320,0)</f>
        <v>0</v>
      </c>
      <c r="BG320" s="162">
        <f>IF(N320="zákl. prenesená",J320,0)</f>
        <v>0</v>
      </c>
      <c r="BH320" s="162">
        <f>IF(N320="zníž. prenesená",J320,0)</f>
        <v>0</v>
      </c>
      <c r="BI320" s="162">
        <f>IF(N320="nulová",J320,0)</f>
        <v>0</v>
      </c>
      <c r="BJ320" s="16" t="s">
        <v>80</v>
      </c>
      <c r="BK320" s="162">
        <f>ROUND(I320*H320,2)</f>
        <v>0</v>
      </c>
      <c r="BL320" s="16" t="s">
        <v>243</v>
      </c>
      <c r="BM320" s="161" t="s">
        <v>2548</v>
      </c>
    </row>
    <row r="321" spans="1:65" s="13" customFormat="1" x14ac:dyDescent="0.2">
      <c r="B321" s="163"/>
      <c r="D321" s="164" t="s">
        <v>182</v>
      </c>
      <c r="E321" s="165" t="s">
        <v>1</v>
      </c>
      <c r="F321" s="166" t="s">
        <v>2549</v>
      </c>
      <c r="H321" s="167">
        <v>15.51</v>
      </c>
      <c r="L321" s="163"/>
      <c r="M321" s="168"/>
      <c r="N321" s="169"/>
      <c r="O321" s="169"/>
      <c r="P321" s="169"/>
      <c r="Q321" s="169"/>
      <c r="R321" s="169"/>
      <c r="S321" s="169"/>
      <c r="T321" s="170"/>
      <c r="AT321" s="165" t="s">
        <v>182</v>
      </c>
      <c r="AU321" s="165" t="s">
        <v>80</v>
      </c>
      <c r="AV321" s="13" t="s">
        <v>80</v>
      </c>
      <c r="AW321" s="13" t="s">
        <v>25</v>
      </c>
      <c r="AX321" s="13" t="s">
        <v>76</v>
      </c>
      <c r="AY321" s="165" t="s">
        <v>175</v>
      </c>
    </row>
    <row r="322" spans="1:65" s="2" customFormat="1" ht="16.5" customHeight="1" x14ac:dyDescent="0.2">
      <c r="A322" s="28"/>
      <c r="B322" s="149"/>
      <c r="C322" s="178" t="s">
        <v>1441</v>
      </c>
      <c r="D322" s="178" t="s">
        <v>324</v>
      </c>
      <c r="E322" s="179" t="s">
        <v>2550</v>
      </c>
      <c r="F322" s="180" t="s">
        <v>2551</v>
      </c>
      <c r="G322" s="181" t="s">
        <v>180</v>
      </c>
      <c r="H322" s="182">
        <v>15.82</v>
      </c>
      <c r="I322" s="183"/>
      <c r="J322" s="183"/>
      <c r="K322" s="184"/>
      <c r="L322" s="185"/>
      <c r="M322" s="186" t="s">
        <v>1</v>
      </c>
      <c r="N322" s="187" t="s">
        <v>35</v>
      </c>
      <c r="O322" s="159">
        <v>0</v>
      </c>
      <c r="P322" s="159">
        <f>O322*H322</f>
        <v>0</v>
      </c>
      <c r="Q322" s="159">
        <v>8.0999999999999996E-3</v>
      </c>
      <c r="R322" s="159">
        <f>Q322*H322</f>
        <v>0.12814200000000001</v>
      </c>
      <c r="S322" s="159">
        <v>0</v>
      </c>
      <c r="T322" s="160">
        <f>S322*H322</f>
        <v>0</v>
      </c>
      <c r="U322" s="28"/>
      <c r="V322" s="28"/>
      <c r="W322" s="28"/>
      <c r="X322" s="28"/>
      <c r="Y322" s="28"/>
      <c r="Z322" s="28"/>
      <c r="AA322" s="28"/>
      <c r="AB322" s="28"/>
      <c r="AC322" s="28"/>
      <c r="AD322" s="28"/>
      <c r="AE322" s="28"/>
      <c r="AR322" s="161" t="s">
        <v>327</v>
      </c>
      <c r="AT322" s="161" t="s">
        <v>324</v>
      </c>
      <c r="AU322" s="161" t="s">
        <v>80</v>
      </c>
      <c r="AY322" s="16" t="s">
        <v>175</v>
      </c>
      <c r="BE322" s="162">
        <f>IF(N322="základná",J322,0)</f>
        <v>0</v>
      </c>
      <c r="BF322" s="162">
        <f>IF(N322="znížená",J322,0)</f>
        <v>0</v>
      </c>
      <c r="BG322" s="162">
        <f>IF(N322="zákl. prenesená",J322,0)</f>
        <v>0</v>
      </c>
      <c r="BH322" s="162">
        <f>IF(N322="zníž. prenesená",J322,0)</f>
        <v>0</v>
      </c>
      <c r="BI322" s="162">
        <f>IF(N322="nulová",J322,0)</f>
        <v>0</v>
      </c>
      <c r="BJ322" s="16" t="s">
        <v>80</v>
      </c>
      <c r="BK322" s="162">
        <f>ROUND(I322*H322,2)</f>
        <v>0</v>
      </c>
      <c r="BL322" s="16" t="s">
        <v>243</v>
      </c>
      <c r="BM322" s="161" t="s">
        <v>2552</v>
      </c>
    </row>
    <row r="323" spans="1:65" s="13" customFormat="1" x14ac:dyDescent="0.2">
      <c r="B323" s="163"/>
      <c r="D323" s="164" t="s">
        <v>182</v>
      </c>
      <c r="F323" s="166" t="s">
        <v>2553</v>
      </c>
      <c r="H323" s="167">
        <v>15.82</v>
      </c>
      <c r="L323" s="163"/>
      <c r="M323" s="168"/>
      <c r="N323" s="169"/>
      <c r="O323" s="169"/>
      <c r="P323" s="169"/>
      <c r="Q323" s="169"/>
      <c r="R323" s="169"/>
      <c r="S323" s="169"/>
      <c r="T323" s="170"/>
      <c r="AT323" s="165" t="s">
        <v>182</v>
      </c>
      <c r="AU323" s="165" t="s">
        <v>80</v>
      </c>
      <c r="AV323" s="13" t="s">
        <v>80</v>
      </c>
      <c r="AW323" s="13" t="s">
        <v>3</v>
      </c>
      <c r="AX323" s="13" t="s">
        <v>76</v>
      </c>
      <c r="AY323" s="165" t="s">
        <v>175</v>
      </c>
    </row>
    <row r="324" spans="1:65" s="2" customFormat="1" ht="24.2" customHeight="1" x14ac:dyDescent="0.2">
      <c r="A324" s="28"/>
      <c r="B324" s="149"/>
      <c r="C324" s="150" t="s">
        <v>1209</v>
      </c>
      <c r="D324" s="150" t="s">
        <v>177</v>
      </c>
      <c r="E324" s="151" t="s">
        <v>2554</v>
      </c>
      <c r="F324" s="152" t="s">
        <v>2555</v>
      </c>
      <c r="G324" s="153" t="s">
        <v>180</v>
      </c>
      <c r="H324" s="154">
        <v>15.51</v>
      </c>
      <c r="I324" s="155"/>
      <c r="J324" s="155"/>
      <c r="K324" s="156"/>
      <c r="L324" s="29"/>
      <c r="M324" s="157" t="s">
        <v>1</v>
      </c>
      <c r="N324" s="158" t="s">
        <v>35</v>
      </c>
      <c r="O324" s="159">
        <v>4.4019999999999997E-2</v>
      </c>
      <c r="P324" s="159">
        <f>O324*H324</f>
        <v>0.68275019999999997</v>
      </c>
      <c r="Q324" s="159">
        <v>0</v>
      </c>
      <c r="R324" s="159">
        <f>Q324*H324</f>
        <v>0</v>
      </c>
      <c r="S324" s="159">
        <v>0</v>
      </c>
      <c r="T324" s="160">
        <f>S324*H324</f>
        <v>0</v>
      </c>
      <c r="U324" s="28"/>
      <c r="V324" s="28"/>
      <c r="W324" s="28"/>
      <c r="X324" s="28"/>
      <c r="Y324" s="28"/>
      <c r="Z324" s="28"/>
      <c r="AA324" s="28"/>
      <c r="AB324" s="28"/>
      <c r="AC324" s="28"/>
      <c r="AD324" s="28"/>
      <c r="AE324" s="28"/>
      <c r="AR324" s="161" t="s">
        <v>243</v>
      </c>
      <c r="AT324" s="161" t="s">
        <v>177</v>
      </c>
      <c r="AU324" s="161" t="s">
        <v>80</v>
      </c>
      <c r="AY324" s="16" t="s">
        <v>175</v>
      </c>
      <c r="BE324" s="162">
        <f>IF(N324="základná",J324,0)</f>
        <v>0</v>
      </c>
      <c r="BF324" s="162">
        <f>IF(N324="znížená",J324,0)</f>
        <v>0</v>
      </c>
      <c r="BG324" s="162">
        <f>IF(N324="zákl. prenesená",J324,0)</f>
        <v>0</v>
      </c>
      <c r="BH324" s="162">
        <f>IF(N324="zníž. prenesená",J324,0)</f>
        <v>0</v>
      </c>
      <c r="BI324" s="162">
        <f>IF(N324="nulová",J324,0)</f>
        <v>0</v>
      </c>
      <c r="BJ324" s="16" t="s">
        <v>80</v>
      </c>
      <c r="BK324" s="162">
        <f>ROUND(I324*H324,2)</f>
        <v>0</v>
      </c>
      <c r="BL324" s="16" t="s">
        <v>243</v>
      </c>
      <c r="BM324" s="161" t="s">
        <v>2556</v>
      </c>
    </row>
    <row r="325" spans="1:65" s="2" customFormat="1" ht="24.2" customHeight="1" x14ac:dyDescent="0.2">
      <c r="A325" s="28"/>
      <c r="B325" s="149"/>
      <c r="C325" s="178" t="s">
        <v>1448</v>
      </c>
      <c r="D325" s="178" t="s">
        <v>324</v>
      </c>
      <c r="E325" s="179" t="s">
        <v>2557</v>
      </c>
      <c r="F325" s="180" t="s">
        <v>2558</v>
      </c>
      <c r="G325" s="181" t="s">
        <v>180</v>
      </c>
      <c r="H325" s="182">
        <v>15.975</v>
      </c>
      <c r="I325" s="183"/>
      <c r="J325" s="183"/>
      <c r="K325" s="184"/>
      <c r="L325" s="185"/>
      <c r="M325" s="186" t="s">
        <v>1</v>
      </c>
      <c r="N325" s="187" t="s">
        <v>35</v>
      </c>
      <c r="O325" s="159">
        <v>0</v>
      </c>
      <c r="P325" s="159">
        <f>O325*H325</f>
        <v>0</v>
      </c>
      <c r="Q325" s="159">
        <v>6.0000000000000002E-5</v>
      </c>
      <c r="R325" s="159">
        <f>Q325*H325</f>
        <v>9.5850000000000004E-4</v>
      </c>
      <c r="S325" s="159">
        <v>0</v>
      </c>
      <c r="T325" s="160">
        <f>S325*H325</f>
        <v>0</v>
      </c>
      <c r="U325" s="28"/>
      <c r="V325" s="28"/>
      <c r="W325" s="28"/>
      <c r="X325" s="28"/>
      <c r="Y325" s="28"/>
      <c r="Z325" s="28"/>
      <c r="AA325" s="28"/>
      <c r="AB325" s="28"/>
      <c r="AC325" s="28"/>
      <c r="AD325" s="28"/>
      <c r="AE325" s="28"/>
      <c r="AR325" s="161" t="s">
        <v>327</v>
      </c>
      <c r="AT325" s="161" t="s">
        <v>324</v>
      </c>
      <c r="AU325" s="161" t="s">
        <v>80</v>
      </c>
      <c r="AY325" s="16" t="s">
        <v>175</v>
      </c>
      <c r="BE325" s="162">
        <f>IF(N325="základná",J325,0)</f>
        <v>0</v>
      </c>
      <c r="BF325" s="162">
        <f>IF(N325="znížená",J325,0)</f>
        <v>0</v>
      </c>
      <c r="BG325" s="162">
        <f>IF(N325="zákl. prenesená",J325,0)</f>
        <v>0</v>
      </c>
      <c r="BH325" s="162">
        <f>IF(N325="zníž. prenesená",J325,0)</f>
        <v>0</v>
      </c>
      <c r="BI325" s="162">
        <f>IF(N325="nulová",J325,0)</f>
        <v>0</v>
      </c>
      <c r="BJ325" s="16" t="s">
        <v>80</v>
      </c>
      <c r="BK325" s="162">
        <f>ROUND(I325*H325,2)</f>
        <v>0</v>
      </c>
      <c r="BL325" s="16" t="s">
        <v>243</v>
      </c>
      <c r="BM325" s="161" t="s">
        <v>2559</v>
      </c>
    </row>
    <row r="326" spans="1:65" s="13" customFormat="1" x14ac:dyDescent="0.2">
      <c r="B326" s="163"/>
      <c r="D326" s="164" t="s">
        <v>182</v>
      </c>
      <c r="F326" s="166" t="s">
        <v>2560</v>
      </c>
      <c r="H326" s="167">
        <v>15.975</v>
      </c>
      <c r="L326" s="163"/>
      <c r="M326" s="168"/>
      <c r="N326" s="169"/>
      <c r="O326" s="169"/>
      <c r="P326" s="169"/>
      <c r="Q326" s="169"/>
      <c r="R326" s="169"/>
      <c r="S326" s="169"/>
      <c r="T326" s="170"/>
      <c r="AT326" s="165" t="s">
        <v>182</v>
      </c>
      <c r="AU326" s="165" t="s">
        <v>80</v>
      </c>
      <c r="AV326" s="13" t="s">
        <v>80</v>
      </c>
      <c r="AW326" s="13" t="s">
        <v>3</v>
      </c>
      <c r="AX326" s="13" t="s">
        <v>76</v>
      </c>
      <c r="AY326" s="165" t="s">
        <v>175</v>
      </c>
    </row>
    <row r="327" spans="1:65" s="2" customFormat="1" ht="24.2" customHeight="1" x14ac:dyDescent="0.2">
      <c r="A327" s="28"/>
      <c r="B327" s="149"/>
      <c r="C327" s="150" t="s">
        <v>1211</v>
      </c>
      <c r="D327" s="150" t="s">
        <v>177</v>
      </c>
      <c r="E327" s="151" t="s">
        <v>2561</v>
      </c>
      <c r="F327" s="152" t="s">
        <v>2562</v>
      </c>
      <c r="G327" s="153" t="s">
        <v>349</v>
      </c>
      <c r="H327" s="154">
        <v>5.3869999999999996</v>
      </c>
      <c r="I327" s="155"/>
      <c r="J327" s="155"/>
      <c r="K327" s="156"/>
      <c r="L327" s="29"/>
      <c r="M327" s="157" t="s">
        <v>1</v>
      </c>
      <c r="N327" s="158" t="s">
        <v>35</v>
      </c>
      <c r="O327" s="159">
        <v>0</v>
      </c>
      <c r="P327" s="159">
        <f>O327*H327</f>
        <v>0</v>
      </c>
      <c r="Q327" s="159">
        <v>0</v>
      </c>
      <c r="R327" s="159">
        <f>Q327*H327</f>
        <v>0</v>
      </c>
      <c r="S327" s="159">
        <v>0</v>
      </c>
      <c r="T327" s="160">
        <f>S327*H327</f>
        <v>0</v>
      </c>
      <c r="U327" s="28"/>
      <c r="V327" s="28"/>
      <c r="W327" s="28"/>
      <c r="X327" s="28"/>
      <c r="Y327" s="28"/>
      <c r="Z327" s="28"/>
      <c r="AA327" s="28"/>
      <c r="AB327" s="28"/>
      <c r="AC327" s="28"/>
      <c r="AD327" s="28"/>
      <c r="AE327" s="28"/>
      <c r="AR327" s="161" t="s">
        <v>243</v>
      </c>
      <c r="AT327" s="161" t="s">
        <v>177</v>
      </c>
      <c r="AU327" s="161" t="s">
        <v>80</v>
      </c>
      <c r="AY327" s="16" t="s">
        <v>175</v>
      </c>
      <c r="BE327" s="162">
        <f>IF(N327="základná",J327,0)</f>
        <v>0</v>
      </c>
      <c r="BF327" s="162">
        <f>IF(N327="znížená",J327,0)</f>
        <v>0</v>
      </c>
      <c r="BG327" s="162">
        <f>IF(N327="zákl. prenesená",J327,0)</f>
        <v>0</v>
      </c>
      <c r="BH327" s="162">
        <f>IF(N327="zníž. prenesená",J327,0)</f>
        <v>0</v>
      </c>
      <c r="BI327" s="162">
        <f>IF(N327="nulová",J327,0)</f>
        <v>0</v>
      </c>
      <c r="BJ327" s="16" t="s">
        <v>80</v>
      </c>
      <c r="BK327" s="162">
        <f>ROUND(I327*H327,2)</f>
        <v>0</v>
      </c>
      <c r="BL327" s="16" t="s">
        <v>243</v>
      </c>
      <c r="BM327" s="161" t="s">
        <v>2563</v>
      </c>
    </row>
    <row r="328" spans="1:65" s="12" customFormat="1" ht="21" customHeight="1" x14ac:dyDescent="0.2">
      <c r="B328" s="137"/>
      <c r="D328" s="138" t="s">
        <v>68</v>
      </c>
      <c r="E328" s="147" t="s">
        <v>2564</v>
      </c>
      <c r="F328" s="147" t="s">
        <v>2565</v>
      </c>
      <c r="J328" s="148"/>
      <c r="L328" s="137"/>
      <c r="M328" s="141"/>
      <c r="N328" s="142"/>
      <c r="O328" s="142"/>
      <c r="P328" s="143">
        <f>SUM(P329:P356)</f>
        <v>19.329502719999997</v>
      </c>
      <c r="Q328" s="142"/>
      <c r="R328" s="143">
        <f>SUM(R329:R356)</f>
        <v>0.20666351000000002</v>
      </c>
      <c r="S328" s="142"/>
      <c r="T328" s="144">
        <f>SUM(T329:T356)</f>
        <v>3.8932000000000001E-2</v>
      </c>
      <c r="AR328" s="138" t="s">
        <v>80</v>
      </c>
      <c r="AT328" s="145" t="s">
        <v>68</v>
      </c>
      <c r="AU328" s="145" t="s">
        <v>76</v>
      </c>
      <c r="AY328" s="138" t="s">
        <v>175</v>
      </c>
      <c r="BK328" s="146">
        <f>SUM(BK329:BK356)</f>
        <v>0</v>
      </c>
    </row>
    <row r="329" spans="1:65" s="2" customFormat="1" ht="16.5" customHeight="1" x14ac:dyDescent="0.2">
      <c r="A329" s="28"/>
      <c r="B329" s="149"/>
      <c r="C329" s="150" t="s">
        <v>1453</v>
      </c>
      <c r="D329" s="150" t="s">
        <v>177</v>
      </c>
      <c r="E329" s="151" t="s">
        <v>2566</v>
      </c>
      <c r="F329" s="152" t="s">
        <v>2567</v>
      </c>
      <c r="G329" s="153" t="s">
        <v>250</v>
      </c>
      <c r="H329" s="154">
        <v>21.3</v>
      </c>
      <c r="I329" s="155"/>
      <c r="J329" s="155"/>
      <c r="K329" s="156"/>
      <c r="L329" s="29"/>
      <c r="M329" s="157" t="s">
        <v>1</v>
      </c>
      <c r="N329" s="158" t="s">
        <v>35</v>
      </c>
      <c r="O329" s="159">
        <v>9.5000000000000001E-2</v>
      </c>
      <c r="P329" s="159">
        <f>O329*H329</f>
        <v>2.0235000000000003</v>
      </c>
      <c r="Q329" s="159">
        <v>0</v>
      </c>
      <c r="R329" s="159">
        <f>Q329*H329</f>
        <v>0</v>
      </c>
      <c r="S329" s="159">
        <v>1E-3</v>
      </c>
      <c r="T329" s="160">
        <f>S329*H329</f>
        <v>2.1299999999999999E-2</v>
      </c>
      <c r="U329" s="28"/>
      <c r="V329" s="28"/>
      <c r="W329" s="28"/>
      <c r="X329" s="28"/>
      <c r="Y329" s="28"/>
      <c r="Z329" s="28"/>
      <c r="AA329" s="28"/>
      <c r="AB329" s="28"/>
      <c r="AC329" s="28"/>
      <c r="AD329" s="28"/>
      <c r="AE329" s="28"/>
      <c r="AR329" s="161" t="s">
        <v>243</v>
      </c>
      <c r="AT329" s="161" t="s">
        <v>177</v>
      </c>
      <c r="AU329" s="161" t="s">
        <v>80</v>
      </c>
      <c r="AY329" s="16" t="s">
        <v>175</v>
      </c>
      <c r="BE329" s="162">
        <f>IF(N329="základná",J329,0)</f>
        <v>0</v>
      </c>
      <c r="BF329" s="162">
        <f>IF(N329="znížená",J329,0)</f>
        <v>0</v>
      </c>
      <c r="BG329" s="162">
        <f>IF(N329="zákl. prenesená",J329,0)</f>
        <v>0</v>
      </c>
      <c r="BH329" s="162">
        <f>IF(N329="zníž. prenesená",J329,0)</f>
        <v>0</v>
      </c>
      <c r="BI329" s="162">
        <f>IF(N329="nulová",J329,0)</f>
        <v>0</v>
      </c>
      <c r="BJ329" s="16" t="s">
        <v>80</v>
      </c>
      <c r="BK329" s="162">
        <f>ROUND(I329*H329,2)</f>
        <v>0</v>
      </c>
      <c r="BL329" s="16" t="s">
        <v>243</v>
      </c>
      <c r="BM329" s="161" t="s">
        <v>2568</v>
      </c>
    </row>
    <row r="330" spans="1:65" s="13" customFormat="1" x14ac:dyDescent="0.2">
      <c r="B330" s="163"/>
      <c r="D330" s="164" t="s">
        <v>182</v>
      </c>
      <c r="E330" s="165" t="s">
        <v>1</v>
      </c>
      <c r="F330" s="166" t="s">
        <v>2569</v>
      </c>
      <c r="H330" s="167">
        <v>6.84</v>
      </c>
      <c r="L330" s="163"/>
      <c r="M330" s="168"/>
      <c r="N330" s="169"/>
      <c r="O330" s="169"/>
      <c r="P330" s="169"/>
      <c r="Q330" s="169"/>
      <c r="R330" s="169"/>
      <c r="S330" s="169"/>
      <c r="T330" s="170"/>
      <c r="AT330" s="165" t="s">
        <v>182</v>
      </c>
      <c r="AU330" s="165" t="s">
        <v>80</v>
      </c>
      <c r="AV330" s="13" t="s">
        <v>80</v>
      </c>
      <c r="AW330" s="13" t="s">
        <v>25</v>
      </c>
      <c r="AX330" s="13" t="s">
        <v>69</v>
      </c>
      <c r="AY330" s="165" t="s">
        <v>175</v>
      </c>
    </row>
    <row r="331" spans="1:65" s="13" customFormat="1" x14ac:dyDescent="0.2">
      <c r="B331" s="163"/>
      <c r="D331" s="164" t="s">
        <v>182</v>
      </c>
      <c r="E331" s="165" t="s">
        <v>1</v>
      </c>
      <c r="F331" s="166" t="s">
        <v>2570</v>
      </c>
      <c r="H331" s="167">
        <v>3.86</v>
      </c>
      <c r="L331" s="163"/>
      <c r="M331" s="168"/>
      <c r="N331" s="169"/>
      <c r="O331" s="169"/>
      <c r="P331" s="169"/>
      <c r="Q331" s="169"/>
      <c r="R331" s="169"/>
      <c r="S331" s="169"/>
      <c r="T331" s="170"/>
      <c r="AT331" s="165" t="s">
        <v>182</v>
      </c>
      <c r="AU331" s="165" t="s">
        <v>80</v>
      </c>
      <c r="AV331" s="13" t="s">
        <v>80</v>
      </c>
      <c r="AW331" s="13" t="s">
        <v>25</v>
      </c>
      <c r="AX331" s="13" t="s">
        <v>69</v>
      </c>
      <c r="AY331" s="165" t="s">
        <v>175</v>
      </c>
    </row>
    <row r="332" spans="1:65" s="13" customFormat="1" x14ac:dyDescent="0.2">
      <c r="B332" s="163"/>
      <c r="D332" s="164" t="s">
        <v>182</v>
      </c>
      <c r="E332" s="165" t="s">
        <v>1</v>
      </c>
      <c r="F332" s="166" t="s">
        <v>2571</v>
      </c>
      <c r="H332" s="167">
        <v>10.6</v>
      </c>
      <c r="L332" s="163"/>
      <c r="M332" s="168"/>
      <c r="N332" s="169"/>
      <c r="O332" s="169"/>
      <c r="P332" s="169"/>
      <c r="Q332" s="169"/>
      <c r="R332" s="169"/>
      <c r="S332" s="169"/>
      <c r="T332" s="170"/>
      <c r="AT332" s="165" t="s">
        <v>182</v>
      </c>
      <c r="AU332" s="165" t="s">
        <v>80</v>
      </c>
      <c r="AV332" s="13" t="s">
        <v>80</v>
      </c>
      <c r="AW332" s="13" t="s">
        <v>25</v>
      </c>
      <c r="AX332" s="13" t="s">
        <v>69</v>
      </c>
      <c r="AY332" s="165" t="s">
        <v>175</v>
      </c>
    </row>
    <row r="333" spans="1:65" s="14" customFormat="1" x14ac:dyDescent="0.2">
      <c r="B333" s="171"/>
      <c r="D333" s="164" t="s">
        <v>182</v>
      </c>
      <c r="E333" s="172" t="s">
        <v>1</v>
      </c>
      <c r="F333" s="173" t="s">
        <v>216</v>
      </c>
      <c r="H333" s="174">
        <v>21.299999999999997</v>
      </c>
      <c r="L333" s="171"/>
      <c r="M333" s="175"/>
      <c r="N333" s="176"/>
      <c r="O333" s="176"/>
      <c r="P333" s="176"/>
      <c r="Q333" s="176"/>
      <c r="R333" s="176"/>
      <c r="S333" s="176"/>
      <c r="T333" s="177"/>
      <c r="AT333" s="172" t="s">
        <v>182</v>
      </c>
      <c r="AU333" s="172" t="s">
        <v>80</v>
      </c>
      <c r="AV333" s="14" t="s">
        <v>86</v>
      </c>
      <c r="AW333" s="14" t="s">
        <v>25</v>
      </c>
      <c r="AX333" s="14" t="s">
        <v>76</v>
      </c>
      <c r="AY333" s="172" t="s">
        <v>175</v>
      </c>
    </row>
    <row r="334" spans="1:65" s="2" customFormat="1" ht="14.25" customHeight="1" x14ac:dyDescent="0.2">
      <c r="A334" s="28"/>
      <c r="B334" s="149"/>
      <c r="C334" s="150" t="s">
        <v>1214</v>
      </c>
      <c r="D334" s="150" t="s">
        <v>177</v>
      </c>
      <c r="E334" s="151" t="s">
        <v>2572</v>
      </c>
      <c r="F334" s="152" t="s">
        <v>2573</v>
      </c>
      <c r="G334" s="153" t="s">
        <v>250</v>
      </c>
      <c r="H334" s="154">
        <v>15.36</v>
      </c>
      <c r="I334" s="155"/>
      <c r="J334" s="155"/>
      <c r="K334" s="156"/>
      <c r="L334" s="29"/>
      <c r="M334" s="157" t="s">
        <v>1</v>
      </c>
      <c r="N334" s="158" t="s">
        <v>35</v>
      </c>
      <c r="O334" s="159">
        <v>8.4129999999999996E-2</v>
      </c>
      <c r="P334" s="159">
        <f>O334*H334</f>
        <v>1.2922368</v>
      </c>
      <c r="Q334" s="159">
        <v>4.0000000000000003E-5</v>
      </c>
      <c r="R334" s="159">
        <f>Q334*H334</f>
        <v>6.1440000000000008E-4</v>
      </c>
      <c r="S334" s="159">
        <v>0</v>
      </c>
      <c r="T334" s="160">
        <f>S334*H334</f>
        <v>0</v>
      </c>
      <c r="U334" s="28"/>
      <c r="V334" s="28"/>
      <c r="W334" s="28"/>
      <c r="X334" s="28"/>
      <c r="Y334" s="28"/>
      <c r="Z334" s="28"/>
      <c r="AA334" s="28"/>
      <c r="AB334" s="28"/>
      <c r="AC334" s="28"/>
      <c r="AD334" s="28"/>
      <c r="AE334" s="28"/>
      <c r="AR334" s="161" t="s">
        <v>243</v>
      </c>
      <c r="AT334" s="161" t="s">
        <v>177</v>
      </c>
      <c r="AU334" s="161" t="s">
        <v>80</v>
      </c>
      <c r="AY334" s="16" t="s">
        <v>175</v>
      </c>
      <c r="BE334" s="162">
        <f>IF(N334="základná",J334,0)</f>
        <v>0</v>
      </c>
      <c r="BF334" s="162">
        <f>IF(N334="znížená",J334,0)</f>
        <v>0</v>
      </c>
      <c r="BG334" s="162">
        <f>IF(N334="zákl. prenesená",J334,0)</f>
        <v>0</v>
      </c>
      <c r="BH334" s="162">
        <f>IF(N334="zníž. prenesená",J334,0)</f>
        <v>0</v>
      </c>
      <c r="BI334" s="162">
        <f>IF(N334="nulová",J334,0)</f>
        <v>0</v>
      </c>
      <c r="BJ334" s="16" t="s">
        <v>80</v>
      </c>
      <c r="BK334" s="162">
        <f>ROUND(I334*H334,2)</f>
        <v>0</v>
      </c>
      <c r="BL334" s="16" t="s">
        <v>243</v>
      </c>
      <c r="BM334" s="161" t="s">
        <v>2574</v>
      </c>
    </row>
    <row r="335" spans="1:65" s="13" customFormat="1" x14ac:dyDescent="0.2">
      <c r="B335" s="163"/>
      <c r="D335" s="164" t="s">
        <v>182</v>
      </c>
      <c r="E335" s="165" t="s">
        <v>1</v>
      </c>
      <c r="F335" s="166" t="s">
        <v>2575</v>
      </c>
      <c r="H335" s="167">
        <v>5.6</v>
      </c>
      <c r="L335" s="163"/>
      <c r="M335" s="168"/>
      <c r="N335" s="169"/>
      <c r="O335" s="169"/>
      <c r="P335" s="169"/>
      <c r="Q335" s="169"/>
      <c r="R335" s="169"/>
      <c r="S335" s="169"/>
      <c r="T335" s="170"/>
      <c r="AT335" s="165" t="s">
        <v>182</v>
      </c>
      <c r="AU335" s="165" t="s">
        <v>80</v>
      </c>
      <c r="AV335" s="13" t="s">
        <v>80</v>
      </c>
      <c r="AW335" s="13" t="s">
        <v>25</v>
      </c>
      <c r="AX335" s="13" t="s">
        <v>69</v>
      </c>
      <c r="AY335" s="165" t="s">
        <v>175</v>
      </c>
    </row>
    <row r="336" spans="1:65" s="13" customFormat="1" x14ac:dyDescent="0.2">
      <c r="B336" s="163"/>
      <c r="D336" s="164" t="s">
        <v>182</v>
      </c>
      <c r="E336" s="165" t="s">
        <v>1</v>
      </c>
      <c r="F336" s="166" t="s">
        <v>2576</v>
      </c>
      <c r="H336" s="167">
        <v>9.76</v>
      </c>
      <c r="L336" s="163"/>
      <c r="M336" s="168"/>
      <c r="N336" s="169"/>
      <c r="O336" s="169"/>
      <c r="P336" s="169"/>
      <c r="Q336" s="169"/>
      <c r="R336" s="169"/>
      <c r="S336" s="169"/>
      <c r="T336" s="170"/>
      <c r="AT336" s="165" t="s">
        <v>182</v>
      </c>
      <c r="AU336" s="165" t="s">
        <v>80</v>
      </c>
      <c r="AV336" s="13" t="s">
        <v>80</v>
      </c>
      <c r="AW336" s="13" t="s">
        <v>25</v>
      </c>
      <c r="AX336" s="13" t="s">
        <v>69</v>
      </c>
      <c r="AY336" s="165" t="s">
        <v>175</v>
      </c>
    </row>
    <row r="337" spans="1:65" s="14" customFormat="1" x14ac:dyDescent="0.2">
      <c r="B337" s="171"/>
      <c r="D337" s="164" t="s">
        <v>182</v>
      </c>
      <c r="E337" s="172" t="s">
        <v>1</v>
      </c>
      <c r="F337" s="173" t="s">
        <v>216</v>
      </c>
      <c r="H337" s="174">
        <v>15.36</v>
      </c>
      <c r="L337" s="171"/>
      <c r="M337" s="175"/>
      <c r="N337" s="176"/>
      <c r="O337" s="176"/>
      <c r="P337" s="176"/>
      <c r="Q337" s="176"/>
      <c r="R337" s="176"/>
      <c r="S337" s="176"/>
      <c r="T337" s="177"/>
      <c r="AT337" s="172" t="s">
        <v>182</v>
      </c>
      <c r="AU337" s="172" t="s">
        <v>80</v>
      </c>
      <c r="AV337" s="14" t="s">
        <v>86</v>
      </c>
      <c r="AW337" s="14" t="s">
        <v>25</v>
      </c>
      <c r="AX337" s="14" t="s">
        <v>76</v>
      </c>
      <c r="AY337" s="172" t="s">
        <v>175</v>
      </c>
    </row>
    <row r="338" spans="1:65" s="2" customFormat="1" ht="16.5" customHeight="1" x14ac:dyDescent="0.2">
      <c r="A338" s="28"/>
      <c r="B338" s="149"/>
      <c r="C338" s="178" t="s">
        <v>1460</v>
      </c>
      <c r="D338" s="178" t="s">
        <v>324</v>
      </c>
      <c r="E338" s="179" t="s">
        <v>2577</v>
      </c>
      <c r="F338" s="180" t="s">
        <v>2578</v>
      </c>
      <c r="G338" s="181" t="s">
        <v>250</v>
      </c>
      <c r="H338" s="182">
        <v>15.667</v>
      </c>
      <c r="I338" s="183"/>
      <c r="J338" s="183"/>
      <c r="K338" s="184"/>
      <c r="L338" s="185"/>
      <c r="M338" s="186" t="s">
        <v>1</v>
      </c>
      <c r="N338" s="187" t="s">
        <v>35</v>
      </c>
      <c r="O338" s="159">
        <v>0</v>
      </c>
      <c r="P338" s="159">
        <f>O338*H338</f>
        <v>0</v>
      </c>
      <c r="Q338" s="159">
        <v>3.0000000000000001E-3</v>
      </c>
      <c r="R338" s="159">
        <f>Q338*H338</f>
        <v>4.7001000000000001E-2</v>
      </c>
      <c r="S338" s="159">
        <v>0</v>
      </c>
      <c r="T338" s="160">
        <f>S338*H338</f>
        <v>0</v>
      </c>
      <c r="U338" s="28"/>
      <c r="V338" s="28"/>
      <c r="W338" s="28"/>
      <c r="X338" s="28"/>
      <c r="Y338" s="28"/>
      <c r="Z338" s="28"/>
      <c r="AA338" s="28"/>
      <c r="AB338" s="28"/>
      <c r="AC338" s="28"/>
      <c r="AD338" s="28"/>
      <c r="AE338" s="28"/>
      <c r="AR338" s="161" t="s">
        <v>327</v>
      </c>
      <c r="AT338" s="161" t="s">
        <v>324</v>
      </c>
      <c r="AU338" s="161" t="s">
        <v>80</v>
      </c>
      <c r="AY338" s="16" t="s">
        <v>175</v>
      </c>
      <c r="BE338" s="162">
        <f>IF(N338="základná",J338,0)</f>
        <v>0</v>
      </c>
      <c r="BF338" s="162">
        <f>IF(N338="znížená",J338,0)</f>
        <v>0</v>
      </c>
      <c r="BG338" s="162">
        <f>IF(N338="zákl. prenesená",J338,0)</f>
        <v>0</v>
      </c>
      <c r="BH338" s="162">
        <f>IF(N338="zníž. prenesená",J338,0)</f>
        <v>0</v>
      </c>
      <c r="BI338" s="162">
        <f>IF(N338="nulová",J338,0)</f>
        <v>0</v>
      </c>
      <c r="BJ338" s="16" t="s">
        <v>80</v>
      </c>
      <c r="BK338" s="162">
        <f>ROUND(I338*H338,2)</f>
        <v>0</v>
      </c>
      <c r="BL338" s="16" t="s">
        <v>243</v>
      </c>
      <c r="BM338" s="161" t="s">
        <v>2579</v>
      </c>
    </row>
    <row r="339" spans="1:65" s="13" customFormat="1" x14ac:dyDescent="0.2">
      <c r="B339" s="163"/>
      <c r="D339" s="164" t="s">
        <v>182</v>
      </c>
      <c r="F339" s="166" t="s">
        <v>2580</v>
      </c>
      <c r="H339" s="167">
        <v>15.667</v>
      </c>
      <c r="L339" s="163"/>
      <c r="M339" s="168"/>
      <c r="N339" s="169"/>
      <c r="O339" s="169"/>
      <c r="P339" s="169"/>
      <c r="Q339" s="169"/>
      <c r="R339" s="169"/>
      <c r="S339" s="169"/>
      <c r="T339" s="170"/>
      <c r="AT339" s="165" t="s">
        <v>182</v>
      </c>
      <c r="AU339" s="165" t="s">
        <v>80</v>
      </c>
      <c r="AV339" s="13" t="s">
        <v>80</v>
      </c>
      <c r="AW339" s="13" t="s">
        <v>3</v>
      </c>
      <c r="AX339" s="13" t="s">
        <v>76</v>
      </c>
      <c r="AY339" s="165" t="s">
        <v>175</v>
      </c>
    </row>
    <row r="340" spans="1:65" s="2" customFormat="1" ht="24.2" customHeight="1" x14ac:dyDescent="0.2">
      <c r="A340" s="28"/>
      <c r="B340" s="149"/>
      <c r="C340" s="150" t="s">
        <v>1216</v>
      </c>
      <c r="D340" s="150" t="s">
        <v>177</v>
      </c>
      <c r="E340" s="151" t="s">
        <v>2581</v>
      </c>
      <c r="F340" s="152" t="s">
        <v>2582</v>
      </c>
      <c r="G340" s="153" t="s">
        <v>180</v>
      </c>
      <c r="H340" s="154">
        <v>17.632000000000001</v>
      </c>
      <c r="I340" s="155"/>
      <c r="J340" s="155"/>
      <c r="K340" s="156"/>
      <c r="L340" s="29"/>
      <c r="M340" s="157" t="s">
        <v>1</v>
      </c>
      <c r="N340" s="158" t="s">
        <v>35</v>
      </c>
      <c r="O340" s="159">
        <v>0.193</v>
      </c>
      <c r="P340" s="159">
        <f>O340*H340</f>
        <v>3.4029760000000002</v>
      </c>
      <c r="Q340" s="159">
        <v>0</v>
      </c>
      <c r="R340" s="159">
        <f>Q340*H340</f>
        <v>0</v>
      </c>
      <c r="S340" s="159">
        <v>1E-3</v>
      </c>
      <c r="T340" s="160">
        <f>S340*H340</f>
        <v>1.7632000000000002E-2</v>
      </c>
      <c r="U340" s="28"/>
      <c r="V340" s="28"/>
      <c r="W340" s="28"/>
      <c r="X340" s="28"/>
      <c r="Y340" s="28"/>
      <c r="Z340" s="28"/>
      <c r="AA340" s="28"/>
      <c r="AB340" s="28"/>
      <c r="AC340" s="28"/>
      <c r="AD340" s="28"/>
      <c r="AE340" s="28"/>
      <c r="AR340" s="161" t="s">
        <v>243</v>
      </c>
      <c r="AT340" s="161" t="s">
        <v>177</v>
      </c>
      <c r="AU340" s="161" t="s">
        <v>80</v>
      </c>
      <c r="AY340" s="16" t="s">
        <v>175</v>
      </c>
      <c r="BE340" s="162">
        <f>IF(N340="základná",J340,0)</f>
        <v>0</v>
      </c>
      <c r="BF340" s="162">
        <f>IF(N340="znížená",J340,0)</f>
        <v>0</v>
      </c>
      <c r="BG340" s="162">
        <f>IF(N340="zákl. prenesená",J340,0)</f>
        <v>0</v>
      </c>
      <c r="BH340" s="162">
        <f>IF(N340="zníž. prenesená",J340,0)</f>
        <v>0</v>
      </c>
      <c r="BI340" s="162">
        <f>IF(N340="nulová",J340,0)</f>
        <v>0</v>
      </c>
      <c r="BJ340" s="16" t="s">
        <v>80</v>
      </c>
      <c r="BK340" s="162">
        <f>ROUND(I340*H340,2)</f>
        <v>0</v>
      </c>
      <c r="BL340" s="16" t="s">
        <v>243</v>
      </c>
      <c r="BM340" s="161" t="s">
        <v>2583</v>
      </c>
    </row>
    <row r="341" spans="1:65" s="13" customFormat="1" x14ac:dyDescent="0.2">
      <c r="B341" s="163"/>
      <c r="D341" s="164" t="s">
        <v>182</v>
      </c>
      <c r="E341" s="165" t="s">
        <v>1</v>
      </c>
      <c r="F341" s="166" t="s">
        <v>2584</v>
      </c>
      <c r="H341" s="167">
        <v>2</v>
      </c>
      <c r="L341" s="163"/>
      <c r="M341" s="168"/>
      <c r="N341" s="169"/>
      <c r="O341" s="169"/>
      <c r="P341" s="169"/>
      <c r="Q341" s="169"/>
      <c r="R341" s="169"/>
      <c r="S341" s="169"/>
      <c r="T341" s="170"/>
      <c r="AT341" s="165" t="s">
        <v>182</v>
      </c>
      <c r="AU341" s="165" t="s">
        <v>80</v>
      </c>
      <c r="AV341" s="13" t="s">
        <v>80</v>
      </c>
      <c r="AW341" s="13" t="s">
        <v>25</v>
      </c>
      <c r="AX341" s="13" t="s">
        <v>69</v>
      </c>
      <c r="AY341" s="165" t="s">
        <v>175</v>
      </c>
    </row>
    <row r="342" spans="1:65" s="13" customFormat="1" x14ac:dyDescent="0.2">
      <c r="B342" s="163"/>
      <c r="D342" s="164" t="s">
        <v>182</v>
      </c>
      <c r="E342" s="165" t="s">
        <v>1</v>
      </c>
      <c r="F342" s="166" t="s">
        <v>2585</v>
      </c>
      <c r="H342" s="167">
        <v>3.46</v>
      </c>
      <c r="L342" s="163"/>
      <c r="M342" s="168"/>
      <c r="N342" s="169"/>
      <c r="O342" s="169"/>
      <c r="P342" s="169"/>
      <c r="Q342" s="169"/>
      <c r="R342" s="169"/>
      <c r="S342" s="169"/>
      <c r="T342" s="170"/>
      <c r="AT342" s="165" t="s">
        <v>182</v>
      </c>
      <c r="AU342" s="165" t="s">
        <v>80</v>
      </c>
      <c r="AV342" s="13" t="s">
        <v>80</v>
      </c>
      <c r="AW342" s="13" t="s">
        <v>25</v>
      </c>
      <c r="AX342" s="13" t="s">
        <v>69</v>
      </c>
      <c r="AY342" s="165" t="s">
        <v>175</v>
      </c>
    </row>
    <row r="343" spans="1:65" s="13" customFormat="1" x14ac:dyDescent="0.2">
      <c r="B343" s="163"/>
      <c r="D343" s="164" t="s">
        <v>182</v>
      </c>
      <c r="E343" s="165" t="s">
        <v>1</v>
      </c>
      <c r="F343" s="166" t="s">
        <v>2586</v>
      </c>
      <c r="H343" s="167">
        <v>4.992</v>
      </c>
      <c r="L343" s="163"/>
      <c r="M343" s="168"/>
      <c r="N343" s="169"/>
      <c r="O343" s="169"/>
      <c r="P343" s="169"/>
      <c r="Q343" s="169"/>
      <c r="R343" s="169"/>
      <c r="S343" s="169"/>
      <c r="T343" s="170"/>
      <c r="AT343" s="165" t="s">
        <v>182</v>
      </c>
      <c r="AU343" s="165" t="s">
        <v>80</v>
      </c>
      <c r="AV343" s="13" t="s">
        <v>80</v>
      </c>
      <c r="AW343" s="13" t="s">
        <v>25</v>
      </c>
      <c r="AX343" s="13" t="s">
        <v>69</v>
      </c>
      <c r="AY343" s="165" t="s">
        <v>175</v>
      </c>
    </row>
    <row r="344" spans="1:65" s="13" customFormat="1" x14ac:dyDescent="0.2">
      <c r="B344" s="163"/>
      <c r="D344" s="164" t="s">
        <v>182</v>
      </c>
      <c r="E344" s="165" t="s">
        <v>1</v>
      </c>
      <c r="F344" s="166" t="s">
        <v>2587</v>
      </c>
      <c r="H344" s="167">
        <v>7.18</v>
      </c>
      <c r="L344" s="163"/>
      <c r="M344" s="168"/>
      <c r="N344" s="169"/>
      <c r="O344" s="169"/>
      <c r="P344" s="169"/>
      <c r="Q344" s="169"/>
      <c r="R344" s="169"/>
      <c r="S344" s="169"/>
      <c r="T344" s="170"/>
      <c r="AT344" s="165" t="s">
        <v>182</v>
      </c>
      <c r="AU344" s="165" t="s">
        <v>80</v>
      </c>
      <c r="AV344" s="13" t="s">
        <v>80</v>
      </c>
      <c r="AW344" s="13" t="s">
        <v>25</v>
      </c>
      <c r="AX344" s="13" t="s">
        <v>69</v>
      </c>
      <c r="AY344" s="165" t="s">
        <v>175</v>
      </c>
    </row>
    <row r="345" spans="1:65" s="14" customFormat="1" x14ac:dyDescent="0.2">
      <c r="B345" s="171"/>
      <c r="D345" s="164" t="s">
        <v>182</v>
      </c>
      <c r="E345" s="172" t="s">
        <v>1</v>
      </c>
      <c r="F345" s="173" t="s">
        <v>216</v>
      </c>
      <c r="H345" s="174">
        <v>17.631999999999998</v>
      </c>
      <c r="L345" s="171"/>
      <c r="M345" s="175"/>
      <c r="N345" s="176"/>
      <c r="O345" s="176"/>
      <c r="P345" s="176"/>
      <c r="Q345" s="176"/>
      <c r="R345" s="176"/>
      <c r="S345" s="176"/>
      <c r="T345" s="177"/>
      <c r="AT345" s="172" t="s">
        <v>182</v>
      </c>
      <c r="AU345" s="172" t="s">
        <v>80</v>
      </c>
      <c r="AV345" s="14" t="s">
        <v>86</v>
      </c>
      <c r="AW345" s="14" t="s">
        <v>25</v>
      </c>
      <c r="AX345" s="14" t="s">
        <v>76</v>
      </c>
      <c r="AY345" s="172" t="s">
        <v>175</v>
      </c>
    </row>
    <row r="346" spans="1:65" s="2" customFormat="1" ht="16.5" customHeight="1" x14ac:dyDescent="0.2">
      <c r="A346" s="28"/>
      <c r="B346" s="149"/>
      <c r="C346" s="150" t="s">
        <v>1467</v>
      </c>
      <c r="D346" s="150" t="s">
        <v>177</v>
      </c>
      <c r="E346" s="151" t="s">
        <v>2588</v>
      </c>
      <c r="F346" s="152" t="s">
        <v>2589</v>
      </c>
      <c r="G346" s="153" t="s">
        <v>180</v>
      </c>
      <c r="H346" s="154">
        <v>17.632000000000001</v>
      </c>
      <c r="I346" s="155"/>
      <c r="J346" s="155"/>
      <c r="K346" s="156"/>
      <c r="L346" s="29"/>
      <c r="M346" s="157" t="s">
        <v>1</v>
      </c>
      <c r="N346" s="158" t="s">
        <v>35</v>
      </c>
      <c r="O346" s="159">
        <v>0.30909999999999999</v>
      </c>
      <c r="P346" s="159">
        <f>O346*H346</f>
        <v>5.4500511999999999</v>
      </c>
      <c r="Q346" s="159">
        <v>2.9999999999999997E-4</v>
      </c>
      <c r="R346" s="159">
        <f>Q346*H346</f>
        <v>5.2896000000000002E-3</v>
      </c>
      <c r="S346" s="159">
        <v>0</v>
      </c>
      <c r="T346" s="160">
        <f>S346*H346</f>
        <v>0</v>
      </c>
      <c r="U346" s="28"/>
      <c r="V346" s="28"/>
      <c r="W346" s="28"/>
      <c r="X346" s="28"/>
      <c r="Y346" s="28"/>
      <c r="Z346" s="28"/>
      <c r="AA346" s="28"/>
      <c r="AB346" s="28"/>
      <c r="AC346" s="28"/>
      <c r="AD346" s="28"/>
      <c r="AE346" s="28"/>
      <c r="AR346" s="161" t="s">
        <v>243</v>
      </c>
      <c r="AT346" s="161" t="s">
        <v>177</v>
      </c>
      <c r="AU346" s="161" t="s">
        <v>80</v>
      </c>
      <c r="AY346" s="16" t="s">
        <v>175</v>
      </c>
      <c r="BE346" s="162">
        <f>IF(N346="základná",J346,0)</f>
        <v>0</v>
      </c>
      <c r="BF346" s="162">
        <f>IF(N346="znížená",J346,0)</f>
        <v>0</v>
      </c>
      <c r="BG346" s="162">
        <f>IF(N346="zákl. prenesená",J346,0)</f>
        <v>0</v>
      </c>
      <c r="BH346" s="162">
        <f>IF(N346="zníž. prenesená",J346,0)</f>
        <v>0</v>
      </c>
      <c r="BI346" s="162">
        <f>IF(N346="nulová",J346,0)</f>
        <v>0</v>
      </c>
      <c r="BJ346" s="16" t="s">
        <v>80</v>
      </c>
      <c r="BK346" s="162">
        <f>ROUND(I346*H346,2)</f>
        <v>0</v>
      </c>
      <c r="BL346" s="16" t="s">
        <v>243</v>
      </c>
      <c r="BM346" s="161" t="s">
        <v>2590</v>
      </c>
    </row>
    <row r="347" spans="1:65" s="2" customFormat="1" ht="16.5" customHeight="1" x14ac:dyDescent="0.2">
      <c r="A347" s="28"/>
      <c r="B347" s="149"/>
      <c r="C347" s="178" t="s">
        <v>1219</v>
      </c>
      <c r="D347" s="178" t="s">
        <v>324</v>
      </c>
      <c r="E347" s="179" t="s">
        <v>2591</v>
      </c>
      <c r="F347" s="180" t="s">
        <v>2592</v>
      </c>
      <c r="G347" s="181" t="s">
        <v>180</v>
      </c>
      <c r="H347" s="182">
        <v>18.161000000000001</v>
      </c>
      <c r="I347" s="183"/>
      <c r="J347" s="183"/>
      <c r="K347" s="184"/>
      <c r="L347" s="185"/>
      <c r="M347" s="186" t="s">
        <v>1</v>
      </c>
      <c r="N347" s="187" t="s">
        <v>35</v>
      </c>
      <c r="O347" s="159">
        <v>0</v>
      </c>
      <c r="P347" s="159">
        <f>O347*H347</f>
        <v>0</v>
      </c>
      <c r="Q347" s="159">
        <v>2.7000000000000001E-3</v>
      </c>
      <c r="R347" s="159">
        <f>Q347*H347</f>
        <v>4.9034700000000007E-2</v>
      </c>
      <c r="S347" s="159">
        <v>0</v>
      </c>
      <c r="T347" s="160">
        <f>S347*H347</f>
        <v>0</v>
      </c>
      <c r="U347" s="28"/>
      <c r="V347" s="28"/>
      <c r="W347" s="28"/>
      <c r="X347" s="28"/>
      <c r="Y347" s="28"/>
      <c r="Z347" s="28"/>
      <c r="AA347" s="28"/>
      <c r="AB347" s="28"/>
      <c r="AC347" s="28"/>
      <c r="AD347" s="28"/>
      <c r="AE347" s="28"/>
      <c r="AR347" s="161" t="s">
        <v>327</v>
      </c>
      <c r="AT347" s="161" t="s">
        <v>324</v>
      </c>
      <c r="AU347" s="161" t="s">
        <v>80</v>
      </c>
      <c r="AY347" s="16" t="s">
        <v>175</v>
      </c>
      <c r="BE347" s="162">
        <f>IF(N347="základná",J347,0)</f>
        <v>0</v>
      </c>
      <c r="BF347" s="162">
        <f>IF(N347="znížená",J347,0)</f>
        <v>0</v>
      </c>
      <c r="BG347" s="162">
        <f>IF(N347="zákl. prenesená",J347,0)</f>
        <v>0</v>
      </c>
      <c r="BH347" s="162">
        <f>IF(N347="zníž. prenesená",J347,0)</f>
        <v>0</v>
      </c>
      <c r="BI347" s="162">
        <f>IF(N347="nulová",J347,0)</f>
        <v>0</v>
      </c>
      <c r="BJ347" s="16" t="s">
        <v>80</v>
      </c>
      <c r="BK347" s="162">
        <f>ROUND(I347*H347,2)</f>
        <v>0</v>
      </c>
      <c r="BL347" s="16" t="s">
        <v>243</v>
      </c>
      <c r="BM347" s="161" t="s">
        <v>2593</v>
      </c>
    </row>
    <row r="348" spans="1:65" s="13" customFormat="1" x14ac:dyDescent="0.2">
      <c r="B348" s="163"/>
      <c r="D348" s="164" t="s">
        <v>182</v>
      </c>
      <c r="F348" s="166" t="s">
        <v>2594</v>
      </c>
      <c r="H348" s="167">
        <v>18.161000000000001</v>
      </c>
      <c r="L348" s="163"/>
      <c r="M348" s="168"/>
      <c r="N348" s="169"/>
      <c r="O348" s="169"/>
      <c r="P348" s="169"/>
      <c r="Q348" s="169"/>
      <c r="R348" s="169"/>
      <c r="S348" s="169"/>
      <c r="T348" s="170"/>
      <c r="AT348" s="165" t="s">
        <v>182</v>
      </c>
      <c r="AU348" s="165" t="s">
        <v>80</v>
      </c>
      <c r="AV348" s="13" t="s">
        <v>80</v>
      </c>
      <c r="AW348" s="13" t="s">
        <v>3</v>
      </c>
      <c r="AX348" s="13" t="s">
        <v>76</v>
      </c>
      <c r="AY348" s="165" t="s">
        <v>175</v>
      </c>
    </row>
    <row r="349" spans="1:65" s="2" customFormat="1" ht="24.2" customHeight="1" x14ac:dyDescent="0.2">
      <c r="A349" s="28"/>
      <c r="B349" s="149"/>
      <c r="C349" s="150" t="s">
        <v>1474</v>
      </c>
      <c r="D349" s="150" t="s">
        <v>177</v>
      </c>
      <c r="E349" s="151" t="s">
        <v>2595</v>
      </c>
      <c r="F349" s="152" t="s">
        <v>2596</v>
      </c>
      <c r="G349" s="153" t="s">
        <v>180</v>
      </c>
      <c r="H349" s="154">
        <v>7.18</v>
      </c>
      <c r="I349" s="155"/>
      <c r="J349" s="155"/>
      <c r="K349" s="156"/>
      <c r="L349" s="29"/>
      <c r="M349" s="157" t="s">
        <v>1</v>
      </c>
      <c r="N349" s="158" t="s">
        <v>35</v>
      </c>
      <c r="O349" s="159">
        <v>0.30908000000000002</v>
      </c>
      <c r="P349" s="159">
        <f>O349*H349</f>
        <v>2.2191944000000001</v>
      </c>
      <c r="Q349" s="159">
        <v>2.9999999999999997E-4</v>
      </c>
      <c r="R349" s="159">
        <f>Q349*H349</f>
        <v>2.1539999999999997E-3</v>
      </c>
      <c r="S349" s="159">
        <v>0</v>
      </c>
      <c r="T349" s="160">
        <f>S349*H349</f>
        <v>0</v>
      </c>
      <c r="U349" s="28"/>
      <c r="V349" s="28"/>
      <c r="W349" s="28"/>
      <c r="X349" s="28"/>
      <c r="Y349" s="28"/>
      <c r="Z349" s="28"/>
      <c r="AA349" s="28"/>
      <c r="AB349" s="28"/>
      <c r="AC349" s="28"/>
      <c r="AD349" s="28"/>
      <c r="AE349" s="28"/>
      <c r="AR349" s="161" t="s">
        <v>243</v>
      </c>
      <c r="AT349" s="161" t="s">
        <v>177</v>
      </c>
      <c r="AU349" s="161" t="s">
        <v>80</v>
      </c>
      <c r="AY349" s="16" t="s">
        <v>175</v>
      </c>
      <c r="BE349" s="162">
        <f>IF(N349="základná",J349,0)</f>
        <v>0</v>
      </c>
      <c r="BF349" s="162">
        <f>IF(N349="znížená",J349,0)</f>
        <v>0</v>
      </c>
      <c r="BG349" s="162">
        <f>IF(N349="zákl. prenesená",J349,0)</f>
        <v>0</v>
      </c>
      <c r="BH349" s="162">
        <f>IF(N349="zníž. prenesená",J349,0)</f>
        <v>0</v>
      </c>
      <c r="BI349" s="162">
        <f>IF(N349="nulová",J349,0)</f>
        <v>0</v>
      </c>
      <c r="BJ349" s="16" t="s">
        <v>80</v>
      </c>
      <c r="BK349" s="162">
        <f>ROUND(I349*H349,2)</f>
        <v>0</v>
      </c>
      <c r="BL349" s="16" t="s">
        <v>243</v>
      </c>
      <c r="BM349" s="161" t="s">
        <v>2597</v>
      </c>
    </row>
    <row r="350" spans="1:65" s="13" customFormat="1" x14ac:dyDescent="0.2">
      <c r="B350" s="163"/>
      <c r="D350" s="164" t="s">
        <v>182</v>
      </c>
      <c r="E350" s="165" t="s">
        <v>1</v>
      </c>
      <c r="F350" s="166" t="s">
        <v>2587</v>
      </c>
      <c r="H350" s="167">
        <v>7.18</v>
      </c>
      <c r="L350" s="163"/>
      <c r="M350" s="168"/>
      <c r="N350" s="169"/>
      <c r="O350" s="169"/>
      <c r="P350" s="169"/>
      <c r="Q350" s="169"/>
      <c r="R350" s="169"/>
      <c r="S350" s="169"/>
      <c r="T350" s="170"/>
      <c r="AT350" s="165" t="s">
        <v>182</v>
      </c>
      <c r="AU350" s="165" t="s">
        <v>80</v>
      </c>
      <c r="AV350" s="13" t="s">
        <v>80</v>
      </c>
      <c r="AW350" s="13" t="s">
        <v>25</v>
      </c>
      <c r="AX350" s="13" t="s">
        <v>76</v>
      </c>
      <c r="AY350" s="165" t="s">
        <v>175</v>
      </c>
    </row>
    <row r="351" spans="1:65" s="2" customFormat="1" ht="24.2" customHeight="1" x14ac:dyDescent="0.2">
      <c r="A351" s="28"/>
      <c r="B351" s="149"/>
      <c r="C351" s="178" t="s">
        <v>1222</v>
      </c>
      <c r="D351" s="178" t="s">
        <v>324</v>
      </c>
      <c r="E351" s="179" t="s">
        <v>2598</v>
      </c>
      <c r="F351" s="180" t="s">
        <v>2599</v>
      </c>
      <c r="G351" s="181" t="s">
        <v>180</v>
      </c>
      <c r="H351" s="182">
        <v>7.3949999999999996</v>
      </c>
      <c r="I351" s="183"/>
      <c r="J351" s="183"/>
      <c r="K351" s="184"/>
      <c r="L351" s="185"/>
      <c r="M351" s="186" t="s">
        <v>1</v>
      </c>
      <c r="N351" s="187" t="s">
        <v>35</v>
      </c>
      <c r="O351" s="159">
        <v>0</v>
      </c>
      <c r="P351" s="159">
        <f>O351*H351</f>
        <v>0</v>
      </c>
      <c r="Q351" s="159">
        <v>2.9499999999999999E-3</v>
      </c>
      <c r="R351" s="159">
        <f>Q351*H351</f>
        <v>2.1815249999999998E-2</v>
      </c>
      <c r="S351" s="159">
        <v>0</v>
      </c>
      <c r="T351" s="160">
        <f>S351*H351</f>
        <v>0</v>
      </c>
      <c r="U351" s="28"/>
      <c r="V351" s="28"/>
      <c r="W351" s="28"/>
      <c r="X351" s="28"/>
      <c r="Y351" s="28"/>
      <c r="Z351" s="28"/>
      <c r="AA351" s="28"/>
      <c r="AB351" s="28"/>
      <c r="AC351" s="28"/>
      <c r="AD351" s="28"/>
      <c r="AE351" s="28"/>
      <c r="AR351" s="161" t="s">
        <v>327</v>
      </c>
      <c r="AT351" s="161" t="s">
        <v>324</v>
      </c>
      <c r="AU351" s="161" t="s">
        <v>80</v>
      </c>
      <c r="AY351" s="16" t="s">
        <v>175</v>
      </c>
      <c r="BE351" s="162">
        <f>IF(N351="základná",J351,0)</f>
        <v>0</v>
      </c>
      <c r="BF351" s="162">
        <f>IF(N351="znížená",J351,0)</f>
        <v>0</v>
      </c>
      <c r="BG351" s="162">
        <f>IF(N351="zákl. prenesená",J351,0)</f>
        <v>0</v>
      </c>
      <c r="BH351" s="162">
        <f>IF(N351="zníž. prenesená",J351,0)</f>
        <v>0</v>
      </c>
      <c r="BI351" s="162">
        <f>IF(N351="nulová",J351,0)</f>
        <v>0</v>
      </c>
      <c r="BJ351" s="16" t="s">
        <v>80</v>
      </c>
      <c r="BK351" s="162">
        <f>ROUND(I351*H351,2)</f>
        <v>0</v>
      </c>
      <c r="BL351" s="16" t="s">
        <v>243</v>
      </c>
      <c r="BM351" s="161" t="s">
        <v>2600</v>
      </c>
    </row>
    <row r="352" spans="1:65" s="13" customFormat="1" x14ac:dyDescent="0.2">
      <c r="B352" s="163"/>
      <c r="D352" s="164" t="s">
        <v>182</v>
      </c>
      <c r="F352" s="166" t="s">
        <v>2601</v>
      </c>
      <c r="H352" s="167">
        <v>7.3949999999999996</v>
      </c>
      <c r="L352" s="163"/>
      <c r="M352" s="168"/>
      <c r="N352" s="169"/>
      <c r="O352" s="169"/>
      <c r="P352" s="169"/>
      <c r="Q352" s="169"/>
      <c r="R352" s="169"/>
      <c r="S352" s="169"/>
      <c r="T352" s="170"/>
      <c r="AT352" s="165" t="s">
        <v>182</v>
      </c>
      <c r="AU352" s="165" t="s">
        <v>80</v>
      </c>
      <c r="AV352" s="13" t="s">
        <v>80</v>
      </c>
      <c r="AW352" s="13" t="s">
        <v>3</v>
      </c>
      <c r="AX352" s="13" t="s">
        <v>76</v>
      </c>
      <c r="AY352" s="165" t="s">
        <v>175</v>
      </c>
    </row>
    <row r="353" spans="1:65" s="2" customFormat="1" ht="24.2" customHeight="1" x14ac:dyDescent="0.2">
      <c r="A353" s="28"/>
      <c r="B353" s="149"/>
      <c r="C353" s="150" t="s">
        <v>1481</v>
      </c>
      <c r="D353" s="150" t="s">
        <v>177</v>
      </c>
      <c r="E353" s="151" t="s">
        <v>2602</v>
      </c>
      <c r="F353" s="152" t="s">
        <v>2603</v>
      </c>
      <c r="G353" s="153" t="s">
        <v>180</v>
      </c>
      <c r="H353" s="154">
        <v>17.632000000000001</v>
      </c>
      <c r="I353" s="155"/>
      <c r="J353" s="155"/>
      <c r="K353" s="156"/>
      <c r="L353" s="29"/>
      <c r="M353" s="157" t="s">
        <v>1</v>
      </c>
      <c r="N353" s="158" t="s">
        <v>35</v>
      </c>
      <c r="O353" s="159">
        <v>3.9E-2</v>
      </c>
      <c r="P353" s="159">
        <f>O353*H353</f>
        <v>0.68764800000000004</v>
      </c>
      <c r="Q353" s="159">
        <v>0</v>
      </c>
      <c r="R353" s="159">
        <f>Q353*H353</f>
        <v>0</v>
      </c>
      <c r="S353" s="159">
        <v>0</v>
      </c>
      <c r="T353" s="160">
        <f>S353*H353</f>
        <v>0</v>
      </c>
      <c r="U353" s="28"/>
      <c r="V353" s="28"/>
      <c r="W353" s="28"/>
      <c r="X353" s="28"/>
      <c r="Y353" s="28"/>
      <c r="Z353" s="28"/>
      <c r="AA353" s="28"/>
      <c r="AB353" s="28"/>
      <c r="AC353" s="28"/>
      <c r="AD353" s="28"/>
      <c r="AE353" s="28"/>
      <c r="AR353" s="161" t="s">
        <v>243</v>
      </c>
      <c r="AT353" s="161" t="s">
        <v>177</v>
      </c>
      <c r="AU353" s="161" t="s">
        <v>80</v>
      </c>
      <c r="AY353" s="16" t="s">
        <v>175</v>
      </c>
      <c r="BE353" s="162">
        <f>IF(N353="základná",J353,0)</f>
        <v>0</v>
      </c>
      <c r="BF353" s="162">
        <f>IF(N353="znížená",J353,0)</f>
        <v>0</v>
      </c>
      <c r="BG353" s="162">
        <f>IF(N353="zákl. prenesená",J353,0)</f>
        <v>0</v>
      </c>
      <c r="BH353" s="162">
        <f>IF(N353="zníž. prenesená",J353,0)</f>
        <v>0</v>
      </c>
      <c r="BI353" s="162">
        <f>IF(N353="nulová",J353,0)</f>
        <v>0</v>
      </c>
      <c r="BJ353" s="16" t="s">
        <v>80</v>
      </c>
      <c r="BK353" s="162">
        <f>ROUND(I353*H353,2)</f>
        <v>0</v>
      </c>
      <c r="BL353" s="16" t="s">
        <v>243</v>
      </c>
      <c r="BM353" s="161" t="s">
        <v>2604</v>
      </c>
    </row>
    <row r="354" spans="1:65" s="2" customFormat="1" ht="24.2" customHeight="1" x14ac:dyDescent="0.2">
      <c r="A354" s="28"/>
      <c r="B354" s="149"/>
      <c r="C354" s="150" t="s">
        <v>1225</v>
      </c>
      <c r="D354" s="150" t="s">
        <v>177</v>
      </c>
      <c r="E354" s="151" t="s">
        <v>2605</v>
      </c>
      <c r="F354" s="152" t="s">
        <v>2606</v>
      </c>
      <c r="G354" s="153" t="s">
        <v>180</v>
      </c>
      <c r="H354" s="154">
        <v>17.632000000000001</v>
      </c>
      <c r="I354" s="155"/>
      <c r="J354" s="155"/>
      <c r="K354" s="156"/>
      <c r="L354" s="29"/>
      <c r="M354" s="157" t="s">
        <v>1</v>
      </c>
      <c r="N354" s="158" t="s">
        <v>35</v>
      </c>
      <c r="O354" s="159">
        <v>1.3140000000000001E-2</v>
      </c>
      <c r="P354" s="159">
        <f>O354*H354</f>
        <v>0.23168448000000003</v>
      </c>
      <c r="Q354" s="159">
        <v>8.0000000000000007E-5</v>
      </c>
      <c r="R354" s="159">
        <f>Q354*H354</f>
        <v>1.4105600000000002E-3</v>
      </c>
      <c r="S354" s="159">
        <v>0</v>
      </c>
      <c r="T354" s="160">
        <f>S354*H354</f>
        <v>0</v>
      </c>
      <c r="U354" s="28"/>
      <c r="V354" s="28"/>
      <c r="W354" s="28"/>
      <c r="X354" s="28"/>
      <c r="Y354" s="28"/>
      <c r="Z354" s="28"/>
      <c r="AA354" s="28"/>
      <c r="AB354" s="28"/>
      <c r="AC354" s="28"/>
      <c r="AD354" s="28"/>
      <c r="AE354" s="28"/>
      <c r="AR354" s="161" t="s">
        <v>243</v>
      </c>
      <c r="AT354" s="161" t="s">
        <v>177</v>
      </c>
      <c r="AU354" s="161" t="s">
        <v>80</v>
      </c>
      <c r="AY354" s="16" t="s">
        <v>175</v>
      </c>
      <c r="BE354" s="162">
        <f>IF(N354="základná",J354,0)</f>
        <v>0</v>
      </c>
      <c r="BF354" s="162">
        <f>IF(N354="znížená",J354,0)</f>
        <v>0</v>
      </c>
      <c r="BG354" s="162">
        <f>IF(N354="zákl. prenesená",J354,0)</f>
        <v>0</v>
      </c>
      <c r="BH354" s="162">
        <f>IF(N354="zníž. prenesená",J354,0)</f>
        <v>0</v>
      </c>
      <c r="BI354" s="162">
        <f>IF(N354="nulová",J354,0)</f>
        <v>0</v>
      </c>
      <c r="BJ354" s="16" t="s">
        <v>80</v>
      </c>
      <c r="BK354" s="162">
        <f>ROUND(I354*H354,2)</f>
        <v>0</v>
      </c>
      <c r="BL354" s="16" t="s">
        <v>243</v>
      </c>
      <c r="BM354" s="161" t="s">
        <v>2607</v>
      </c>
    </row>
    <row r="355" spans="1:65" s="2" customFormat="1" ht="24.2" customHeight="1" x14ac:dyDescent="0.2">
      <c r="A355" s="28"/>
      <c r="B355" s="149"/>
      <c r="C355" s="150" t="s">
        <v>1488</v>
      </c>
      <c r="D355" s="150" t="s">
        <v>177</v>
      </c>
      <c r="E355" s="151" t="s">
        <v>2608</v>
      </c>
      <c r="F355" s="152" t="s">
        <v>2609</v>
      </c>
      <c r="G355" s="153" t="s">
        <v>180</v>
      </c>
      <c r="H355" s="154">
        <v>17.632000000000001</v>
      </c>
      <c r="I355" s="155"/>
      <c r="J355" s="155"/>
      <c r="K355" s="156"/>
      <c r="L355" s="29"/>
      <c r="M355" s="157" t="s">
        <v>1</v>
      </c>
      <c r="N355" s="158" t="s">
        <v>35</v>
      </c>
      <c r="O355" s="159">
        <v>0.22811999999999999</v>
      </c>
      <c r="P355" s="159">
        <f>O355*H355</f>
        <v>4.0222118399999998</v>
      </c>
      <c r="Q355" s="159">
        <v>4.4999999999999997E-3</v>
      </c>
      <c r="R355" s="159">
        <f>Q355*H355</f>
        <v>7.9343999999999998E-2</v>
      </c>
      <c r="S355" s="159">
        <v>0</v>
      </c>
      <c r="T355" s="160">
        <f>S355*H355</f>
        <v>0</v>
      </c>
      <c r="U355" s="28"/>
      <c r="V355" s="28"/>
      <c r="W355" s="28"/>
      <c r="X355" s="28"/>
      <c r="Y355" s="28"/>
      <c r="Z355" s="28"/>
      <c r="AA355" s="28"/>
      <c r="AB355" s="28"/>
      <c r="AC355" s="28"/>
      <c r="AD355" s="28"/>
      <c r="AE355" s="28"/>
      <c r="AR355" s="161" t="s">
        <v>243</v>
      </c>
      <c r="AT355" s="161" t="s">
        <v>177</v>
      </c>
      <c r="AU355" s="161" t="s">
        <v>80</v>
      </c>
      <c r="AY355" s="16" t="s">
        <v>175</v>
      </c>
      <c r="BE355" s="162">
        <f>IF(N355="základná",J355,0)</f>
        <v>0</v>
      </c>
      <c r="BF355" s="162">
        <f>IF(N355="znížená",J355,0)</f>
        <v>0</v>
      </c>
      <c r="BG355" s="162">
        <f>IF(N355="zákl. prenesená",J355,0)</f>
        <v>0</v>
      </c>
      <c r="BH355" s="162">
        <f>IF(N355="zníž. prenesená",J355,0)</f>
        <v>0</v>
      </c>
      <c r="BI355" s="162">
        <f>IF(N355="nulová",J355,0)</f>
        <v>0</v>
      </c>
      <c r="BJ355" s="16" t="s">
        <v>80</v>
      </c>
      <c r="BK355" s="162">
        <f>ROUND(I355*H355,2)</f>
        <v>0</v>
      </c>
      <c r="BL355" s="16" t="s">
        <v>243</v>
      </c>
      <c r="BM355" s="161" t="s">
        <v>2610</v>
      </c>
    </row>
    <row r="356" spans="1:65" s="2" customFormat="1" ht="24.2" customHeight="1" x14ac:dyDescent="0.2">
      <c r="A356" s="28"/>
      <c r="B356" s="149"/>
      <c r="C356" s="150" t="s">
        <v>1228</v>
      </c>
      <c r="D356" s="150" t="s">
        <v>177</v>
      </c>
      <c r="E356" s="151" t="s">
        <v>2611</v>
      </c>
      <c r="F356" s="152" t="s">
        <v>2612</v>
      </c>
      <c r="G356" s="153" t="s">
        <v>349</v>
      </c>
      <c r="H356" s="154">
        <v>18.376999999999999</v>
      </c>
      <c r="I356" s="155"/>
      <c r="J356" s="155"/>
      <c r="K356" s="156"/>
      <c r="L356" s="29"/>
      <c r="M356" s="157" t="s">
        <v>1</v>
      </c>
      <c r="N356" s="158" t="s">
        <v>35</v>
      </c>
      <c r="O356" s="159">
        <v>0</v>
      </c>
      <c r="P356" s="159">
        <f>O356*H356</f>
        <v>0</v>
      </c>
      <c r="Q356" s="159">
        <v>0</v>
      </c>
      <c r="R356" s="159">
        <f>Q356*H356</f>
        <v>0</v>
      </c>
      <c r="S356" s="159">
        <v>0</v>
      </c>
      <c r="T356" s="160">
        <f>S356*H356</f>
        <v>0</v>
      </c>
      <c r="U356" s="28"/>
      <c r="V356" s="28"/>
      <c r="W356" s="28"/>
      <c r="X356" s="28"/>
      <c r="Y356" s="28"/>
      <c r="Z356" s="28"/>
      <c r="AA356" s="28"/>
      <c r="AB356" s="28"/>
      <c r="AC356" s="28"/>
      <c r="AD356" s="28"/>
      <c r="AE356" s="28"/>
      <c r="AR356" s="161" t="s">
        <v>243</v>
      </c>
      <c r="AT356" s="161" t="s">
        <v>177</v>
      </c>
      <c r="AU356" s="161" t="s">
        <v>80</v>
      </c>
      <c r="AY356" s="16" t="s">
        <v>175</v>
      </c>
      <c r="BE356" s="162">
        <f>IF(N356="základná",J356,0)</f>
        <v>0</v>
      </c>
      <c r="BF356" s="162">
        <f>IF(N356="znížená",J356,0)</f>
        <v>0</v>
      </c>
      <c r="BG356" s="162">
        <f>IF(N356="zákl. prenesená",J356,0)</f>
        <v>0</v>
      </c>
      <c r="BH356" s="162">
        <f>IF(N356="zníž. prenesená",J356,0)</f>
        <v>0</v>
      </c>
      <c r="BI356" s="162">
        <f>IF(N356="nulová",J356,0)</f>
        <v>0</v>
      </c>
      <c r="BJ356" s="16" t="s">
        <v>80</v>
      </c>
      <c r="BK356" s="162">
        <f>ROUND(I356*H356,2)</f>
        <v>0</v>
      </c>
      <c r="BL356" s="16" t="s">
        <v>243</v>
      </c>
      <c r="BM356" s="161" t="s">
        <v>2613</v>
      </c>
    </row>
    <row r="357" spans="1:65" s="12" customFormat="1" ht="22.9" customHeight="1" x14ac:dyDescent="0.2">
      <c r="B357" s="137"/>
      <c r="D357" s="138" t="s">
        <v>68</v>
      </c>
      <c r="E357" s="147" t="s">
        <v>2614</v>
      </c>
      <c r="F357" s="147" t="s">
        <v>2615</v>
      </c>
      <c r="J357" s="148"/>
      <c r="L357" s="137"/>
      <c r="M357" s="141"/>
      <c r="N357" s="142"/>
      <c r="O357" s="142"/>
      <c r="P357" s="143">
        <f>SUM(P358:P380)</f>
        <v>137.60250070000001</v>
      </c>
      <c r="Q357" s="142"/>
      <c r="R357" s="143">
        <f>SUM(R358:R380)</f>
        <v>1.4755629200000002</v>
      </c>
      <c r="S357" s="142"/>
      <c r="T357" s="144">
        <f>SUM(T358:T380)</f>
        <v>0</v>
      </c>
      <c r="AR357" s="138" t="s">
        <v>80</v>
      </c>
      <c r="AT357" s="145" t="s">
        <v>68</v>
      </c>
      <c r="AU357" s="145" t="s">
        <v>76</v>
      </c>
      <c r="AY357" s="138" t="s">
        <v>175</v>
      </c>
      <c r="BK357" s="146">
        <f>SUM(BK358:BK380)</f>
        <v>0</v>
      </c>
    </row>
    <row r="358" spans="1:65" s="2" customFormat="1" ht="24.2" customHeight="1" x14ac:dyDescent="0.2">
      <c r="A358" s="28"/>
      <c r="B358" s="149"/>
      <c r="C358" s="150" t="s">
        <v>1495</v>
      </c>
      <c r="D358" s="150" t="s">
        <v>177</v>
      </c>
      <c r="E358" s="151" t="s">
        <v>2616</v>
      </c>
      <c r="F358" s="152" t="s">
        <v>2617</v>
      </c>
      <c r="G358" s="153" t="s">
        <v>180</v>
      </c>
      <c r="H358" s="154">
        <v>45.811</v>
      </c>
      <c r="I358" s="155"/>
      <c r="J358" s="155"/>
      <c r="K358" s="156"/>
      <c r="L358" s="29"/>
      <c r="M358" s="157" t="s">
        <v>1</v>
      </c>
      <c r="N358" s="158" t="s">
        <v>35</v>
      </c>
      <c r="O358" s="159">
        <v>1.502</v>
      </c>
      <c r="P358" s="159">
        <f>O358*H358</f>
        <v>68.808121999999997</v>
      </c>
      <c r="Q358" s="159">
        <v>3.3600000000000001E-3</v>
      </c>
      <c r="R358" s="159">
        <f>Q358*H358</f>
        <v>0.15392496</v>
      </c>
      <c r="S358" s="159">
        <v>0</v>
      </c>
      <c r="T358" s="160">
        <f>S358*H358</f>
        <v>0</v>
      </c>
      <c r="U358" s="28"/>
      <c r="V358" s="28"/>
      <c r="W358" s="28"/>
      <c r="X358" s="28"/>
      <c r="Y358" s="28"/>
      <c r="Z358" s="28"/>
      <c r="AA358" s="28"/>
      <c r="AB358" s="28"/>
      <c r="AC358" s="28"/>
      <c r="AD358" s="28"/>
      <c r="AE358" s="28"/>
      <c r="AR358" s="161" t="s">
        <v>243</v>
      </c>
      <c r="AT358" s="161" t="s">
        <v>177</v>
      </c>
      <c r="AU358" s="161" t="s">
        <v>80</v>
      </c>
      <c r="AY358" s="16" t="s">
        <v>175</v>
      </c>
      <c r="BE358" s="162">
        <f>IF(N358="základná",J358,0)</f>
        <v>0</v>
      </c>
      <c r="BF358" s="162">
        <f>IF(N358="znížená",J358,0)</f>
        <v>0</v>
      </c>
      <c r="BG358" s="162">
        <f>IF(N358="zákl. prenesená",J358,0)</f>
        <v>0</v>
      </c>
      <c r="BH358" s="162">
        <f>IF(N358="zníž. prenesená",J358,0)</f>
        <v>0</v>
      </c>
      <c r="BI358" s="162">
        <f>IF(N358="nulová",J358,0)</f>
        <v>0</v>
      </c>
      <c r="BJ358" s="16" t="s">
        <v>80</v>
      </c>
      <c r="BK358" s="162">
        <f>ROUND(I358*H358,2)</f>
        <v>0</v>
      </c>
      <c r="BL358" s="16" t="s">
        <v>243</v>
      </c>
      <c r="BM358" s="161" t="s">
        <v>2618</v>
      </c>
    </row>
    <row r="359" spans="1:65" s="13" customFormat="1" x14ac:dyDescent="0.2">
      <c r="B359" s="163"/>
      <c r="D359" s="164" t="s">
        <v>182</v>
      </c>
      <c r="E359" s="165" t="s">
        <v>1</v>
      </c>
      <c r="F359" s="166" t="s">
        <v>2619</v>
      </c>
      <c r="H359" s="167">
        <v>13.004</v>
      </c>
      <c r="L359" s="163"/>
      <c r="M359" s="168"/>
      <c r="N359" s="169"/>
      <c r="O359" s="169"/>
      <c r="P359" s="169"/>
      <c r="Q359" s="169"/>
      <c r="R359" s="169"/>
      <c r="S359" s="169"/>
      <c r="T359" s="170"/>
      <c r="AT359" s="165" t="s">
        <v>182</v>
      </c>
      <c r="AU359" s="165" t="s">
        <v>80</v>
      </c>
      <c r="AV359" s="13" t="s">
        <v>80</v>
      </c>
      <c r="AW359" s="13" t="s">
        <v>25</v>
      </c>
      <c r="AX359" s="13" t="s">
        <v>69</v>
      </c>
      <c r="AY359" s="165" t="s">
        <v>175</v>
      </c>
    </row>
    <row r="360" spans="1:65" s="13" customFormat="1" x14ac:dyDescent="0.2">
      <c r="B360" s="163"/>
      <c r="D360" s="164" t="s">
        <v>182</v>
      </c>
      <c r="E360" s="165" t="s">
        <v>1</v>
      </c>
      <c r="F360" s="166" t="s">
        <v>2620</v>
      </c>
      <c r="H360" s="167">
        <v>3.96</v>
      </c>
      <c r="L360" s="163"/>
      <c r="M360" s="168"/>
      <c r="N360" s="169"/>
      <c r="O360" s="169"/>
      <c r="P360" s="169"/>
      <c r="Q360" s="169"/>
      <c r="R360" s="169"/>
      <c r="S360" s="169"/>
      <c r="T360" s="170"/>
      <c r="AT360" s="165" t="s">
        <v>182</v>
      </c>
      <c r="AU360" s="165" t="s">
        <v>80</v>
      </c>
      <c r="AV360" s="13" t="s">
        <v>80</v>
      </c>
      <c r="AW360" s="13" t="s">
        <v>25</v>
      </c>
      <c r="AX360" s="13" t="s">
        <v>69</v>
      </c>
      <c r="AY360" s="165" t="s">
        <v>175</v>
      </c>
    </row>
    <row r="361" spans="1:65" s="13" customFormat="1" x14ac:dyDescent="0.2">
      <c r="B361" s="163"/>
      <c r="D361" s="164" t="s">
        <v>182</v>
      </c>
      <c r="E361" s="165" t="s">
        <v>1</v>
      </c>
      <c r="F361" s="166" t="s">
        <v>2400</v>
      </c>
      <c r="H361" s="167">
        <v>1.35</v>
      </c>
      <c r="L361" s="163"/>
      <c r="M361" s="168"/>
      <c r="N361" s="169"/>
      <c r="O361" s="169"/>
      <c r="P361" s="169"/>
      <c r="Q361" s="169"/>
      <c r="R361" s="169"/>
      <c r="S361" s="169"/>
      <c r="T361" s="170"/>
      <c r="AT361" s="165" t="s">
        <v>182</v>
      </c>
      <c r="AU361" s="165" t="s">
        <v>80</v>
      </c>
      <c r="AV361" s="13" t="s">
        <v>80</v>
      </c>
      <c r="AW361" s="13" t="s">
        <v>25</v>
      </c>
      <c r="AX361" s="13" t="s">
        <v>69</v>
      </c>
      <c r="AY361" s="165" t="s">
        <v>175</v>
      </c>
    </row>
    <row r="362" spans="1:65" s="13" customFormat="1" x14ac:dyDescent="0.2">
      <c r="B362" s="163"/>
      <c r="D362" s="164" t="s">
        <v>182</v>
      </c>
      <c r="E362" s="165" t="s">
        <v>1</v>
      </c>
      <c r="F362" s="166" t="s">
        <v>2621</v>
      </c>
      <c r="H362" s="167">
        <v>3.3039999999999998</v>
      </c>
      <c r="L362" s="163"/>
      <c r="M362" s="168"/>
      <c r="N362" s="169"/>
      <c r="O362" s="169"/>
      <c r="P362" s="169"/>
      <c r="Q362" s="169"/>
      <c r="R362" s="169"/>
      <c r="S362" s="169"/>
      <c r="T362" s="170"/>
      <c r="AT362" s="165" t="s">
        <v>182</v>
      </c>
      <c r="AU362" s="165" t="s">
        <v>80</v>
      </c>
      <c r="AV362" s="13" t="s">
        <v>80</v>
      </c>
      <c r="AW362" s="13" t="s">
        <v>25</v>
      </c>
      <c r="AX362" s="13" t="s">
        <v>69</v>
      </c>
      <c r="AY362" s="165" t="s">
        <v>175</v>
      </c>
    </row>
    <row r="363" spans="1:65" s="13" customFormat="1" x14ac:dyDescent="0.2">
      <c r="B363" s="163"/>
      <c r="D363" s="164" t="s">
        <v>182</v>
      </c>
      <c r="E363" s="165" t="s">
        <v>1</v>
      </c>
      <c r="F363" s="166" t="s">
        <v>2404</v>
      </c>
      <c r="H363" s="167">
        <v>1.35</v>
      </c>
      <c r="L363" s="163"/>
      <c r="M363" s="168"/>
      <c r="N363" s="169"/>
      <c r="O363" s="169"/>
      <c r="P363" s="169"/>
      <c r="Q363" s="169"/>
      <c r="R363" s="169"/>
      <c r="S363" s="169"/>
      <c r="T363" s="170"/>
      <c r="AT363" s="165" t="s">
        <v>182</v>
      </c>
      <c r="AU363" s="165" t="s">
        <v>80</v>
      </c>
      <c r="AV363" s="13" t="s">
        <v>80</v>
      </c>
      <c r="AW363" s="13" t="s">
        <v>25</v>
      </c>
      <c r="AX363" s="13" t="s">
        <v>69</v>
      </c>
      <c r="AY363" s="165" t="s">
        <v>175</v>
      </c>
    </row>
    <row r="364" spans="1:65" s="13" customFormat="1" x14ac:dyDescent="0.2">
      <c r="B364" s="163"/>
      <c r="D364" s="164" t="s">
        <v>182</v>
      </c>
      <c r="E364" s="165" t="s">
        <v>1</v>
      </c>
      <c r="F364" s="166" t="s">
        <v>2403</v>
      </c>
      <c r="H364" s="167">
        <v>1.35</v>
      </c>
      <c r="L364" s="163"/>
      <c r="M364" s="168"/>
      <c r="N364" s="169"/>
      <c r="O364" s="169"/>
      <c r="P364" s="169"/>
      <c r="Q364" s="169"/>
      <c r="R364" s="169"/>
      <c r="S364" s="169"/>
      <c r="T364" s="170"/>
      <c r="AT364" s="165" t="s">
        <v>182</v>
      </c>
      <c r="AU364" s="165" t="s">
        <v>80</v>
      </c>
      <c r="AV364" s="13" t="s">
        <v>80</v>
      </c>
      <c r="AW364" s="13" t="s">
        <v>25</v>
      </c>
      <c r="AX364" s="13" t="s">
        <v>69</v>
      </c>
      <c r="AY364" s="165" t="s">
        <v>175</v>
      </c>
    </row>
    <row r="365" spans="1:65" s="13" customFormat="1" x14ac:dyDescent="0.2">
      <c r="B365" s="163"/>
      <c r="D365" s="164" t="s">
        <v>182</v>
      </c>
      <c r="E365" s="165" t="s">
        <v>1</v>
      </c>
      <c r="F365" s="166" t="s">
        <v>2622</v>
      </c>
      <c r="H365" s="167">
        <v>2.1</v>
      </c>
      <c r="L365" s="163"/>
      <c r="M365" s="168"/>
      <c r="N365" s="169"/>
      <c r="O365" s="169"/>
      <c r="P365" s="169"/>
      <c r="Q365" s="169"/>
      <c r="R365" s="169"/>
      <c r="S365" s="169"/>
      <c r="T365" s="170"/>
      <c r="AT365" s="165" t="s">
        <v>182</v>
      </c>
      <c r="AU365" s="165" t="s">
        <v>80</v>
      </c>
      <c r="AV365" s="13" t="s">
        <v>80</v>
      </c>
      <c r="AW365" s="13" t="s">
        <v>25</v>
      </c>
      <c r="AX365" s="13" t="s">
        <v>69</v>
      </c>
      <c r="AY365" s="165" t="s">
        <v>175</v>
      </c>
    </row>
    <row r="366" spans="1:65" s="13" customFormat="1" x14ac:dyDescent="0.2">
      <c r="B366" s="163"/>
      <c r="D366" s="164" t="s">
        <v>182</v>
      </c>
      <c r="E366" s="165" t="s">
        <v>1</v>
      </c>
      <c r="F366" s="166" t="s">
        <v>2623</v>
      </c>
      <c r="H366" s="167">
        <v>1.95</v>
      </c>
      <c r="L366" s="163"/>
      <c r="M366" s="168"/>
      <c r="N366" s="169"/>
      <c r="O366" s="169"/>
      <c r="P366" s="169"/>
      <c r="Q366" s="169"/>
      <c r="R366" s="169"/>
      <c r="S366" s="169"/>
      <c r="T366" s="170"/>
      <c r="AT366" s="165" t="s">
        <v>182</v>
      </c>
      <c r="AU366" s="165" t="s">
        <v>80</v>
      </c>
      <c r="AV366" s="13" t="s">
        <v>80</v>
      </c>
      <c r="AW366" s="13" t="s">
        <v>25</v>
      </c>
      <c r="AX366" s="13" t="s">
        <v>69</v>
      </c>
      <c r="AY366" s="165" t="s">
        <v>175</v>
      </c>
    </row>
    <row r="367" spans="1:65" s="13" customFormat="1" x14ac:dyDescent="0.2">
      <c r="B367" s="163"/>
      <c r="D367" s="164" t="s">
        <v>182</v>
      </c>
      <c r="E367" s="165" t="s">
        <v>1</v>
      </c>
      <c r="F367" s="166" t="s">
        <v>2624</v>
      </c>
      <c r="H367" s="167">
        <v>1.35</v>
      </c>
      <c r="L367" s="163"/>
      <c r="M367" s="168"/>
      <c r="N367" s="169"/>
      <c r="O367" s="169"/>
      <c r="P367" s="169"/>
      <c r="Q367" s="169"/>
      <c r="R367" s="169"/>
      <c r="S367" s="169"/>
      <c r="T367" s="170"/>
      <c r="AT367" s="165" t="s">
        <v>182</v>
      </c>
      <c r="AU367" s="165" t="s">
        <v>80</v>
      </c>
      <c r="AV367" s="13" t="s">
        <v>80</v>
      </c>
      <c r="AW367" s="13" t="s">
        <v>25</v>
      </c>
      <c r="AX367" s="13" t="s">
        <v>69</v>
      </c>
      <c r="AY367" s="165" t="s">
        <v>175</v>
      </c>
    </row>
    <row r="368" spans="1:65" s="13" customFormat="1" x14ac:dyDescent="0.2">
      <c r="B368" s="163"/>
      <c r="D368" s="164" t="s">
        <v>182</v>
      </c>
      <c r="E368" s="165" t="s">
        <v>1</v>
      </c>
      <c r="F368" s="166" t="s">
        <v>2625</v>
      </c>
      <c r="H368" s="167">
        <v>7.0730000000000004</v>
      </c>
      <c r="L368" s="163"/>
      <c r="M368" s="168"/>
      <c r="N368" s="169"/>
      <c r="O368" s="169"/>
      <c r="P368" s="169"/>
      <c r="Q368" s="169"/>
      <c r="R368" s="169"/>
      <c r="S368" s="169"/>
      <c r="T368" s="170"/>
      <c r="AT368" s="165" t="s">
        <v>182</v>
      </c>
      <c r="AU368" s="165" t="s">
        <v>80</v>
      </c>
      <c r="AV368" s="13" t="s">
        <v>80</v>
      </c>
      <c r="AW368" s="13" t="s">
        <v>25</v>
      </c>
      <c r="AX368" s="13" t="s">
        <v>69</v>
      </c>
      <c r="AY368" s="165" t="s">
        <v>175</v>
      </c>
    </row>
    <row r="369" spans="1:65" s="13" customFormat="1" x14ac:dyDescent="0.2">
      <c r="B369" s="163"/>
      <c r="D369" s="164" t="s">
        <v>182</v>
      </c>
      <c r="E369" s="165" t="s">
        <v>1</v>
      </c>
      <c r="F369" s="166" t="s">
        <v>2626</v>
      </c>
      <c r="H369" s="167">
        <v>9.02</v>
      </c>
      <c r="L369" s="163"/>
      <c r="M369" s="168"/>
      <c r="N369" s="169"/>
      <c r="O369" s="169"/>
      <c r="P369" s="169"/>
      <c r="Q369" s="169"/>
      <c r="R369" s="169"/>
      <c r="S369" s="169"/>
      <c r="T369" s="170"/>
      <c r="AT369" s="165" t="s">
        <v>182</v>
      </c>
      <c r="AU369" s="165" t="s">
        <v>80</v>
      </c>
      <c r="AV369" s="13" t="s">
        <v>80</v>
      </c>
      <c r="AW369" s="13" t="s">
        <v>25</v>
      </c>
      <c r="AX369" s="13" t="s">
        <v>69</v>
      </c>
      <c r="AY369" s="165" t="s">
        <v>175</v>
      </c>
    </row>
    <row r="370" spans="1:65" s="14" customFormat="1" x14ac:dyDescent="0.2">
      <c r="B370" s="171"/>
      <c r="D370" s="164" t="s">
        <v>182</v>
      </c>
      <c r="E370" s="172" t="s">
        <v>1</v>
      </c>
      <c r="F370" s="173" t="s">
        <v>216</v>
      </c>
      <c r="H370" s="174">
        <v>45.811000000000007</v>
      </c>
      <c r="L370" s="171"/>
      <c r="M370" s="175"/>
      <c r="N370" s="176"/>
      <c r="O370" s="176"/>
      <c r="P370" s="176"/>
      <c r="Q370" s="176"/>
      <c r="R370" s="176"/>
      <c r="S370" s="176"/>
      <c r="T370" s="177"/>
      <c r="AT370" s="172" t="s">
        <v>182</v>
      </c>
      <c r="AU370" s="172" t="s">
        <v>80</v>
      </c>
      <c r="AV370" s="14" t="s">
        <v>86</v>
      </c>
      <c r="AW370" s="14" t="s">
        <v>25</v>
      </c>
      <c r="AX370" s="14" t="s">
        <v>76</v>
      </c>
      <c r="AY370" s="172" t="s">
        <v>175</v>
      </c>
    </row>
    <row r="371" spans="1:65" s="2" customFormat="1" ht="24.2" customHeight="1" x14ac:dyDescent="0.2">
      <c r="A371" s="28"/>
      <c r="B371" s="149"/>
      <c r="C371" s="178" t="s">
        <v>1231</v>
      </c>
      <c r="D371" s="178" t="s">
        <v>324</v>
      </c>
      <c r="E371" s="179" t="s">
        <v>2627</v>
      </c>
      <c r="F371" s="180" t="s">
        <v>2628</v>
      </c>
      <c r="G371" s="181" t="s">
        <v>180</v>
      </c>
      <c r="H371" s="182">
        <v>47.643000000000001</v>
      </c>
      <c r="I371" s="183"/>
      <c r="J371" s="183"/>
      <c r="K371" s="184"/>
      <c r="L371" s="185"/>
      <c r="M371" s="186" t="s">
        <v>1</v>
      </c>
      <c r="N371" s="187" t="s">
        <v>35</v>
      </c>
      <c r="O371" s="159">
        <v>0</v>
      </c>
      <c r="P371" s="159">
        <f>O371*H371</f>
        <v>0</v>
      </c>
      <c r="Q371" s="159">
        <v>2.1000000000000001E-2</v>
      </c>
      <c r="R371" s="159">
        <f>Q371*H371</f>
        <v>1.0005030000000001</v>
      </c>
      <c r="S371" s="159">
        <v>0</v>
      </c>
      <c r="T371" s="160">
        <f>S371*H371</f>
        <v>0</v>
      </c>
      <c r="U371" s="28"/>
      <c r="V371" s="28"/>
      <c r="W371" s="28"/>
      <c r="X371" s="28"/>
      <c r="Y371" s="28"/>
      <c r="Z371" s="28"/>
      <c r="AA371" s="28"/>
      <c r="AB371" s="28"/>
      <c r="AC371" s="28"/>
      <c r="AD371" s="28"/>
      <c r="AE371" s="28"/>
      <c r="AR371" s="161" t="s">
        <v>327</v>
      </c>
      <c r="AT371" s="161" t="s">
        <v>324</v>
      </c>
      <c r="AU371" s="161" t="s">
        <v>80</v>
      </c>
      <c r="AY371" s="16" t="s">
        <v>175</v>
      </c>
      <c r="BE371" s="162">
        <f>IF(N371="základná",J371,0)</f>
        <v>0</v>
      </c>
      <c r="BF371" s="162">
        <f>IF(N371="znížená",J371,0)</f>
        <v>0</v>
      </c>
      <c r="BG371" s="162">
        <f>IF(N371="zákl. prenesená",J371,0)</f>
        <v>0</v>
      </c>
      <c r="BH371" s="162">
        <f>IF(N371="zníž. prenesená",J371,0)</f>
        <v>0</v>
      </c>
      <c r="BI371" s="162">
        <f>IF(N371="nulová",J371,0)</f>
        <v>0</v>
      </c>
      <c r="BJ371" s="16" t="s">
        <v>80</v>
      </c>
      <c r="BK371" s="162">
        <f>ROUND(I371*H371,2)</f>
        <v>0</v>
      </c>
      <c r="BL371" s="16" t="s">
        <v>243</v>
      </c>
      <c r="BM371" s="161" t="s">
        <v>2629</v>
      </c>
    </row>
    <row r="372" spans="1:65" s="13" customFormat="1" x14ac:dyDescent="0.2">
      <c r="B372" s="163"/>
      <c r="D372" s="164" t="s">
        <v>182</v>
      </c>
      <c r="F372" s="166" t="s">
        <v>2630</v>
      </c>
      <c r="H372" s="167">
        <v>47.643000000000001</v>
      </c>
      <c r="L372" s="163"/>
      <c r="M372" s="168"/>
      <c r="N372" s="169"/>
      <c r="O372" s="169"/>
      <c r="P372" s="169"/>
      <c r="Q372" s="169"/>
      <c r="R372" s="169"/>
      <c r="S372" s="169"/>
      <c r="T372" s="170"/>
      <c r="AT372" s="165" t="s">
        <v>182</v>
      </c>
      <c r="AU372" s="165" t="s">
        <v>80</v>
      </c>
      <c r="AV372" s="13" t="s">
        <v>80</v>
      </c>
      <c r="AW372" s="13" t="s">
        <v>3</v>
      </c>
      <c r="AX372" s="13" t="s">
        <v>76</v>
      </c>
      <c r="AY372" s="165" t="s">
        <v>175</v>
      </c>
    </row>
    <row r="373" spans="1:65" s="2" customFormat="1" ht="21.75" customHeight="1" x14ac:dyDescent="0.2">
      <c r="A373" s="28"/>
      <c r="B373" s="149"/>
      <c r="C373" s="178" t="s">
        <v>1502</v>
      </c>
      <c r="D373" s="178" t="s">
        <v>324</v>
      </c>
      <c r="E373" s="179" t="s">
        <v>2511</v>
      </c>
      <c r="F373" s="180" t="s">
        <v>2512</v>
      </c>
      <c r="G373" s="181" t="s">
        <v>1694</v>
      </c>
      <c r="H373" s="182">
        <v>151.17599999999999</v>
      </c>
      <c r="I373" s="183"/>
      <c r="J373" s="183"/>
      <c r="K373" s="184"/>
      <c r="L373" s="185"/>
      <c r="M373" s="186" t="s">
        <v>1</v>
      </c>
      <c r="N373" s="187" t="s">
        <v>35</v>
      </c>
      <c r="O373" s="159">
        <v>0</v>
      </c>
      <c r="P373" s="159">
        <f>O373*H373</f>
        <v>0</v>
      </c>
      <c r="Q373" s="159">
        <v>1E-3</v>
      </c>
      <c r="R373" s="159">
        <f>Q373*H373</f>
        <v>0.15117599999999998</v>
      </c>
      <c r="S373" s="159">
        <v>0</v>
      </c>
      <c r="T373" s="160">
        <f>S373*H373</f>
        <v>0</v>
      </c>
      <c r="U373" s="28"/>
      <c r="V373" s="28"/>
      <c r="W373" s="28"/>
      <c r="X373" s="28"/>
      <c r="Y373" s="28"/>
      <c r="Z373" s="28"/>
      <c r="AA373" s="28"/>
      <c r="AB373" s="28"/>
      <c r="AC373" s="28"/>
      <c r="AD373" s="28"/>
      <c r="AE373" s="28"/>
      <c r="AR373" s="161" t="s">
        <v>327</v>
      </c>
      <c r="AT373" s="161" t="s">
        <v>324</v>
      </c>
      <c r="AU373" s="161" t="s">
        <v>80</v>
      </c>
      <c r="AY373" s="16" t="s">
        <v>175</v>
      </c>
      <c r="BE373" s="162">
        <f>IF(N373="základná",J373,0)</f>
        <v>0</v>
      </c>
      <c r="BF373" s="162">
        <f>IF(N373="znížená",J373,0)</f>
        <v>0</v>
      </c>
      <c r="BG373" s="162">
        <f>IF(N373="zákl. prenesená",J373,0)</f>
        <v>0</v>
      </c>
      <c r="BH373" s="162">
        <f>IF(N373="zníž. prenesená",J373,0)</f>
        <v>0</v>
      </c>
      <c r="BI373" s="162">
        <f>IF(N373="nulová",J373,0)</f>
        <v>0</v>
      </c>
      <c r="BJ373" s="16" t="s">
        <v>80</v>
      </c>
      <c r="BK373" s="162">
        <f>ROUND(I373*H373,2)</f>
        <v>0</v>
      </c>
      <c r="BL373" s="16" t="s">
        <v>243</v>
      </c>
      <c r="BM373" s="161" t="s">
        <v>2631</v>
      </c>
    </row>
    <row r="374" spans="1:65" s="13" customFormat="1" x14ac:dyDescent="0.2">
      <c r="B374" s="163"/>
      <c r="D374" s="164" t="s">
        <v>182</v>
      </c>
      <c r="E374" s="165" t="s">
        <v>1</v>
      </c>
      <c r="F374" s="166" t="s">
        <v>2632</v>
      </c>
      <c r="H374" s="167">
        <v>45.811</v>
      </c>
      <c r="L374" s="163"/>
      <c r="M374" s="168"/>
      <c r="N374" s="169"/>
      <c r="O374" s="169"/>
      <c r="P374" s="169"/>
      <c r="Q374" s="169"/>
      <c r="R374" s="169"/>
      <c r="S374" s="169"/>
      <c r="T374" s="170"/>
      <c r="AT374" s="165" t="s">
        <v>182</v>
      </c>
      <c r="AU374" s="165" t="s">
        <v>80</v>
      </c>
      <c r="AV374" s="13" t="s">
        <v>80</v>
      </c>
      <c r="AW374" s="13" t="s">
        <v>25</v>
      </c>
      <c r="AX374" s="13" t="s">
        <v>76</v>
      </c>
      <c r="AY374" s="165" t="s">
        <v>175</v>
      </c>
    </row>
    <row r="375" spans="1:65" s="13" customFormat="1" x14ac:dyDescent="0.2">
      <c r="B375" s="163"/>
      <c r="D375" s="164" t="s">
        <v>182</v>
      </c>
      <c r="F375" s="166" t="s">
        <v>2633</v>
      </c>
      <c r="H375" s="167">
        <v>151.17599999999999</v>
      </c>
      <c r="L375" s="163"/>
      <c r="M375" s="168"/>
      <c r="N375" s="169"/>
      <c r="O375" s="169"/>
      <c r="P375" s="169"/>
      <c r="Q375" s="169"/>
      <c r="R375" s="169"/>
      <c r="S375" s="169"/>
      <c r="T375" s="170"/>
      <c r="AT375" s="165" t="s">
        <v>182</v>
      </c>
      <c r="AU375" s="165" t="s">
        <v>80</v>
      </c>
      <c r="AV375" s="13" t="s">
        <v>80</v>
      </c>
      <c r="AW375" s="13" t="s">
        <v>3</v>
      </c>
      <c r="AX375" s="13" t="s">
        <v>76</v>
      </c>
      <c r="AY375" s="165" t="s">
        <v>175</v>
      </c>
    </row>
    <row r="376" spans="1:65" s="2" customFormat="1" ht="16.5" customHeight="1" x14ac:dyDescent="0.2">
      <c r="A376" s="28"/>
      <c r="B376" s="149"/>
      <c r="C376" s="178" t="s">
        <v>1234</v>
      </c>
      <c r="D376" s="178" t="s">
        <v>324</v>
      </c>
      <c r="E376" s="179" t="s">
        <v>2516</v>
      </c>
      <c r="F376" s="180" t="s">
        <v>2517</v>
      </c>
      <c r="G376" s="181" t="s">
        <v>1694</v>
      </c>
      <c r="H376" s="182">
        <v>16.033999999999999</v>
      </c>
      <c r="I376" s="183"/>
      <c r="J376" s="183"/>
      <c r="K376" s="184"/>
      <c r="L376" s="185"/>
      <c r="M376" s="186" t="s">
        <v>1</v>
      </c>
      <c r="N376" s="187" t="s">
        <v>35</v>
      </c>
      <c r="O376" s="159">
        <v>0</v>
      </c>
      <c r="P376" s="159">
        <f>O376*H376</f>
        <v>0</v>
      </c>
      <c r="Q376" s="159">
        <v>1E-3</v>
      </c>
      <c r="R376" s="159">
        <f>Q376*H376</f>
        <v>1.6034E-2</v>
      </c>
      <c r="S376" s="159">
        <v>0</v>
      </c>
      <c r="T376" s="160">
        <f>S376*H376</f>
        <v>0</v>
      </c>
      <c r="U376" s="28"/>
      <c r="V376" s="28"/>
      <c r="W376" s="28"/>
      <c r="X376" s="28"/>
      <c r="Y376" s="28"/>
      <c r="Z376" s="28"/>
      <c r="AA376" s="28"/>
      <c r="AB376" s="28"/>
      <c r="AC376" s="28"/>
      <c r="AD376" s="28"/>
      <c r="AE376" s="28"/>
      <c r="AR376" s="161" t="s">
        <v>327</v>
      </c>
      <c r="AT376" s="161" t="s">
        <v>324</v>
      </c>
      <c r="AU376" s="161" t="s">
        <v>80</v>
      </c>
      <c r="AY376" s="16" t="s">
        <v>175</v>
      </c>
      <c r="BE376" s="162">
        <f>IF(N376="základná",J376,0)</f>
        <v>0</v>
      </c>
      <c r="BF376" s="162">
        <f>IF(N376="znížená",J376,0)</f>
        <v>0</v>
      </c>
      <c r="BG376" s="162">
        <f>IF(N376="zákl. prenesená",J376,0)</f>
        <v>0</v>
      </c>
      <c r="BH376" s="162">
        <f>IF(N376="zníž. prenesená",J376,0)</f>
        <v>0</v>
      </c>
      <c r="BI376" s="162">
        <f>IF(N376="nulová",J376,0)</f>
        <v>0</v>
      </c>
      <c r="BJ376" s="16" t="s">
        <v>80</v>
      </c>
      <c r="BK376" s="162">
        <f>ROUND(I376*H376,2)</f>
        <v>0</v>
      </c>
      <c r="BL376" s="16" t="s">
        <v>243</v>
      </c>
      <c r="BM376" s="161" t="s">
        <v>2634</v>
      </c>
    </row>
    <row r="377" spans="1:65" s="13" customFormat="1" x14ac:dyDescent="0.2">
      <c r="B377" s="163"/>
      <c r="D377" s="164" t="s">
        <v>182</v>
      </c>
      <c r="E377" s="165" t="s">
        <v>1</v>
      </c>
      <c r="F377" s="166" t="s">
        <v>2632</v>
      </c>
      <c r="H377" s="167">
        <v>45.811</v>
      </c>
      <c r="L377" s="163"/>
      <c r="M377" s="168"/>
      <c r="N377" s="169"/>
      <c r="O377" s="169"/>
      <c r="P377" s="169"/>
      <c r="Q377" s="169"/>
      <c r="R377" s="169"/>
      <c r="S377" s="169"/>
      <c r="T377" s="170"/>
      <c r="AT377" s="165" t="s">
        <v>182</v>
      </c>
      <c r="AU377" s="165" t="s">
        <v>80</v>
      </c>
      <c r="AV377" s="13" t="s">
        <v>80</v>
      </c>
      <c r="AW377" s="13" t="s">
        <v>25</v>
      </c>
      <c r="AX377" s="13" t="s">
        <v>76</v>
      </c>
      <c r="AY377" s="165" t="s">
        <v>175</v>
      </c>
    </row>
    <row r="378" spans="1:65" s="13" customFormat="1" x14ac:dyDescent="0.2">
      <c r="B378" s="163"/>
      <c r="D378" s="164" t="s">
        <v>182</v>
      </c>
      <c r="F378" s="166" t="s">
        <v>2635</v>
      </c>
      <c r="H378" s="167">
        <v>16.033999999999999</v>
      </c>
      <c r="L378" s="163"/>
      <c r="M378" s="168"/>
      <c r="N378" s="169"/>
      <c r="O378" s="169"/>
      <c r="P378" s="169"/>
      <c r="Q378" s="169"/>
      <c r="R378" s="169"/>
      <c r="S378" s="169"/>
      <c r="T378" s="170"/>
      <c r="AT378" s="165" t="s">
        <v>182</v>
      </c>
      <c r="AU378" s="165" t="s">
        <v>80</v>
      </c>
      <c r="AV378" s="13" t="s">
        <v>80</v>
      </c>
      <c r="AW378" s="13" t="s">
        <v>3</v>
      </c>
      <c r="AX378" s="13" t="s">
        <v>76</v>
      </c>
      <c r="AY378" s="165" t="s">
        <v>175</v>
      </c>
    </row>
    <row r="379" spans="1:65" s="2" customFormat="1" ht="16.5" customHeight="1" x14ac:dyDescent="0.2">
      <c r="A379" s="28"/>
      <c r="B379" s="149"/>
      <c r="C379" s="150" t="s">
        <v>1509</v>
      </c>
      <c r="D379" s="150" t="s">
        <v>177</v>
      </c>
      <c r="E379" s="151" t="s">
        <v>2636</v>
      </c>
      <c r="F379" s="152" t="s">
        <v>2637</v>
      </c>
      <c r="G379" s="153" t="s">
        <v>180</v>
      </c>
      <c r="H379" s="154">
        <v>45.811</v>
      </c>
      <c r="I379" s="155"/>
      <c r="J379" s="155"/>
      <c r="K379" s="156"/>
      <c r="L379" s="29"/>
      <c r="M379" s="157" t="s">
        <v>1</v>
      </c>
      <c r="N379" s="158" t="s">
        <v>35</v>
      </c>
      <c r="O379" s="159">
        <v>1.5017</v>
      </c>
      <c r="P379" s="159">
        <f>O379*H379</f>
        <v>68.794378699999996</v>
      </c>
      <c r="Q379" s="159">
        <v>3.3600000000000001E-3</v>
      </c>
      <c r="R379" s="159">
        <f>Q379*H379</f>
        <v>0.15392496</v>
      </c>
      <c r="S379" s="159">
        <v>0</v>
      </c>
      <c r="T379" s="160">
        <f>S379*H379</f>
        <v>0</v>
      </c>
      <c r="U379" s="28"/>
      <c r="V379" s="28"/>
      <c r="W379" s="28"/>
      <c r="X379" s="28"/>
      <c r="Y379" s="28"/>
      <c r="Z379" s="28"/>
      <c r="AA379" s="28"/>
      <c r="AB379" s="28"/>
      <c r="AC379" s="28"/>
      <c r="AD379" s="28"/>
      <c r="AE379" s="28"/>
      <c r="AR379" s="161" t="s">
        <v>243</v>
      </c>
      <c r="AT379" s="161" t="s">
        <v>177</v>
      </c>
      <c r="AU379" s="161" t="s">
        <v>80</v>
      </c>
      <c r="AY379" s="16" t="s">
        <v>175</v>
      </c>
      <c r="BE379" s="162">
        <f>IF(N379="základná",J379,0)</f>
        <v>0</v>
      </c>
      <c r="BF379" s="162">
        <f>IF(N379="znížená",J379,0)</f>
        <v>0</v>
      </c>
      <c r="BG379" s="162">
        <f>IF(N379="zákl. prenesená",J379,0)</f>
        <v>0</v>
      </c>
      <c r="BH379" s="162">
        <f>IF(N379="zníž. prenesená",J379,0)</f>
        <v>0</v>
      </c>
      <c r="BI379" s="162">
        <f>IF(N379="nulová",J379,0)</f>
        <v>0</v>
      </c>
      <c r="BJ379" s="16" t="s">
        <v>80</v>
      </c>
      <c r="BK379" s="162">
        <f>ROUND(I379*H379,2)</f>
        <v>0</v>
      </c>
      <c r="BL379" s="16" t="s">
        <v>243</v>
      </c>
      <c r="BM379" s="161" t="s">
        <v>2638</v>
      </c>
    </row>
    <row r="380" spans="1:65" s="2" customFormat="1" ht="24.2" customHeight="1" x14ac:dyDescent="0.2">
      <c r="A380" s="28"/>
      <c r="B380" s="149"/>
      <c r="C380" s="150" t="s">
        <v>1237</v>
      </c>
      <c r="D380" s="150" t="s">
        <v>177</v>
      </c>
      <c r="E380" s="151" t="s">
        <v>2639</v>
      </c>
      <c r="F380" s="152" t="s">
        <v>2640</v>
      </c>
      <c r="G380" s="153" t="s">
        <v>349</v>
      </c>
      <c r="H380" s="154">
        <v>28.111000000000001</v>
      </c>
      <c r="I380" s="155"/>
      <c r="J380" s="155"/>
      <c r="K380" s="156"/>
      <c r="L380" s="29"/>
      <c r="M380" s="157" t="s">
        <v>1</v>
      </c>
      <c r="N380" s="158" t="s">
        <v>35</v>
      </c>
      <c r="O380" s="159">
        <v>0</v>
      </c>
      <c r="P380" s="159">
        <f>O380*H380</f>
        <v>0</v>
      </c>
      <c r="Q380" s="159">
        <v>0</v>
      </c>
      <c r="R380" s="159">
        <f>Q380*H380</f>
        <v>0</v>
      </c>
      <c r="S380" s="159">
        <v>0</v>
      </c>
      <c r="T380" s="160">
        <f>S380*H380</f>
        <v>0</v>
      </c>
      <c r="U380" s="28"/>
      <c r="V380" s="28"/>
      <c r="W380" s="28"/>
      <c r="X380" s="28"/>
      <c r="Y380" s="28"/>
      <c r="Z380" s="28"/>
      <c r="AA380" s="28"/>
      <c r="AB380" s="28"/>
      <c r="AC380" s="28"/>
      <c r="AD380" s="28"/>
      <c r="AE380" s="28"/>
      <c r="AR380" s="161" t="s">
        <v>243</v>
      </c>
      <c r="AT380" s="161" t="s">
        <v>177</v>
      </c>
      <c r="AU380" s="161" t="s">
        <v>80</v>
      </c>
      <c r="AY380" s="16" t="s">
        <v>175</v>
      </c>
      <c r="BE380" s="162">
        <f>IF(N380="základná",J380,0)</f>
        <v>0</v>
      </c>
      <c r="BF380" s="162">
        <f>IF(N380="znížená",J380,0)</f>
        <v>0</v>
      </c>
      <c r="BG380" s="162">
        <f>IF(N380="zákl. prenesená",J380,0)</f>
        <v>0</v>
      </c>
      <c r="BH380" s="162">
        <f>IF(N380="zníž. prenesená",J380,0)</f>
        <v>0</v>
      </c>
      <c r="BI380" s="162">
        <f>IF(N380="nulová",J380,0)</f>
        <v>0</v>
      </c>
      <c r="BJ380" s="16" t="s">
        <v>80</v>
      </c>
      <c r="BK380" s="162">
        <f>ROUND(I380*H380,2)</f>
        <v>0</v>
      </c>
      <c r="BL380" s="16" t="s">
        <v>243</v>
      </c>
      <c r="BM380" s="161" t="s">
        <v>2641</v>
      </c>
    </row>
    <row r="381" spans="1:65" s="12" customFormat="1" ht="22.9" customHeight="1" x14ac:dyDescent="0.2">
      <c r="B381" s="137"/>
      <c r="D381" s="138" t="s">
        <v>68</v>
      </c>
      <c r="E381" s="147" t="s">
        <v>419</v>
      </c>
      <c r="F381" s="147" t="s">
        <v>420</v>
      </c>
      <c r="J381" s="148"/>
      <c r="L381" s="137"/>
      <c r="M381" s="141"/>
      <c r="N381" s="142"/>
      <c r="O381" s="142"/>
      <c r="P381" s="143">
        <f>SUM(P382:P386)</f>
        <v>7.5111800000000004</v>
      </c>
      <c r="Q381" s="142"/>
      <c r="R381" s="143">
        <f>SUM(R382:R386)</f>
        <v>3.0296920000000001E-2</v>
      </c>
      <c r="S381" s="142"/>
      <c r="T381" s="144">
        <f>SUM(T382:T386)</f>
        <v>0</v>
      </c>
      <c r="AR381" s="138" t="s">
        <v>80</v>
      </c>
      <c r="AT381" s="145" t="s">
        <v>68</v>
      </c>
      <c r="AU381" s="145" t="s">
        <v>76</v>
      </c>
      <c r="AY381" s="138" t="s">
        <v>175</v>
      </c>
      <c r="BK381" s="146">
        <f>SUM(BK382:BK386)</f>
        <v>0</v>
      </c>
    </row>
    <row r="382" spans="1:65" s="2" customFormat="1" ht="21.75" customHeight="1" x14ac:dyDescent="0.2">
      <c r="A382" s="28"/>
      <c r="B382" s="149"/>
      <c r="C382" s="150" t="s">
        <v>1516</v>
      </c>
      <c r="D382" s="150" t="s">
        <v>177</v>
      </c>
      <c r="E382" s="151" t="s">
        <v>422</v>
      </c>
      <c r="F382" s="152" t="s">
        <v>423</v>
      </c>
      <c r="G382" s="153" t="s">
        <v>180</v>
      </c>
      <c r="H382" s="154">
        <v>49.654000000000003</v>
      </c>
      <c r="I382" s="155"/>
      <c r="J382" s="155"/>
      <c r="K382" s="156"/>
      <c r="L382" s="29"/>
      <c r="M382" s="157" t="s">
        <v>1</v>
      </c>
      <c r="N382" s="158" t="s">
        <v>35</v>
      </c>
      <c r="O382" s="159">
        <v>6.8000000000000005E-2</v>
      </c>
      <c r="P382" s="159">
        <f>O382*H382</f>
        <v>3.3764720000000006</v>
      </c>
      <c r="Q382" s="159">
        <v>3.1E-4</v>
      </c>
      <c r="R382" s="159">
        <f>Q382*H382</f>
        <v>1.539274E-2</v>
      </c>
      <c r="S382" s="159">
        <v>0</v>
      </c>
      <c r="T382" s="160">
        <f>S382*H382</f>
        <v>0</v>
      </c>
      <c r="U382" s="28"/>
      <c r="V382" s="28"/>
      <c r="W382" s="28"/>
      <c r="X382" s="28"/>
      <c r="Y382" s="28"/>
      <c r="Z382" s="28"/>
      <c r="AA382" s="28"/>
      <c r="AB382" s="28"/>
      <c r="AC382" s="28"/>
      <c r="AD382" s="28"/>
      <c r="AE382" s="28"/>
      <c r="AR382" s="161" t="s">
        <v>243</v>
      </c>
      <c r="AT382" s="161" t="s">
        <v>177</v>
      </c>
      <c r="AU382" s="161" t="s">
        <v>80</v>
      </c>
      <c r="AY382" s="16" t="s">
        <v>175</v>
      </c>
      <c r="BE382" s="162">
        <f>IF(N382="základná",J382,0)</f>
        <v>0</v>
      </c>
      <c r="BF382" s="162">
        <f>IF(N382="znížená",J382,0)</f>
        <v>0</v>
      </c>
      <c r="BG382" s="162">
        <f>IF(N382="zákl. prenesená",J382,0)</f>
        <v>0</v>
      </c>
      <c r="BH382" s="162">
        <f>IF(N382="zníž. prenesená",J382,0)</f>
        <v>0</v>
      </c>
      <c r="BI382" s="162">
        <f>IF(N382="nulová",J382,0)</f>
        <v>0</v>
      </c>
      <c r="BJ382" s="16" t="s">
        <v>80</v>
      </c>
      <c r="BK382" s="162">
        <f>ROUND(I382*H382,2)</f>
        <v>0</v>
      </c>
      <c r="BL382" s="16" t="s">
        <v>243</v>
      </c>
      <c r="BM382" s="161" t="s">
        <v>2642</v>
      </c>
    </row>
    <row r="383" spans="1:65" s="13" customFormat="1" x14ac:dyDescent="0.2">
      <c r="B383" s="163"/>
      <c r="D383" s="164" t="s">
        <v>182</v>
      </c>
      <c r="E383" s="165" t="s">
        <v>1</v>
      </c>
      <c r="F383" s="166" t="s">
        <v>2643</v>
      </c>
      <c r="H383" s="167">
        <v>9.31</v>
      </c>
      <c r="L383" s="163"/>
      <c r="M383" s="168"/>
      <c r="N383" s="169"/>
      <c r="O383" s="169"/>
      <c r="P383" s="169"/>
      <c r="Q383" s="169"/>
      <c r="R383" s="169"/>
      <c r="S383" s="169"/>
      <c r="T383" s="170"/>
      <c r="AT383" s="165" t="s">
        <v>182</v>
      </c>
      <c r="AU383" s="165" t="s">
        <v>80</v>
      </c>
      <c r="AV383" s="13" t="s">
        <v>80</v>
      </c>
      <c r="AW383" s="13" t="s">
        <v>25</v>
      </c>
      <c r="AX383" s="13" t="s">
        <v>69</v>
      </c>
      <c r="AY383" s="165" t="s">
        <v>175</v>
      </c>
    </row>
    <row r="384" spans="1:65" s="13" customFormat="1" x14ac:dyDescent="0.2">
      <c r="B384" s="163"/>
      <c r="D384" s="164" t="s">
        <v>182</v>
      </c>
      <c r="E384" s="165" t="s">
        <v>1</v>
      </c>
      <c r="F384" s="166" t="s">
        <v>2644</v>
      </c>
      <c r="H384" s="167">
        <v>40.344000000000001</v>
      </c>
      <c r="L384" s="163"/>
      <c r="M384" s="168"/>
      <c r="N384" s="169"/>
      <c r="O384" s="169"/>
      <c r="P384" s="169"/>
      <c r="Q384" s="169"/>
      <c r="R384" s="169"/>
      <c r="S384" s="169"/>
      <c r="T384" s="170"/>
      <c r="AT384" s="165" t="s">
        <v>182</v>
      </c>
      <c r="AU384" s="165" t="s">
        <v>80</v>
      </c>
      <c r="AV384" s="13" t="s">
        <v>80</v>
      </c>
      <c r="AW384" s="13" t="s">
        <v>25</v>
      </c>
      <c r="AX384" s="13" t="s">
        <v>69</v>
      </c>
      <c r="AY384" s="165" t="s">
        <v>175</v>
      </c>
    </row>
    <row r="385" spans="1:65" s="14" customFormat="1" x14ac:dyDescent="0.2">
      <c r="B385" s="171"/>
      <c r="D385" s="164" t="s">
        <v>182</v>
      </c>
      <c r="E385" s="172" t="s">
        <v>1</v>
      </c>
      <c r="F385" s="173" t="s">
        <v>216</v>
      </c>
      <c r="H385" s="174">
        <v>49.654000000000003</v>
      </c>
      <c r="L385" s="171"/>
      <c r="M385" s="175"/>
      <c r="N385" s="176"/>
      <c r="O385" s="176"/>
      <c r="P385" s="176"/>
      <c r="Q385" s="176"/>
      <c r="R385" s="176"/>
      <c r="S385" s="176"/>
      <c r="T385" s="177"/>
      <c r="AT385" s="172" t="s">
        <v>182</v>
      </c>
      <c r="AU385" s="172" t="s">
        <v>80</v>
      </c>
      <c r="AV385" s="14" t="s">
        <v>86</v>
      </c>
      <c r="AW385" s="14" t="s">
        <v>25</v>
      </c>
      <c r="AX385" s="14" t="s">
        <v>76</v>
      </c>
      <c r="AY385" s="172" t="s">
        <v>175</v>
      </c>
    </row>
    <row r="386" spans="1:65" s="2" customFormat="1" ht="16.5" customHeight="1" x14ac:dyDescent="0.2">
      <c r="A386" s="28"/>
      <c r="B386" s="149"/>
      <c r="C386" s="150" t="s">
        <v>1240</v>
      </c>
      <c r="D386" s="150" t="s">
        <v>177</v>
      </c>
      <c r="E386" s="151" t="s">
        <v>427</v>
      </c>
      <c r="F386" s="152" t="s">
        <v>2645</v>
      </c>
      <c r="G386" s="153" t="s">
        <v>180</v>
      </c>
      <c r="H386" s="154">
        <v>48.078000000000003</v>
      </c>
      <c r="I386" s="155"/>
      <c r="J386" s="155"/>
      <c r="K386" s="156"/>
      <c r="L386" s="29"/>
      <c r="M386" s="188" t="s">
        <v>1</v>
      </c>
      <c r="N386" s="189" t="s">
        <v>35</v>
      </c>
      <c r="O386" s="190">
        <v>8.5999999999999993E-2</v>
      </c>
      <c r="P386" s="190">
        <f>O386*H386</f>
        <v>4.1347079999999998</v>
      </c>
      <c r="Q386" s="190">
        <v>3.1E-4</v>
      </c>
      <c r="R386" s="190">
        <f>Q386*H386</f>
        <v>1.4904180000000001E-2</v>
      </c>
      <c r="S386" s="190">
        <v>0</v>
      </c>
      <c r="T386" s="191">
        <f>S386*H386</f>
        <v>0</v>
      </c>
      <c r="U386" s="28"/>
      <c r="V386" s="28"/>
      <c r="W386" s="28"/>
      <c r="X386" s="28"/>
      <c r="Y386" s="28"/>
      <c r="Z386" s="28"/>
      <c r="AA386" s="28"/>
      <c r="AB386" s="28"/>
      <c r="AC386" s="28"/>
      <c r="AD386" s="28"/>
      <c r="AE386" s="28"/>
      <c r="AR386" s="161" t="s">
        <v>243</v>
      </c>
      <c r="AT386" s="161" t="s">
        <v>177</v>
      </c>
      <c r="AU386" s="161" t="s">
        <v>80</v>
      </c>
      <c r="AY386" s="16" t="s">
        <v>175</v>
      </c>
      <c r="BE386" s="162">
        <f>IF(N386="základná",J386,0)</f>
        <v>0</v>
      </c>
      <c r="BF386" s="162">
        <f>IF(N386="znížená",J386,0)</f>
        <v>0</v>
      </c>
      <c r="BG386" s="162">
        <f>IF(N386="zákl. prenesená",J386,0)</f>
        <v>0</v>
      </c>
      <c r="BH386" s="162">
        <f>IF(N386="zníž. prenesená",J386,0)</f>
        <v>0</v>
      </c>
      <c r="BI386" s="162">
        <f>IF(N386="nulová",J386,0)</f>
        <v>0</v>
      </c>
      <c r="BJ386" s="16" t="s">
        <v>80</v>
      </c>
      <c r="BK386" s="162">
        <f>ROUND(I386*H386,2)</f>
        <v>0</v>
      </c>
      <c r="BL386" s="16" t="s">
        <v>243</v>
      </c>
      <c r="BM386" s="161" t="s">
        <v>2646</v>
      </c>
    </row>
    <row r="387" spans="1:65" s="2" customFormat="1" ht="6.95" customHeight="1" x14ac:dyDescent="0.2">
      <c r="A387" s="28"/>
      <c r="B387" s="45"/>
      <c r="C387" s="46"/>
      <c r="D387" s="46"/>
      <c r="E387" s="46"/>
      <c r="F387" s="46"/>
      <c r="G387" s="46"/>
      <c r="H387" s="46"/>
      <c r="I387" s="46"/>
      <c r="J387" s="46"/>
      <c r="K387" s="46"/>
      <c r="L387" s="29"/>
      <c r="M387" s="28"/>
      <c r="O387" s="28"/>
      <c r="P387" s="28"/>
      <c r="Q387" s="28"/>
      <c r="R387" s="28"/>
      <c r="S387" s="28"/>
      <c r="T387" s="28"/>
      <c r="U387" s="28"/>
      <c r="V387" s="28"/>
      <c r="W387" s="28"/>
      <c r="X387" s="28"/>
      <c r="Y387" s="28"/>
      <c r="Z387" s="28"/>
      <c r="AA387" s="28"/>
      <c r="AB387" s="28"/>
      <c r="AC387" s="28"/>
      <c r="AD387" s="28"/>
      <c r="AE387" s="28"/>
    </row>
  </sheetData>
  <autoFilter ref="C135:K386"/>
  <mergeCells count="12">
    <mergeCell ref="E130:H130"/>
    <mergeCell ref="L2:V2"/>
    <mergeCell ref="E85:H85"/>
    <mergeCell ref="E87:H87"/>
    <mergeCell ref="E89:H89"/>
    <mergeCell ref="E126:H126"/>
    <mergeCell ref="E128:H128"/>
    <mergeCell ref="E7:H7"/>
    <mergeCell ref="E9:H9"/>
    <mergeCell ref="E11:H11"/>
    <mergeCell ref="E20:H20"/>
    <mergeCell ref="E29:H29"/>
  </mergeCells>
  <pageMargins left="0.39374999999999999" right="0.39374999999999999" top="0.39374999999999999" bottom="0.39374999999999999" header="0" footer="0"/>
  <pageSetup paperSize="9" scale="87" fitToHeight="100" orientation="portrait" blackAndWhite="1" r:id="rId1"/>
  <headerFooter>
    <oddFooter>&amp;CStrana &amp;P z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61"/>
  <sheetViews>
    <sheetView showGridLines="0" zoomScaleNormal="100" workbookViewId="0">
      <selection activeCell="I115" sqref="I115"/>
    </sheetView>
  </sheetViews>
  <sheetFormatPr defaultRowHeight="11.25" x14ac:dyDescent="0.2"/>
  <cols>
    <col min="1" max="1" width="8.33203125" style="283" customWidth="1"/>
    <col min="2" max="2" width="1.1640625" style="283" customWidth="1"/>
    <col min="3" max="3" width="4.1640625" style="283" customWidth="1"/>
    <col min="4" max="4" width="4.33203125" style="283" customWidth="1"/>
    <col min="5" max="5" width="17.1640625" style="283" customWidth="1"/>
    <col min="6" max="6" width="50.83203125" style="283" customWidth="1"/>
    <col min="7" max="7" width="7.5" style="283" customWidth="1"/>
    <col min="8" max="8" width="14" style="283" customWidth="1"/>
    <col min="9" max="9" width="15.83203125" style="283" customWidth="1"/>
    <col min="10" max="10" width="22.33203125" style="283" customWidth="1"/>
    <col min="11" max="11" width="22.33203125" style="283" hidden="1" customWidth="1"/>
    <col min="12" max="12" width="9.33203125" style="283" customWidth="1"/>
    <col min="13" max="13" width="10.83203125" style="283" hidden="1" customWidth="1"/>
    <col min="14" max="14" width="9.33203125" style="283"/>
    <col min="15" max="20" width="14.1640625" style="283" hidden="1" customWidth="1"/>
    <col min="21" max="21" width="16.33203125" style="283" hidden="1" customWidth="1"/>
    <col min="22" max="22" width="12.33203125" style="283" customWidth="1"/>
    <col min="23" max="23" width="16.33203125" style="283" customWidth="1"/>
    <col min="24" max="24" width="12.33203125" style="283" customWidth="1"/>
    <col min="25" max="25" width="15" style="283" customWidth="1"/>
    <col min="26" max="26" width="11" style="283" customWidth="1"/>
    <col min="27" max="27" width="15" style="283" customWidth="1"/>
    <col min="28" max="28" width="16.33203125" style="283" customWidth="1"/>
    <col min="29" max="29" width="11" style="283" customWidth="1"/>
    <col min="30" max="30" width="15" style="283" customWidth="1"/>
    <col min="31" max="31" width="16.33203125" style="283" customWidth="1"/>
    <col min="32" max="16384" width="9.33203125" style="283"/>
  </cols>
  <sheetData>
    <row r="1" spans="1:46" x14ac:dyDescent="0.2">
      <c r="A1" s="95"/>
    </row>
    <row r="2" spans="1:46" ht="36.950000000000003" customHeight="1" x14ac:dyDescent="0.2">
      <c r="L2" s="298" t="s">
        <v>5</v>
      </c>
      <c r="M2" s="299"/>
      <c r="N2" s="299"/>
      <c r="O2" s="299"/>
      <c r="P2" s="299"/>
      <c r="Q2" s="299"/>
      <c r="R2" s="299"/>
      <c r="S2" s="299"/>
      <c r="T2" s="299"/>
      <c r="U2" s="299"/>
      <c r="V2" s="299"/>
      <c r="AT2" s="16" t="s">
        <v>131</v>
      </c>
    </row>
    <row r="3" spans="1:46" ht="6.95" customHeight="1" x14ac:dyDescent="0.2">
      <c r="B3" s="17"/>
      <c r="C3" s="18"/>
      <c r="D3" s="18"/>
      <c r="E3" s="18"/>
      <c r="F3" s="18"/>
      <c r="G3" s="18"/>
      <c r="H3" s="18"/>
      <c r="I3" s="18"/>
      <c r="J3" s="18"/>
      <c r="K3" s="18"/>
      <c r="L3" s="19"/>
      <c r="AT3" s="16" t="s">
        <v>69</v>
      </c>
    </row>
    <row r="4" spans="1:46" ht="24.95" customHeight="1" x14ac:dyDescent="0.2">
      <c r="B4" s="19"/>
      <c r="D4" s="20" t="s">
        <v>138</v>
      </c>
      <c r="L4" s="19"/>
      <c r="M4" s="96" t="s">
        <v>8</v>
      </c>
      <c r="AT4" s="16" t="s">
        <v>3</v>
      </c>
    </row>
    <row r="5" spans="1:46" ht="6.95" customHeight="1" x14ac:dyDescent="0.2">
      <c r="B5" s="19"/>
      <c r="L5" s="19"/>
    </row>
    <row r="6" spans="1:46" ht="12" customHeight="1" x14ac:dyDescent="0.2">
      <c r="B6" s="19"/>
      <c r="D6" s="25" t="s">
        <v>11</v>
      </c>
      <c r="L6" s="19"/>
    </row>
    <row r="7" spans="1:46" ht="16.5" customHeight="1" x14ac:dyDescent="0.2">
      <c r="B7" s="19"/>
      <c r="E7" s="353" t="str">
        <f>'[2]Rekapitulácia stavby'!K6</f>
        <v>Lipany OOPZ, Rekonštrukcia objektu</v>
      </c>
      <c r="F7" s="354"/>
      <c r="G7" s="354"/>
      <c r="H7" s="354"/>
      <c r="L7" s="19"/>
    </row>
    <row r="8" spans="1:46" ht="12" customHeight="1" x14ac:dyDescent="0.2">
      <c r="B8" s="19"/>
      <c r="D8" s="25" t="s">
        <v>139</v>
      </c>
      <c r="L8" s="19"/>
    </row>
    <row r="9" spans="1:46" s="291" customFormat="1" ht="16.5" customHeight="1" x14ac:dyDescent="0.2">
      <c r="A9" s="290"/>
      <c r="B9" s="29"/>
      <c r="C9" s="290"/>
      <c r="D9" s="290"/>
      <c r="E9" s="359" t="s">
        <v>2884</v>
      </c>
      <c r="F9" s="363"/>
      <c r="G9" s="363"/>
      <c r="H9" s="363"/>
      <c r="I9" s="290"/>
      <c r="J9" s="290"/>
      <c r="K9" s="290"/>
      <c r="L9" s="40"/>
      <c r="S9" s="290"/>
      <c r="T9" s="290"/>
      <c r="U9" s="290"/>
      <c r="V9" s="290"/>
      <c r="W9" s="290"/>
      <c r="X9" s="290"/>
      <c r="Y9" s="290"/>
      <c r="Z9" s="290"/>
      <c r="AA9" s="290"/>
      <c r="AB9" s="290"/>
      <c r="AC9" s="290"/>
      <c r="AD9" s="290"/>
      <c r="AE9" s="290"/>
    </row>
    <row r="10" spans="1:46" s="291" customFormat="1" ht="12" customHeight="1" x14ac:dyDescent="0.2">
      <c r="A10" s="290"/>
      <c r="B10" s="29"/>
      <c r="C10" s="290"/>
      <c r="D10" s="25" t="s">
        <v>141</v>
      </c>
      <c r="E10" s="290"/>
      <c r="F10" s="290"/>
      <c r="G10" s="290"/>
      <c r="H10" s="290"/>
      <c r="I10" s="290"/>
      <c r="J10" s="290"/>
      <c r="K10" s="290"/>
      <c r="L10" s="40"/>
      <c r="S10" s="290"/>
      <c r="T10" s="290"/>
      <c r="U10" s="290"/>
      <c r="V10" s="290"/>
      <c r="W10" s="290"/>
      <c r="X10" s="290"/>
      <c r="Y10" s="290"/>
      <c r="Z10" s="290"/>
      <c r="AA10" s="290"/>
      <c r="AB10" s="290"/>
      <c r="AC10" s="290"/>
      <c r="AD10" s="290"/>
      <c r="AE10" s="290"/>
    </row>
    <row r="11" spans="1:46" s="291" customFormat="1" ht="16.5" customHeight="1" x14ac:dyDescent="0.2">
      <c r="A11" s="290"/>
      <c r="B11" s="29"/>
      <c r="C11" s="290"/>
      <c r="D11" s="290"/>
      <c r="E11" s="333" t="s">
        <v>2647</v>
      </c>
      <c r="F11" s="357"/>
      <c r="G11" s="357"/>
      <c r="H11" s="357"/>
      <c r="I11" s="290"/>
      <c r="J11" s="290"/>
      <c r="K11" s="290"/>
      <c r="L11" s="40"/>
      <c r="S11" s="290"/>
      <c r="T11" s="290"/>
      <c r="U11" s="290"/>
      <c r="V11" s="290"/>
      <c r="W11" s="290"/>
      <c r="X11" s="290"/>
      <c r="Y11" s="290"/>
      <c r="Z11" s="290"/>
      <c r="AA11" s="290"/>
      <c r="AB11" s="290"/>
      <c r="AC11" s="290"/>
      <c r="AD11" s="290"/>
      <c r="AE11" s="290"/>
    </row>
    <row r="12" spans="1:46" s="291" customFormat="1" x14ac:dyDescent="0.2">
      <c r="A12" s="290"/>
      <c r="B12" s="29"/>
      <c r="C12" s="290"/>
      <c r="D12" s="290"/>
      <c r="E12" s="290"/>
      <c r="F12" s="290"/>
      <c r="G12" s="290"/>
      <c r="H12" s="290"/>
      <c r="I12" s="290"/>
      <c r="J12" s="290"/>
      <c r="K12" s="290"/>
      <c r="L12" s="40"/>
      <c r="S12" s="290"/>
      <c r="T12" s="290"/>
      <c r="U12" s="290"/>
      <c r="V12" s="290"/>
      <c r="W12" s="290"/>
      <c r="X12" s="290"/>
      <c r="Y12" s="290"/>
      <c r="Z12" s="290"/>
      <c r="AA12" s="290"/>
      <c r="AB12" s="290"/>
      <c r="AC12" s="290"/>
      <c r="AD12" s="290"/>
      <c r="AE12" s="290"/>
    </row>
    <row r="13" spans="1:46" s="291" customFormat="1" ht="12" customHeight="1" x14ac:dyDescent="0.2">
      <c r="A13" s="290"/>
      <c r="B13" s="29"/>
      <c r="C13" s="290"/>
      <c r="D13" s="25" t="s">
        <v>13</v>
      </c>
      <c r="E13" s="290"/>
      <c r="F13" s="284" t="s">
        <v>1</v>
      </c>
      <c r="G13" s="290"/>
      <c r="H13" s="290"/>
      <c r="I13" s="25" t="s">
        <v>14</v>
      </c>
      <c r="J13" s="284" t="s">
        <v>1</v>
      </c>
      <c r="K13" s="290"/>
      <c r="L13" s="40"/>
      <c r="S13" s="290"/>
      <c r="T13" s="290"/>
      <c r="U13" s="290"/>
      <c r="V13" s="290"/>
      <c r="W13" s="290"/>
      <c r="X13" s="290"/>
      <c r="Y13" s="290"/>
      <c r="Z13" s="290"/>
      <c r="AA13" s="290"/>
      <c r="AB13" s="290"/>
      <c r="AC13" s="290"/>
      <c r="AD13" s="290"/>
      <c r="AE13" s="290"/>
    </row>
    <row r="14" spans="1:46" s="291" customFormat="1" ht="12" customHeight="1" x14ac:dyDescent="0.2">
      <c r="A14" s="290"/>
      <c r="B14" s="29"/>
      <c r="C14" s="290"/>
      <c r="D14" s="25" t="s">
        <v>15</v>
      </c>
      <c r="E14" s="290"/>
      <c r="F14" s="284" t="s">
        <v>16</v>
      </c>
      <c r="G14" s="290"/>
      <c r="H14" s="290"/>
      <c r="I14" s="25" t="s">
        <v>17</v>
      </c>
      <c r="J14" s="288" t="str">
        <f>'[2]Rekapitulácia stavby'!AN8</f>
        <v>16. 12. 2022</v>
      </c>
      <c r="K14" s="290"/>
      <c r="L14" s="40"/>
      <c r="S14" s="290"/>
      <c r="T14" s="290"/>
      <c r="U14" s="290"/>
      <c r="V14" s="290"/>
      <c r="W14" s="290"/>
      <c r="X14" s="290"/>
      <c r="Y14" s="290"/>
      <c r="Z14" s="290"/>
      <c r="AA14" s="290"/>
      <c r="AB14" s="290"/>
      <c r="AC14" s="290"/>
      <c r="AD14" s="290"/>
      <c r="AE14" s="290"/>
    </row>
    <row r="15" spans="1:46" s="291" customFormat="1" ht="10.9" customHeight="1" x14ac:dyDescent="0.2">
      <c r="A15" s="290"/>
      <c r="B15" s="29"/>
      <c r="C15" s="290"/>
      <c r="D15" s="290"/>
      <c r="E15" s="290"/>
      <c r="F15" s="290"/>
      <c r="G15" s="290"/>
      <c r="H15" s="290"/>
      <c r="I15" s="290"/>
      <c r="J15" s="290"/>
      <c r="K15" s="290"/>
      <c r="L15" s="40"/>
      <c r="S15" s="290"/>
      <c r="T15" s="290"/>
      <c r="U15" s="290"/>
      <c r="V15" s="290"/>
      <c r="W15" s="290"/>
      <c r="X15" s="290"/>
      <c r="Y15" s="290"/>
      <c r="Z15" s="290"/>
      <c r="AA15" s="290"/>
      <c r="AB15" s="290"/>
      <c r="AC15" s="290"/>
      <c r="AD15" s="290"/>
      <c r="AE15" s="290"/>
    </row>
    <row r="16" spans="1:46" s="291" customFormat="1" ht="12" customHeight="1" x14ac:dyDescent="0.2">
      <c r="A16" s="290"/>
      <c r="B16" s="29"/>
      <c r="C16" s="290"/>
      <c r="D16" s="25" t="s">
        <v>19</v>
      </c>
      <c r="E16" s="290"/>
      <c r="F16" s="290"/>
      <c r="G16" s="290"/>
      <c r="H16" s="290"/>
      <c r="I16" s="25" t="s">
        <v>20</v>
      </c>
      <c r="J16" s="284" t="str">
        <f>IF('[2]Rekapitulácia stavby'!AN10="","",'[2]Rekapitulácia stavby'!AN10)</f>
        <v/>
      </c>
      <c r="K16" s="290"/>
      <c r="L16" s="40"/>
      <c r="S16" s="290"/>
      <c r="T16" s="290"/>
      <c r="U16" s="290"/>
      <c r="V16" s="290"/>
      <c r="W16" s="290"/>
      <c r="X16" s="290"/>
      <c r="Y16" s="290"/>
      <c r="Z16" s="290"/>
      <c r="AA16" s="290"/>
      <c r="AB16" s="290"/>
      <c r="AC16" s="290"/>
      <c r="AD16" s="290"/>
      <c r="AE16" s="290"/>
    </row>
    <row r="17" spans="1:31" s="291" customFormat="1" ht="18" customHeight="1" x14ac:dyDescent="0.2">
      <c r="A17" s="290"/>
      <c r="B17" s="29"/>
      <c r="C17" s="290"/>
      <c r="D17" s="290"/>
      <c r="E17" s="284" t="str">
        <f>IF('[2]Rekapitulácia stavby'!E11="","",'[2]Rekapitulácia stavby'!E11)</f>
        <v xml:space="preserve"> </v>
      </c>
      <c r="F17" s="290"/>
      <c r="G17" s="290"/>
      <c r="H17" s="290"/>
      <c r="I17" s="25" t="s">
        <v>21</v>
      </c>
      <c r="J17" s="284" t="str">
        <f>IF('[2]Rekapitulácia stavby'!AN11="","",'[2]Rekapitulácia stavby'!AN11)</f>
        <v/>
      </c>
      <c r="K17" s="290"/>
      <c r="L17" s="40"/>
      <c r="S17" s="290"/>
      <c r="T17" s="290"/>
      <c r="U17" s="290"/>
      <c r="V17" s="290"/>
      <c r="W17" s="290"/>
      <c r="X17" s="290"/>
      <c r="Y17" s="290"/>
      <c r="Z17" s="290"/>
      <c r="AA17" s="290"/>
      <c r="AB17" s="290"/>
      <c r="AC17" s="290"/>
      <c r="AD17" s="290"/>
      <c r="AE17" s="290"/>
    </row>
    <row r="18" spans="1:31" s="291" customFormat="1" ht="6.95" customHeight="1" x14ac:dyDescent="0.2">
      <c r="A18" s="290"/>
      <c r="B18" s="29"/>
      <c r="C18" s="290"/>
      <c r="D18" s="290"/>
      <c r="E18" s="290"/>
      <c r="F18" s="290"/>
      <c r="G18" s="290"/>
      <c r="H18" s="290"/>
      <c r="I18" s="290"/>
      <c r="J18" s="290"/>
      <c r="K18" s="290"/>
      <c r="L18" s="40"/>
      <c r="S18" s="290"/>
      <c r="T18" s="290"/>
      <c r="U18" s="290"/>
      <c r="V18" s="290"/>
      <c r="W18" s="290"/>
      <c r="X18" s="290"/>
      <c r="Y18" s="290"/>
      <c r="Z18" s="290"/>
      <c r="AA18" s="290"/>
      <c r="AB18" s="290"/>
      <c r="AC18" s="290"/>
      <c r="AD18" s="290"/>
      <c r="AE18" s="290"/>
    </row>
    <row r="19" spans="1:31" s="291" customFormat="1" ht="12" customHeight="1" x14ac:dyDescent="0.2">
      <c r="A19" s="290"/>
      <c r="B19" s="29"/>
      <c r="C19" s="290"/>
      <c r="D19" s="25" t="s">
        <v>22</v>
      </c>
      <c r="E19" s="290"/>
      <c r="F19" s="290"/>
      <c r="G19" s="290"/>
      <c r="H19" s="290"/>
      <c r="I19" s="25" t="s">
        <v>20</v>
      </c>
      <c r="J19" s="284" t="str">
        <f>'[2]Rekapitulácia stavby'!AN13</f>
        <v/>
      </c>
      <c r="K19" s="290"/>
      <c r="L19" s="40"/>
      <c r="S19" s="290"/>
      <c r="T19" s="290"/>
      <c r="U19" s="290"/>
      <c r="V19" s="290"/>
      <c r="W19" s="290"/>
      <c r="X19" s="290"/>
      <c r="Y19" s="290"/>
      <c r="Z19" s="290"/>
      <c r="AA19" s="290"/>
      <c r="AB19" s="290"/>
      <c r="AC19" s="290"/>
      <c r="AD19" s="290"/>
      <c r="AE19" s="290"/>
    </row>
    <row r="20" spans="1:31" s="291" customFormat="1" ht="18" customHeight="1" x14ac:dyDescent="0.2">
      <c r="A20" s="290"/>
      <c r="B20" s="29"/>
      <c r="C20" s="290"/>
      <c r="D20" s="290"/>
      <c r="E20" s="302" t="str">
        <f>'[2]Rekapitulácia stavby'!E14</f>
        <v xml:space="preserve"> </v>
      </c>
      <c r="F20" s="302"/>
      <c r="G20" s="302"/>
      <c r="H20" s="302"/>
      <c r="I20" s="25" t="s">
        <v>21</v>
      </c>
      <c r="J20" s="284" t="str">
        <f>'[2]Rekapitulácia stavby'!AN14</f>
        <v/>
      </c>
      <c r="K20" s="290"/>
      <c r="L20" s="40"/>
      <c r="S20" s="290"/>
      <c r="T20" s="290"/>
      <c r="U20" s="290"/>
      <c r="V20" s="290"/>
      <c r="W20" s="290"/>
      <c r="X20" s="290"/>
      <c r="Y20" s="290"/>
      <c r="Z20" s="290"/>
      <c r="AA20" s="290"/>
      <c r="AB20" s="290"/>
      <c r="AC20" s="290"/>
      <c r="AD20" s="290"/>
      <c r="AE20" s="290"/>
    </row>
    <row r="21" spans="1:31" s="291" customFormat="1" ht="6.95" customHeight="1" x14ac:dyDescent="0.2">
      <c r="A21" s="290"/>
      <c r="B21" s="29"/>
      <c r="C21" s="290"/>
      <c r="D21" s="290"/>
      <c r="E21" s="290"/>
      <c r="F21" s="290"/>
      <c r="G21" s="290"/>
      <c r="H21" s="290"/>
      <c r="I21" s="290"/>
      <c r="J21" s="290"/>
      <c r="K21" s="290"/>
      <c r="L21" s="40"/>
      <c r="S21" s="290"/>
      <c r="T21" s="290"/>
      <c r="U21" s="290"/>
      <c r="V21" s="290"/>
      <c r="W21" s="290"/>
      <c r="X21" s="290"/>
      <c r="Y21" s="290"/>
      <c r="Z21" s="290"/>
      <c r="AA21" s="290"/>
      <c r="AB21" s="290"/>
      <c r="AC21" s="290"/>
      <c r="AD21" s="290"/>
      <c r="AE21" s="290"/>
    </row>
    <row r="22" spans="1:31" s="291" customFormat="1" ht="12" customHeight="1" x14ac:dyDescent="0.2">
      <c r="A22" s="290"/>
      <c r="B22" s="29"/>
      <c r="C22" s="290"/>
      <c r="D22" s="25" t="s">
        <v>23</v>
      </c>
      <c r="E22" s="290"/>
      <c r="F22" s="290"/>
      <c r="G22" s="290"/>
      <c r="H22" s="290"/>
      <c r="I22" s="25" t="s">
        <v>20</v>
      </c>
      <c r="J22" s="284" t="s">
        <v>1</v>
      </c>
      <c r="K22" s="290"/>
      <c r="L22" s="40"/>
      <c r="S22" s="290"/>
      <c r="T22" s="290"/>
      <c r="U22" s="290"/>
      <c r="V22" s="290"/>
      <c r="W22" s="290"/>
      <c r="X22" s="290"/>
      <c r="Y22" s="290"/>
      <c r="Z22" s="290"/>
      <c r="AA22" s="290"/>
      <c r="AB22" s="290"/>
      <c r="AC22" s="290"/>
      <c r="AD22" s="290"/>
      <c r="AE22" s="290"/>
    </row>
    <row r="23" spans="1:31" s="291" customFormat="1" ht="18" customHeight="1" x14ac:dyDescent="0.2">
      <c r="A23" s="290"/>
      <c r="B23" s="29"/>
      <c r="C23" s="290"/>
      <c r="D23" s="290"/>
      <c r="E23" s="284" t="s">
        <v>24</v>
      </c>
      <c r="F23" s="290"/>
      <c r="G23" s="290"/>
      <c r="H23" s="290"/>
      <c r="I23" s="25" t="s">
        <v>21</v>
      </c>
      <c r="J23" s="284" t="s">
        <v>1</v>
      </c>
      <c r="K23" s="290"/>
      <c r="L23" s="40"/>
      <c r="S23" s="290"/>
      <c r="T23" s="290"/>
      <c r="U23" s="290"/>
      <c r="V23" s="290"/>
      <c r="W23" s="290"/>
      <c r="X23" s="290"/>
      <c r="Y23" s="290"/>
      <c r="Z23" s="290"/>
      <c r="AA23" s="290"/>
      <c r="AB23" s="290"/>
      <c r="AC23" s="290"/>
      <c r="AD23" s="290"/>
      <c r="AE23" s="290"/>
    </row>
    <row r="24" spans="1:31" s="291" customFormat="1" ht="6.95" customHeight="1" x14ac:dyDescent="0.2">
      <c r="A24" s="290"/>
      <c r="B24" s="29"/>
      <c r="C24" s="290"/>
      <c r="D24" s="290"/>
      <c r="E24" s="290"/>
      <c r="F24" s="290"/>
      <c r="G24" s="290"/>
      <c r="H24" s="290"/>
      <c r="I24" s="290"/>
      <c r="J24" s="290"/>
      <c r="K24" s="290"/>
      <c r="L24" s="40"/>
      <c r="S24" s="290"/>
      <c r="T24" s="290"/>
      <c r="U24" s="290"/>
      <c r="V24" s="290"/>
      <c r="W24" s="290"/>
      <c r="X24" s="290"/>
      <c r="Y24" s="290"/>
      <c r="Z24" s="290"/>
      <c r="AA24" s="290"/>
      <c r="AB24" s="290"/>
      <c r="AC24" s="290"/>
      <c r="AD24" s="290"/>
      <c r="AE24" s="290"/>
    </row>
    <row r="25" spans="1:31" s="291" customFormat="1" ht="12" customHeight="1" x14ac:dyDescent="0.2">
      <c r="A25" s="290"/>
      <c r="B25" s="29"/>
      <c r="C25" s="290"/>
      <c r="D25" s="25" t="s">
        <v>26</v>
      </c>
      <c r="E25" s="290"/>
      <c r="F25" s="290"/>
      <c r="G25" s="290"/>
      <c r="H25" s="290"/>
      <c r="I25" s="25" t="s">
        <v>20</v>
      </c>
      <c r="J25" s="284" t="s">
        <v>1</v>
      </c>
      <c r="K25" s="290"/>
      <c r="L25" s="40"/>
      <c r="S25" s="290"/>
      <c r="T25" s="290"/>
      <c r="U25" s="290"/>
      <c r="V25" s="290"/>
      <c r="W25" s="290"/>
      <c r="X25" s="290"/>
      <c r="Y25" s="290"/>
      <c r="Z25" s="290"/>
      <c r="AA25" s="290"/>
      <c r="AB25" s="290"/>
      <c r="AC25" s="290"/>
      <c r="AD25" s="290"/>
      <c r="AE25" s="290"/>
    </row>
    <row r="26" spans="1:31" s="291" customFormat="1" ht="18" customHeight="1" x14ac:dyDescent="0.2">
      <c r="A26" s="290"/>
      <c r="B26" s="29"/>
      <c r="C26" s="290"/>
      <c r="D26" s="290"/>
      <c r="E26" s="284" t="s">
        <v>27</v>
      </c>
      <c r="F26" s="290"/>
      <c r="G26" s="290"/>
      <c r="H26" s="290"/>
      <c r="I26" s="25" t="s">
        <v>21</v>
      </c>
      <c r="J26" s="284" t="s">
        <v>1</v>
      </c>
      <c r="K26" s="290"/>
      <c r="L26" s="40"/>
      <c r="S26" s="290"/>
      <c r="T26" s="290"/>
      <c r="U26" s="290"/>
      <c r="V26" s="290"/>
      <c r="W26" s="290"/>
      <c r="X26" s="290"/>
      <c r="Y26" s="290"/>
      <c r="Z26" s="290"/>
      <c r="AA26" s="290"/>
      <c r="AB26" s="290"/>
      <c r="AC26" s="290"/>
      <c r="AD26" s="290"/>
      <c r="AE26" s="290"/>
    </row>
    <row r="27" spans="1:31" s="291" customFormat="1" ht="6.95" customHeight="1" x14ac:dyDescent="0.2">
      <c r="A27" s="290"/>
      <c r="B27" s="29"/>
      <c r="C27" s="290"/>
      <c r="D27" s="290"/>
      <c r="E27" s="290"/>
      <c r="F27" s="290"/>
      <c r="G27" s="290"/>
      <c r="H27" s="290"/>
      <c r="I27" s="290"/>
      <c r="J27" s="290"/>
      <c r="K27" s="290"/>
      <c r="L27" s="40"/>
      <c r="S27" s="290"/>
      <c r="T27" s="290"/>
      <c r="U27" s="290"/>
      <c r="V27" s="290"/>
      <c r="W27" s="290"/>
      <c r="X27" s="290"/>
      <c r="Y27" s="290"/>
      <c r="Z27" s="290"/>
      <c r="AA27" s="290"/>
      <c r="AB27" s="290"/>
      <c r="AC27" s="290"/>
      <c r="AD27" s="290"/>
      <c r="AE27" s="290"/>
    </row>
    <row r="28" spans="1:31" s="291" customFormat="1" ht="12" customHeight="1" x14ac:dyDescent="0.2">
      <c r="A28" s="290"/>
      <c r="B28" s="29"/>
      <c r="C28" s="290"/>
      <c r="D28" s="25" t="s">
        <v>28</v>
      </c>
      <c r="E28" s="290"/>
      <c r="F28" s="290"/>
      <c r="G28" s="290"/>
      <c r="H28" s="290"/>
      <c r="I28" s="290"/>
      <c r="J28" s="290"/>
      <c r="K28" s="290"/>
      <c r="L28" s="40"/>
      <c r="S28" s="290"/>
      <c r="T28" s="290"/>
      <c r="U28" s="290"/>
      <c r="V28" s="290"/>
      <c r="W28" s="290"/>
      <c r="X28" s="290"/>
      <c r="Y28" s="290"/>
      <c r="Z28" s="290"/>
      <c r="AA28" s="290"/>
      <c r="AB28" s="290"/>
      <c r="AC28" s="290"/>
      <c r="AD28" s="290"/>
      <c r="AE28" s="290"/>
    </row>
    <row r="29" spans="1:31" s="8" customFormat="1" ht="16.5" customHeight="1" x14ac:dyDescent="0.2">
      <c r="A29" s="98"/>
      <c r="B29" s="99"/>
      <c r="C29" s="98"/>
      <c r="D29" s="98"/>
      <c r="E29" s="304" t="s">
        <v>1</v>
      </c>
      <c r="F29" s="304"/>
      <c r="G29" s="304"/>
      <c r="H29" s="304"/>
      <c r="I29" s="98"/>
      <c r="J29" s="98"/>
      <c r="K29" s="98"/>
      <c r="L29" s="100"/>
      <c r="S29" s="98"/>
      <c r="T29" s="98"/>
      <c r="U29" s="98"/>
      <c r="V29" s="98"/>
      <c r="W29" s="98"/>
      <c r="X29" s="98"/>
      <c r="Y29" s="98"/>
      <c r="Z29" s="98"/>
      <c r="AA29" s="98"/>
      <c r="AB29" s="98"/>
      <c r="AC29" s="98"/>
      <c r="AD29" s="98"/>
      <c r="AE29" s="98"/>
    </row>
    <row r="30" spans="1:31" s="291" customFormat="1" ht="6.95" customHeight="1" x14ac:dyDescent="0.2">
      <c r="A30" s="290"/>
      <c r="B30" s="29"/>
      <c r="C30" s="290"/>
      <c r="D30" s="290"/>
      <c r="E30" s="290"/>
      <c r="F30" s="290"/>
      <c r="G30" s="290"/>
      <c r="H30" s="290"/>
      <c r="I30" s="290"/>
      <c r="J30" s="290"/>
      <c r="K30" s="290"/>
      <c r="L30" s="40"/>
      <c r="S30" s="290"/>
      <c r="T30" s="290"/>
      <c r="U30" s="290"/>
      <c r="V30" s="290"/>
      <c r="W30" s="290"/>
      <c r="X30" s="290"/>
      <c r="Y30" s="290"/>
      <c r="Z30" s="290"/>
      <c r="AA30" s="290"/>
      <c r="AB30" s="290"/>
      <c r="AC30" s="290"/>
      <c r="AD30" s="290"/>
      <c r="AE30" s="290"/>
    </row>
    <row r="31" spans="1:31" s="291" customFormat="1" ht="6.95" customHeight="1" x14ac:dyDescent="0.2">
      <c r="A31" s="290"/>
      <c r="B31" s="29"/>
      <c r="C31" s="290"/>
      <c r="D31" s="64"/>
      <c r="E31" s="64"/>
      <c r="F31" s="64"/>
      <c r="G31" s="64"/>
      <c r="H31" s="64"/>
      <c r="I31" s="64"/>
      <c r="J31" s="64"/>
      <c r="K31" s="64"/>
      <c r="L31" s="40"/>
      <c r="S31" s="290"/>
      <c r="T31" s="290"/>
      <c r="U31" s="290"/>
      <c r="V31" s="290"/>
      <c r="W31" s="290"/>
      <c r="X31" s="290"/>
      <c r="Y31" s="290"/>
      <c r="Z31" s="290"/>
      <c r="AA31" s="290"/>
      <c r="AB31" s="290"/>
      <c r="AC31" s="290"/>
      <c r="AD31" s="290"/>
      <c r="AE31" s="290"/>
    </row>
    <row r="32" spans="1:31" s="291" customFormat="1" ht="25.35" customHeight="1" x14ac:dyDescent="0.2">
      <c r="A32" s="290"/>
      <c r="B32" s="29"/>
      <c r="C32" s="290"/>
      <c r="D32" s="101" t="s">
        <v>29</v>
      </c>
      <c r="E32" s="290"/>
      <c r="F32" s="290"/>
      <c r="G32" s="290"/>
      <c r="H32" s="290"/>
      <c r="I32" s="290"/>
      <c r="J32" s="287"/>
      <c r="K32" s="290"/>
      <c r="L32" s="40"/>
      <c r="S32" s="290"/>
      <c r="T32" s="290"/>
      <c r="U32" s="290"/>
      <c r="V32" s="290"/>
      <c r="W32" s="290"/>
      <c r="X32" s="290"/>
      <c r="Y32" s="290"/>
      <c r="Z32" s="290"/>
      <c r="AA32" s="290"/>
      <c r="AB32" s="290"/>
      <c r="AC32" s="290"/>
      <c r="AD32" s="290"/>
      <c r="AE32" s="290"/>
    </row>
    <row r="33" spans="1:31" s="291" customFormat="1" ht="6.95" customHeight="1" x14ac:dyDescent="0.2">
      <c r="A33" s="290"/>
      <c r="B33" s="29"/>
      <c r="C33" s="290"/>
      <c r="D33" s="64"/>
      <c r="E33" s="64"/>
      <c r="F33" s="64"/>
      <c r="G33" s="64"/>
      <c r="H33" s="64"/>
      <c r="I33" s="64"/>
      <c r="J33" s="64"/>
      <c r="K33" s="64"/>
      <c r="L33" s="40"/>
      <c r="S33" s="290"/>
      <c r="T33" s="290"/>
      <c r="U33" s="290"/>
      <c r="V33" s="290"/>
      <c r="W33" s="290"/>
      <c r="X33" s="290"/>
      <c r="Y33" s="290"/>
      <c r="Z33" s="290"/>
      <c r="AA33" s="290"/>
      <c r="AB33" s="290"/>
      <c r="AC33" s="290"/>
      <c r="AD33" s="290"/>
      <c r="AE33" s="290"/>
    </row>
    <row r="34" spans="1:31" s="291" customFormat="1" ht="14.45" customHeight="1" x14ac:dyDescent="0.2">
      <c r="A34" s="290"/>
      <c r="B34" s="29"/>
      <c r="C34" s="290"/>
      <c r="D34" s="290"/>
      <c r="E34" s="290"/>
      <c r="F34" s="286" t="s">
        <v>31</v>
      </c>
      <c r="G34" s="290"/>
      <c r="H34" s="290"/>
      <c r="I34" s="286" t="s">
        <v>30</v>
      </c>
      <c r="J34" s="286" t="s">
        <v>32</v>
      </c>
      <c r="K34" s="290"/>
      <c r="L34" s="40"/>
      <c r="S34" s="290"/>
      <c r="T34" s="290"/>
      <c r="U34" s="290"/>
      <c r="V34" s="290"/>
      <c r="W34" s="290"/>
      <c r="X34" s="290"/>
      <c r="Y34" s="290"/>
      <c r="Z34" s="290"/>
      <c r="AA34" s="290"/>
      <c r="AB34" s="290"/>
      <c r="AC34" s="290"/>
      <c r="AD34" s="290"/>
      <c r="AE34" s="290"/>
    </row>
    <row r="35" spans="1:31" s="291" customFormat="1" ht="14.45" customHeight="1" x14ac:dyDescent="0.2">
      <c r="A35" s="290"/>
      <c r="B35" s="29"/>
      <c r="C35" s="290"/>
      <c r="D35" s="97" t="s">
        <v>33</v>
      </c>
      <c r="E35" s="34" t="s">
        <v>34</v>
      </c>
      <c r="F35" s="102">
        <f>ROUND((SUM(BE126:BE160)),  2)</f>
        <v>0</v>
      </c>
      <c r="G35" s="103"/>
      <c r="H35" s="103"/>
      <c r="I35" s="104">
        <v>0.2</v>
      </c>
      <c r="J35" s="102">
        <f>ROUND(((SUM(BE126:BE160))*I35),  2)</f>
        <v>0</v>
      </c>
      <c r="K35" s="290"/>
      <c r="L35" s="40"/>
      <c r="S35" s="290"/>
      <c r="T35" s="290"/>
      <c r="U35" s="290"/>
      <c r="V35" s="290"/>
      <c r="W35" s="290"/>
      <c r="X35" s="290"/>
      <c r="Y35" s="290"/>
      <c r="Z35" s="290"/>
      <c r="AA35" s="290"/>
      <c r="AB35" s="290"/>
      <c r="AC35" s="290"/>
      <c r="AD35" s="290"/>
      <c r="AE35" s="290"/>
    </row>
    <row r="36" spans="1:31" s="291" customFormat="1" ht="14.45" customHeight="1" x14ac:dyDescent="0.2">
      <c r="A36" s="290"/>
      <c r="B36" s="29"/>
      <c r="C36" s="290"/>
      <c r="D36" s="290"/>
      <c r="E36" s="34" t="s">
        <v>35</v>
      </c>
      <c r="F36" s="105"/>
      <c r="G36" s="290"/>
      <c r="H36" s="290"/>
      <c r="I36" s="106">
        <v>0.2</v>
      </c>
      <c r="J36" s="105"/>
      <c r="K36" s="290"/>
      <c r="L36" s="40"/>
      <c r="S36" s="290"/>
      <c r="T36" s="290"/>
      <c r="U36" s="290"/>
      <c r="V36" s="290"/>
      <c r="W36" s="290"/>
      <c r="X36" s="290"/>
      <c r="Y36" s="290"/>
      <c r="Z36" s="290"/>
      <c r="AA36" s="290"/>
      <c r="AB36" s="290"/>
      <c r="AC36" s="290"/>
      <c r="AD36" s="290"/>
      <c r="AE36" s="290"/>
    </row>
    <row r="37" spans="1:31" s="291" customFormat="1" ht="14.45" hidden="1" customHeight="1" x14ac:dyDescent="0.2">
      <c r="A37" s="290"/>
      <c r="B37" s="29"/>
      <c r="C37" s="290"/>
      <c r="D37" s="290"/>
      <c r="E37" s="25" t="s">
        <v>36</v>
      </c>
      <c r="F37" s="105">
        <f>ROUND((SUM(BG126:BG160)),  2)</f>
        <v>0</v>
      </c>
      <c r="G37" s="290"/>
      <c r="H37" s="290"/>
      <c r="I37" s="106">
        <v>0.2</v>
      </c>
      <c r="J37" s="105">
        <f>0</f>
        <v>0</v>
      </c>
      <c r="K37" s="290"/>
      <c r="L37" s="40"/>
      <c r="S37" s="290"/>
      <c r="T37" s="290"/>
      <c r="U37" s="290"/>
      <c r="V37" s="290"/>
      <c r="W37" s="290"/>
      <c r="X37" s="290"/>
      <c r="Y37" s="290"/>
      <c r="Z37" s="290"/>
      <c r="AA37" s="290"/>
      <c r="AB37" s="290"/>
      <c r="AC37" s="290"/>
      <c r="AD37" s="290"/>
      <c r="AE37" s="290"/>
    </row>
    <row r="38" spans="1:31" s="291" customFormat="1" ht="14.45" hidden="1" customHeight="1" x14ac:dyDescent="0.2">
      <c r="A38" s="290"/>
      <c r="B38" s="29"/>
      <c r="C38" s="290"/>
      <c r="D38" s="290"/>
      <c r="E38" s="25" t="s">
        <v>37</v>
      </c>
      <c r="F38" s="105">
        <f>ROUND((SUM(BH126:BH160)),  2)</f>
        <v>0</v>
      </c>
      <c r="G38" s="290"/>
      <c r="H38" s="290"/>
      <c r="I38" s="106">
        <v>0.2</v>
      </c>
      <c r="J38" s="105">
        <f>0</f>
        <v>0</v>
      </c>
      <c r="K38" s="290"/>
      <c r="L38" s="40"/>
      <c r="S38" s="290"/>
      <c r="T38" s="290"/>
      <c r="U38" s="290"/>
      <c r="V38" s="290"/>
      <c r="W38" s="290"/>
      <c r="X38" s="290"/>
      <c r="Y38" s="290"/>
      <c r="Z38" s="290"/>
      <c r="AA38" s="290"/>
      <c r="AB38" s="290"/>
      <c r="AC38" s="290"/>
      <c r="AD38" s="290"/>
      <c r="AE38" s="290"/>
    </row>
    <row r="39" spans="1:31" s="291" customFormat="1" ht="14.45" hidden="1" customHeight="1" x14ac:dyDescent="0.2">
      <c r="A39" s="290"/>
      <c r="B39" s="29"/>
      <c r="C39" s="290"/>
      <c r="D39" s="290"/>
      <c r="E39" s="34" t="s">
        <v>38</v>
      </c>
      <c r="F39" s="102">
        <f>ROUND((SUM(BI126:BI160)),  2)</f>
        <v>0</v>
      </c>
      <c r="G39" s="103"/>
      <c r="H39" s="103"/>
      <c r="I39" s="104">
        <v>0</v>
      </c>
      <c r="J39" s="102">
        <f>0</f>
        <v>0</v>
      </c>
      <c r="K39" s="290"/>
      <c r="L39" s="40"/>
      <c r="S39" s="290"/>
      <c r="T39" s="290"/>
      <c r="U39" s="290"/>
      <c r="V39" s="290"/>
      <c r="W39" s="290"/>
      <c r="X39" s="290"/>
      <c r="Y39" s="290"/>
      <c r="Z39" s="290"/>
      <c r="AA39" s="290"/>
      <c r="AB39" s="290"/>
      <c r="AC39" s="290"/>
      <c r="AD39" s="290"/>
      <c r="AE39" s="290"/>
    </row>
    <row r="40" spans="1:31" s="291" customFormat="1" ht="6.95" customHeight="1" x14ac:dyDescent="0.2">
      <c r="A40" s="290"/>
      <c r="B40" s="29"/>
      <c r="C40" s="290"/>
      <c r="D40" s="290"/>
      <c r="E40" s="290"/>
      <c r="F40" s="290"/>
      <c r="G40" s="290"/>
      <c r="H40" s="290"/>
      <c r="I40" s="290"/>
      <c r="J40" s="290"/>
      <c r="K40" s="290"/>
      <c r="L40" s="40"/>
      <c r="S40" s="290"/>
      <c r="T40" s="290"/>
      <c r="U40" s="290"/>
      <c r="V40" s="290"/>
      <c r="W40" s="290"/>
      <c r="X40" s="290"/>
      <c r="Y40" s="290"/>
      <c r="Z40" s="290"/>
      <c r="AA40" s="290"/>
      <c r="AB40" s="290"/>
      <c r="AC40" s="290"/>
      <c r="AD40" s="290"/>
      <c r="AE40" s="290"/>
    </row>
    <row r="41" spans="1:31" s="291" customFormat="1" ht="25.35" customHeight="1" x14ac:dyDescent="0.2">
      <c r="A41" s="290"/>
      <c r="B41" s="29"/>
      <c r="C41" s="107"/>
      <c r="D41" s="108" t="s">
        <v>39</v>
      </c>
      <c r="E41" s="58"/>
      <c r="F41" s="58"/>
      <c r="G41" s="109" t="s">
        <v>40</v>
      </c>
      <c r="H41" s="110" t="s">
        <v>41</v>
      </c>
      <c r="I41" s="58"/>
      <c r="J41" s="111"/>
      <c r="K41" s="112"/>
      <c r="L41" s="40"/>
      <c r="S41" s="290"/>
      <c r="T41" s="290"/>
      <c r="U41" s="290"/>
      <c r="V41" s="290"/>
      <c r="W41" s="290"/>
      <c r="X41" s="290"/>
      <c r="Y41" s="290"/>
      <c r="Z41" s="290"/>
      <c r="AA41" s="290"/>
      <c r="AB41" s="290"/>
      <c r="AC41" s="290"/>
      <c r="AD41" s="290"/>
      <c r="AE41" s="290"/>
    </row>
    <row r="42" spans="1:31" s="291" customFormat="1" ht="14.45" customHeight="1" x14ac:dyDescent="0.2">
      <c r="A42" s="290"/>
      <c r="B42" s="29"/>
      <c r="C42" s="290"/>
      <c r="D42" s="290"/>
      <c r="E42" s="290"/>
      <c r="F42" s="290"/>
      <c r="G42" s="290"/>
      <c r="H42" s="290"/>
      <c r="I42" s="290"/>
      <c r="J42" s="290"/>
      <c r="K42" s="290"/>
      <c r="L42" s="40"/>
      <c r="S42" s="290"/>
      <c r="T42" s="290"/>
      <c r="U42" s="290"/>
      <c r="V42" s="290"/>
      <c r="W42" s="290"/>
      <c r="X42" s="290"/>
      <c r="Y42" s="290"/>
      <c r="Z42" s="290"/>
      <c r="AA42" s="290"/>
      <c r="AB42" s="290"/>
      <c r="AC42" s="290"/>
      <c r="AD42" s="290"/>
      <c r="AE42" s="290"/>
    </row>
    <row r="43" spans="1:31" ht="14.45" customHeight="1" x14ac:dyDescent="0.2">
      <c r="B43" s="19"/>
      <c r="L43" s="19"/>
    </row>
    <row r="44" spans="1:31" ht="14.45" customHeight="1" x14ac:dyDescent="0.2">
      <c r="B44" s="19"/>
      <c r="L44" s="19"/>
    </row>
    <row r="45" spans="1:31" ht="14.45" customHeight="1" x14ac:dyDescent="0.2">
      <c r="B45" s="19"/>
      <c r="L45" s="19"/>
    </row>
    <row r="46" spans="1:31" ht="14.45" customHeight="1" x14ac:dyDescent="0.2">
      <c r="B46" s="19"/>
      <c r="L46" s="19"/>
    </row>
    <row r="47" spans="1:31" ht="14.45" customHeight="1" x14ac:dyDescent="0.2">
      <c r="B47" s="19"/>
      <c r="L47" s="19"/>
    </row>
    <row r="48" spans="1:31" ht="14.45" customHeight="1" x14ac:dyDescent="0.2">
      <c r="B48" s="19"/>
      <c r="L48" s="19"/>
    </row>
    <row r="49" spans="1:31" ht="14.45" customHeight="1" x14ac:dyDescent="0.2">
      <c r="B49" s="19"/>
      <c r="L49" s="19"/>
    </row>
    <row r="50" spans="1:31" s="291" customFormat="1" ht="14.45" customHeight="1" x14ac:dyDescent="0.2">
      <c r="B50" s="40"/>
      <c r="D50" s="41" t="s">
        <v>42</v>
      </c>
      <c r="E50" s="42"/>
      <c r="F50" s="42"/>
      <c r="G50" s="41" t="s">
        <v>43</v>
      </c>
      <c r="H50" s="42"/>
      <c r="I50" s="42"/>
      <c r="J50" s="42"/>
      <c r="K50" s="42"/>
      <c r="L50" s="40"/>
    </row>
    <row r="51" spans="1:31" x14ac:dyDescent="0.2">
      <c r="B51" s="19"/>
      <c r="L51" s="19"/>
    </row>
    <row r="52" spans="1:31" x14ac:dyDescent="0.2">
      <c r="B52" s="19"/>
      <c r="L52" s="19"/>
    </row>
    <row r="53" spans="1:31" x14ac:dyDescent="0.2">
      <c r="B53" s="19"/>
      <c r="L53" s="19"/>
    </row>
    <row r="54" spans="1:31" x14ac:dyDescent="0.2">
      <c r="B54" s="19"/>
      <c r="L54" s="19"/>
    </row>
    <row r="55" spans="1:31" x14ac:dyDescent="0.2">
      <c r="B55" s="19"/>
      <c r="L55" s="19"/>
    </row>
    <row r="56" spans="1:31" x14ac:dyDescent="0.2">
      <c r="B56" s="19"/>
      <c r="L56" s="19"/>
    </row>
    <row r="57" spans="1:31" x14ac:dyDescent="0.2">
      <c r="B57" s="19"/>
      <c r="L57" s="19"/>
    </row>
    <row r="58" spans="1:31" x14ac:dyDescent="0.2">
      <c r="B58" s="19"/>
      <c r="L58" s="19"/>
    </row>
    <row r="59" spans="1:31" x14ac:dyDescent="0.2">
      <c r="B59" s="19"/>
      <c r="L59" s="19"/>
    </row>
    <row r="60" spans="1:31" x14ac:dyDescent="0.2">
      <c r="B60" s="19"/>
      <c r="L60" s="19"/>
    </row>
    <row r="61" spans="1:31" s="291" customFormat="1" ht="12.75" x14ac:dyDescent="0.2">
      <c r="A61" s="290"/>
      <c r="B61" s="29"/>
      <c r="C61" s="290"/>
      <c r="D61" s="43" t="s">
        <v>44</v>
      </c>
      <c r="E61" s="207"/>
      <c r="F61" s="113" t="s">
        <v>45</v>
      </c>
      <c r="G61" s="43" t="s">
        <v>44</v>
      </c>
      <c r="H61" s="207"/>
      <c r="I61" s="207"/>
      <c r="J61" s="114" t="s">
        <v>45</v>
      </c>
      <c r="K61" s="207"/>
      <c r="L61" s="40"/>
      <c r="S61" s="290"/>
      <c r="T61" s="290"/>
      <c r="U61" s="290"/>
      <c r="V61" s="290"/>
      <c r="W61" s="290"/>
      <c r="X61" s="290"/>
      <c r="Y61" s="290"/>
      <c r="Z61" s="290"/>
      <c r="AA61" s="290"/>
      <c r="AB61" s="290"/>
      <c r="AC61" s="290"/>
      <c r="AD61" s="290"/>
      <c r="AE61" s="290"/>
    </row>
    <row r="62" spans="1:31" x14ac:dyDescent="0.2">
      <c r="B62" s="19"/>
      <c r="L62" s="19"/>
    </row>
    <row r="63" spans="1:31" x14ac:dyDescent="0.2">
      <c r="B63" s="19"/>
      <c r="L63" s="19"/>
    </row>
    <row r="64" spans="1:31" x14ac:dyDescent="0.2">
      <c r="B64" s="19"/>
      <c r="L64" s="19"/>
    </row>
    <row r="65" spans="1:31" s="291" customFormat="1" ht="12.75" x14ac:dyDescent="0.2">
      <c r="A65" s="290"/>
      <c r="B65" s="29"/>
      <c r="C65" s="290"/>
      <c r="D65" s="41" t="s">
        <v>46</v>
      </c>
      <c r="E65" s="44"/>
      <c r="F65" s="44"/>
      <c r="G65" s="41" t="s">
        <v>47</v>
      </c>
      <c r="H65" s="44"/>
      <c r="I65" s="44"/>
      <c r="J65" s="44"/>
      <c r="K65" s="44"/>
      <c r="L65" s="40"/>
      <c r="S65" s="290"/>
      <c r="T65" s="290"/>
      <c r="U65" s="290"/>
      <c r="V65" s="290"/>
      <c r="W65" s="290"/>
      <c r="X65" s="290"/>
      <c r="Y65" s="290"/>
      <c r="Z65" s="290"/>
      <c r="AA65" s="290"/>
      <c r="AB65" s="290"/>
      <c r="AC65" s="290"/>
      <c r="AD65" s="290"/>
      <c r="AE65" s="290"/>
    </row>
    <row r="66" spans="1:31" x14ac:dyDescent="0.2">
      <c r="B66" s="19"/>
      <c r="L66" s="19"/>
    </row>
    <row r="67" spans="1:31" x14ac:dyDescent="0.2">
      <c r="B67" s="19"/>
      <c r="L67" s="19"/>
    </row>
    <row r="68" spans="1:31" x14ac:dyDescent="0.2">
      <c r="B68" s="19"/>
      <c r="L68" s="19"/>
    </row>
    <row r="69" spans="1:31" x14ac:dyDescent="0.2">
      <c r="B69" s="19"/>
      <c r="L69" s="19"/>
    </row>
    <row r="70" spans="1:31" x14ac:dyDescent="0.2">
      <c r="B70" s="19"/>
      <c r="L70" s="19"/>
    </row>
    <row r="71" spans="1:31" x14ac:dyDescent="0.2">
      <c r="B71" s="19"/>
      <c r="L71" s="19"/>
    </row>
    <row r="72" spans="1:31" x14ac:dyDescent="0.2">
      <c r="B72" s="19"/>
      <c r="L72" s="19"/>
    </row>
    <row r="73" spans="1:31" x14ac:dyDescent="0.2">
      <c r="B73" s="19"/>
      <c r="L73" s="19"/>
    </row>
    <row r="74" spans="1:31" x14ac:dyDescent="0.2">
      <c r="B74" s="19"/>
      <c r="L74" s="19"/>
    </row>
    <row r="75" spans="1:31" x14ac:dyDescent="0.2">
      <c r="B75" s="19"/>
      <c r="L75" s="19"/>
    </row>
    <row r="76" spans="1:31" s="291" customFormat="1" ht="12.75" x14ac:dyDescent="0.2">
      <c r="A76" s="290"/>
      <c r="B76" s="29"/>
      <c r="C76" s="290"/>
      <c r="D76" s="43" t="s">
        <v>44</v>
      </c>
      <c r="E76" s="207"/>
      <c r="F76" s="113" t="s">
        <v>45</v>
      </c>
      <c r="G76" s="43" t="s">
        <v>44</v>
      </c>
      <c r="H76" s="207"/>
      <c r="I76" s="207"/>
      <c r="J76" s="114" t="s">
        <v>45</v>
      </c>
      <c r="K76" s="207"/>
      <c r="L76" s="40"/>
      <c r="S76" s="290"/>
      <c r="T76" s="290"/>
      <c r="U76" s="290"/>
      <c r="V76" s="290"/>
      <c r="W76" s="290"/>
      <c r="X76" s="290"/>
      <c r="Y76" s="290"/>
      <c r="Z76" s="290"/>
      <c r="AA76" s="290"/>
      <c r="AB76" s="290"/>
      <c r="AC76" s="290"/>
      <c r="AD76" s="290"/>
      <c r="AE76" s="290"/>
    </row>
    <row r="77" spans="1:31" s="291" customFormat="1" ht="14.45" customHeight="1" x14ac:dyDescent="0.2">
      <c r="A77" s="290"/>
      <c r="B77" s="45"/>
      <c r="C77" s="46"/>
      <c r="D77" s="46"/>
      <c r="E77" s="46"/>
      <c r="F77" s="46"/>
      <c r="G77" s="46"/>
      <c r="H77" s="46"/>
      <c r="I77" s="46"/>
      <c r="J77" s="46"/>
      <c r="K77" s="46"/>
      <c r="L77" s="40"/>
      <c r="S77" s="290"/>
      <c r="T77" s="290"/>
      <c r="U77" s="290"/>
      <c r="V77" s="290"/>
      <c r="W77" s="290"/>
      <c r="X77" s="290"/>
      <c r="Y77" s="290"/>
      <c r="Z77" s="290"/>
      <c r="AA77" s="290"/>
      <c r="AB77" s="290"/>
      <c r="AC77" s="290"/>
      <c r="AD77" s="290"/>
      <c r="AE77" s="290"/>
    </row>
    <row r="81" spans="1:31" s="291" customFormat="1" ht="6.95" customHeight="1" x14ac:dyDescent="0.2">
      <c r="A81" s="290"/>
      <c r="B81" s="47"/>
      <c r="C81" s="48"/>
      <c r="D81" s="48"/>
      <c r="E81" s="48"/>
      <c r="F81" s="48"/>
      <c r="G81" s="48"/>
      <c r="H81" s="48"/>
      <c r="I81" s="48"/>
      <c r="J81" s="48"/>
      <c r="K81" s="48"/>
      <c r="L81" s="40"/>
      <c r="S81" s="290"/>
      <c r="T81" s="290"/>
      <c r="U81" s="290"/>
      <c r="V81" s="290"/>
      <c r="W81" s="290"/>
      <c r="X81" s="290"/>
      <c r="Y81" s="290"/>
      <c r="Z81" s="290"/>
      <c r="AA81" s="290"/>
      <c r="AB81" s="290"/>
      <c r="AC81" s="290"/>
      <c r="AD81" s="290"/>
      <c r="AE81" s="290"/>
    </row>
    <row r="82" spans="1:31" s="291" customFormat="1" ht="24.95" customHeight="1" x14ac:dyDescent="0.2">
      <c r="A82" s="290"/>
      <c r="B82" s="29"/>
      <c r="C82" s="20" t="s">
        <v>145</v>
      </c>
      <c r="D82" s="290"/>
      <c r="E82" s="290"/>
      <c r="F82" s="290"/>
      <c r="G82" s="290"/>
      <c r="H82" s="290"/>
      <c r="I82" s="290"/>
      <c r="J82" s="290"/>
      <c r="K82" s="290"/>
      <c r="L82" s="40"/>
      <c r="S82" s="290"/>
      <c r="T82" s="290"/>
      <c r="U82" s="290"/>
      <c r="V82" s="290"/>
      <c r="W82" s="290"/>
      <c r="X82" s="290"/>
      <c r="Y82" s="290"/>
      <c r="Z82" s="290"/>
      <c r="AA82" s="290"/>
      <c r="AB82" s="290"/>
      <c r="AC82" s="290"/>
      <c r="AD82" s="290"/>
      <c r="AE82" s="290"/>
    </row>
    <row r="83" spans="1:31" s="291" customFormat="1" ht="6.95" customHeight="1" x14ac:dyDescent="0.2">
      <c r="A83" s="290"/>
      <c r="B83" s="29"/>
      <c r="C83" s="290"/>
      <c r="D83" s="290"/>
      <c r="E83" s="290"/>
      <c r="F83" s="290"/>
      <c r="G83" s="290"/>
      <c r="H83" s="290"/>
      <c r="I83" s="290"/>
      <c r="J83" s="290"/>
      <c r="K83" s="290"/>
      <c r="L83" s="40"/>
      <c r="S83" s="290"/>
      <c r="T83" s="290"/>
      <c r="U83" s="290"/>
      <c r="V83" s="290"/>
      <c r="W83" s="290"/>
      <c r="X83" s="290"/>
      <c r="Y83" s="290"/>
      <c r="Z83" s="290"/>
      <c r="AA83" s="290"/>
      <c r="AB83" s="290"/>
      <c r="AC83" s="290"/>
      <c r="AD83" s="290"/>
      <c r="AE83" s="290"/>
    </row>
    <row r="84" spans="1:31" s="291" customFormat="1" ht="12" customHeight="1" x14ac:dyDescent="0.2">
      <c r="A84" s="290"/>
      <c r="B84" s="29"/>
      <c r="C84" s="25" t="s">
        <v>11</v>
      </c>
      <c r="D84" s="290"/>
      <c r="E84" s="290"/>
      <c r="F84" s="290"/>
      <c r="G84" s="290"/>
      <c r="H84" s="290"/>
      <c r="I84" s="290"/>
      <c r="J84" s="290"/>
      <c r="K84" s="290"/>
      <c r="L84" s="40"/>
      <c r="S84" s="290"/>
      <c r="T84" s="290"/>
      <c r="U84" s="290"/>
      <c r="V84" s="290"/>
      <c r="W84" s="290"/>
      <c r="X84" s="290"/>
      <c r="Y84" s="290"/>
      <c r="Z84" s="290"/>
      <c r="AA84" s="290"/>
      <c r="AB84" s="290"/>
      <c r="AC84" s="290"/>
      <c r="AD84" s="290"/>
      <c r="AE84" s="290"/>
    </row>
    <row r="85" spans="1:31" s="291" customFormat="1" ht="16.5" customHeight="1" x14ac:dyDescent="0.2">
      <c r="A85" s="290"/>
      <c r="B85" s="29"/>
      <c r="C85" s="290"/>
      <c r="D85" s="290"/>
      <c r="E85" s="353" t="str">
        <f>E7</f>
        <v>Lipany OOPZ, Rekonštrukcia objektu</v>
      </c>
      <c r="F85" s="354"/>
      <c r="G85" s="354"/>
      <c r="H85" s="354"/>
      <c r="I85" s="290"/>
      <c r="J85" s="290"/>
      <c r="K85" s="290"/>
      <c r="L85" s="40"/>
      <c r="S85" s="290"/>
      <c r="T85" s="290"/>
      <c r="U85" s="290"/>
      <c r="V85" s="290"/>
      <c r="W85" s="290"/>
      <c r="X85" s="290"/>
      <c r="Y85" s="290"/>
      <c r="Z85" s="290"/>
      <c r="AA85" s="290"/>
      <c r="AB85" s="290"/>
      <c r="AC85" s="290"/>
      <c r="AD85" s="290"/>
      <c r="AE85" s="290"/>
    </row>
    <row r="86" spans="1:31" ht="12" customHeight="1" x14ac:dyDescent="0.2">
      <c r="B86" s="19"/>
      <c r="C86" s="25" t="s">
        <v>139</v>
      </c>
      <c r="L86" s="19"/>
    </row>
    <row r="87" spans="1:31" s="291" customFormat="1" ht="16.5" customHeight="1" x14ac:dyDescent="0.2">
      <c r="A87" s="290"/>
      <c r="B87" s="29"/>
      <c r="C87" s="290"/>
      <c r="D87" s="290"/>
      <c r="E87" s="359" t="s">
        <v>2884</v>
      </c>
      <c r="F87" s="363"/>
      <c r="G87" s="363"/>
      <c r="H87" s="363"/>
      <c r="I87" s="290"/>
      <c r="J87" s="290"/>
      <c r="K87" s="290"/>
      <c r="L87" s="40"/>
      <c r="S87" s="290"/>
      <c r="T87" s="290"/>
      <c r="U87" s="290"/>
      <c r="V87" s="290"/>
      <c r="W87" s="290"/>
      <c r="X87" s="290"/>
      <c r="Y87" s="290"/>
      <c r="Z87" s="290"/>
      <c r="AA87" s="290"/>
      <c r="AB87" s="290"/>
      <c r="AC87" s="290"/>
      <c r="AD87" s="290"/>
      <c r="AE87" s="290"/>
    </row>
    <row r="88" spans="1:31" s="291" customFormat="1" ht="12" customHeight="1" x14ac:dyDescent="0.2">
      <c r="A88" s="290"/>
      <c r="B88" s="29"/>
      <c r="C88" s="25" t="s">
        <v>141</v>
      </c>
      <c r="D88" s="290"/>
      <c r="E88" s="290"/>
      <c r="F88" s="290"/>
      <c r="G88" s="290"/>
      <c r="H88" s="290"/>
      <c r="I88" s="290"/>
      <c r="J88" s="290"/>
      <c r="K88" s="290"/>
      <c r="L88" s="40"/>
      <c r="S88" s="290"/>
      <c r="T88" s="290"/>
      <c r="U88" s="290"/>
      <c r="V88" s="290"/>
      <c r="W88" s="290"/>
      <c r="X88" s="290"/>
      <c r="Y88" s="290"/>
      <c r="Z88" s="290"/>
      <c r="AA88" s="290"/>
      <c r="AB88" s="290"/>
      <c r="AC88" s="290"/>
      <c r="AD88" s="290"/>
      <c r="AE88" s="290"/>
    </row>
    <row r="89" spans="1:31" s="291" customFormat="1" ht="16.5" customHeight="1" x14ac:dyDescent="0.2">
      <c r="A89" s="290"/>
      <c r="B89" s="29"/>
      <c r="C89" s="290"/>
      <c r="D89" s="290"/>
      <c r="E89" s="333" t="str">
        <f>E11</f>
        <v>22 - SO 02.2 Rekonštrukcia spevnených plôch</v>
      </c>
      <c r="F89" s="357"/>
      <c r="G89" s="357"/>
      <c r="H89" s="357"/>
      <c r="I89" s="290"/>
      <c r="J89" s="290"/>
      <c r="K89" s="290"/>
      <c r="L89" s="40"/>
      <c r="S89" s="290"/>
      <c r="T89" s="290"/>
      <c r="U89" s="290"/>
      <c r="V89" s="290"/>
      <c r="W89" s="290"/>
      <c r="X89" s="290"/>
      <c r="Y89" s="290"/>
      <c r="Z89" s="290"/>
      <c r="AA89" s="290"/>
      <c r="AB89" s="290"/>
      <c r="AC89" s="290"/>
      <c r="AD89" s="290"/>
      <c r="AE89" s="290"/>
    </row>
    <row r="90" spans="1:31" s="291" customFormat="1" ht="6.95" customHeight="1" x14ac:dyDescent="0.2">
      <c r="A90" s="290"/>
      <c r="B90" s="29"/>
      <c r="C90" s="290"/>
      <c r="D90" s="290"/>
      <c r="E90" s="290"/>
      <c r="F90" s="290"/>
      <c r="G90" s="290"/>
      <c r="H90" s="290"/>
      <c r="I90" s="290"/>
      <c r="J90" s="290"/>
      <c r="K90" s="290"/>
      <c r="L90" s="40"/>
      <c r="S90" s="290"/>
      <c r="T90" s="290"/>
      <c r="U90" s="290"/>
      <c r="V90" s="290"/>
      <c r="W90" s="290"/>
      <c r="X90" s="290"/>
      <c r="Y90" s="290"/>
      <c r="Z90" s="290"/>
      <c r="AA90" s="290"/>
      <c r="AB90" s="290"/>
      <c r="AC90" s="290"/>
      <c r="AD90" s="290"/>
      <c r="AE90" s="290"/>
    </row>
    <row r="91" spans="1:31" s="291" customFormat="1" ht="12" customHeight="1" x14ac:dyDescent="0.2">
      <c r="A91" s="290"/>
      <c r="B91" s="29"/>
      <c r="C91" s="25" t="s">
        <v>15</v>
      </c>
      <c r="D91" s="290"/>
      <c r="E91" s="290"/>
      <c r="F91" s="284" t="str">
        <f>F14</f>
        <v xml:space="preserve"> </v>
      </c>
      <c r="G91" s="290"/>
      <c r="H91" s="290"/>
      <c r="I91" s="25" t="s">
        <v>17</v>
      </c>
      <c r="J91" s="288" t="str">
        <f>IF(J14="","",J14)</f>
        <v>16. 12. 2022</v>
      </c>
      <c r="K91" s="290"/>
      <c r="L91" s="40"/>
      <c r="S91" s="290"/>
      <c r="T91" s="290"/>
      <c r="U91" s="290"/>
      <c r="V91" s="290"/>
      <c r="W91" s="290"/>
      <c r="X91" s="290"/>
      <c r="Y91" s="290"/>
      <c r="Z91" s="290"/>
      <c r="AA91" s="290"/>
      <c r="AB91" s="290"/>
      <c r="AC91" s="290"/>
      <c r="AD91" s="290"/>
      <c r="AE91" s="290"/>
    </row>
    <row r="92" spans="1:31" s="291" customFormat="1" ht="6.95" customHeight="1" x14ac:dyDescent="0.2">
      <c r="A92" s="290"/>
      <c r="B92" s="29"/>
      <c r="C92" s="290"/>
      <c r="D92" s="290"/>
      <c r="E92" s="290"/>
      <c r="F92" s="290"/>
      <c r="G92" s="290"/>
      <c r="H92" s="290"/>
      <c r="I92" s="290"/>
      <c r="J92" s="290"/>
      <c r="K92" s="290"/>
      <c r="L92" s="40"/>
      <c r="S92" s="290"/>
      <c r="T92" s="290"/>
      <c r="U92" s="290"/>
      <c r="V92" s="290"/>
      <c r="W92" s="290"/>
      <c r="X92" s="290"/>
      <c r="Y92" s="290"/>
      <c r="Z92" s="290"/>
      <c r="AA92" s="290"/>
      <c r="AB92" s="290"/>
      <c r="AC92" s="290"/>
      <c r="AD92" s="290"/>
      <c r="AE92" s="290"/>
    </row>
    <row r="93" spans="1:31" s="291" customFormat="1" ht="40.15" customHeight="1" x14ac:dyDescent="0.2">
      <c r="A93" s="290"/>
      <c r="B93" s="29"/>
      <c r="C93" s="25" t="s">
        <v>19</v>
      </c>
      <c r="D93" s="290"/>
      <c r="E93" s="290"/>
      <c r="F93" s="284" t="str">
        <f>E17</f>
        <v xml:space="preserve"> </v>
      </c>
      <c r="G93" s="290"/>
      <c r="H93" s="290"/>
      <c r="I93" s="25" t="s">
        <v>23</v>
      </c>
      <c r="J93" s="285" t="str">
        <f>E23</f>
        <v>LTK projekt, s.r.o., Jánošíkova 5, 0890 01 Prešov</v>
      </c>
      <c r="K93" s="290"/>
      <c r="L93" s="40"/>
      <c r="S93" s="290"/>
      <c r="T93" s="290"/>
      <c r="U93" s="290"/>
      <c r="V93" s="290"/>
      <c r="W93" s="290"/>
      <c r="X93" s="290"/>
      <c r="Y93" s="290"/>
      <c r="Z93" s="290"/>
      <c r="AA93" s="290"/>
      <c r="AB93" s="290"/>
      <c r="AC93" s="290"/>
      <c r="AD93" s="290"/>
      <c r="AE93" s="290"/>
    </row>
    <row r="94" spans="1:31" s="291" customFormat="1" ht="15.2" customHeight="1" x14ac:dyDescent="0.2">
      <c r="A94" s="290"/>
      <c r="B94" s="29"/>
      <c r="C94" s="25" t="s">
        <v>22</v>
      </c>
      <c r="D94" s="290"/>
      <c r="E94" s="290"/>
      <c r="F94" s="284" t="str">
        <f>IF(E20="","",E20)</f>
        <v xml:space="preserve"> </v>
      </c>
      <c r="G94" s="290"/>
      <c r="H94" s="290"/>
      <c r="I94" s="25" t="s">
        <v>26</v>
      </c>
      <c r="J94" s="285" t="str">
        <f>E26</f>
        <v>Ing. Ľubomnír Tkáč</v>
      </c>
      <c r="K94" s="290"/>
      <c r="L94" s="40"/>
      <c r="S94" s="290"/>
      <c r="T94" s="290"/>
      <c r="U94" s="290"/>
      <c r="V94" s="290"/>
      <c r="W94" s="290"/>
      <c r="X94" s="290"/>
      <c r="Y94" s="290"/>
      <c r="Z94" s="290"/>
      <c r="AA94" s="290"/>
      <c r="AB94" s="290"/>
      <c r="AC94" s="290"/>
      <c r="AD94" s="290"/>
      <c r="AE94" s="290"/>
    </row>
    <row r="95" spans="1:31" s="291" customFormat="1" ht="10.35" customHeight="1" x14ac:dyDescent="0.2">
      <c r="A95" s="290"/>
      <c r="B95" s="29"/>
      <c r="C95" s="290"/>
      <c r="D95" s="290"/>
      <c r="E95" s="290"/>
      <c r="F95" s="290"/>
      <c r="G95" s="290"/>
      <c r="H95" s="290"/>
      <c r="I95" s="290"/>
      <c r="J95" s="290"/>
      <c r="K95" s="290"/>
      <c r="L95" s="40"/>
      <c r="S95" s="290"/>
      <c r="T95" s="290"/>
      <c r="U95" s="290"/>
      <c r="V95" s="290"/>
      <c r="W95" s="290"/>
      <c r="X95" s="290"/>
      <c r="Y95" s="290"/>
      <c r="Z95" s="290"/>
      <c r="AA95" s="290"/>
      <c r="AB95" s="290"/>
      <c r="AC95" s="290"/>
      <c r="AD95" s="290"/>
      <c r="AE95" s="290"/>
    </row>
    <row r="96" spans="1:31" s="291" customFormat="1" ht="29.25" customHeight="1" x14ac:dyDescent="0.2">
      <c r="A96" s="290"/>
      <c r="B96" s="29"/>
      <c r="C96" s="115" t="s">
        <v>146</v>
      </c>
      <c r="D96" s="107"/>
      <c r="E96" s="107"/>
      <c r="F96" s="107"/>
      <c r="G96" s="107"/>
      <c r="H96" s="107"/>
      <c r="I96" s="107"/>
      <c r="J96" s="116" t="s">
        <v>147</v>
      </c>
      <c r="K96" s="107"/>
      <c r="L96" s="40"/>
      <c r="S96" s="290"/>
      <c r="T96" s="290"/>
      <c r="U96" s="290"/>
      <c r="V96" s="290"/>
      <c r="W96" s="290"/>
      <c r="X96" s="290"/>
      <c r="Y96" s="290"/>
      <c r="Z96" s="290"/>
      <c r="AA96" s="290"/>
      <c r="AB96" s="290"/>
      <c r="AC96" s="290"/>
      <c r="AD96" s="290"/>
      <c r="AE96" s="290"/>
    </row>
    <row r="97" spans="1:47" s="291" customFormat="1" ht="10.35" customHeight="1" x14ac:dyDescent="0.2">
      <c r="A97" s="290"/>
      <c r="B97" s="29"/>
      <c r="C97" s="290"/>
      <c r="D97" s="290"/>
      <c r="E97" s="290"/>
      <c r="F97" s="290"/>
      <c r="G97" s="290"/>
      <c r="H97" s="290"/>
      <c r="I97" s="290"/>
      <c r="J97" s="290"/>
      <c r="K97" s="290"/>
      <c r="L97" s="40"/>
      <c r="S97" s="290"/>
      <c r="T97" s="290"/>
      <c r="U97" s="290"/>
      <c r="V97" s="290"/>
      <c r="W97" s="290"/>
      <c r="X97" s="290"/>
      <c r="Y97" s="290"/>
      <c r="Z97" s="290"/>
      <c r="AA97" s="290"/>
      <c r="AB97" s="290"/>
      <c r="AC97" s="290"/>
      <c r="AD97" s="290"/>
      <c r="AE97" s="290"/>
    </row>
    <row r="98" spans="1:47" s="291" customFormat="1" ht="22.9" customHeight="1" x14ac:dyDescent="0.2">
      <c r="A98" s="290"/>
      <c r="B98" s="29"/>
      <c r="C98" s="117" t="s">
        <v>148</v>
      </c>
      <c r="D98" s="290"/>
      <c r="E98" s="290"/>
      <c r="F98" s="290"/>
      <c r="G98" s="290"/>
      <c r="H98" s="290"/>
      <c r="I98" s="290"/>
      <c r="J98" s="287"/>
      <c r="K98" s="290"/>
      <c r="L98" s="40"/>
      <c r="S98" s="290"/>
      <c r="T98" s="290"/>
      <c r="U98" s="290"/>
      <c r="V98" s="290"/>
      <c r="W98" s="290"/>
      <c r="X98" s="290"/>
      <c r="Y98" s="290"/>
      <c r="Z98" s="290"/>
      <c r="AA98" s="290"/>
      <c r="AB98" s="290"/>
      <c r="AC98" s="290"/>
      <c r="AD98" s="290"/>
      <c r="AE98" s="290"/>
      <c r="AU98" s="16" t="s">
        <v>149</v>
      </c>
    </row>
    <row r="99" spans="1:47" s="9" customFormat="1" ht="24.95" customHeight="1" x14ac:dyDescent="0.2">
      <c r="B99" s="118"/>
      <c r="D99" s="119" t="s">
        <v>150</v>
      </c>
      <c r="E99" s="120"/>
      <c r="F99" s="120"/>
      <c r="G99" s="120"/>
      <c r="H99" s="120"/>
      <c r="I99" s="120"/>
      <c r="J99" s="121"/>
      <c r="L99" s="118"/>
    </row>
    <row r="100" spans="1:47" s="209" customFormat="1" ht="19.899999999999999" customHeight="1" x14ac:dyDescent="0.2">
      <c r="B100" s="122"/>
      <c r="D100" s="123" t="s">
        <v>972</v>
      </c>
      <c r="E100" s="124"/>
      <c r="F100" s="124"/>
      <c r="G100" s="124"/>
      <c r="H100" s="124"/>
      <c r="I100" s="124"/>
      <c r="J100" s="125"/>
      <c r="L100" s="122"/>
    </row>
    <row r="101" spans="1:47" s="209" customFormat="1" ht="19.899999999999999" customHeight="1" x14ac:dyDescent="0.2">
      <c r="B101" s="122"/>
      <c r="D101" s="123" t="s">
        <v>1625</v>
      </c>
      <c r="E101" s="124"/>
      <c r="F101" s="124"/>
      <c r="G101" s="124"/>
      <c r="H101" s="124"/>
      <c r="I101" s="124"/>
      <c r="J101" s="125"/>
      <c r="L101" s="122"/>
    </row>
    <row r="102" spans="1:47" s="209" customFormat="1" ht="19.899999999999999" customHeight="1" x14ac:dyDescent="0.2">
      <c r="B102" s="122"/>
      <c r="D102" s="123" t="s">
        <v>973</v>
      </c>
      <c r="E102" s="124"/>
      <c r="F102" s="124"/>
      <c r="G102" s="124"/>
      <c r="H102" s="124"/>
      <c r="I102" s="124"/>
      <c r="J102" s="125"/>
      <c r="L102" s="122"/>
    </row>
    <row r="103" spans="1:47" s="209" customFormat="1" ht="19.899999999999999" customHeight="1" x14ac:dyDescent="0.2">
      <c r="B103" s="122"/>
      <c r="D103" s="123" t="s">
        <v>152</v>
      </c>
      <c r="E103" s="124"/>
      <c r="F103" s="124"/>
      <c r="G103" s="124"/>
      <c r="H103" s="124"/>
      <c r="I103" s="124"/>
      <c r="J103" s="125"/>
      <c r="L103" s="122"/>
    </row>
    <row r="104" spans="1:47" s="209" customFormat="1" ht="19.899999999999999" customHeight="1" x14ac:dyDescent="0.2">
      <c r="B104" s="122"/>
      <c r="D104" s="123" t="s">
        <v>153</v>
      </c>
      <c r="E104" s="124"/>
      <c r="F104" s="124"/>
      <c r="G104" s="124"/>
      <c r="H104" s="124"/>
      <c r="I104" s="124"/>
      <c r="J104" s="125"/>
      <c r="L104" s="122"/>
    </row>
    <row r="105" spans="1:47" s="291" customFormat="1" ht="21.75" customHeight="1" x14ac:dyDescent="0.2">
      <c r="A105" s="290"/>
      <c r="B105" s="29"/>
      <c r="C105" s="290"/>
      <c r="D105" s="290"/>
      <c r="E105" s="290"/>
      <c r="F105" s="290"/>
      <c r="G105" s="290"/>
      <c r="H105" s="290"/>
      <c r="I105" s="290"/>
      <c r="J105" s="290"/>
      <c r="K105" s="290"/>
      <c r="L105" s="40"/>
      <c r="S105" s="290"/>
      <c r="T105" s="290"/>
      <c r="U105" s="290"/>
      <c r="V105" s="290"/>
      <c r="W105" s="290"/>
      <c r="X105" s="290"/>
      <c r="Y105" s="290"/>
      <c r="Z105" s="290"/>
      <c r="AA105" s="290"/>
      <c r="AB105" s="290"/>
      <c r="AC105" s="290"/>
      <c r="AD105" s="290"/>
      <c r="AE105" s="290"/>
    </row>
    <row r="106" spans="1:47" s="291" customFormat="1" ht="6.95" customHeight="1" x14ac:dyDescent="0.2">
      <c r="A106" s="290"/>
      <c r="B106" s="45"/>
      <c r="C106" s="46"/>
      <c r="D106" s="46"/>
      <c r="E106" s="46"/>
      <c r="F106" s="46"/>
      <c r="G106" s="46"/>
      <c r="H106" s="46"/>
      <c r="I106" s="46"/>
      <c r="J106" s="46"/>
      <c r="K106" s="46"/>
      <c r="L106" s="40"/>
      <c r="S106" s="290"/>
      <c r="T106" s="290"/>
      <c r="U106" s="290"/>
      <c r="V106" s="290"/>
      <c r="W106" s="290"/>
      <c r="X106" s="290"/>
      <c r="Y106" s="290"/>
      <c r="Z106" s="290"/>
      <c r="AA106" s="290"/>
      <c r="AB106" s="290"/>
      <c r="AC106" s="290"/>
      <c r="AD106" s="290"/>
      <c r="AE106" s="290"/>
    </row>
    <row r="110" spans="1:47" s="291" customFormat="1" ht="6.95" customHeight="1" x14ac:dyDescent="0.2">
      <c r="A110" s="290"/>
      <c r="B110" s="47"/>
      <c r="C110" s="48"/>
      <c r="D110" s="48"/>
      <c r="E110" s="48"/>
      <c r="F110" s="48"/>
      <c r="G110" s="48"/>
      <c r="H110" s="48"/>
      <c r="I110" s="48"/>
      <c r="J110" s="48"/>
      <c r="K110" s="48"/>
      <c r="L110" s="40"/>
      <c r="S110" s="290"/>
      <c r="T110" s="290"/>
      <c r="U110" s="290"/>
      <c r="V110" s="290"/>
      <c r="W110" s="290"/>
      <c r="X110" s="290"/>
      <c r="Y110" s="290"/>
      <c r="Z110" s="290"/>
      <c r="AA110" s="290"/>
      <c r="AB110" s="290"/>
      <c r="AC110" s="290"/>
      <c r="AD110" s="290"/>
      <c r="AE110" s="290"/>
    </row>
    <row r="111" spans="1:47" s="291" customFormat="1" ht="24.95" customHeight="1" x14ac:dyDescent="0.2">
      <c r="A111" s="290"/>
      <c r="B111" s="29"/>
      <c r="C111" s="20" t="s">
        <v>161</v>
      </c>
      <c r="D111" s="290"/>
      <c r="E111" s="290"/>
      <c r="F111" s="290"/>
      <c r="G111" s="290"/>
      <c r="H111" s="290"/>
      <c r="I111" s="290"/>
      <c r="J111" s="290"/>
      <c r="K111" s="290"/>
      <c r="L111" s="40"/>
      <c r="S111" s="290"/>
      <c r="T111" s="290"/>
      <c r="U111" s="290"/>
      <c r="V111" s="290"/>
      <c r="W111" s="290"/>
      <c r="X111" s="290"/>
      <c r="Y111" s="290"/>
      <c r="Z111" s="290"/>
      <c r="AA111" s="290"/>
      <c r="AB111" s="290"/>
      <c r="AC111" s="290"/>
      <c r="AD111" s="290"/>
      <c r="AE111" s="290"/>
    </row>
    <row r="112" spans="1:47" s="291" customFormat="1" ht="6.95" customHeight="1" x14ac:dyDescent="0.2">
      <c r="A112" s="290"/>
      <c r="B112" s="29"/>
      <c r="C112" s="290"/>
      <c r="D112" s="290"/>
      <c r="E112" s="290"/>
      <c r="F112" s="290"/>
      <c r="G112" s="290"/>
      <c r="H112" s="290"/>
      <c r="I112" s="290"/>
      <c r="J112" s="290"/>
      <c r="K112" s="290"/>
      <c r="L112" s="40"/>
      <c r="S112" s="290"/>
      <c r="T112" s="290"/>
      <c r="U112" s="290"/>
      <c r="V112" s="290"/>
      <c r="W112" s="290"/>
      <c r="X112" s="290"/>
      <c r="Y112" s="290"/>
      <c r="Z112" s="290"/>
      <c r="AA112" s="290"/>
      <c r="AB112" s="290"/>
      <c r="AC112" s="290"/>
      <c r="AD112" s="290"/>
      <c r="AE112" s="290"/>
    </row>
    <row r="113" spans="1:63" s="291" customFormat="1" ht="12" customHeight="1" x14ac:dyDescent="0.2">
      <c r="A113" s="290"/>
      <c r="B113" s="29"/>
      <c r="C113" s="25" t="s">
        <v>11</v>
      </c>
      <c r="D113" s="290"/>
      <c r="E113" s="290"/>
      <c r="F113" s="290"/>
      <c r="G113" s="290"/>
      <c r="H113" s="290"/>
      <c r="I113" s="290"/>
      <c r="J113" s="290"/>
      <c r="K113" s="290"/>
      <c r="L113" s="40"/>
      <c r="S113" s="290"/>
      <c r="T113" s="290"/>
      <c r="U113" s="290"/>
      <c r="V113" s="290"/>
      <c r="W113" s="290"/>
      <c r="X113" s="290"/>
      <c r="Y113" s="290"/>
      <c r="Z113" s="290"/>
      <c r="AA113" s="290"/>
      <c r="AB113" s="290"/>
      <c r="AC113" s="290"/>
      <c r="AD113" s="290"/>
      <c r="AE113" s="290"/>
    </row>
    <row r="114" spans="1:63" s="291" customFormat="1" ht="16.5" customHeight="1" x14ac:dyDescent="0.2">
      <c r="A114" s="290"/>
      <c r="B114" s="29"/>
      <c r="C114" s="290"/>
      <c r="D114" s="290"/>
      <c r="E114" s="353" t="str">
        <f>E7</f>
        <v>Lipany OOPZ, Rekonštrukcia objektu</v>
      </c>
      <c r="F114" s="354"/>
      <c r="G114" s="354"/>
      <c r="H114" s="354"/>
      <c r="I114" s="290"/>
      <c r="J114" s="290"/>
      <c r="K114" s="290"/>
      <c r="L114" s="40"/>
      <c r="S114" s="290"/>
      <c r="T114" s="290"/>
      <c r="U114" s="290"/>
      <c r="V114" s="290"/>
      <c r="W114" s="290"/>
      <c r="X114" s="290"/>
      <c r="Y114" s="290"/>
      <c r="Z114" s="290"/>
      <c r="AA114" s="290"/>
      <c r="AB114" s="290"/>
      <c r="AC114" s="290"/>
      <c r="AD114" s="290"/>
      <c r="AE114" s="290"/>
    </row>
    <row r="115" spans="1:63" ht="12" customHeight="1" x14ac:dyDescent="0.2">
      <c r="B115" s="19"/>
      <c r="C115" s="25" t="s">
        <v>139</v>
      </c>
      <c r="L115" s="19"/>
    </row>
    <row r="116" spans="1:63" s="291" customFormat="1" ht="16.5" customHeight="1" x14ac:dyDescent="0.2">
      <c r="A116" s="290"/>
      <c r="B116" s="29"/>
      <c r="C116" s="290"/>
      <c r="D116" s="290"/>
      <c r="E116" s="359" t="s">
        <v>2884</v>
      </c>
      <c r="F116" s="363"/>
      <c r="G116" s="363"/>
      <c r="H116" s="363"/>
      <c r="I116" s="290"/>
      <c r="J116" s="290"/>
      <c r="K116" s="290"/>
      <c r="L116" s="40"/>
      <c r="S116" s="290"/>
      <c r="T116" s="290"/>
      <c r="U116" s="290"/>
      <c r="V116" s="290"/>
      <c r="W116" s="290"/>
      <c r="X116" s="290"/>
      <c r="Y116" s="290"/>
      <c r="Z116" s="290"/>
      <c r="AA116" s="290"/>
      <c r="AB116" s="290"/>
      <c r="AC116" s="290"/>
      <c r="AD116" s="290"/>
      <c r="AE116" s="290"/>
    </row>
    <row r="117" spans="1:63" s="291" customFormat="1" ht="12" customHeight="1" x14ac:dyDescent="0.2">
      <c r="A117" s="290"/>
      <c r="B117" s="29"/>
      <c r="C117" s="25" t="s">
        <v>141</v>
      </c>
      <c r="D117" s="290"/>
      <c r="E117" s="290"/>
      <c r="F117" s="290"/>
      <c r="G117" s="290"/>
      <c r="H117" s="290"/>
      <c r="I117" s="290"/>
      <c r="J117" s="290"/>
      <c r="K117" s="290"/>
      <c r="L117" s="40"/>
      <c r="S117" s="290"/>
      <c r="T117" s="290"/>
      <c r="U117" s="290"/>
      <c r="V117" s="290"/>
      <c r="W117" s="290"/>
      <c r="X117" s="290"/>
      <c r="Y117" s="290"/>
      <c r="Z117" s="290"/>
      <c r="AA117" s="290"/>
      <c r="AB117" s="290"/>
      <c r="AC117" s="290"/>
      <c r="AD117" s="290"/>
      <c r="AE117" s="290"/>
    </row>
    <row r="118" spans="1:63" s="291" customFormat="1" ht="16.5" customHeight="1" x14ac:dyDescent="0.2">
      <c r="A118" s="290"/>
      <c r="B118" s="29"/>
      <c r="C118" s="290"/>
      <c r="D118" s="290"/>
      <c r="E118" s="333" t="str">
        <f>E11</f>
        <v>22 - SO 02.2 Rekonštrukcia spevnených plôch</v>
      </c>
      <c r="F118" s="357"/>
      <c r="G118" s="357"/>
      <c r="H118" s="357"/>
      <c r="I118" s="290"/>
      <c r="J118" s="290"/>
      <c r="K118" s="290"/>
      <c r="L118" s="40"/>
      <c r="S118" s="290"/>
      <c r="T118" s="290"/>
      <c r="U118" s="290"/>
      <c r="V118" s="290"/>
      <c r="W118" s="290"/>
      <c r="X118" s="290"/>
      <c r="Y118" s="290"/>
      <c r="Z118" s="290"/>
      <c r="AA118" s="290"/>
      <c r="AB118" s="290"/>
      <c r="AC118" s="290"/>
      <c r="AD118" s="290"/>
      <c r="AE118" s="290"/>
    </row>
    <row r="119" spans="1:63" s="291" customFormat="1" ht="6.95" customHeight="1" x14ac:dyDescent="0.2">
      <c r="A119" s="290"/>
      <c r="B119" s="29"/>
      <c r="C119" s="290"/>
      <c r="D119" s="290"/>
      <c r="E119" s="290"/>
      <c r="F119" s="290"/>
      <c r="G119" s="290"/>
      <c r="H119" s="290"/>
      <c r="I119" s="290"/>
      <c r="J119" s="290"/>
      <c r="K119" s="290"/>
      <c r="L119" s="40"/>
      <c r="S119" s="290"/>
      <c r="T119" s="290"/>
      <c r="U119" s="290"/>
      <c r="V119" s="290"/>
      <c r="W119" s="290"/>
      <c r="X119" s="290"/>
      <c r="Y119" s="290"/>
      <c r="Z119" s="290"/>
      <c r="AA119" s="290"/>
      <c r="AB119" s="290"/>
      <c r="AC119" s="290"/>
      <c r="AD119" s="290"/>
      <c r="AE119" s="290"/>
    </row>
    <row r="120" spans="1:63" s="291" customFormat="1" ht="12" customHeight="1" x14ac:dyDescent="0.2">
      <c r="A120" s="290"/>
      <c r="B120" s="29"/>
      <c r="C120" s="25" t="s">
        <v>15</v>
      </c>
      <c r="D120" s="290"/>
      <c r="E120" s="290"/>
      <c r="F120" s="284" t="str">
        <f>F14</f>
        <v xml:space="preserve"> </v>
      </c>
      <c r="G120" s="290"/>
      <c r="H120" s="290"/>
      <c r="I120" s="25" t="s">
        <v>17</v>
      </c>
      <c r="J120" s="288" t="str">
        <f>IF(J14="","",J14)</f>
        <v>16. 12. 2022</v>
      </c>
      <c r="K120" s="290"/>
      <c r="L120" s="40"/>
      <c r="S120" s="290"/>
      <c r="T120" s="290"/>
      <c r="U120" s="290"/>
      <c r="V120" s="290"/>
      <c r="W120" s="290"/>
      <c r="X120" s="290"/>
      <c r="Y120" s="290"/>
      <c r="Z120" s="290"/>
      <c r="AA120" s="290"/>
      <c r="AB120" s="290"/>
      <c r="AC120" s="290"/>
      <c r="AD120" s="290"/>
      <c r="AE120" s="290"/>
    </row>
    <row r="121" spans="1:63" s="291" customFormat="1" ht="6.95" customHeight="1" x14ac:dyDescent="0.2">
      <c r="A121" s="290"/>
      <c r="B121" s="29"/>
      <c r="C121" s="290"/>
      <c r="D121" s="290"/>
      <c r="E121" s="290"/>
      <c r="F121" s="290"/>
      <c r="G121" s="290"/>
      <c r="H121" s="290"/>
      <c r="I121" s="290"/>
      <c r="J121" s="290"/>
      <c r="K121" s="290"/>
      <c r="L121" s="40"/>
      <c r="S121" s="290"/>
      <c r="T121" s="290"/>
      <c r="U121" s="290"/>
      <c r="V121" s="290"/>
      <c r="W121" s="290"/>
      <c r="X121" s="290"/>
      <c r="Y121" s="290"/>
      <c r="Z121" s="290"/>
      <c r="AA121" s="290"/>
      <c r="AB121" s="290"/>
      <c r="AC121" s="290"/>
      <c r="AD121" s="290"/>
      <c r="AE121" s="290"/>
    </row>
    <row r="122" spans="1:63" s="291" customFormat="1" ht="40.15" customHeight="1" x14ac:dyDescent="0.2">
      <c r="A122" s="290"/>
      <c r="B122" s="29"/>
      <c r="C122" s="25" t="s">
        <v>19</v>
      </c>
      <c r="D122" s="290"/>
      <c r="E122" s="290"/>
      <c r="F122" s="284" t="str">
        <f>E17</f>
        <v xml:space="preserve"> </v>
      </c>
      <c r="G122" s="290"/>
      <c r="H122" s="290"/>
      <c r="I122" s="25" t="s">
        <v>23</v>
      </c>
      <c r="J122" s="285" t="str">
        <f>E23</f>
        <v>LTK projekt, s.r.o., Jánošíkova 5, 0890 01 Prešov</v>
      </c>
      <c r="K122" s="290"/>
      <c r="L122" s="40"/>
      <c r="S122" s="290"/>
      <c r="T122" s="290"/>
      <c r="U122" s="290"/>
      <c r="V122" s="290"/>
      <c r="W122" s="290"/>
      <c r="X122" s="290"/>
      <c r="Y122" s="290"/>
      <c r="Z122" s="290"/>
      <c r="AA122" s="290"/>
      <c r="AB122" s="290"/>
      <c r="AC122" s="290"/>
      <c r="AD122" s="290"/>
      <c r="AE122" s="290"/>
    </row>
    <row r="123" spans="1:63" s="291" customFormat="1" ht="15.2" customHeight="1" x14ac:dyDescent="0.2">
      <c r="A123" s="290"/>
      <c r="B123" s="29"/>
      <c r="C123" s="25" t="s">
        <v>22</v>
      </c>
      <c r="D123" s="290"/>
      <c r="E123" s="290"/>
      <c r="F123" s="284" t="str">
        <f>IF(E20="","",E20)</f>
        <v xml:space="preserve"> </v>
      </c>
      <c r="G123" s="290"/>
      <c r="H123" s="290"/>
      <c r="I123" s="25" t="s">
        <v>26</v>
      </c>
      <c r="J123" s="285" t="str">
        <f>E26</f>
        <v>Ing. Ľubomnír Tkáč</v>
      </c>
      <c r="K123" s="290"/>
      <c r="L123" s="40"/>
      <c r="S123" s="290"/>
      <c r="T123" s="290"/>
      <c r="U123" s="290"/>
      <c r="V123" s="290"/>
      <c r="W123" s="290"/>
      <c r="X123" s="290"/>
      <c r="Y123" s="290"/>
      <c r="Z123" s="290"/>
      <c r="AA123" s="290"/>
      <c r="AB123" s="290"/>
      <c r="AC123" s="290"/>
      <c r="AD123" s="290"/>
      <c r="AE123" s="290"/>
    </row>
    <row r="124" spans="1:63" s="291" customFormat="1" ht="10.35" customHeight="1" x14ac:dyDescent="0.2">
      <c r="A124" s="290"/>
      <c r="B124" s="29"/>
      <c r="C124" s="290"/>
      <c r="D124" s="290"/>
      <c r="E124" s="290"/>
      <c r="F124" s="290"/>
      <c r="G124" s="290"/>
      <c r="H124" s="290"/>
      <c r="I124" s="290"/>
      <c r="J124" s="290"/>
      <c r="K124" s="290"/>
      <c r="L124" s="40"/>
      <c r="S124" s="290"/>
      <c r="T124" s="290"/>
      <c r="U124" s="290"/>
      <c r="V124" s="290"/>
      <c r="W124" s="290"/>
      <c r="X124" s="290"/>
      <c r="Y124" s="290"/>
      <c r="Z124" s="290"/>
      <c r="AA124" s="290"/>
      <c r="AB124" s="290"/>
      <c r="AC124" s="290"/>
      <c r="AD124" s="290"/>
      <c r="AE124" s="290"/>
    </row>
    <row r="125" spans="1:63" s="11" customFormat="1" ht="29.25" customHeight="1" x14ac:dyDescent="0.2">
      <c r="A125" s="126"/>
      <c r="B125" s="127"/>
      <c r="C125" s="128" t="s">
        <v>162</v>
      </c>
      <c r="D125" s="129" t="s">
        <v>54</v>
      </c>
      <c r="E125" s="129" t="s">
        <v>50</v>
      </c>
      <c r="F125" s="129" t="s">
        <v>51</v>
      </c>
      <c r="G125" s="129" t="s">
        <v>163</v>
      </c>
      <c r="H125" s="129" t="s">
        <v>164</v>
      </c>
      <c r="I125" s="129" t="s">
        <v>165</v>
      </c>
      <c r="J125" s="130" t="s">
        <v>147</v>
      </c>
      <c r="K125" s="131" t="s">
        <v>166</v>
      </c>
      <c r="L125" s="132"/>
      <c r="M125" s="60"/>
      <c r="N125" s="61"/>
      <c r="O125" s="61" t="s">
        <v>167</v>
      </c>
      <c r="P125" s="61" t="s">
        <v>168</v>
      </c>
      <c r="Q125" s="61" t="s">
        <v>169</v>
      </c>
      <c r="R125" s="61" t="s">
        <v>170</v>
      </c>
      <c r="S125" s="61" t="s">
        <v>171</v>
      </c>
      <c r="T125" s="62" t="s">
        <v>172</v>
      </c>
      <c r="U125" s="126"/>
      <c r="V125" s="126"/>
      <c r="W125" s="126"/>
      <c r="X125" s="126"/>
      <c r="Y125" s="126"/>
      <c r="Z125" s="126"/>
      <c r="AA125" s="126"/>
      <c r="AB125" s="126"/>
      <c r="AC125" s="126"/>
      <c r="AD125" s="126"/>
      <c r="AE125" s="126"/>
    </row>
    <row r="126" spans="1:63" s="291" customFormat="1" ht="22.9" customHeight="1" x14ac:dyDescent="0.25">
      <c r="A126" s="290"/>
      <c r="B126" s="29"/>
      <c r="C126" s="67" t="s">
        <v>148</v>
      </c>
      <c r="D126" s="290"/>
      <c r="E126" s="290"/>
      <c r="F126" s="290"/>
      <c r="G126" s="290"/>
      <c r="H126" s="290"/>
      <c r="I126" s="290"/>
      <c r="J126" s="133"/>
      <c r="K126" s="290"/>
      <c r="L126" s="29"/>
      <c r="M126" s="63"/>
      <c r="N126" s="54"/>
      <c r="O126" s="64"/>
      <c r="P126" s="134">
        <f>P127</f>
        <v>634.95493699999997</v>
      </c>
      <c r="Q126" s="64"/>
      <c r="R126" s="134">
        <f>R127</f>
        <v>454.00911439999999</v>
      </c>
      <c r="S126" s="64"/>
      <c r="T126" s="135">
        <f>T127</f>
        <v>0</v>
      </c>
      <c r="U126" s="290"/>
      <c r="V126" s="290"/>
      <c r="W126" s="290"/>
      <c r="X126" s="290"/>
      <c r="Y126" s="290"/>
      <c r="Z126" s="290"/>
      <c r="AA126" s="290"/>
      <c r="AB126" s="290"/>
      <c r="AC126" s="290"/>
      <c r="AD126" s="290"/>
      <c r="AE126" s="290"/>
      <c r="AT126" s="16" t="s">
        <v>68</v>
      </c>
      <c r="AU126" s="16" t="s">
        <v>149</v>
      </c>
      <c r="BK126" s="136">
        <f>BK127</f>
        <v>0</v>
      </c>
    </row>
    <row r="127" spans="1:63" s="12" customFormat="1" ht="25.9" customHeight="1" x14ac:dyDescent="0.2">
      <c r="B127" s="137"/>
      <c r="D127" s="138" t="s">
        <v>68</v>
      </c>
      <c r="E127" s="139" t="s">
        <v>173</v>
      </c>
      <c r="F127" s="139" t="s">
        <v>174</v>
      </c>
      <c r="J127" s="140"/>
      <c r="L127" s="137"/>
      <c r="M127" s="141"/>
      <c r="N127" s="142"/>
      <c r="O127" s="142"/>
      <c r="P127" s="143">
        <f>P128+P138+P140+P152+P159</f>
        <v>634.95493699999997</v>
      </c>
      <c r="Q127" s="142"/>
      <c r="R127" s="143">
        <f>R128+R138+R140+R152+R159</f>
        <v>454.00911439999999</v>
      </c>
      <c r="S127" s="142"/>
      <c r="T127" s="144">
        <f>T128+T138+T140+T152+T159</f>
        <v>0</v>
      </c>
      <c r="AR127" s="138" t="s">
        <v>76</v>
      </c>
      <c r="AT127" s="145" t="s">
        <v>68</v>
      </c>
      <c r="AU127" s="145" t="s">
        <v>69</v>
      </c>
      <c r="AY127" s="138" t="s">
        <v>175</v>
      </c>
      <c r="BK127" s="146">
        <f>BK128+BK138+BK140+BK152+BK159</f>
        <v>0</v>
      </c>
    </row>
    <row r="128" spans="1:63" s="12" customFormat="1" ht="22.9" customHeight="1" x14ac:dyDescent="0.2">
      <c r="B128" s="137"/>
      <c r="D128" s="138" t="s">
        <v>68</v>
      </c>
      <c r="E128" s="147" t="s">
        <v>76</v>
      </c>
      <c r="F128" s="147" t="s">
        <v>975</v>
      </c>
      <c r="J128" s="289"/>
      <c r="L128" s="137"/>
      <c r="M128" s="141"/>
      <c r="N128" s="142"/>
      <c r="O128" s="142"/>
      <c r="P128" s="143">
        <f>SUM(P129:P137)</f>
        <v>103.1823</v>
      </c>
      <c r="Q128" s="142"/>
      <c r="R128" s="143">
        <f>SUM(R129:R137)</f>
        <v>0</v>
      </c>
      <c r="S128" s="142"/>
      <c r="T128" s="144">
        <f>SUM(T129:T137)</f>
        <v>0</v>
      </c>
      <c r="AR128" s="138" t="s">
        <v>76</v>
      </c>
      <c r="AT128" s="145" t="s">
        <v>68</v>
      </c>
      <c r="AU128" s="145" t="s">
        <v>76</v>
      </c>
      <c r="AY128" s="138" t="s">
        <v>175</v>
      </c>
      <c r="BK128" s="146">
        <f>SUM(BK129:BK137)</f>
        <v>0</v>
      </c>
    </row>
    <row r="129" spans="1:65" s="291" customFormat="1" ht="33" customHeight="1" x14ac:dyDescent="0.2">
      <c r="A129" s="290"/>
      <c r="B129" s="149"/>
      <c r="C129" s="150" t="s">
        <v>76</v>
      </c>
      <c r="D129" s="150" t="s">
        <v>177</v>
      </c>
      <c r="E129" s="151" t="s">
        <v>2648</v>
      </c>
      <c r="F129" s="152" t="s">
        <v>2649</v>
      </c>
      <c r="G129" s="153" t="s">
        <v>564</v>
      </c>
      <c r="H129" s="154">
        <v>78</v>
      </c>
      <c r="I129" s="155"/>
      <c r="J129" s="155"/>
      <c r="K129" s="156"/>
      <c r="L129" s="29"/>
      <c r="M129" s="157"/>
      <c r="N129" s="158"/>
      <c r="O129" s="159">
        <v>1.2999999999999999E-2</v>
      </c>
      <c r="P129" s="159">
        <f>O129*H129</f>
        <v>1.014</v>
      </c>
      <c r="Q129" s="159">
        <v>0</v>
      </c>
      <c r="R129" s="159">
        <f>Q129*H129</f>
        <v>0</v>
      </c>
      <c r="S129" s="159">
        <v>0</v>
      </c>
      <c r="T129" s="160">
        <f>S129*H129</f>
        <v>0</v>
      </c>
      <c r="U129" s="290"/>
      <c r="V129" s="290"/>
      <c r="W129" s="290"/>
      <c r="X129" s="290"/>
      <c r="Y129" s="290"/>
      <c r="Z129" s="290"/>
      <c r="AA129" s="290"/>
      <c r="AB129" s="290"/>
      <c r="AC129" s="290"/>
      <c r="AD129" s="290"/>
      <c r="AE129" s="290"/>
      <c r="AR129" s="161" t="s">
        <v>86</v>
      </c>
      <c r="AT129" s="161" t="s">
        <v>177</v>
      </c>
      <c r="AU129" s="161" t="s">
        <v>80</v>
      </c>
      <c r="AY129" s="16" t="s">
        <v>175</v>
      </c>
      <c r="BE129" s="162">
        <f>IF(N129="základná",J129,0)</f>
        <v>0</v>
      </c>
      <c r="BF129" s="162">
        <f>IF(N129="znížená",J129,0)</f>
        <v>0</v>
      </c>
      <c r="BG129" s="162">
        <f>IF(N129="zákl. prenesená",J129,0)</f>
        <v>0</v>
      </c>
      <c r="BH129" s="162">
        <f>IF(N129="zníž. prenesená",J129,0)</f>
        <v>0</v>
      </c>
      <c r="BI129" s="162">
        <f>IF(N129="nulová",J129,0)</f>
        <v>0</v>
      </c>
      <c r="BJ129" s="16" t="s">
        <v>80</v>
      </c>
      <c r="BK129" s="162">
        <f>ROUND(I129*H129,2)</f>
        <v>0</v>
      </c>
      <c r="BL129" s="16" t="s">
        <v>86</v>
      </c>
      <c r="BM129" s="161" t="s">
        <v>2650</v>
      </c>
    </row>
    <row r="130" spans="1:65" s="13" customFormat="1" x14ac:dyDescent="0.2">
      <c r="B130" s="163"/>
      <c r="D130" s="164" t="s">
        <v>182</v>
      </c>
      <c r="E130" s="165" t="s">
        <v>1</v>
      </c>
      <c r="F130" s="166" t="s">
        <v>2651</v>
      </c>
      <c r="H130" s="167">
        <v>78</v>
      </c>
      <c r="L130" s="163"/>
      <c r="M130" s="168"/>
      <c r="N130" s="169"/>
      <c r="O130" s="169"/>
      <c r="P130" s="169"/>
      <c r="Q130" s="169"/>
      <c r="R130" s="169"/>
      <c r="S130" s="169"/>
      <c r="T130" s="170"/>
      <c r="AT130" s="165" t="s">
        <v>182</v>
      </c>
      <c r="AU130" s="165" t="s">
        <v>80</v>
      </c>
      <c r="AV130" s="13" t="s">
        <v>80</v>
      </c>
      <c r="AW130" s="13" t="s">
        <v>25</v>
      </c>
      <c r="AX130" s="13" t="s">
        <v>76</v>
      </c>
      <c r="AY130" s="165" t="s">
        <v>175</v>
      </c>
    </row>
    <row r="131" spans="1:65" s="291" customFormat="1" ht="21.75" customHeight="1" x14ac:dyDescent="0.2">
      <c r="A131" s="290"/>
      <c r="B131" s="149"/>
      <c r="C131" s="150" t="s">
        <v>80</v>
      </c>
      <c r="D131" s="150" t="s">
        <v>177</v>
      </c>
      <c r="E131" s="151" t="s">
        <v>2652</v>
      </c>
      <c r="F131" s="152" t="s">
        <v>2653</v>
      </c>
      <c r="G131" s="153" t="s">
        <v>564</v>
      </c>
      <c r="H131" s="154">
        <v>89.7</v>
      </c>
      <c r="I131" s="155"/>
      <c r="J131" s="155"/>
      <c r="K131" s="156"/>
      <c r="L131" s="29"/>
      <c r="M131" s="157"/>
      <c r="N131" s="158"/>
      <c r="O131" s="159">
        <v>0.83799999999999997</v>
      </c>
      <c r="P131" s="159">
        <f>O131*H131</f>
        <v>75.168599999999998</v>
      </c>
      <c r="Q131" s="159">
        <v>0</v>
      </c>
      <c r="R131" s="159">
        <f>Q131*H131</f>
        <v>0</v>
      </c>
      <c r="S131" s="159">
        <v>0</v>
      </c>
      <c r="T131" s="160">
        <f>S131*H131</f>
        <v>0</v>
      </c>
      <c r="U131" s="290"/>
      <c r="V131" s="290"/>
      <c r="W131" s="290"/>
      <c r="X131" s="290"/>
      <c r="Y131" s="290"/>
      <c r="Z131" s="290"/>
      <c r="AA131" s="290"/>
      <c r="AB131" s="290"/>
      <c r="AC131" s="290"/>
      <c r="AD131" s="290"/>
      <c r="AE131" s="290"/>
      <c r="AR131" s="161" t="s">
        <v>86</v>
      </c>
      <c r="AT131" s="161" t="s">
        <v>177</v>
      </c>
      <c r="AU131" s="161" t="s">
        <v>80</v>
      </c>
      <c r="AY131" s="16" t="s">
        <v>175</v>
      </c>
      <c r="BE131" s="162">
        <f>IF(N131="základná",J131,0)</f>
        <v>0</v>
      </c>
      <c r="BF131" s="162">
        <f>IF(N131="znížená",J131,0)</f>
        <v>0</v>
      </c>
      <c r="BG131" s="162">
        <f>IF(N131="zákl. prenesená",J131,0)</f>
        <v>0</v>
      </c>
      <c r="BH131" s="162">
        <f>IF(N131="zníž. prenesená",J131,0)</f>
        <v>0</v>
      </c>
      <c r="BI131" s="162">
        <f>IF(N131="nulová",J131,0)</f>
        <v>0</v>
      </c>
      <c r="BJ131" s="16" t="s">
        <v>80</v>
      </c>
      <c r="BK131" s="162">
        <f>ROUND(I131*H131,2)</f>
        <v>0</v>
      </c>
      <c r="BL131" s="16" t="s">
        <v>86</v>
      </c>
      <c r="BM131" s="161" t="s">
        <v>2654</v>
      </c>
    </row>
    <row r="132" spans="1:65" s="13" customFormat="1" x14ac:dyDescent="0.2">
      <c r="B132" s="163"/>
      <c r="D132" s="164" t="s">
        <v>182</v>
      </c>
      <c r="E132" s="165" t="s">
        <v>1</v>
      </c>
      <c r="F132" s="166" t="s">
        <v>2655</v>
      </c>
      <c r="H132" s="167">
        <v>89.7</v>
      </c>
      <c r="L132" s="163"/>
      <c r="M132" s="168"/>
      <c r="N132" s="169"/>
      <c r="O132" s="169"/>
      <c r="P132" s="169"/>
      <c r="Q132" s="169"/>
      <c r="R132" s="169"/>
      <c r="S132" s="169"/>
      <c r="T132" s="170"/>
      <c r="AT132" s="165" t="s">
        <v>182</v>
      </c>
      <c r="AU132" s="165" t="s">
        <v>80</v>
      </c>
      <c r="AV132" s="13" t="s">
        <v>80</v>
      </c>
      <c r="AW132" s="13" t="s">
        <v>25</v>
      </c>
      <c r="AX132" s="13" t="s">
        <v>76</v>
      </c>
      <c r="AY132" s="165" t="s">
        <v>175</v>
      </c>
    </row>
    <row r="133" spans="1:65" s="291" customFormat="1" ht="24.2" customHeight="1" x14ac:dyDescent="0.2">
      <c r="A133" s="290"/>
      <c r="B133" s="149"/>
      <c r="C133" s="150" t="s">
        <v>83</v>
      </c>
      <c r="D133" s="150" t="s">
        <v>177</v>
      </c>
      <c r="E133" s="151" t="s">
        <v>2656</v>
      </c>
      <c r="F133" s="152" t="s">
        <v>993</v>
      </c>
      <c r="G133" s="153" t="s">
        <v>564</v>
      </c>
      <c r="H133" s="154">
        <v>89.7</v>
      </c>
      <c r="I133" s="155"/>
      <c r="J133" s="155"/>
      <c r="K133" s="156"/>
      <c r="L133" s="29"/>
      <c r="M133" s="157"/>
      <c r="N133" s="158"/>
      <c r="O133" s="159">
        <v>8.1000000000000003E-2</v>
      </c>
      <c r="P133" s="159">
        <f>O133*H133</f>
        <v>7.2657000000000007</v>
      </c>
      <c r="Q133" s="159">
        <v>0</v>
      </c>
      <c r="R133" s="159">
        <f>Q133*H133</f>
        <v>0</v>
      </c>
      <c r="S133" s="159">
        <v>0</v>
      </c>
      <c r="T133" s="160">
        <f>S133*H133</f>
        <v>0</v>
      </c>
      <c r="U133" s="290"/>
      <c r="V133" s="290"/>
      <c r="W133" s="290"/>
      <c r="X133" s="290"/>
      <c r="Y133" s="290"/>
      <c r="Z133" s="290"/>
      <c r="AA133" s="290"/>
      <c r="AB133" s="290"/>
      <c r="AC133" s="290"/>
      <c r="AD133" s="290"/>
      <c r="AE133" s="290"/>
      <c r="AR133" s="161" t="s">
        <v>86</v>
      </c>
      <c r="AT133" s="161" t="s">
        <v>177</v>
      </c>
      <c r="AU133" s="161" t="s">
        <v>80</v>
      </c>
      <c r="AY133" s="16" t="s">
        <v>175</v>
      </c>
      <c r="BE133" s="162">
        <f>IF(N133="základná",J133,0)</f>
        <v>0</v>
      </c>
      <c r="BF133" s="162">
        <f>IF(N133="znížená",J133,0)</f>
        <v>0</v>
      </c>
      <c r="BG133" s="162">
        <f>IF(N133="zákl. prenesená",J133,0)</f>
        <v>0</v>
      </c>
      <c r="BH133" s="162">
        <f>IF(N133="zníž. prenesená",J133,0)</f>
        <v>0</v>
      </c>
      <c r="BI133" s="162">
        <f>IF(N133="nulová",J133,0)</f>
        <v>0</v>
      </c>
      <c r="BJ133" s="16" t="s">
        <v>80</v>
      </c>
      <c r="BK133" s="162">
        <f>ROUND(I133*H133,2)</f>
        <v>0</v>
      </c>
      <c r="BL133" s="16" t="s">
        <v>86</v>
      </c>
      <c r="BM133" s="161" t="s">
        <v>2657</v>
      </c>
    </row>
    <row r="134" spans="1:65" s="291" customFormat="1" ht="33" customHeight="1" x14ac:dyDescent="0.2">
      <c r="A134" s="290"/>
      <c r="B134" s="149"/>
      <c r="C134" s="150" t="s">
        <v>86</v>
      </c>
      <c r="D134" s="150" t="s">
        <v>177</v>
      </c>
      <c r="E134" s="151" t="s">
        <v>1636</v>
      </c>
      <c r="F134" s="152" t="s">
        <v>1637</v>
      </c>
      <c r="G134" s="153" t="s">
        <v>564</v>
      </c>
      <c r="H134" s="154">
        <v>89.7</v>
      </c>
      <c r="I134" s="155"/>
      <c r="J134" s="155"/>
      <c r="K134" s="156"/>
      <c r="L134" s="29"/>
      <c r="M134" s="157"/>
      <c r="N134" s="158"/>
      <c r="O134" s="159">
        <v>7.0999999999999994E-2</v>
      </c>
      <c r="P134" s="159">
        <f>O134*H134</f>
        <v>6.3686999999999996</v>
      </c>
      <c r="Q134" s="159">
        <v>0</v>
      </c>
      <c r="R134" s="159">
        <f>Q134*H134</f>
        <v>0</v>
      </c>
      <c r="S134" s="159">
        <v>0</v>
      </c>
      <c r="T134" s="160">
        <f>S134*H134</f>
        <v>0</v>
      </c>
      <c r="U134" s="290"/>
      <c r="V134" s="290"/>
      <c r="W134" s="290"/>
      <c r="X134" s="290"/>
      <c r="Y134" s="290"/>
      <c r="Z134" s="290"/>
      <c r="AA134" s="290"/>
      <c r="AB134" s="290"/>
      <c r="AC134" s="290"/>
      <c r="AD134" s="290"/>
      <c r="AE134" s="290"/>
      <c r="AR134" s="161" t="s">
        <v>86</v>
      </c>
      <c r="AT134" s="161" t="s">
        <v>177</v>
      </c>
      <c r="AU134" s="161" t="s">
        <v>80</v>
      </c>
      <c r="AY134" s="16" t="s">
        <v>175</v>
      </c>
      <c r="BE134" s="162">
        <f>IF(N134="základná",J134,0)</f>
        <v>0</v>
      </c>
      <c r="BF134" s="162">
        <f>IF(N134="znížená",J134,0)</f>
        <v>0</v>
      </c>
      <c r="BG134" s="162">
        <f>IF(N134="zákl. prenesená",J134,0)</f>
        <v>0</v>
      </c>
      <c r="BH134" s="162">
        <f>IF(N134="zníž. prenesená",J134,0)</f>
        <v>0</v>
      </c>
      <c r="BI134" s="162">
        <f>IF(N134="nulová",J134,0)</f>
        <v>0</v>
      </c>
      <c r="BJ134" s="16" t="s">
        <v>80</v>
      </c>
      <c r="BK134" s="162">
        <f>ROUND(I134*H134,2)</f>
        <v>0</v>
      </c>
      <c r="BL134" s="16" t="s">
        <v>86</v>
      </c>
      <c r="BM134" s="161" t="s">
        <v>2658</v>
      </c>
    </row>
    <row r="135" spans="1:65" s="291" customFormat="1" ht="37.9" customHeight="1" x14ac:dyDescent="0.2">
      <c r="A135" s="290"/>
      <c r="B135" s="149"/>
      <c r="C135" s="150" t="s">
        <v>91</v>
      </c>
      <c r="D135" s="150" t="s">
        <v>177</v>
      </c>
      <c r="E135" s="151" t="s">
        <v>1639</v>
      </c>
      <c r="F135" s="152" t="s">
        <v>1002</v>
      </c>
      <c r="G135" s="153" t="s">
        <v>564</v>
      </c>
      <c r="H135" s="154">
        <v>1794</v>
      </c>
      <c r="I135" s="155"/>
      <c r="J135" s="155"/>
      <c r="K135" s="156"/>
      <c r="L135" s="29"/>
      <c r="M135" s="157"/>
      <c r="N135" s="158"/>
      <c r="O135" s="159">
        <v>7.0000000000000001E-3</v>
      </c>
      <c r="P135" s="159">
        <f>O135*H135</f>
        <v>12.558</v>
      </c>
      <c r="Q135" s="159">
        <v>0</v>
      </c>
      <c r="R135" s="159">
        <f>Q135*H135</f>
        <v>0</v>
      </c>
      <c r="S135" s="159">
        <v>0</v>
      </c>
      <c r="T135" s="160">
        <f>S135*H135</f>
        <v>0</v>
      </c>
      <c r="U135" s="290"/>
      <c r="V135" s="290"/>
      <c r="W135" s="290"/>
      <c r="X135" s="290"/>
      <c r="Y135" s="290"/>
      <c r="Z135" s="290"/>
      <c r="AA135" s="290"/>
      <c r="AB135" s="290"/>
      <c r="AC135" s="290"/>
      <c r="AD135" s="290"/>
      <c r="AE135" s="290"/>
      <c r="AR135" s="161" t="s">
        <v>86</v>
      </c>
      <c r="AT135" s="161" t="s">
        <v>177</v>
      </c>
      <c r="AU135" s="161" t="s">
        <v>80</v>
      </c>
      <c r="AY135" s="16" t="s">
        <v>175</v>
      </c>
      <c r="BE135" s="162">
        <f>IF(N135="základná",J135,0)</f>
        <v>0</v>
      </c>
      <c r="BF135" s="162">
        <f>IF(N135="znížená",J135,0)</f>
        <v>0</v>
      </c>
      <c r="BG135" s="162">
        <f>IF(N135="zákl. prenesená",J135,0)</f>
        <v>0</v>
      </c>
      <c r="BH135" s="162">
        <f>IF(N135="zníž. prenesená",J135,0)</f>
        <v>0</v>
      </c>
      <c r="BI135" s="162">
        <f>IF(N135="nulová",J135,0)</f>
        <v>0</v>
      </c>
      <c r="BJ135" s="16" t="s">
        <v>80</v>
      </c>
      <c r="BK135" s="162">
        <f>ROUND(I135*H135,2)</f>
        <v>0</v>
      </c>
      <c r="BL135" s="16" t="s">
        <v>86</v>
      </c>
      <c r="BM135" s="161" t="s">
        <v>2659</v>
      </c>
    </row>
    <row r="136" spans="1:65" s="13" customFormat="1" x14ac:dyDescent="0.2">
      <c r="B136" s="163"/>
      <c r="D136" s="164" t="s">
        <v>182</v>
      </c>
      <c r="F136" s="166" t="s">
        <v>2660</v>
      </c>
      <c r="H136" s="167">
        <v>1794</v>
      </c>
      <c r="L136" s="163"/>
      <c r="M136" s="168"/>
      <c r="N136" s="169"/>
      <c r="O136" s="169"/>
      <c r="P136" s="169"/>
      <c r="Q136" s="169"/>
      <c r="R136" s="169"/>
      <c r="S136" s="169"/>
      <c r="T136" s="170"/>
      <c r="AT136" s="165" t="s">
        <v>182</v>
      </c>
      <c r="AU136" s="165" t="s">
        <v>80</v>
      </c>
      <c r="AV136" s="13" t="s">
        <v>80</v>
      </c>
      <c r="AW136" s="13" t="s">
        <v>3</v>
      </c>
      <c r="AX136" s="13" t="s">
        <v>76</v>
      </c>
      <c r="AY136" s="165" t="s">
        <v>175</v>
      </c>
    </row>
    <row r="137" spans="1:65" s="291" customFormat="1" ht="16.5" customHeight="1" x14ac:dyDescent="0.2">
      <c r="A137" s="290"/>
      <c r="B137" s="149"/>
      <c r="C137" s="150" t="s">
        <v>93</v>
      </c>
      <c r="D137" s="150" t="s">
        <v>177</v>
      </c>
      <c r="E137" s="151" t="s">
        <v>1642</v>
      </c>
      <c r="F137" s="152" t="s">
        <v>1006</v>
      </c>
      <c r="G137" s="153" t="s">
        <v>564</v>
      </c>
      <c r="H137" s="154">
        <v>89.7</v>
      </c>
      <c r="I137" s="155"/>
      <c r="J137" s="155"/>
      <c r="K137" s="156"/>
      <c r="L137" s="29"/>
      <c r="M137" s="157"/>
      <c r="N137" s="158"/>
      <c r="O137" s="159">
        <v>8.9999999999999993E-3</v>
      </c>
      <c r="P137" s="159">
        <f>O137*H137</f>
        <v>0.80730000000000002</v>
      </c>
      <c r="Q137" s="159">
        <v>0</v>
      </c>
      <c r="R137" s="159">
        <f>Q137*H137</f>
        <v>0</v>
      </c>
      <c r="S137" s="159">
        <v>0</v>
      </c>
      <c r="T137" s="160">
        <f>S137*H137</f>
        <v>0</v>
      </c>
      <c r="U137" s="290"/>
      <c r="V137" s="290"/>
      <c r="W137" s="290"/>
      <c r="X137" s="290"/>
      <c r="Y137" s="290"/>
      <c r="Z137" s="290"/>
      <c r="AA137" s="290"/>
      <c r="AB137" s="290"/>
      <c r="AC137" s="290"/>
      <c r="AD137" s="290"/>
      <c r="AE137" s="290"/>
      <c r="AR137" s="161" t="s">
        <v>86</v>
      </c>
      <c r="AT137" s="161" t="s">
        <v>177</v>
      </c>
      <c r="AU137" s="161" t="s">
        <v>80</v>
      </c>
      <c r="AY137" s="16" t="s">
        <v>175</v>
      </c>
      <c r="BE137" s="162">
        <f>IF(N137="základná",J137,0)</f>
        <v>0</v>
      </c>
      <c r="BF137" s="162">
        <f>IF(N137="znížená",J137,0)</f>
        <v>0</v>
      </c>
      <c r="BG137" s="162">
        <f>IF(N137="zákl. prenesená",J137,0)</f>
        <v>0</v>
      </c>
      <c r="BH137" s="162">
        <f>IF(N137="zníž. prenesená",J137,0)</f>
        <v>0</v>
      </c>
      <c r="BI137" s="162">
        <f>IF(N137="nulová",J137,0)</f>
        <v>0</v>
      </c>
      <c r="BJ137" s="16" t="s">
        <v>80</v>
      </c>
      <c r="BK137" s="162">
        <f>ROUND(I137*H137,2)</f>
        <v>0</v>
      </c>
      <c r="BL137" s="16" t="s">
        <v>86</v>
      </c>
      <c r="BM137" s="161" t="s">
        <v>2661</v>
      </c>
    </row>
    <row r="138" spans="1:65" s="12" customFormat="1" ht="22.9" customHeight="1" x14ac:dyDescent="0.2">
      <c r="B138" s="137"/>
      <c r="D138" s="138" t="s">
        <v>68</v>
      </c>
      <c r="E138" s="147" t="s">
        <v>80</v>
      </c>
      <c r="F138" s="147" t="s">
        <v>1646</v>
      </c>
      <c r="J138" s="289"/>
      <c r="L138" s="137"/>
      <c r="M138" s="141"/>
      <c r="N138" s="142"/>
      <c r="O138" s="142"/>
      <c r="P138" s="143">
        <f>P139</f>
        <v>1.56</v>
      </c>
      <c r="Q138" s="142"/>
      <c r="R138" s="143">
        <f>R139</f>
        <v>0</v>
      </c>
      <c r="S138" s="142"/>
      <c r="T138" s="144">
        <f>T139</f>
        <v>0</v>
      </c>
      <c r="AR138" s="138" t="s">
        <v>76</v>
      </c>
      <c r="AT138" s="145" t="s">
        <v>68</v>
      </c>
      <c r="AU138" s="145" t="s">
        <v>76</v>
      </c>
      <c r="AY138" s="138" t="s">
        <v>175</v>
      </c>
      <c r="BK138" s="146">
        <f>BK139</f>
        <v>0</v>
      </c>
    </row>
    <row r="139" spans="1:65" s="291" customFormat="1" ht="16.5" customHeight="1" x14ac:dyDescent="0.2">
      <c r="A139" s="290"/>
      <c r="B139" s="149"/>
      <c r="C139" s="150" t="s">
        <v>97</v>
      </c>
      <c r="D139" s="150" t="s">
        <v>177</v>
      </c>
      <c r="E139" s="151" t="s">
        <v>2662</v>
      </c>
      <c r="F139" s="152" t="s">
        <v>2663</v>
      </c>
      <c r="G139" s="153" t="s">
        <v>180</v>
      </c>
      <c r="H139" s="154">
        <v>390</v>
      </c>
      <c r="I139" s="155"/>
      <c r="J139" s="155"/>
      <c r="K139" s="156"/>
      <c r="L139" s="29"/>
      <c r="M139" s="157"/>
      <c r="N139" s="158"/>
      <c r="O139" s="159">
        <v>4.0000000000000001E-3</v>
      </c>
      <c r="P139" s="159">
        <f>O139*H139</f>
        <v>1.56</v>
      </c>
      <c r="Q139" s="159">
        <v>0</v>
      </c>
      <c r="R139" s="159">
        <f>Q139*H139</f>
        <v>0</v>
      </c>
      <c r="S139" s="159">
        <v>0</v>
      </c>
      <c r="T139" s="160">
        <f>S139*H139</f>
        <v>0</v>
      </c>
      <c r="U139" s="290"/>
      <c r="V139" s="290"/>
      <c r="W139" s="290"/>
      <c r="X139" s="290"/>
      <c r="Y139" s="290"/>
      <c r="Z139" s="290"/>
      <c r="AA139" s="290"/>
      <c r="AB139" s="290"/>
      <c r="AC139" s="290"/>
      <c r="AD139" s="290"/>
      <c r="AE139" s="290"/>
      <c r="AR139" s="161" t="s">
        <v>86</v>
      </c>
      <c r="AT139" s="161" t="s">
        <v>177</v>
      </c>
      <c r="AU139" s="161" t="s">
        <v>80</v>
      </c>
      <c r="AY139" s="16" t="s">
        <v>175</v>
      </c>
      <c r="BE139" s="162">
        <f>IF(N139="základná",J139,0)</f>
        <v>0</v>
      </c>
      <c r="BF139" s="162">
        <f>IF(N139="znížená",J139,0)</f>
        <v>0</v>
      </c>
      <c r="BG139" s="162">
        <f>IF(N139="zákl. prenesená",J139,0)</f>
        <v>0</v>
      </c>
      <c r="BH139" s="162">
        <f>IF(N139="zníž. prenesená",J139,0)</f>
        <v>0</v>
      </c>
      <c r="BI139" s="162">
        <f>IF(N139="nulová",J139,0)</f>
        <v>0</v>
      </c>
      <c r="BJ139" s="16" t="s">
        <v>80</v>
      </c>
      <c r="BK139" s="162">
        <f>ROUND(I139*H139,2)</f>
        <v>0</v>
      </c>
      <c r="BL139" s="16" t="s">
        <v>86</v>
      </c>
      <c r="BM139" s="161" t="s">
        <v>2664</v>
      </c>
    </row>
    <row r="140" spans="1:65" s="12" customFormat="1" ht="22.9" customHeight="1" x14ac:dyDescent="0.2">
      <c r="B140" s="137"/>
      <c r="D140" s="138" t="s">
        <v>68</v>
      </c>
      <c r="E140" s="147" t="s">
        <v>91</v>
      </c>
      <c r="F140" s="147" t="s">
        <v>1011</v>
      </c>
      <c r="J140" s="289"/>
      <c r="L140" s="137"/>
      <c r="M140" s="141"/>
      <c r="N140" s="142"/>
      <c r="O140" s="142"/>
      <c r="P140" s="143">
        <f>SUM(P141:P151)</f>
        <v>322.30405999999999</v>
      </c>
      <c r="Q140" s="142"/>
      <c r="R140" s="143">
        <f>SUM(R141:R151)</f>
        <v>417.28411399999999</v>
      </c>
      <c r="S140" s="142"/>
      <c r="T140" s="144">
        <f>SUM(T141:T151)</f>
        <v>0</v>
      </c>
      <c r="AR140" s="138" t="s">
        <v>76</v>
      </c>
      <c r="AT140" s="145" t="s">
        <v>68</v>
      </c>
      <c r="AU140" s="145" t="s">
        <v>76</v>
      </c>
      <c r="AY140" s="138" t="s">
        <v>175</v>
      </c>
      <c r="BK140" s="146">
        <f>SUM(BK141:BK151)</f>
        <v>0</v>
      </c>
    </row>
    <row r="141" spans="1:65" s="291" customFormat="1" ht="33" customHeight="1" x14ac:dyDescent="0.2">
      <c r="A141" s="290"/>
      <c r="B141" s="149"/>
      <c r="C141" s="150" t="s">
        <v>99</v>
      </c>
      <c r="D141" s="150" t="s">
        <v>177</v>
      </c>
      <c r="E141" s="151" t="s">
        <v>2665</v>
      </c>
      <c r="F141" s="152" t="s">
        <v>2666</v>
      </c>
      <c r="G141" s="153" t="s">
        <v>180</v>
      </c>
      <c r="H141" s="154">
        <v>299</v>
      </c>
      <c r="I141" s="155"/>
      <c r="J141" s="155"/>
      <c r="K141" s="156"/>
      <c r="L141" s="29"/>
      <c r="M141" s="157"/>
      <c r="N141" s="158"/>
      <c r="O141" s="159">
        <v>2.0119999999999999E-2</v>
      </c>
      <c r="P141" s="159">
        <f t="shared" ref="P141:P147" si="0">O141*H141</f>
        <v>6.0158800000000001</v>
      </c>
      <c r="Q141" s="159">
        <v>0.106</v>
      </c>
      <c r="R141" s="159">
        <f t="shared" ref="R141:R147" si="1">Q141*H141</f>
        <v>31.693999999999999</v>
      </c>
      <c r="S141" s="159">
        <v>0</v>
      </c>
      <c r="T141" s="160">
        <f t="shared" ref="T141:T147" si="2">S141*H141</f>
        <v>0</v>
      </c>
      <c r="U141" s="290"/>
      <c r="V141" s="290"/>
      <c r="W141" s="290"/>
      <c r="X141" s="290"/>
      <c r="Y141" s="290"/>
      <c r="Z141" s="290"/>
      <c r="AA141" s="290"/>
      <c r="AB141" s="290"/>
      <c r="AC141" s="290"/>
      <c r="AD141" s="290"/>
      <c r="AE141" s="290"/>
      <c r="AR141" s="161" t="s">
        <v>86</v>
      </c>
      <c r="AT141" s="161" t="s">
        <v>177</v>
      </c>
      <c r="AU141" s="161" t="s">
        <v>80</v>
      </c>
      <c r="AY141" s="16" t="s">
        <v>175</v>
      </c>
      <c r="BE141" s="162">
        <f t="shared" ref="BE141:BE147" si="3">IF(N141="základná",J141,0)</f>
        <v>0</v>
      </c>
      <c r="BF141" s="162">
        <f t="shared" ref="BF141:BF147" si="4">IF(N141="znížená",J141,0)</f>
        <v>0</v>
      </c>
      <c r="BG141" s="162">
        <f t="shared" ref="BG141:BG147" si="5">IF(N141="zákl. prenesená",J141,0)</f>
        <v>0</v>
      </c>
      <c r="BH141" s="162">
        <f t="shared" ref="BH141:BH147" si="6">IF(N141="zníž. prenesená",J141,0)</f>
        <v>0</v>
      </c>
      <c r="BI141" s="162">
        <f t="shared" ref="BI141:BI147" si="7">IF(N141="nulová",J141,0)</f>
        <v>0</v>
      </c>
      <c r="BJ141" s="16" t="s">
        <v>80</v>
      </c>
      <c r="BK141" s="162">
        <f t="shared" ref="BK141:BK147" si="8">ROUND(I141*H141,2)</f>
        <v>0</v>
      </c>
      <c r="BL141" s="16" t="s">
        <v>86</v>
      </c>
      <c r="BM141" s="161" t="s">
        <v>2667</v>
      </c>
    </row>
    <row r="142" spans="1:65" s="291" customFormat="1" ht="33" customHeight="1" x14ac:dyDescent="0.2">
      <c r="A142" s="290"/>
      <c r="B142" s="149"/>
      <c r="C142" s="150" t="s">
        <v>102</v>
      </c>
      <c r="D142" s="150" t="s">
        <v>177</v>
      </c>
      <c r="E142" s="151" t="s">
        <v>2668</v>
      </c>
      <c r="F142" s="152" t="s">
        <v>2669</v>
      </c>
      <c r="G142" s="153" t="s">
        <v>180</v>
      </c>
      <c r="H142" s="154">
        <v>91</v>
      </c>
      <c r="I142" s="155"/>
      <c r="J142" s="155"/>
      <c r="K142" s="156"/>
      <c r="L142" s="29"/>
      <c r="M142" s="157"/>
      <c r="N142" s="158"/>
      <c r="O142" s="159">
        <v>2.0119999999999999E-2</v>
      </c>
      <c r="P142" s="159">
        <f t="shared" si="0"/>
        <v>1.8309199999999999</v>
      </c>
      <c r="Q142" s="159">
        <v>0.106</v>
      </c>
      <c r="R142" s="159">
        <f t="shared" si="1"/>
        <v>9.645999999999999</v>
      </c>
      <c r="S142" s="159">
        <v>0</v>
      </c>
      <c r="T142" s="160">
        <f t="shared" si="2"/>
        <v>0</v>
      </c>
      <c r="U142" s="290"/>
      <c r="V142" s="290"/>
      <c r="W142" s="290"/>
      <c r="X142" s="290"/>
      <c r="Y142" s="290"/>
      <c r="Z142" s="290"/>
      <c r="AA142" s="290"/>
      <c r="AB142" s="290"/>
      <c r="AC142" s="290"/>
      <c r="AD142" s="290"/>
      <c r="AE142" s="290"/>
      <c r="AR142" s="161" t="s">
        <v>86</v>
      </c>
      <c r="AT142" s="161" t="s">
        <v>177</v>
      </c>
      <c r="AU142" s="161" t="s">
        <v>80</v>
      </c>
      <c r="AY142" s="16" t="s">
        <v>175</v>
      </c>
      <c r="BE142" s="162">
        <f t="shared" si="3"/>
        <v>0</v>
      </c>
      <c r="BF142" s="162">
        <f t="shared" si="4"/>
        <v>0</v>
      </c>
      <c r="BG142" s="162">
        <f t="shared" si="5"/>
        <v>0</v>
      </c>
      <c r="BH142" s="162">
        <f t="shared" si="6"/>
        <v>0</v>
      </c>
      <c r="BI142" s="162">
        <f t="shared" si="7"/>
        <v>0</v>
      </c>
      <c r="BJ142" s="16" t="s">
        <v>80</v>
      </c>
      <c r="BK142" s="162">
        <f t="shared" si="8"/>
        <v>0</v>
      </c>
      <c r="BL142" s="16" t="s">
        <v>86</v>
      </c>
      <c r="BM142" s="161" t="s">
        <v>2670</v>
      </c>
    </row>
    <row r="143" spans="1:65" s="291" customFormat="1" ht="33" customHeight="1" x14ac:dyDescent="0.2">
      <c r="A143" s="290"/>
      <c r="B143" s="149"/>
      <c r="C143" s="150" t="s">
        <v>105</v>
      </c>
      <c r="D143" s="150" t="s">
        <v>177</v>
      </c>
      <c r="E143" s="151" t="s">
        <v>2671</v>
      </c>
      <c r="F143" s="152" t="s">
        <v>2672</v>
      </c>
      <c r="G143" s="153" t="s">
        <v>180</v>
      </c>
      <c r="H143" s="154">
        <v>91</v>
      </c>
      <c r="I143" s="155"/>
      <c r="J143" s="155"/>
      <c r="K143" s="156"/>
      <c r="L143" s="29"/>
      <c r="M143" s="157"/>
      <c r="N143" s="158"/>
      <c r="O143" s="159">
        <v>2.512E-2</v>
      </c>
      <c r="P143" s="159">
        <f t="shared" si="0"/>
        <v>2.28592</v>
      </c>
      <c r="Q143" s="159">
        <v>0.19900000000000001</v>
      </c>
      <c r="R143" s="159">
        <f t="shared" si="1"/>
        <v>18.109000000000002</v>
      </c>
      <c r="S143" s="159">
        <v>0</v>
      </c>
      <c r="T143" s="160">
        <f t="shared" si="2"/>
        <v>0</v>
      </c>
      <c r="U143" s="290"/>
      <c r="V143" s="290"/>
      <c r="W143" s="290"/>
      <c r="X143" s="290"/>
      <c r="Y143" s="290"/>
      <c r="Z143" s="290"/>
      <c r="AA143" s="290"/>
      <c r="AB143" s="290"/>
      <c r="AC143" s="290"/>
      <c r="AD143" s="290"/>
      <c r="AE143" s="290"/>
      <c r="AR143" s="161" t="s">
        <v>86</v>
      </c>
      <c r="AT143" s="161" t="s">
        <v>177</v>
      </c>
      <c r="AU143" s="161" t="s">
        <v>80</v>
      </c>
      <c r="AY143" s="16" t="s">
        <v>175</v>
      </c>
      <c r="BE143" s="162">
        <f t="shared" si="3"/>
        <v>0</v>
      </c>
      <c r="BF143" s="162">
        <f t="shared" si="4"/>
        <v>0</v>
      </c>
      <c r="BG143" s="162">
        <f t="shared" si="5"/>
        <v>0</v>
      </c>
      <c r="BH143" s="162">
        <f t="shared" si="6"/>
        <v>0</v>
      </c>
      <c r="BI143" s="162">
        <f t="shared" si="7"/>
        <v>0</v>
      </c>
      <c r="BJ143" s="16" t="s">
        <v>80</v>
      </c>
      <c r="BK143" s="162">
        <f t="shared" si="8"/>
        <v>0</v>
      </c>
      <c r="BL143" s="16" t="s">
        <v>86</v>
      </c>
      <c r="BM143" s="161" t="s">
        <v>2673</v>
      </c>
    </row>
    <row r="144" spans="1:65" s="291" customFormat="1" ht="33" customHeight="1" x14ac:dyDescent="0.2">
      <c r="A144" s="290"/>
      <c r="B144" s="149"/>
      <c r="C144" s="150" t="s">
        <v>113</v>
      </c>
      <c r="D144" s="150" t="s">
        <v>177</v>
      </c>
      <c r="E144" s="151" t="s">
        <v>1016</v>
      </c>
      <c r="F144" s="152" t="s">
        <v>1017</v>
      </c>
      <c r="G144" s="153" t="s">
        <v>180</v>
      </c>
      <c r="H144" s="154">
        <v>299</v>
      </c>
      <c r="I144" s="155"/>
      <c r="J144" s="155"/>
      <c r="K144" s="156"/>
      <c r="L144" s="29"/>
      <c r="M144" s="157"/>
      <c r="N144" s="158"/>
      <c r="O144" s="159">
        <v>2.6120000000000001E-2</v>
      </c>
      <c r="P144" s="159">
        <f t="shared" si="0"/>
        <v>7.8098800000000006</v>
      </c>
      <c r="Q144" s="159">
        <v>0.39800000000000002</v>
      </c>
      <c r="R144" s="159">
        <f t="shared" si="1"/>
        <v>119.00200000000001</v>
      </c>
      <c r="S144" s="159">
        <v>0</v>
      </c>
      <c r="T144" s="160">
        <f t="shared" si="2"/>
        <v>0</v>
      </c>
      <c r="U144" s="290"/>
      <c r="V144" s="290"/>
      <c r="W144" s="290"/>
      <c r="X144" s="290"/>
      <c r="Y144" s="290"/>
      <c r="Z144" s="290"/>
      <c r="AA144" s="290"/>
      <c r="AB144" s="290"/>
      <c r="AC144" s="290"/>
      <c r="AD144" s="290"/>
      <c r="AE144" s="290"/>
      <c r="AR144" s="161" t="s">
        <v>86</v>
      </c>
      <c r="AT144" s="161" t="s">
        <v>177</v>
      </c>
      <c r="AU144" s="161" t="s">
        <v>80</v>
      </c>
      <c r="AY144" s="16" t="s">
        <v>175</v>
      </c>
      <c r="BE144" s="162">
        <f t="shared" si="3"/>
        <v>0</v>
      </c>
      <c r="BF144" s="162">
        <f t="shared" si="4"/>
        <v>0</v>
      </c>
      <c r="BG144" s="162">
        <f t="shared" si="5"/>
        <v>0</v>
      </c>
      <c r="BH144" s="162">
        <f t="shared" si="6"/>
        <v>0</v>
      </c>
      <c r="BI144" s="162">
        <f t="shared" si="7"/>
        <v>0</v>
      </c>
      <c r="BJ144" s="16" t="s">
        <v>80</v>
      </c>
      <c r="BK144" s="162">
        <f t="shared" si="8"/>
        <v>0</v>
      </c>
      <c r="BL144" s="16" t="s">
        <v>86</v>
      </c>
      <c r="BM144" s="161" t="s">
        <v>2674</v>
      </c>
    </row>
    <row r="145" spans="1:65" s="291" customFormat="1" ht="33" customHeight="1" x14ac:dyDescent="0.2">
      <c r="A145" s="290"/>
      <c r="B145" s="149"/>
      <c r="C145" s="150" t="s">
        <v>117</v>
      </c>
      <c r="D145" s="150" t="s">
        <v>177</v>
      </c>
      <c r="E145" s="151" t="s">
        <v>2675</v>
      </c>
      <c r="F145" s="152" t="s">
        <v>2676</v>
      </c>
      <c r="G145" s="153" t="s">
        <v>180</v>
      </c>
      <c r="H145" s="154">
        <v>299</v>
      </c>
      <c r="I145" s="155"/>
      <c r="J145" s="155"/>
      <c r="K145" s="156"/>
      <c r="L145" s="29"/>
      <c r="M145" s="157"/>
      <c r="N145" s="158"/>
      <c r="O145" s="159">
        <v>2.6120000000000001E-2</v>
      </c>
      <c r="P145" s="159">
        <f t="shared" si="0"/>
        <v>7.8098800000000006</v>
      </c>
      <c r="Q145" s="159">
        <v>0.39800000000000002</v>
      </c>
      <c r="R145" s="159">
        <f t="shared" si="1"/>
        <v>119.00200000000001</v>
      </c>
      <c r="S145" s="159">
        <v>0</v>
      </c>
      <c r="T145" s="160">
        <f t="shared" si="2"/>
        <v>0</v>
      </c>
      <c r="U145" s="290"/>
      <c r="V145" s="290"/>
      <c r="W145" s="290"/>
      <c r="X145" s="290"/>
      <c r="Y145" s="290"/>
      <c r="Z145" s="290"/>
      <c r="AA145" s="290"/>
      <c r="AB145" s="290"/>
      <c r="AC145" s="290"/>
      <c r="AD145" s="290"/>
      <c r="AE145" s="290"/>
      <c r="AR145" s="161" t="s">
        <v>86</v>
      </c>
      <c r="AT145" s="161" t="s">
        <v>177</v>
      </c>
      <c r="AU145" s="161" t="s">
        <v>80</v>
      </c>
      <c r="AY145" s="16" t="s">
        <v>175</v>
      </c>
      <c r="BE145" s="162">
        <f t="shared" si="3"/>
        <v>0</v>
      </c>
      <c r="BF145" s="162">
        <f t="shared" si="4"/>
        <v>0</v>
      </c>
      <c r="BG145" s="162">
        <f t="shared" si="5"/>
        <v>0</v>
      </c>
      <c r="BH145" s="162">
        <f t="shared" si="6"/>
        <v>0</v>
      </c>
      <c r="BI145" s="162">
        <f t="shared" si="7"/>
        <v>0</v>
      </c>
      <c r="BJ145" s="16" t="s">
        <v>80</v>
      </c>
      <c r="BK145" s="162">
        <f t="shared" si="8"/>
        <v>0</v>
      </c>
      <c r="BL145" s="16" t="s">
        <v>86</v>
      </c>
      <c r="BM145" s="161" t="s">
        <v>2677</v>
      </c>
    </row>
    <row r="146" spans="1:65" s="291" customFormat="1" ht="24.2" customHeight="1" x14ac:dyDescent="0.2">
      <c r="A146" s="290"/>
      <c r="B146" s="149"/>
      <c r="C146" s="150" t="s">
        <v>119</v>
      </c>
      <c r="D146" s="150" t="s">
        <v>177</v>
      </c>
      <c r="E146" s="151" t="s">
        <v>2678</v>
      </c>
      <c r="F146" s="152" t="s">
        <v>2679</v>
      </c>
      <c r="G146" s="153" t="s">
        <v>180</v>
      </c>
      <c r="H146" s="154">
        <v>299</v>
      </c>
      <c r="I146" s="155"/>
      <c r="J146" s="155"/>
      <c r="K146" s="156"/>
      <c r="L146" s="29"/>
      <c r="M146" s="157"/>
      <c r="N146" s="158"/>
      <c r="O146" s="159">
        <v>0.81042000000000003</v>
      </c>
      <c r="P146" s="159">
        <f t="shared" si="0"/>
        <v>242.31558000000001</v>
      </c>
      <c r="Q146" s="159">
        <v>0.13800000000000001</v>
      </c>
      <c r="R146" s="159">
        <f t="shared" si="1"/>
        <v>41.262</v>
      </c>
      <c r="S146" s="159">
        <v>0</v>
      </c>
      <c r="T146" s="160">
        <f t="shared" si="2"/>
        <v>0</v>
      </c>
      <c r="U146" s="290"/>
      <c r="V146" s="290"/>
      <c r="W146" s="290"/>
      <c r="X146" s="290"/>
      <c r="Y146" s="290"/>
      <c r="Z146" s="290"/>
      <c r="AA146" s="290"/>
      <c r="AB146" s="290"/>
      <c r="AC146" s="290"/>
      <c r="AD146" s="290"/>
      <c r="AE146" s="290"/>
      <c r="AR146" s="161" t="s">
        <v>86</v>
      </c>
      <c r="AT146" s="161" t="s">
        <v>177</v>
      </c>
      <c r="AU146" s="161" t="s">
        <v>80</v>
      </c>
      <c r="AY146" s="16" t="s">
        <v>175</v>
      </c>
      <c r="BE146" s="162">
        <f t="shared" si="3"/>
        <v>0</v>
      </c>
      <c r="BF146" s="162">
        <f t="shared" si="4"/>
        <v>0</v>
      </c>
      <c r="BG146" s="162">
        <f t="shared" si="5"/>
        <v>0</v>
      </c>
      <c r="BH146" s="162">
        <f t="shared" si="6"/>
        <v>0</v>
      </c>
      <c r="BI146" s="162">
        <f t="shared" si="7"/>
        <v>0</v>
      </c>
      <c r="BJ146" s="16" t="s">
        <v>80</v>
      </c>
      <c r="BK146" s="162">
        <f t="shared" si="8"/>
        <v>0</v>
      </c>
      <c r="BL146" s="16" t="s">
        <v>86</v>
      </c>
      <c r="BM146" s="161" t="s">
        <v>2680</v>
      </c>
    </row>
    <row r="147" spans="1:65" s="291" customFormat="1" ht="16.5" customHeight="1" x14ac:dyDescent="0.2">
      <c r="A147" s="290"/>
      <c r="B147" s="149"/>
      <c r="C147" s="178" t="s">
        <v>121</v>
      </c>
      <c r="D147" s="178" t="s">
        <v>324</v>
      </c>
      <c r="E147" s="179" t="s">
        <v>2681</v>
      </c>
      <c r="F147" s="180" t="s">
        <v>2682</v>
      </c>
      <c r="G147" s="181" t="s">
        <v>180</v>
      </c>
      <c r="H147" s="182">
        <v>304.98</v>
      </c>
      <c r="I147" s="183"/>
      <c r="J147" s="183"/>
      <c r="K147" s="184"/>
      <c r="L147" s="185"/>
      <c r="M147" s="186"/>
      <c r="N147" s="187"/>
      <c r="O147" s="159">
        <v>0</v>
      </c>
      <c r="P147" s="159">
        <f t="shared" si="0"/>
        <v>0</v>
      </c>
      <c r="Q147" s="159">
        <v>0.184</v>
      </c>
      <c r="R147" s="159">
        <f t="shared" si="1"/>
        <v>56.116320000000002</v>
      </c>
      <c r="S147" s="159">
        <v>0</v>
      </c>
      <c r="T147" s="160">
        <f t="shared" si="2"/>
        <v>0</v>
      </c>
      <c r="U147" s="290"/>
      <c r="V147" s="290"/>
      <c r="W147" s="290"/>
      <c r="X147" s="290"/>
      <c r="Y147" s="290"/>
      <c r="Z147" s="290"/>
      <c r="AA147" s="290"/>
      <c r="AB147" s="290"/>
      <c r="AC147" s="290"/>
      <c r="AD147" s="290"/>
      <c r="AE147" s="290"/>
      <c r="AR147" s="161" t="s">
        <v>99</v>
      </c>
      <c r="AT147" s="161" t="s">
        <v>324</v>
      </c>
      <c r="AU147" s="161" t="s">
        <v>80</v>
      </c>
      <c r="AY147" s="16" t="s">
        <v>175</v>
      </c>
      <c r="BE147" s="162">
        <f t="shared" si="3"/>
        <v>0</v>
      </c>
      <c r="BF147" s="162">
        <f t="shared" si="4"/>
        <v>0</v>
      </c>
      <c r="BG147" s="162">
        <f t="shared" si="5"/>
        <v>0</v>
      </c>
      <c r="BH147" s="162">
        <f t="shared" si="6"/>
        <v>0</v>
      </c>
      <c r="BI147" s="162">
        <f t="shared" si="7"/>
        <v>0</v>
      </c>
      <c r="BJ147" s="16" t="s">
        <v>80</v>
      </c>
      <c r="BK147" s="162">
        <f t="shared" si="8"/>
        <v>0</v>
      </c>
      <c r="BL147" s="16" t="s">
        <v>86</v>
      </c>
      <c r="BM147" s="161" t="s">
        <v>2683</v>
      </c>
    </row>
    <row r="148" spans="1:65" s="13" customFormat="1" x14ac:dyDescent="0.2">
      <c r="B148" s="163"/>
      <c r="D148" s="164" t="s">
        <v>182</v>
      </c>
      <c r="F148" s="166" t="s">
        <v>2684</v>
      </c>
      <c r="H148" s="167">
        <v>304.98</v>
      </c>
      <c r="L148" s="163"/>
      <c r="M148" s="168"/>
      <c r="N148" s="169"/>
      <c r="O148" s="169"/>
      <c r="P148" s="169"/>
      <c r="Q148" s="169"/>
      <c r="R148" s="169"/>
      <c r="S148" s="169"/>
      <c r="T148" s="170"/>
      <c r="AT148" s="165" t="s">
        <v>182</v>
      </c>
      <c r="AU148" s="165" t="s">
        <v>80</v>
      </c>
      <c r="AV148" s="13" t="s">
        <v>80</v>
      </c>
      <c r="AW148" s="13" t="s">
        <v>3</v>
      </c>
      <c r="AX148" s="13" t="s">
        <v>76</v>
      </c>
      <c r="AY148" s="165" t="s">
        <v>175</v>
      </c>
    </row>
    <row r="149" spans="1:65" s="291" customFormat="1" ht="44.25" customHeight="1" x14ac:dyDescent="0.2">
      <c r="A149" s="290"/>
      <c r="B149" s="149"/>
      <c r="C149" s="150" t="s">
        <v>123</v>
      </c>
      <c r="D149" s="150" t="s">
        <v>177</v>
      </c>
      <c r="E149" s="151" t="s">
        <v>2685</v>
      </c>
      <c r="F149" s="152" t="s">
        <v>2686</v>
      </c>
      <c r="G149" s="153" t="s">
        <v>180</v>
      </c>
      <c r="H149" s="154">
        <v>91</v>
      </c>
      <c r="I149" s="155"/>
      <c r="J149" s="155"/>
      <c r="K149" s="156"/>
      <c r="L149" s="29"/>
      <c r="M149" s="157"/>
      <c r="N149" s="158"/>
      <c r="O149" s="159">
        <v>0.59599999999999997</v>
      </c>
      <c r="P149" s="159">
        <f>O149*H149</f>
        <v>54.235999999999997</v>
      </c>
      <c r="Q149" s="159">
        <v>0.112</v>
      </c>
      <c r="R149" s="159">
        <f>Q149*H149</f>
        <v>10.192</v>
      </c>
      <c r="S149" s="159">
        <v>0</v>
      </c>
      <c r="T149" s="160">
        <f>S149*H149</f>
        <v>0</v>
      </c>
      <c r="U149" s="290"/>
      <c r="V149" s="290"/>
      <c r="W149" s="290"/>
      <c r="X149" s="290"/>
      <c r="Y149" s="290"/>
      <c r="Z149" s="290"/>
      <c r="AA149" s="290"/>
      <c r="AB149" s="290"/>
      <c r="AC149" s="290"/>
      <c r="AD149" s="290"/>
      <c r="AE149" s="290"/>
      <c r="AR149" s="161" t="s">
        <v>86</v>
      </c>
      <c r="AT149" s="161" t="s">
        <v>177</v>
      </c>
      <c r="AU149" s="161" t="s">
        <v>80</v>
      </c>
      <c r="AY149" s="16" t="s">
        <v>175</v>
      </c>
      <c r="BE149" s="162">
        <f>IF(N149="základná",J149,0)</f>
        <v>0</v>
      </c>
      <c r="BF149" s="162">
        <f>IF(N149="znížená",J149,0)</f>
        <v>0</v>
      </c>
      <c r="BG149" s="162">
        <f>IF(N149="zákl. prenesená",J149,0)</f>
        <v>0</v>
      </c>
      <c r="BH149" s="162">
        <f>IF(N149="zníž. prenesená",J149,0)</f>
        <v>0</v>
      </c>
      <c r="BI149" s="162">
        <f>IF(N149="nulová",J149,0)</f>
        <v>0</v>
      </c>
      <c r="BJ149" s="16" t="s">
        <v>80</v>
      </c>
      <c r="BK149" s="162">
        <f>ROUND(I149*H149,2)</f>
        <v>0</v>
      </c>
      <c r="BL149" s="16" t="s">
        <v>86</v>
      </c>
      <c r="BM149" s="161" t="s">
        <v>2687</v>
      </c>
    </row>
    <row r="150" spans="1:65" s="291" customFormat="1" ht="26.25" customHeight="1" x14ac:dyDescent="0.2">
      <c r="A150" s="290"/>
      <c r="B150" s="149"/>
      <c r="C150" s="178" t="s">
        <v>243</v>
      </c>
      <c r="D150" s="178" t="s">
        <v>324</v>
      </c>
      <c r="E150" s="179" t="s">
        <v>2688</v>
      </c>
      <c r="F150" s="180" t="s">
        <v>2689</v>
      </c>
      <c r="G150" s="181" t="s">
        <v>180</v>
      </c>
      <c r="H150" s="182">
        <v>91.91</v>
      </c>
      <c r="I150" s="183"/>
      <c r="J150" s="183"/>
      <c r="K150" s="184"/>
      <c r="L150" s="185"/>
      <c r="M150" s="186"/>
      <c r="N150" s="187"/>
      <c r="O150" s="159">
        <v>0</v>
      </c>
      <c r="P150" s="159">
        <f>O150*H150</f>
        <v>0</v>
      </c>
      <c r="Q150" s="159">
        <v>0.13339999999999999</v>
      </c>
      <c r="R150" s="159">
        <f>Q150*H150</f>
        <v>12.260793999999999</v>
      </c>
      <c r="S150" s="159">
        <v>0</v>
      </c>
      <c r="T150" s="160">
        <f>S150*H150</f>
        <v>0</v>
      </c>
      <c r="U150" s="290"/>
      <c r="V150" s="290"/>
      <c r="W150" s="290"/>
      <c r="X150" s="290"/>
      <c r="Y150" s="290"/>
      <c r="Z150" s="290"/>
      <c r="AA150" s="290"/>
      <c r="AB150" s="290"/>
      <c r="AC150" s="290"/>
      <c r="AD150" s="290"/>
      <c r="AE150" s="290"/>
      <c r="AR150" s="161" t="s">
        <v>99</v>
      </c>
      <c r="AT150" s="161" t="s">
        <v>324</v>
      </c>
      <c r="AU150" s="161" t="s">
        <v>80</v>
      </c>
      <c r="AY150" s="16" t="s">
        <v>175</v>
      </c>
      <c r="BE150" s="162">
        <f>IF(N150="základná",J150,0)</f>
        <v>0</v>
      </c>
      <c r="BF150" s="162">
        <f>IF(N150="znížená",J150,0)</f>
        <v>0</v>
      </c>
      <c r="BG150" s="162">
        <f>IF(N150="zákl. prenesená",J150,0)</f>
        <v>0</v>
      </c>
      <c r="BH150" s="162">
        <f>IF(N150="zníž. prenesená",J150,0)</f>
        <v>0</v>
      </c>
      <c r="BI150" s="162">
        <f>IF(N150="nulová",J150,0)</f>
        <v>0</v>
      </c>
      <c r="BJ150" s="16" t="s">
        <v>80</v>
      </c>
      <c r="BK150" s="162">
        <f>ROUND(I150*H150,2)</f>
        <v>0</v>
      </c>
      <c r="BL150" s="16" t="s">
        <v>86</v>
      </c>
      <c r="BM150" s="161" t="s">
        <v>2690</v>
      </c>
    </row>
    <row r="151" spans="1:65" s="13" customFormat="1" x14ac:dyDescent="0.2">
      <c r="B151" s="163"/>
      <c r="D151" s="164" t="s">
        <v>182</v>
      </c>
      <c r="F151" s="166" t="s">
        <v>2691</v>
      </c>
      <c r="H151" s="167">
        <v>91.91</v>
      </c>
      <c r="L151" s="163"/>
      <c r="M151" s="168"/>
      <c r="N151" s="169"/>
      <c r="O151" s="169"/>
      <c r="P151" s="169"/>
      <c r="Q151" s="169"/>
      <c r="R151" s="169"/>
      <c r="S151" s="169"/>
      <c r="T151" s="170"/>
      <c r="AT151" s="165" t="s">
        <v>182</v>
      </c>
      <c r="AU151" s="165" t="s">
        <v>80</v>
      </c>
      <c r="AV151" s="13" t="s">
        <v>80</v>
      </c>
      <c r="AW151" s="13" t="s">
        <v>3</v>
      </c>
      <c r="AX151" s="13" t="s">
        <v>76</v>
      </c>
      <c r="AY151" s="165" t="s">
        <v>175</v>
      </c>
    </row>
    <row r="152" spans="1:65" s="12" customFormat="1" ht="22.9" customHeight="1" x14ac:dyDescent="0.2">
      <c r="B152" s="137"/>
      <c r="D152" s="138" t="s">
        <v>68</v>
      </c>
      <c r="E152" s="147" t="s">
        <v>102</v>
      </c>
      <c r="F152" s="147" t="s">
        <v>226</v>
      </c>
      <c r="J152" s="289"/>
      <c r="L152" s="137"/>
      <c r="M152" s="141"/>
      <c r="N152" s="142"/>
      <c r="O152" s="142"/>
      <c r="P152" s="143">
        <f>SUM(P153:P158)</f>
        <v>29.483039999999999</v>
      </c>
      <c r="Q152" s="142"/>
      <c r="R152" s="143">
        <f>SUM(R153:R158)</f>
        <v>36.725000399999999</v>
      </c>
      <c r="S152" s="142"/>
      <c r="T152" s="144">
        <f>SUM(T153:T158)</f>
        <v>0</v>
      </c>
      <c r="AR152" s="138" t="s">
        <v>76</v>
      </c>
      <c r="AT152" s="145" t="s">
        <v>68</v>
      </c>
      <c r="AU152" s="145" t="s">
        <v>76</v>
      </c>
      <c r="AY152" s="138" t="s">
        <v>175</v>
      </c>
      <c r="BK152" s="146">
        <f>SUM(BK153:BK158)</f>
        <v>0</v>
      </c>
    </row>
    <row r="153" spans="1:65" s="291" customFormat="1" ht="36.75" customHeight="1" x14ac:dyDescent="0.2">
      <c r="A153" s="290"/>
      <c r="B153" s="149"/>
      <c r="C153" s="150" t="s">
        <v>247</v>
      </c>
      <c r="D153" s="150" t="s">
        <v>177</v>
      </c>
      <c r="E153" s="151" t="s">
        <v>2956</v>
      </c>
      <c r="F153" s="152" t="s">
        <v>2957</v>
      </c>
      <c r="G153" s="153" t="s">
        <v>250</v>
      </c>
      <c r="H153" s="154">
        <v>6</v>
      </c>
      <c r="I153" s="155"/>
      <c r="J153" s="155"/>
      <c r="K153" s="156"/>
      <c r="L153" s="29"/>
      <c r="M153" s="157"/>
      <c r="N153" s="158"/>
      <c r="O153" s="159">
        <v>0.27</v>
      </c>
      <c r="P153" s="159">
        <f>O153*H153</f>
        <v>1.62</v>
      </c>
      <c r="Q153" s="159">
        <v>0.15112999999999999</v>
      </c>
      <c r="R153" s="159">
        <f>Q153*H153</f>
        <v>0.90677999999999992</v>
      </c>
      <c r="S153" s="159">
        <v>0</v>
      </c>
      <c r="T153" s="160">
        <f>S153*H153</f>
        <v>0</v>
      </c>
      <c r="U153" s="290"/>
      <c r="V153" s="290"/>
      <c r="W153" s="290"/>
      <c r="X153" s="290"/>
      <c r="Y153" s="290"/>
      <c r="Z153" s="290"/>
      <c r="AA153" s="290"/>
      <c r="AB153" s="290"/>
      <c r="AC153" s="290"/>
      <c r="AD153" s="290"/>
      <c r="AE153" s="290"/>
      <c r="AR153" s="161" t="s">
        <v>86</v>
      </c>
      <c r="AT153" s="161" t="s">
        <v>177</v>
      </c>
      <c r="AU153" s="161" t="s">
        <v>80</v>
      </c>
      <c r="AY153" s="16" t="s">
        <v>175</v>
      </c>
      <c r="BE153" s="162">
        <f>IF(N153="základná",J153,0)</f>
        <v>0</v>
      </c>
      <c r="BF153" s="162">
        <f>IF(N153="znížená",J153,0)</f>
        <v>0</v>
      </c>
      <c r="BG153" s="162">
        <f>IF(N153="zákl. prenesená",J153,0)</f>
        <v>0</v>
      </c>
      <c r="BH153" s="162">
        <f>IF(N153="zníž. prenesená",J153,0)</f>
        <v>0</v>
      </c>
      <c r="BI153" s="162">
        <f>IF(N153="nulová",J153,0)</f>
        <v>0</v>
      </c>
      <c r="BJ153" s="16" t="s">
        <v>80</v>
      </c>
      <c r="BK153" s="162">
        <f>ROUND(I153*H153,2)</f>
        <v>0</v>
      </c>
      <c r="BL153" s="16" t="s">
        <v>86</v>
      </c>
      <c r="BM153" s="161" t="s">
        <v>2958</v>
      </c>
    </row>
    <row r="154" spans="1:65" s="291" customFormat="1" ht="21.75" customHeight="1" x14ac:dyDescent="0.2">
      <c r="A154" s="290"/>
      <c r="B154" s="149"/>
      <c r="C154" s="178" t="s">
        <v>255</v>
      </c>
      <c r="D154" s="178" t="s">
        <v>324</v>
      </c>
      <c r="E154" s="179" t="s">
        <v>2959</v>
      </c>
      <c r="F154" s="180" t="s">
        <v>2960</v>
      </c>
      <c r="G154" s="181" t="s">
        <v>275</v>
      </c>
      <c r="H154" s="182">
        <v>6</v>
      </c>
      <c r="I154" s="183"/>
      <c r="J154" s="183"/>
      <c r="K154" s="184"/>
      <c r="L154" s="185"/>
      <c r="M154" s="186"/>
      <c r="N154" s="187"/>
      <c r="O154" s="159">
        <v>0</v>
      </c>
      <c r="P154" s="159">
        <f>O154*H154</f>
        <v>0</v>
      </c>
      <c r="Q154" s="159">
        <v>8.1000000000000003E-2</v>
      </c>
      <c r="R154" s="159">
        <f>Q154*H154</f>
        <v>0.48599999999999999</v>
      </c>
      <c r="S154" s="159">
        <v>0</v>
      </c>
      <c r="T154" s="160">
        <f>S154*H154</f>
        <v>0</v>
      </c>
      <c r="U154" s="290"/>
      <c r="V154" s="290"/>
      <c r="W154" s="290"/>
      <c r="X154" s="290"/>
      <c r="Y154" s="290"/>
      <c r="Z154" s="290"/>
      <c r="AA154" s="290"/>
      <c r="AB154" s="290"/>
      <c r="AC154" s="290"/>
      <c r="AD154" s="290"/>
      <c r="AE154" s="290"/>
      <c r="AR154" s="161" t="s">
        <v>99</v>
      </c>
      <c r="AT154" s="161" t="s">
        <v>324</v>
      </c>
      <c r="AU154" s="161" t="s">
        <v>80</v>
      </c>
      <c r="AY154" s="16" t="s">
        <v>175</v>
      </c>
      <c r="BE154" s="162">
        <f>IF(N154="základná",J154,0)</f>
        <v>0</v>
      </c>
      <c r="BF154" s="162">
        <f>IF(N154="znížená",J154,0)</f>
        <v>0</v>
      </c>
      <c r="BG154" s="162">
        <f>IF(N154="zákl. prenesená",J154,0)</f>
        <v>0</v>
      </c>
      <c r="BH154" s="162">
        <f>IF(N154="zníž. prenesená",J154,0)</f>
        <v>0</v>
      </c>
      <c r="BI154" s="162">
        <f>IF(N154="nulová",J154,0)</f>
        <v>0</v>
      </c>
      <c r="BJ154" s="16" t="s">
        <v>80</v>
      </c>
      <c r="BK154" s="162">
        <f>ROUND(I154*H154,2)</f>
        <v>0</v>
      </c>
      <c r="BL154" s="16" t="s">
        <v>86</v>
      </c>
      <c r="BM154" s="161" t="s">
        <v>2961</v>
      </c>
    </row>
    <row r="155" spans="1:65" s="291" customFormat="1" ht="37.9" customHeight="1" x14ac:dyDescent="0.2">
      <c r="A155" s="290"/>
      <c r="B155" s="149"/>
      <c r="C155" s="150" t="s">
        <v>265</v>
      </c>
      <c r="D155" s="150" t="s">
        <v>177</v>
      </c>
      <c r="E155" s="151" t="s">
        <v>2962</v>
      </c>
      <c r="F155" s="152" t="s">
        <v>1020</v>
      </c>
      <c r="G155" s="153" t="s">
        <v>250</v>
      </c>
      <c r="H155" s="154">
        <v>107</v>
      </c>
      <c r="I155" s="155"/>
      <c r="J155" s="155"/>
      <c r="K155" s="156"/>
      <c r="L155" s="29"/>
      <c r="M155" s="157"/>
      <c r="N155" s="158"/>
      <c r="O155" s="159">
        <v>0.13200000000000001</v>
      </c>
      <c r="P155" s="159">
        <f>O155*H155</f>
        <v>14.124000000000001</v>
      </c>
      <c r="Q155" s="159">
        <v>9.8530000000000006E-2</v>
      </c>
      <c r="R155" s="159">
        <f>Q155*H155</f>
        <v>10.542710000000001</v>
      </c>
      <c r="S155" s="159">
        <v>0</v>
      </c>
      <c r="T155" s="160">
        <f>S155*H155</f>
        <v>0</v>
      </c>
      <c r="U155" s="290"/>
      <c r="V155" s="290"/>
      <c r="W155" s="290"/>
      <c r="X155" s="290"/>
      <c r="Y155" s="290"/>
      <c r="Z155" s="290"/>
      <c r="AA155" s="290"/>
      <c r="AB155" s="290"/>
      <c r="AC155" s="290"/>
      <c r="AD155" s="290"/>
      <c r="AE155" s="290"/>
      <c r="AR155" s="161" t="s">
        <v>86</v>
      </c>
      <c r="AT155" s="161" t="s">
        <v>177</v>
      </c>
      <c r="AU155" s="161" t="s">
        <v>80</v>
      </c>
      <c r="AY155" s="16" t="s">
        <v>175</v>
      </c>
      <c r="BE155" s="162">
        <f>IF(N155="základná",J155,0)</f>
        <v>0</v>
      </c>
      <c r="BF155" s="162">
        <f>IF(N155="znížená",J155,0)</f>
        <v>0</v>
      </c>
      <c r="BG155" s="162">
        <f>IF(N155="zákl. prenesená",J155,0)</f>
        <v>0</v>
      </c>
      <c r="BH155" s="162">
        <f>IF(N155="zníž. prenesená",J155,0)</f>
        <v>0</v>
      </c>
      <c r="BI155" s="162">
        <f>IF(N155="nulová",J155,0)</f>
        <v>0</v>
      </c>
      <c r="BJ155" s="16" t="s">
        <v>80</v>
      </c>
      <c r="BK155" s="162">
        <f>ROUND(I155*H155,2)</f>
        <v>0</v>
      </c>
      <c r="BL155" s="16" t="s">
        <v>86</v>
      </c>
      <c r="BM155" s="161" t="s">
        <v>2963</v>
      </c>
    </row>
    <row r="156" spans="1:65" s="291" customFormat="1" ht="21.75" customHeight="1" x14ac:dyDescent="0.2">
      <c r="A156" s="290"/>
      <c r="B156" s="149"/>
      <c r="C156" s="178" t="s">
        <v>7</v>
      </c>
      <c r="D156" s="178" t="s">
        <v>324</v>
      </c>
      <c r="E156" s="179" t="s">
        <v>2964</v>
      </c>
      <c r="F156" s="180" t="s">
        <v>2965</v>
      </c>
      <c r="G156" s="181" t="s">
        <v>275</v>
      </c>
      <c r="H156" s="182">
        <v>107</v>
      </c>
      <c r="I156" s="183"/>
      <c r="J156" s="183"/>
      <c r="K156" s="184"/>
      <c r="L156" s="185"/>
      <c r="M156" s="186"/>
      <c r="N156" s="187"/>
      <c r="O156" s="159">
        <v>0</v>
      </c>
      <c r="P156" s="159">
        <f>O156*H156</f>
        <v>0</v>
      </c>
      <c r="Q156" s="159">
        <v>2.3E-2</v>
      </c>
      <c r="R156" s="159">
        <f>Q156*H156</f>
        <v>2.4609999999999999</v>
      </c>
      <c r="S156" s="159">
        <v>0</v>
      </c>
      <c r="T156" s="160">
        <f>S156*H156</f>
        <v>0</v>
      </c>
      <c r="U156" s="290"/>
      <c r="V156" s="290"/>
      <c r="W156" s="290"/>
      <c r="X156" s="290"/>
      <c r="Y156" s="290"/>
      <c r="Z156" s="290"/>
      <c r="AA156" s="290"/>
      <c r="AB156" s="290"/>
      <c r="AC156" s="290"/>
      <c r="AD156" s="290"/>
      <c r="AE156" s="290"/>
      <c r="AR156" s="161" t="s">
        <v>99</v>
      </c>
      <c r="AT156" s="161" t="s">
        <v>324</v>
      </c>
      <c r="AU156" s="161" t="s">
        <v>80</v>
      </c>
      <c r="AY156" s="16" t="s">
        <v>175</v>
      </c>
      <c r="BE156" s="162">
        <f>IF(N156="základná",J156,0)</f>
        <v>0</v>
      </c>
      <c r="BF156" s="162">
        <f>IF(N156="znížená",J156,0)</f>
        <v>0</v>
      </c>
      <c r="BG156" s="162">
        <f>IF(N156="zákl. prenesená",J156,0)</f>
        <v>0</v>
      </c>
      <c r="BH156" s="162">
        <f>IF(N156="zníž. prenesená",J156,0)</f>
        <v>0</v>
      </c>
      <c r="BI156" s="162">
        <f>IF(N156="nulová",J156,0)</f>
        <v>0</v>
      </c>
      <c r="BJ156" s="16" t="s">
        <v>80</v>
      </c>
      <c r="BK156" s="162">
        <f>ROUND(I156*H156,2)</f>
        <v>0</v>
      </c>
      <c r="BL156" s="16" t="s">
        <v>86</v>
      </c>
      <c r="BM156" s="161" t="s">
        <v>2966</v>
      </c>
    </row>
    <row r="157" spans="1:65" s="291" customFormat="1" ht="33" customHeight="1" x14ac:dyDescent="0.2">
      <c r="A157" s="290"/>
      <c r="B157" s="149"/>
      <c r="C157" s="150" t="s">
        <v>127</v>
      </c>
      <c r="D157" s="150" t="s">
        <v>177</v>
      </c>
      <c r="E157" s="151" t="s">
        <v>2967</v>
      </c>
      <c r="F157" s="152" t="s">
        <v>1028</v>
      </c>
      <c r="G157" s="153" t="s">
        <v>564</v>
      </c>
      <c r="H157" s="154">
        <v>10.08</v>
      </c>
      <c r="I157" s="155"/>
      <c r="J157" s="155"/>
      <c r="K157" s="156"/>
      <c r="L157" s="29"/>
      <c r="M157" s="157"/>
      <c r="N157" s="158"/>
      <c r="O157" s="159">
        <v>1.363</v>
      </c>
      <c r="P157" s="159">
        <f>O157*H157</f>
        <v>13.739039999999999</v>
      </c>
      <c r="Q157" s="159">
        <v>2.2151299999999998</v>
      </c>
      <c r="R157" s="159">
        <f>Q157*H157</f>
        <v>22.328510399999999</v>
      </c>
      <c r="S157" s="159">
        <v>0</v>
      </c>
      <c r="T157" s="160">
        <f>S157*H157</f>
        <v>0</v>
      </c>
      <c r="U157" s="290"/>
      <c r="V157" s="290"/>
      <c r="W157" s="290"/>
      <c r="X157" s="290"/>
      <c r="Y157" s="290"/>
      <c r="Z157" s="290"/>
      <c r="AA157" s="290"/>
      <c r="AB157" s="290"/>
      <c r="AC157" s="290"/>
      <c r="AD157" s="290"/>
      <c r="AE157" s="290"/>
      <c r="AR157" s="161" t="s">
        <v>86</v>
      </c>
      <c r="AT157" s="161" t="s">
        <v>177</v>
      </c>
      <c r="AU157" s="161" t="s">
        <v>80</v>
      </c>
      <c r="AY157" s="16" t="s">
        <v>175</v>
      </c>
      <c r="BE157" s="162">
        <f>IF(N157="základná",J157,0)</f>
        <v>0</v>
      </c>
      <c r="BF157" s="162">
        <f>IF(N157="znížená",J157,0)</f>
        <v>0</v>
      </c>
      <c r="BG157" s="162">
        <f>IF(N157="zákl. prenesená",J157,0)</f>
        <v>0</v>
      </c>
      <c r="BH157" s="162">
        <f>IF(N157="zníž. prenesená",J157,0)</f>
        <v>0</v>
      </c>
      <c r="BI157" s="162">
        <f>IF(N157="nulová",J157,0)</f>
        <v>0</v>
      </c>
      <c r="BJ157" s="16" t="s">
        <v>80</v>
      </c>
      <c r="BK157" s="162">
        <f>ROUND(I157*H157,2)</f>
        <v>0</v>
      </c>
      <c r="BL157" s="16" t="s">
        <v>86</v>
      </c>
      <c r="BM157" s="161" t="s">
        <v>2968</v>
      </c>
    </row>
    <row r="158" spans="1:65" s="13" customFormat="1" x14ac:dyDescent="0.2">
      <c r="B158" s="163"/>
      <c r="D158" s="164" t="s">
        <v>182</v>
      </c>
      <c r="E158" s="165" t="s">
        <v>1</v>
      </c>
      <c r="F158" s="166" t="s">
        <v>2969</v>
      </c>
      <c r="H158" s="167">
        <v>10.08</v>
      </c>
      <c r="L158" s="163"/>
      <c r="M158" s="168"/>
      <c r="N158" s="169"/>
      <c r="O158" s="169"/>
      <c r="P158" s="169"/>
      <c r="Q158" s="169"/>
      <c r="R158" s="169"/>
      <c r="S158" s="169"/>
      <c r="T158" s="170"/>
      <c r="AT158" s="165" t="s">
        <v>182</v>
      </c>
      <c r="AU158" s="165" t="s">
        <v>80</v>
      </c>
      <c r="AV158" s="13" t="s">
        <v>80</v>
      </c>
      <c r="AW158" s="13" t="s">
        <v>25</v>
      </c>
      <c r="AX158" s="13" t="s">
        <v>76</v>
      </c>
      <c r="AY158" s="165" t="s">
        <v>175</v>
      </c>
    </row>
    <row r="159" spans="1:65" s="12" customFormat="1" ht="22.9" customHeight="1" x14ac:dyDescent="0.2">
      <c r="B159" s="137"/>
      <c r="D159" s="138" t="s">
        <v>68</v>
      </c>
      <c r="E159" s="147" t="s">
        <v>308</v>
      </c>
      <c r="F159" s="147" t="s">
        <v>309</v>
      </c>
      <c r="J159" s="289"/>
      <c r="L159" s="137"/>
      <c r="M159" s="141"/>
      <c r="N159" s="142"/>
      <c r="O159" s="142"/>
      <c r="P159" s="143">
        <f>P160</f>
        <v>178.42553700000002</v>
      </c>
      <c r="Q159" s="142"/>
      <c r="R159" s="143">
        <f>R160</f>
        <v>0</v>
      </c>
      <c r="S159" s="142"/>
      <c r="T159" s="144">
        <f>T160</f>
        <v>0</v>
      </c>
      <c r="AR159" s="138" t="s">
        <v>76</v>
      </c>
      <c r="AT159" s="145" t="s">
        <v>68</v>
      </c>
      <c r="AU159" s="145" t="s">
        <v>76</v>
      </c>
      <c r="AY159" s="138" t="s">
        <v>175</v>
      </c>
      <c r="BK159" s="146">
        <f>BK160</f>
        <v>0</v>
      </c>
    </row>
    <row r="160" spans="1:65" s="291" customFormat="1" ht="33" customHeight="1" x14ac:dyDescent="0.2">
      <c r="A160" s="290"/>
      <c r="B160" s="149"/>
      <c r="C160" s="150" t="s">
        <v>129</v>
      </c>
      <c r="D160" s="150" t="s">
        <v>177</v>
      </c>
      <c r="E160" s="151" t="s">
        <v>2692</v>
      </c>
      <c r="F160" s="152" t="s">
        <v>2693</v>
      </c>
      <c r="G160" s="153" t="s">
        <v>282</v>
      </c>
      <c r="H160" s="154">
        <v>454.00900000000001</v>
      </c>
      <c r="I160" s="155"/>
      <c r="J160" s="155"/>
      <c r="K160" s="156"/>
      <c r="L160" s="29"/>
      <c r="M160" s="188"/>
      <c r="N160" s="189"/>
      <c r="O160" s="190">
        <v>0.39300000000000002</v>
      </c>
      <c r="P160" s="190">
        <f>O160*H160</f>
        <v>178.42553700000002</v>
      </c>
      <c r="Q160" s="190">
        <v>0</v>
      </c>
      <c r="R160" s="190">
        <f>Q160*H160</f>
        <v>0</v>
      </c>
      <c r="S160" s="190">
        <v>0</v>
      </c>
      <c r="T160" s="191">
        <f>S160*H160</f>
        <v>0</v>
      </c>
      <c r="U160" s="290"/>
      <c r="V160" s="290"/>
      <c r="W160" s="290"/>
      <c r="X160" s="290"/>
      <c r="Y160" s="290"/>
      <c r="Z160" s="290"/>
      <c r="AA160" s="290"/>
      <c r="AB160" s="290"/>
      <c r="AC160" s="290"/>
      <c r="AD160" s="290"/>
      <c r="AE160" s="290"/>
      <c r="AR160" s="161" t="s">
        <v>86</v>
      </c>
      <c r="AT160" s="161" t="s">
        <v>177</v>
      </c>
      <c r="AU160" s="161" t="s">
        <v>80</v>
      </c>
      <c r="AY160" s="16" t="s">
        <v>175</v>
      </c>
      <c r="BE160" s="162">
        <f>IF(N160="základná",J160,0)</f>
        <v>0</v>
      </c>
      <c r="BF160" s="162">
        <f>IF(N160="znížená",J160,0)</f>
        <v>0</v>
      </c>
      <c r="BG160" s="162">
        <f>IF(N160="zákl. prenesená",J160,0)</f>
        <v>0</v>
      </c>
      <c r="BH160" s="162">
        <f>IF(N160="zníž. prenesená",J160,0)</f>
        <v>0</v>
      </c>
      <c r="BI160" s="162">
        <f>IF(N160="nulová",J160,0)</f>
        <v>0</v>
      </c>
      <c r="BJ160" s="16" t="s">
        <v>80</v>
      </c>
      <c r="BK160" s="162">
        <f>ROUND(I160*H160,2)</f>
        <v>0</v>
      </c>
      <c r="BL160" s="16" t="s">
        <v>86</v>
      </c>
      <c r="BM160" s="161" t="s">
        <v>2694</v>
      </c>
    </row>
    <row r="161" spans="1:31" s="291" customFormat="1" ht="6.95" customHeight="1" x14ac:dyDescent="0.2">
      <c r="A161" s="290"/>
      <c r="B161" s="45"/>
      <c r="C161" s="46"/>
      <c r="D161" s="46"/>
      <c r="E161" s="46"/>
      <c r="F161" s="46"/>
      <c r="G161" s="46"/>
      <c r="H161" s="46"/>
      <c r="I161" s="46"/>
      <c r="J161" s="46"/>
      <c r="K161" s="46"/>
      <c r="L161" s="29"/>
      <c r="M161" s="290"/>
      <c r="O161" s="290"/>
      <c r="P161" s="290"/>
      <c r="Q161" s="290"/>
      <c r="R161" s="290"/>
      <c r="S161" s="290"/>
      <c r="T161" s="290"/>
      <c r="U161" s="290"/>
      <c r="V161" s="290"/>
      <c r="W161" s="290"/>
      <c r="X161" s="290"/>
      <c r="Y161" s="290"/>
      <c r="Z161" s="290"/>
      <c r="AA161" s="290"/>
      <c r="AB161" s="290"/>
      <c r="AC161" s="290"/>
      <c r="AD161" s="290"/>
      <c r="AE161" s="290"/>
    </row>
  </sheetData>
  <autoFilter ref="C124:K152"/>
  <mergeCells count="12">
    <mergeCell ref="E118:H118"/>
    <mergeCell ref="L2:V2"/>
    <mergeCell ref="E85:H85"/>
    <mergeCell ref="E87:H87"/>
    <mergeCell ref="E89:H89"/>
    <mergeCell ref="E7:H7"/>
    <mergeCell ref="E9:H9"/>
    <mergeCell ref="E11:H11"/>
    <mergeCell ref="E20:H20"/>
    <mergeCell ref="E29:H29"/>
    <mergeCell ref="E114:H114"/>
    <mergeCell ref="E116:H116"/>
  </mergeCells>
  <pageMargins left="0.39374999999999999" right="0.39374999999999999" top="0.39374999999999999" bottom="0.39374999999999999" header="0" footer="0"/>
  <pageSetup paperSize="9" scale="87" fitToHeight="100" orientation="portrait" blackAndWhite="1" r:id="rId1"/>
  <headerFooter>
    <oddFooter>&amp;CStrana &amp;P z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13"/>
  <sheetViews>
    <sheetView showGridLines="0" topLeftCell="A110" workbookViewId="0">
      <selection activeCell="F131" sqref="F131"/>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5"/>
    </row>
    <row r="2" spans="1:46" s="1" customFormat="1" ht="36.950000000000003" customHeight="1" x14ac:dyDescent="0.2">
      <c r="L2" s="298" t="s">
        <v>5</v>
      </c>
      <c r="M2" s="299"/>
      <c r="N2" s="299"/>
      <c r="O2" s="299"/>
      <c r="P2" s="299"/>
      <c r="Q2" s="299"/>
      <c r="R2" s="299"/>
      <c r="S2" s="299"/>
      <c r="T2" s="299"/>
      <c r="U2" s="299"/>
      <c r="V2" s="299"/>
      <c r="AT2" s="16" t="s">
        <v>134</v>
      </c>
    </row>
    <row r="3" spans="1:46" s="1" customFormat="1" ht="6.95" customHeight="1" x14ac:dyDescent="0.2">
      <c r="B3" s="17"/>
      <c r="C3" s="18"/>
      <c r="D3" s="18"/>
      <c r="E3" s="18"/>
      <c r="F3" s="18"/>
      <c r="G3" s="18"/>
      <c r="H3" s="18"/>
      <c r="I3" s="18"/>
      <c r="J3" s="18"/>
      <c r="K3" s="18"/>
      <c r="L3" s="19"/>
      <c r="AT3" s="16" t="s">
        <v>69</v>
      </c>
    </row>
    <row r="4" spans="1:46" s="1" customFormat="1" ht="24.95" customHeight="1" x14ac:dyDescent="0.2">
      <c r="B4" s="19"/>
      <c r="D4" s="20" t="s">
        <v>138</v>
      </c>
      <c r="L4" s="19"/>
      <c r="M4" s="96" t="s">
        <v>8</v>
      </c>
      <c r="AT4" s="16" t="s">
        <v>3</v>
      </c>
    </row>
    <row r="5" spans="1:46" s="1" customFormat="1" ht="6.95" customHeight="1" x14ac:dyDescent="0.2">
      <c r="B5" s="19"/>
      <c r="L5" s="19"/>
    </row>
    <row r="6" spans="1:46" s="1" customFormat="1" ht="12" customHeight="1" x14ac:dyDescent="0.2">
      <c r="B6" s="19"/>
      <c r="D6" s="25" t="s">
        <v>11</v>
      </c>
      <c r="L6" s="19"/>
    </row>
    <row r="7" spans="1:46" s="1" customFormat="1" ht="16.5" customHeight="1" x14ac:dyDescent="0.2">
      <c r="B7" s="19"/>
      <c r="E7" s="359" t="str">
        <f>'Rekapitulácia stavby'!K6</f>
        <v>Lipany OOPZ, Rekonštrukcia objektu</v>
      </c>
      <c r="F7" s="360"/>
      <c r="G7" s="360"/>
      <c r="H7" s="360"/>
      <c r="L7" s="19"/>
    </row>
    <row r="8" spans="1:46" s="1" customFormat="1" ht="12" customHeight="1" x14ac:dyDescent="0.2">
      <c r="B8" s="19"/>
      <c r="D8" s="25" t="s">
        <v>139</v>
      </c>
      <c r="E8" s="203"/>
      <c r="F8" s="203"/>
      <c r="G8" s="203"/>
      <c r="H8" s="203"/>
      <c r="L8" s="19"/>
    </row>
    <row r="9" spans="1:46" s="2" customFormat="1" ht="16.5" customHeight="1" x14ac:dyDescent="0.2">
      <c r="A9" s="28"/>
      <c r="B9" s="29"/>
      <c r="C9" s="28"/>
      <c r="D9" s="28"/>
      <c r="E9" s="359" t="s">
        <v>2884</v>
      </c>
      <c r="F9" s="363"/>
      <c r="G9" s="363"/>
      <c r="H9" s="363"/>
      <c r="I9" s="28"/>
      <c r="J9" s="28"/>
      <c r="K9" s="28"/>
      <c r="L9" s="40"/>
      <c r="S9" s="28"/>
      <c r="T9" s="28"/>
      <c r="U9" s="28"/>
      <c r="V9" s="28"/>
      <c r="W9" s="28"/>
      <c r="X9" s="28"/>
      <c r="Y9" s="28"/>
      <c r="Z9" s="28"/>
      <c r="AA9" s="28"/>
      <c r="AB9" s="28"/>
      <c r="AC9" s="28"/>
      <c r="AD9" s="28"/>
      <c r="AE9" s="28"/>
    </row>
    <row r="10" spans="1:46" s="2" customFormat="1" ht="12" customHeight="1" x14ac:dyDescent="0.2">
      <c r="A10" s="28"/>
      <c r="B10" s="29"/>
      <c r="C10" s="28"/>
      <c r="D10" s="25" t="s">
        <v>141</v>
      </c>
      <c r="E10" s="28"/>
      <c r="F10" s="28"/>
      <c r="G10" s="28"/>
      <c r="H10" s="28"/>
      <c r="I10" s="28"/>
      <c r="J10" s="28"/>
      <c r="K10" s="28"/>
      <c r="L10" s="40"/>
      <c r="S10" s="28"/>
      <c r="T10" s="28"/>
      <c r="U10" s="28"/>
      <c r="V10" s="28"/>
      <c r="W10" s="28"/>
      <c r="X10" s="28"/>
      <c r="Y10" s="28"/>
      <c r="Z10" s="28"/>
      <c r="AA10" s="28"/>
      <c r="AB10" s="28"/>
      <c r="AC10" s="28"/>
      <c r="AD10" s="28"/>
      <c r="AE10" s="28"/>
    </row>
    <row r="11" spans="1:46" s="2" customFormat="1" ht="16.5" customHeight="1" x14ac:dyDescent="0.2">
      <c r="A11" s="28"/>
      <c r="B11" s="29"/>
      <c r="C11" s="28"/>
      <c r="D11" s="28"/>
      <c r="E11" s="333" t="s">
        <v>2695</v>
      </c>
      <c r="F11" s="357"/>
      <c r="G11" s="357"/>
      <c r="H11" s="357"/>
      <c r="I11" s="28"/>
      <c r="J11" s="28"/>
      <c r="K11" s="28"/>
      <c r="L11" s="40"/>
      <c r="S11" s="28"/>
      <c r="T11" s="28"/>
      <c r="U11" s="28"/>
      <c r="V11" s="28"/>
      <c r="W11" s="28"/>
      <c r="X11" s="28"/>
      <c r="Y11" s="28"/>
      <c r="Z11" s="28"/>
      <c r="AA11" s="28"/>
      <c r="AB11" s="28"/>
      <c r="AC11" s="28"/>
      <c r="AD11" s="28"/>
      <c r="AE11" s="28"/>
    </row>
    <row r="12" spans="1:46" s="2" customFormat="1" x14ac:dyDescent="0.2">
      <c r="A12" s="28"/>
      <c r="B12" s="29"/>
      <c r="C12" s="28"/>
      <c r="D12" s="28"/>
      <c r="E12" s="28"/>
      <c r="F12" s="28"/>
      <c r="G12" s="28"/>
      <c r="H12" s="28"/>
      <c r="I12" s="28"/>
      <c r="J12" s="28"/>
      <c r="K12" s="28"/>
      <c r="L12" s="40"/>
      <c r="S12" s="28"/>
      <c r="T12" s="28"/>
      <c r="U12" s="28"/>
      <c r="V12" s="28"/>
      <c r="W12" s="28"/>
      <c r="X12" s="28"/>
      <c r="Y12" s="28"/>
      <c r="Z12" s="28"/>
      <c r="AA12" s="28"/>
      <c r="AB12" s="28"/>
      <c r="AC12" s="28"/>
      <c r="AD12" s="28"/>
      <c r="AE12" s="28"/>
    </row>
    <row r="13" spans="1:46" s="2" customFormat="1" ht="12" customHeight="1" x14ac:dyDescent="0.2">
      <c r="A13" s="28"/>
      <c r="B13" s="29"/>
      <c r="C13" s="28"/>
      <c r="D13" s="25" t="s">
        <v>13</v>
      </c>
      <c r="E13" s="28"/>
      <c r="F13" s="23" t="s">
        <v>1</v>
      </c>
      <c r="G13" s="28"/>
      <c r="H13" s="28"/>
      <c r="I13" s="25" t="s">
        <v>14</v>
      </c>
      <c r="J13" s="23" t="s">
        <v>1</v>
      </c>
      <c r="K13" s="28"/>
      <c r="L13" s="40"/>
      <c r="S13" s="28"/>
      <c r="T13" s="28"/>
      <c r="U13" s="28"/>
      <c r="V13" s="28"/>
      <c r="W13" s="28"/>
      <c r="X13" s="28"/>
      <c r="Y13" s="28"/>
      <c r="Z13" s="28"/>
      <c r="AA13" s="28"/>
      <c r="AB13" s="28"/>
      <c r="AC13" s="28"/>
      <c r="AD13" s="28"/>
      <c r="AE13" s="28"/>
    </row>
    <row r="14" spans="1:46" s="2" customFormat="1" ht="12" customHeight="1" x14ac:dyDescent="0.2">
      <c r="A14" s="28"/>
      <c r="B14" s="29"/>
      <c r="C14" s="28"/>
      <c r="D14" s="25" t="s">
        <v>15</v>
      </c>
      <c r="E14" s="28"/>
      <c r="F14" s="23" t="s">
        <v>16</v>
      </c>
      <c r="G14" s="28"/>
      <c r="H14" s="28"/>
      <c r="I14" s="25" t="s">
        <v>17</v>
      </c>
      <c r="J14" s="53" t="str">
        <f>'Rekapitulácia stavby'!AN8</f>
        <v>16.12.2022</v>
      </c>
      <c r="K14" s="28"/>
      <c r="L14" s="40"/>
      <c r="S14" s="28"/>
      <c r="T14" s="28"/>
      <c r="U14" s="28"/>
      <c r="V14" s="28"/>
      <c r="W14" s="28"/>
      <c r="X14" s="28"/>
      <c r="Y14" s="28"/>
      <c r="Z14" s="28"/>
      <c r="AA14" s="28"/>
      <c r="AB14" s="28"/>
      <c r="AC14" s="28"/>
      <c r="AD14" s="28"/>
      <c r="AE14" s="28"/>
    </row>
    <row r="15" spans="1:46" s="2" customFormat="1" ht="10.9" customHeight="1" x14ac:dyDescent="0.2">
      <c r="A15" s="28"/>
      <c r="B15" s="29"/>
      <c r="C15" s="28"/>
      <c r="D15" s="28"/>
      <c r="E15" s="28"/>
      <c r="F15" s="28"/>
      <c r="G15" s="28"/>
      <c r="H15" s="28"/>
      <c r="I15" s="28"/>
      <c r="J15" s="28"/>
      <c r="K15" s="28"/>
      <c r="L15" s="40"/>
      <c r="S15" s="28"/>
      <c r="T15" s="28"/>
      <c r="U15" s="28"/>
      <c r="V15" s="28"/>
      <c r="W15" s="28"/>
      <c r="X15" s="28"/>
      <c r="Y15" s="28"/>
      <c r="Z15" s="28"/>
      <c r="AA15" s="28"/>
      <c r="AB15" s="28"/>
      <c r="AC15" s="28"/>
      <c r="AD15" s="28"/>
      <c r="AE15" s="28"/>
    </row>
    <row r="16" spans="1:46" s="2" customFormat="1" ht="12" customHeight="1" x14ac:dyDescent="0.2">
      <c r="A16" s="28"/>
      <c r="B16" s="29"/>
      <c r="C16" s="28"/>
      <c r="D16" s="25" t="s">
        <v>19</v>
      </c>
      <c r="E16" s="28"/>
      <c r="F16" s="28"/>
      <c r="G16" s="28"/>
      <c r="H16" s="28"/>
      <c r="I16" s="25" t="s">
        <v>20</v>
      </c>
      <c r="J16" s="23" t="str">
        <f>IF('Rekapitulácia stavby'!AN10="","",'Rekapitulácia stavby'!AN10)</f>
        <v/>
      </c>
      <c r="K16" s="28"/>
      <c r="L16" s="40"/>
      <c r="S16" s="28"/>
      <c r="T16" s="28"/>
      <c r="U16" s="28"/>
      <c r="V16" s="28"/>
      <c r="W16" s="28"/>
      <c r="X16" s="28"/>
      <c r="Y16" s="28"/>
      <c r="Z16" s="28"/>
      <c r="AA16" s="28"/>
      <c r="AB16" s="28"/>
      <c r="AC16" s="28"/>
      <c r="AD16" s="28"/>
      <c r="AE16" s="28"/>
    </row>
    <row r="17" spans="1:31" s="2" customFormat="1" ht="18" customHeight="1" x14ac:dyDescent="0.2">
      <c r="A17" s="28"/>
      <c r="B17" s="29"/>
      <c r="C17" s="28"/>
      <c r="D17" s="28"/>
      <c r="E17" s="23" t="str">
        <f>IF('Rekapitulácia stavby'!E11="","",'Rekapitulácia stavby'!E11)</f>
        <v xml:space="preserve"> </v>
      </c>
      <c r="F17" s="28"/>
      <c r="G17" s="28"/>
      <c r="H17" s="28"/>
      <c r="I17" s="25" t="s">
        <v>21</v>
      </c>
      <c r="J17" s="23" t="str">
        <f>IF('Rekapitulácia stavby'!AN11="","",'Rekapitulácia stavby'!AN11)</f>
        <v/>
      </c>
      <c r="K17" s="28"/>
      <c r="L17" s="40"/>
      <c r="S17" s="28"/>
      <c r="T17" s="28"/>
      <c r="U17" s="28"/>
      <c r="V17" s="28"/>
      <c r="W17" s="28"/>
      <c r="X17" s="28"/>
      <c r="Y17" s="28"/>
      <c r="Z17" s="28"/>
      <c r="AA17" s="28"/>
      <c r="AB17" s="28"/>
      <c r="AC17" s="28"/>
      <c r="AD17" s="28"/>
      <c r="AE17" s="28"/>
    </row>
    <row r="18" spans="1:31" s="2" customFormat="1" ht="6.95" customHeight="1" x14ac:dyDescent="0.2">
      <c r="A18" s="28"/>
      <c r="B18" s="29"/>
      <c r="C18" s="28"/>
      <c r="D18" s="28"/>
      <c r="E18" s="28"/>
      <c r="F18" s="28"/>
      <c r="G18" s="28"/>
      <c r="H18" s="28"/>
      <c r="I18" s="28"/>
      <c r="J18" s="28"/>
      <c r="K18" s="28"/>
      <c r="L18" s="40"/>
      <c r="S18" s="28"/>
      <c r="T18" s="28"/>
      <c r="U18" s="28"/>
      <c r="V18" s="28"/>
      <c r="W18" s="28"/>
      <c r="X18" s="28"/>
      <c r="Y18" s="28"/>
      <c r="Z18" s="28"/>
      <c r="AA18" s="28"/>
      <c r="AB18" s="28"/>
      <c r="AC18" s="28"/>
      <c r="AD18" s="28"/>
      <c r="AE18" s="28"/>
    </row>
    <row r="19" spans="1:31" s="2" customFormat="1" ht="12" customHeight="1" x14ac:dyDescent="0.2">
      <c r="A19" s="28"/>
      <c r="B19" s="29"/>
      <c r="C19" s="28"/>
      <c r="D19" s="25" t="s">
        <v>22</v>
      </c>
      <c r="E19" s="28"/>
      <c r="F19" s="28"/>
      <c r="G19" s="28"/>
      <c r="H19" s="28"/>
      <c r="I19" s="25" t="s">
        <v>20</v>
      </c>
      <c r="J19" s="23" t="str">
        <f>'Rekapitulácia stavby'!AN13</f>
        <v/>
      </c>
      <c r="K19" s="28"/>
      <c r="L19" s="40"/>
      <c r="S19" s="28"/>
      <c r="T19" s="28"/>
      <c r="U19" s="28"/>
      <c r="V19" s="28"/>
      <c r="W19" s="28"/>
      <c r="X19" s="28"/>
      <c r="Y19" s="28"/>
      <c r="Z19" s="28"/>
      <c r="AA19" s="28"/>
      <c r="AB19" s="28"/>
      <c r="AC19" s="28"/>
      <c r="AD19" s="28"/>
      <c r="AE19" s="28"/>
    </row>
    <row r="20" spans="1:31" s="2" customFormat="1" ht="18" customHeight="1" x14ac:dyDescent="0.2">
      <c r="A20" s="28"/>
      <c r="B20" s="29"/>
      <c r="C20" s="28"/>
      <c r="D20" s="28"/>
      <c r="E20" s="302" t="str">
        <f>'Rekapitulácia stavby'!E14</f>
        <v xml:space="preserve"> </v>
      </c>
      <c r="F20" s="302"/>
      <c r="G20" s="302"/>
      <c r="H20" s="302"/>
      <c r="I20" s="25" t="s">
        <v>21</v>
      </c>
      <c r="J20" s="23" t="str">
        <f>'Rekapitulácia stavby'!AN14</f>
        <v/>
      </c>
      <c r="K20" s="28"/>
      <c r="L20" s="40"/>
      <c r="S20" s="28"/>
      <c r="T20" s="28"/>
      <c r="U20" s="28"/>
      <c r="V20" s="28"/>
      <c r="W20" s="28"/>
      <c r="X20" s="28"/>
      <c r="Y20" s="28"/>
      <c r="Z20" s="28"/>
      <c r="AA20" s="28"/>
      <c r="AB20" s="28"/>
      <c r="AC20" s="28"/>
      <c r="AD20" s="28"/>
      <c r="AE20" s="28"/>
    </row>
    <row r="21" spans="1:31" s="2" customFormat="1" ht="6.95" customHeight="1" x14ac:dyDescent="0.2">
      <c r="A21" s="28"/>
      <c r="B21" s="29"/>
      <c r="C21" s="28"/>
      <c r="D21" s="28"/>
      <c r="E21" s="28"/>
      <c r="F21" s="28"/>
      <c r="G21" s="28"/>
      <c r="H21" s="28"/>
      <c r="I21" s="28"/>
      <c r="J21" s="28"/>
      <c r="K21" s="28"/>
      <c r="L21" s="40"/>
      <c r="S21" s="28"/>
      <c r="T21" s="28"/>
      <c r="U21" s="28"/>
      <c r="V21" s="28"/>
      <c r="W21" s="28"/>
      <c r="X21" s="28"/>
      <c r="Y21" s="28"/>
      <c r="Z21" s="28"/>
      <c r="AA21" s="28"/>
      <c r="AB21" s="28"/>
      <c r="AC21" s="28"/>
      <c r="AD21" s="28"/>
      <c r="AE21" s="28"/>
    </row>
    <row r="22" spans="1:31" s="2" customFormat="1" ht="12" customHeight="1" x14ac:dyDescent="0.2">
      <c r="A22" s="28"/>
      <c r="B22" s="29"/>
      <c r="C22" s="28"/>
      <c r="D22" s="25" t="s">
        <v>23</v>
      </c>
      <c r="E22" s="28"/>
      <c r="F22" s="28"/>
      <c r="G22" s="28"/>
      <c r="H22" s="28"/>
      <c r="I22" s="25" t="s">
        <v>20</v>
      </c>
      <c r="J22" s="23" t="s">
        <v>1</v>
      </c>
      <c r="K22" s="28"/>
      <c r="L22" s="40"/>
      <c r="S22" s="28"/>
      <c r="T22" s="28"/>
      <c r="U22" s="28"/>
      <c r="V22" s="28"/>
      <c r="W22" s="28"/>
      <c r="X22" s="28"/>
      <c r="Y22" s="28"/>
      <c r="Z22" s="28"/>
      <c r="AA22" s="28"/>
      <c r="AB22" s="28"/>
      <c r="AC22" s="28"/>
      <c r="AD22" s="28"/>
      <c r="AE22" s="28"/>
    </row>
    <row r="23" spans="1:31" s="2" customFormat="1" ht="18" customHeight="1" x14ac:dyDescent="0.2">
      <c r="A23" s="28"/>
      <c r="B23" s="29"/>
      <c r="C23" s="28"/>
      <c r="D23" s="28"/>
      <c r="E23" s="23" t="s">
        <v>24</v>
      </c>
      <c r="F23" s="28"/>
      <c r="G23" s="28"/>
      <c r="H23" s="28"/>
      <c r="I23" s="25" t="s">
        <v>21</v>
      </c>
      <c r="J23" s="23" t="s">
        <v>1</v>
      </c>
      <c r="K23" s="28"/>
      <c r="L23" s="40"/>
      <c r="S23" s="28"/>
      <c r="T23" s="28"/>
      <c r="U23" s="28"/>
      <c r="V23" s="28"/>
      <c r="W23" s="28"/>
      <c r="X23" s="28"/>
      <c r="Y23" s="28"/>
      <c r="Z23" s="28"/>
      <c r="AA23" s="28"/>
      <c r="AB23" s="28"/>
      <c r="AC23" s="28"/>
      <c r="AD23" s="28"/>
      <c r="AE23" s="28"/>
    </row>
    <row r="24" spans="1:31" s="2" customFormat="1" ht="6.95" customHeight="1" x14ac:dyDescent="0.2">
      <c r="A24" s="28"/>
      <c r="B24" s="29"/>
      <c r="C24" s="28"/>
      <c r="D24" s="28"/>
      <c r="E24" s="28"/>
      <c r="F24" s="28"/>
      <c r="G24" s="28"/>
      <c r="H24" s="28"/>
      <c r="I24" s="28"/>
      <c r="J24" s="28"/>
      <c r="K24" s="28"/>
      <c r="L24" s="40"/>
      <c r="S24" s="28"/>
      <c r="T24" s="28"/>
      <c r="U24" s="28"/>
      <c r="V24" s="28"/>
      <c r="W24" s="28"/>
      <c r="X24" s="28"/>
      <c r="Y24" s="28"/>
      <c r="Z24" s="28"/>
      <c r="AA24" s="28"/>
      <c r="AB24" s="28"/>
      <c r="AC24" s="28"/>
      <c r="AD24" s="28"/>
      <c r="AE24" s="28"/>
    </row>
    <row r="25" spans="1:31" s="2" customFormat="1" ht="12" customHeight="1" x14ac:dyDescent="0.2">
      <c r="A25" s="28"/>
      <c r="B25" s="29"/>
      <c r="C25" s="28"/>
      <c r="D25" s="25" t="s">
        <v>26</v>
      </c>
      <c r="E25" s="28"/>
      <c r="F25" s="28"/>
      <c r="G25" s="28"/>
      <c r="H25" s="28"/>
      <c r="I25" s="25" t="s">
        <v>20</v>
      </c>
      <c r="J25" s="23" t="s">
        <v>1</v>
      </c>
      <c r="K25" s="28"/>
      <c r="L25" s="40"/>
      <c r="S25" s="28"/>
      <c r="T25" s="28"/>
      <c r="U25" s="28"/>
      <c r="V25" s="28"/>
      <c r="W25" s="28"/>
      <c r="X25" s="28"/>
      <c r="Y25" s="28"/>
      <c r="Z25" s="28"/>
      <c r="AA25" s="28"/>
      <c r="AB25" s="28"/>
      <c r="AC25" s="28"/>
      <c r="AD25" s="28"/>
      <c r="AE25" s="28"/>
    </row>
    <row r="26" spans="1:31" s="2" customFormat="1" ht="18" customHeight="1" x14ac:dyDescent="0.2">
      <c r="A26" s="28"/>
      <c r="B26" s="29"/>
      <c r="C26" s="28"/>
      <c r="D26" s="28"/>
      <c r="E26" s="23" t="s">
        <v>27</v>
      </c>
      <c r="F26" s="28"/>
      <c r="G26" s="28"/>
      <c r="H26" s="28"/>
      <c r="I26" s="25" t="s">
        <v>21</v>
      </c>
      <c r="J26" s="23" t="s">
        <v>1</v>
      </c>
      <c r="K26" s="28"/>
      <c r="L26" s="40"/>
      <c r="S26" s="28"/>
      <c r="T26" s="28"/>
      <c r="U26" s="28"/>
      <c r="V26" s="28"/>
      <c r="W26" s="28"/>
      <c r="X26" s="28"/>
      <c r="Y26" s="28"/>
      <c r="Z26" s="28"/>
      <c r="AA26" s="28"/>
      <c r="AB26" s="28"/>
      <c r="AC26" s="28"/>
      <c r="AD26" s="28"/>
      <c r="AE26" s="28"/>
    </row>
    <row r="27" spans="1:31" s="2" customFormat="1" ht="6.95" customHeight="1" x14ac:dyDescent="0.2">
      <c r="A27" s="28"/>
      <c r="B27" s="29"/>
      <c r="C27" s="28"/>
      <c r="D27" s="28"/>
      <c r="E27" s="28"/>
      <c r="F27" s="28"/>
      <c r="G27" s="28"/>
      <c r="H27" s="28"/>
      <c r="I27" s="28"/>
      <c r="J27" s="28"/>
      <c r="K27" s="28"/>
      <c r="L27" s="40"/>
      <c r="S27" s="28"/>
      <c r="T27" s="28"/>
      <c r="U27" s="28"/>
      <c r="V27" s="28"/>
      <c r="W27" s="28"/>
      <c r="X27" s="28"/>
      <c r="Y27" s="28"/>
      <c r="Z27" s="28"/>
      <c r="AA27" s="28"/>
      <c r="AB27" s="28"/>
      <c r="AC27" s="28"/>
      <c r="AD27" s="28"/>
      <c r="AE27" s="28"/>
    </row>
    <row r="28" spans="1:31" s="2" customFormat="1" ht="12" customHeight="1" x14ac:dyDescent="0.2">
      <c r="A28" s="28"/>
      <c r="B28" s="29"/>
      <c r="C28" s="28"/>
      <c r="D28" s="25" t="s">
        <v>28</v>
      </c>
      <c r="E28" s="28"/>
      <c r="F28" s="28"/>
      <c r="G28" s="28"/>
      <c r="H28" s="28"/>
      <c r="I28" s="28"/>
      <c r="J28" s="28"/>
      <c r="K28" s="28"/>
      <c r="L28" s="40"/>
      <c r="S28" s="28"/>
      <c r="T28" s="28"/>
      <c r="U28" s="28"/>
      <c r="V28" s="28"/>
      <c r="W28" s="28"/>
      <c r="X28" s="28"/>
      <c r="Y28" s="28"/>
      <c r="Z28" s="28"/>
      <c r="AA28" s="28"/>
      <c r="AB28" s="28"/>
      <c r="AC28" s="28"/>
      <c r="AD28" s="28"/>
      <c r="AE28" s="28"/>
    </row>
    <row r="29" spans="1:31" s="8" customFormat="1" ht="16.5" customHeight="1" x14ac:dyDescent="0.2">
      <c r="A29" s="98"/>
      <c r="B29" s="99"/>
      <c r="C29" s="98"/>
      <c r="D29" s="98"/>
      <c r="E29" s="304" t="s">
        <v>1</v>
      </c>
      <c r="F29" s="304"/>
      <c r="G29" s="304"/>
      <c r="H29" s="304"/>
      <c r="I29" s="98"/>
      <c r="J29" s="98"/>
      <c r="K29" s="98"/>
      <c r="L29" s="100"/>
      <c r="S29" s="98"/>
      <c r="T29" s="98"/>
      <c r="U29" s="98"/>
      <c r="V29" s="98"/>
      <c r="W29" s="98"/>
      <c r="X29" s="98"/>
      <c r="Y29" s="98"/>
      <c r="Z29" s="98"/>
      <c r="AA29" s="98"/>
      <c r="AB29" s="98"/>
      <c r="AC29" s="98"/>
      <c r="AD29" s="98"/>
      <c r="AE29" s="98"/>
    </row>
    <row r="30" spans="1:31" s="2" customFormat="1" ht="6.95" customHeight="1" x14ac:dyDescent="0.2">
      <c r="A30" s="28"/>
      <c r="B30" s="29"/>
      <c r="C30" s="28"/>
      <c r="D30" s="28"/>
      <c r="E30" s="28"/>
      <c r="F30" s="28"/>
      <c r="G30" s="28"/>
      <c r="H30" s="28"/>
      <c r="I30" s="28"/>
      <c r="J30" s="28"/>
      <c r="K30" s="28"/>
      <c r="L30" s="40"/>
      <c r="S30" s="28"/>
      <c r="T30" s="28"/>
      <c r="U30" s="28"/>
      <c r="V30" s="28"/>
      <c r="W30" s="28"/>
      <c r="X30" s="28"/>
      <c r="Y30" s="28"/>
      <c r="Z30" s="28"/>
      <c r="AA30" s="28"/>
      <c r="AB30" s="28"/>
      <c r="AC30" s="28"/>
      <c r="AD30" s="28"/>
      <c r="AE30" s="28"/>
    </row>
    <row r="31" spans="1:31" s="2" customFormat="1" ht="6.95" customHeight="1" x14ac:dyDescent="0.2">
      <c r="A31" s="28"/>
      <c r="B31" s="29"/>
      <c r="C31" s="28"/>
      <c r="D31" s="64"/>
      <c r="E31" s="64"/>
      <c r="F31" s="64"/>
      <c r="G31" s="64"/>
      <c r="H31" s="64"/>
      <c r="I31" s="64"/>
      <c r="J31" s="64"/>
      <c r="K31" s="64"/>
      <c r="L31" s="40"/>
      <c r="S31" s="28"/>
      <c r="T31" s="28"/>
      <c r="U31" s="28"/>
      <c r="V31" s="28"/>
      <c r="W31" s="28"/>
      <c r="X31" s="28"/>
      <c r="Y31" s="28"/>
      <c r="Z31" s="28"/>
      <c r="AA31" s="28"/>
      <c r="AB31" s="28"/>
      <c r="AC31" s="28"/>
      <c r="AD31" s="28"/>
      <c r="AE31" s="28"/>
    </row>
    <row r="32" spans="1:31" s="2" customFormat="1" ht="25.35" customHeight="1" x14ac:dyDescent="0.2">
      <c r="A32" s="28"/>
      <c r="B32" s="29"/>
      <c r="C32" s="28"/>
      <c r="D32" s="101" t="s">
        <v>29</v>
      </c>
      <c r="E32" s="28"/>
      <c r="F32" s="28"/>
      <c r="G32" s="28"/>
      <c r="H32" s="28"/>
      <c r="I32" s="28"/>
      <c r="J32" s="69"/>
      <c r="K32" s="28"/>
      <c r="L32" s="40"/>
      <c r="S32" s="28"/>
      <c r="T32" s="28"/>
      <c r="U32" s="28"/>
      <c r="V32" s="28"/>
      <c r="W32" s="28"/>
      <c r="X32" s="28"/>
      <c r="Y32" s="28"/>
      <c r="Z32" s="28"/>
      <c r="AA32" s="28"/>
      <c r="AB32" s="28"/>
      <c r="AC32" s="28"/>
      <c r="AD32" s="28"/>
      <c r="AE32" s="28"/>
    </row>
    <row r="33" spans="1:31" s="2" customFormat="1" ht="6.95" customHeight="1" x14ac:dyDescent="0.2">
      <c r="A33" s="28"/>
      <c r="B33" s="29"/>
      <c r="C33" s="28"/>
      <c r="D33" s="64"/>
      <c r="E33" s="64"/>
      <c r="F33" s="64"/>
      <c r="G33" s="64"/>
      <c r="H33" s="64"/>
      <c r="I33" s="64"/>
      <c r="J33" s="64"/>
      <c r="K33" s="64"/>
      <c r="L33" s="40"/>
      <c r="S33" s="28"/>
      <c r="T33" s="28"/>
      <c r="U33" s="28"/>
      <c r="V33" s="28"/>
      <c r="W33" s="28"/>
      <c r="X33" s="28"/>
      <c r="Y33" s="28"/>
      <c r="Z33" s="28"/>
      <c r="AA33" s="28"/>
      <c r="AB33" s="28"/>
      <c r="AC33" s="28"/>
      <c r="AD33" s="28"/>
      <c r="AE33" s="28"/>
    </row>
    <row r="34" spans="1:31" s="2" customFormat="1" ht="14.45" customHeight="1" x14ac:dyDescent="0.2">
      <c r="A34" s="28"/>
      <c r="B34" s="29"/>
      <c r="C34" s="28"/>
      <c r="D34" s="28"/>
      <c r="E34" s="28"/>
      <c r="F34" s="32" t="s">
        <v>31</v>
      </c>
      <c r="G34" s="28"/>
      <c r="H34" s="28"/>
      <c r="I34" s="32" t="s">
        <v>30</v>
      </c>
      <c r="J34" s="32" t="s">
        <v>32</v>
      </c>
      <c r="K34" s="28"/>
      <c r="L34" s="40"/>
      <c r="S34" s="28"/>
      <c r="T34" s="28"/>
      <c r="U34" s="28"/>
      <c r="V34" s="28"/>
      <c r="W34" s="28"/>
      <c r="X34" s="28"/>
      <c r="Y34" s="28"/>
      <c r="Z34" s="28"/>
      <c r="AA34" s="28"/>
      <c r="AB34" s="28"/>
      <c r="AC34" s="28"/>
      <c r="AD34" s="28"/>
      <c r="AE34" s="28"/>
    </row>
    <row r="35" spans="1:31" s="2" customFormat="1" ht="14.45" customHeight="1" x14ac:dyDescent="0.2">
      <c r="A35" s="28"/>
      <c r="B35" s="29"/>
      <c r="C35" s="28"/>
      <c r="D35" s="97" t="s">
        <v>33</v>
      </c>
      <c r="E35" s="34" t="s">
        <v>34</v>
      </c>
      <c r="F35" s="102">
        <f>ROUND((SUM(BE130:BE212)),  2)</f>
        <v>0</v>
      </c>
      <c r="G35" s="103"/>
      <c r="H35" s="103"/>
      <c r="I35" s="104">
        <v>0.2</v>
      </c>
      <c r="J35" s="102">
        <f>ROUND(((SUM(BE130:BE212))*I35),  2)</f>
        <v>0</v>
      </c>
      <c r="K35" s="28"/>
      <c r="L35" s="40"/>
      <c r="S35" s="28"/>
      <c r="T35" s="28"/>
      <c r="U35" s="28"/>
      <c r="V35" s="28"/>
      <c r="W35" s="28"/>
      <c r="X35" s="28"/>
      <c r="Y35" s="28"/>
      <c r="Z35" s="28"/>
      <c r="AA35" s="28"/>
      <c r="AB35" s="28"/>
      <c r="AC35" s="28"/>
      <c r="AD35" s="28"/>
      <c r="AE35" s="28"/>
    </row>
    <row r="36" spans="1:31" s="2" customFormat="1" ht="14.45" customHeight="1" x14ac:dyDescent="0.2">
      <c r="A36" s="28"/>
      <c r="B36" s="29"/>
      <c r="C36" s="28"/>
      <c r="D36" s="28"/>
      <c r="E36" s="34" t="s">
        <v>35</v>
      </c>
      <c r="F36" s="105"/>
      <c r="G36" s="28"/>
      <c r="H36" s="28"/>
      <c r="I36" s="106">
        <v>0.2</v>
      </c>
      <c r="J36" s="105"/>
      <c r="K36" s="28"/>
      <c r="L36" s="40"/>
      <c r="S36" s="28"/>
      <c r="T36" s="28"/>
      <c r="U36" s="28"/>
      <c r="V36" s="28"/>
      <c r="W36" s="28"/>
      <c r="X36" s="28"/>
      <c r="Y36" s="28"/>
      <c r="Z36" s="28"/>
      <c r="AA36" s="28"/>
      <c r="AB36" s="28"/>
      <c r="AC36" s="28"/>
      <c r="AD36" s="28"/>
      <c r="AE36" s="28"/>
    </row>
    <row r="37" spans="1:31" s="2" customFormat="1" ht="14.45" hidden="1" customHeight="1" x14ac:dyDescent="0.2">
      <c r="A37" s="28"/>
      <c r="B37" s="29"/>
      <c r="C37" s="28"/>
      <c r="D37" s="28"/>
      <c r="E37" s="25" t="s">
        <v>36</v>
      </c>
      <c r="F37" s="105">
        <f>ROUND((SUM(BG130:BG212)),  2)</f>
        <v>0</v>
      </c>
      <c r="G37" s="28"/>
      <c r="H37" s="28"/>
      <c r="I37" s="106">
        <v>0.2</v>
      </c>
      <c r="J37" s="105">
        <f>0</f>
        <v>0</v>
      </c>
      <c r="K37" s="28"/>
      <c r="L37" s="40"/>
      <c r="S37" s="28"/>
      <c r="T37" s="28"/>
      <c r="U37" s="28"/>
      <c r="V37" s="28"/>
      <c r="W37" s="28"/>
      <c r="X37" s="28"/>
      <c r="Y37" s="28"/>
      <c r="Z37" s="28"/>
      <c r="AA37" s="28"/>
      <c r="AB37" s="28"/>
      <c r="AC37" s="28"/>
      <c r="AD37" s="28"/>
      <c r="AE37" s="28"/>
    </row>
    <row r="38" spans="1:31" s="2" customFormat="1" ht="14.45" hidden="1" customHeight="1" x14ac:dyDescent="0.2">
      <c r="A38" s="28"/>
      <c r="B38" s="29"/>
      <c r="C38" s="28"/>
      <c r="D38" s="28"/>
      <c r="E38" s="25" t="s">
        <v>37</v>
      </c>
      <c r="F38" s="105">
        <f>ROUND((SUM(BH130:BH212)),  2)</f>
        <v>0</v>
      </c>
      <c r="G38" s="28"/>
      <c r="H38" s="28"/>
      <c r="I38" s="106">
        <v>0.2</v>
      </c>
      <c r="J38" s="105">
        <f>0</f>
        <v>0</v>
      </c>
      <c r="K38" s="28"/>
      <c r="L38" s="40"/>
      <c r="S38" s="28"/>
      <c r="T38" s="28"/>
      <c r="U38" s="28"/>
      <c r="V38" s="28"/>
      <c r="W38" s="28"/>
      <c r="X38" s="28"/>
      <c r="Y38" s="28"/>
      <c r="Z38" s="28"/>
      <c r="AA38" s="28"/>
      <c r="AB38" s="28"/>
      <c r="AC38" s="28"/>
      <c r="AD38" s="28"/>
      <c r="AE38" s="28"/>
    </row>
    <row r="39" spans="1:31" s="2" customFormat="1" ht="14.45" hidden="1" customHeight="1" x14ac:dyDescent="0.2">
      <c r="A39" s="28"/>
      <c r="B39" s="29"/>
      <c r="C39" s="28"/>
      <c r="D39" s="28"/>
      <c r="E39" s="34" t="s">
        <v>38</v>
      </c>
      <c r="F39" s="102">
        <f>ROUND((SUM(BI130:BI212)),  2)</f>
        <v>0</v>
      </c>
      <c r="G39" s="103"/>
      <c r="H39" s="103"/>
      <c r="I39" s="104">
        <v>0</v>
      </c>
      <c r="J39" s="102">
        <f>0</f>
        <v>0</v>
      </c>
      <c r="K39" s="28"/>
      <c r="L39" s="40"/>
      <c r="S39" s="28"/>
      <c r="T39" s="28"/>
      <c r="U39" s="28"/>
      <c r="V39" s="28"/>
      <c r="W39" s="28"/>
      <c r="X39" s="28"/>
      <c r="Y39" s="28"/>
      <c r="Z39" s="28"/>
      <c r="AA39" s="28"/>
      <c r="AB39" s="28"/>
      <c r="AC39" s="28"/>
      <c r="AD39" s="28"/>
      <c r="AE39" s="28"/>
    </row>
    <row r="40" spans="1:31" s="2" customFormat="1" ht="6.95" customHeight="1" x14ac:dyDescent="0.2">
      <c r="A40" s="28"/>
      <c r="B40" s="29"/>
      <c r="C40" s="28"/>
      <c r="D40" s="28"/>
      <c r="E40" s="28"/>
      <c r="F40" s="28"/>
      <c r="G40" s="28"/>
      <c r="H40" s="28"/>
      <c r="I40" s="28"/>
      <c r="J40" s="28"/>
      <c r="K40" s="28"/>
      <c r="L40" s="40"/>
      <c r="S40" s="28"/>
      <c r="T40" s="28"/>
      <c r="U40" s="28"/>
      <c r="V40" s="28"/>
      <c r="W40" s="28"/>
      <c r="X40" s="28"/>
      <c r="Y40" s="28"/>
      <c r="Z40" s="28"/>
      <c r="AA40" s="28"/>
      <c r="AB40" s="28"/>
      <c r="AC40" s="28"/>
      <c r="AD40" s="28"/>
      <c r="AE40" s="28"/>
    </row>
    <row r="41" spans="1:31" s="2" customFormat="1" ht="25.35" customHeight="1" x14ac:dyDescent="0.2">
      <c r="A41" s="28"/>
      <c r="B41" s="29"/>
      <c r="C41" s="107"/>
      <c r="D41" s="108" t="s">
        <v>39</v>
      </c>
      <c r="E41" s="58"/>
      <c r="F41" s="58"/>
      <c r="G41" s="109" t="s">
        <v>40</v>
      </c>
      <c r="H41" s="110" t="s">
        <v>41</v>
      </c>
      <c r="I41" s="58"/>
      <c r="J41" s="111"/>
      <c r="K41" s="112"/>
      <c r="L41" s="40"/>
      <c r="S41" s="28"/>
      <c r="T41" s="28"/>
      <c r="U41" s="28"/>
      <c r="V41" s="28"/>
      <c r="W41" s="28"/>
      <c r="X41" s="28"/>
      <c r="Y41" s="28"/>
      <c r="Z41" s="28"/>
      <c r="AA41" s="28"/>
      <c r="AB41" s="28"/>
      <c r="AC41" s="28"/>
      <c r="AD41" s="28"/>
      <c r="AE41" s="28"/>
    </row>
    <row r="42" spans="1:31" s="2" customFormat="1" ht="14.45" customHeight="1" x14ac:dyDescent="0.2">
      <c r="A42" s="28"/>
      <c r="B42" s="29"/>
      <c r="C42" s="28"/>
      <c r="D42" s="28"/>
      <c r="E42" s="28"/>
      <c r="F42" s="28"/>
      <c r="G42" s="28"/>
      <c r="H42" s="28"/>
      <c r="I42" s="28"/>
      <c r="J42" s="28"/>
      <c r="K42" s="28"/>
      <c r="L42" s="40"/>
      <c r="S42" s="28"/>
      <c r="T42" s="28"/>
      <c r="U42" s="28"/>
      <c r="V42" s="28"/>
      <c r="W42" s="28"/>
      <c r="X42" s="28"/>
      <c r="Y42" s="28"/>
      <c r="Z42" s="28"/>
      <c r="AA42" s="28"/>
      <c r="AB42" s="28"/>
      <c r="AC42" s="28"/>
      <c r="AD42" s="28"/>
      <c r="AE42" s="28"/>
    </row>
    <row r="43" spans="1:31" s="1" customFormat="1" ht="14.45" customHeight="1" x14ac:dyDescent="0.2">
      <c r="B43" s="19"/>
      <c r="L43" s="19"/>
    </row>
    <row r="44" spans="1:31" s="1" customFormat="1" ht="14.45" customHeight="1" x14ac:dyDescent="0.2">
      <c r="B44" s="19"/>
      <c r="L44" s="19"/>
    </row>
    <row r="45" spans="1:31" s="1" customFormat="1" ht="14.45" customHeight="1" x14ac:dyDescent="0.2">
      <c r="B45" s="19"/>
      <c r="L45" s="19"/>
    </row>
    <row r="46" spans="1:31" s="1" customFormat="1" ht="14.45" customHeight="1" x14ac:dyDescent="0.2">
      <c r="B46" s="19"/>
      <c r="L46" s="19"/>
    </row>
    <row r="47" spans="1:31" s="1" customFormat="1" ht="14.45" customHeight="1" x14ac:dyDescent="0.2">
      <c r="B47" s="19"/>
      <c r="L47" s="19"/>
    </row>
    <row r="48" spans="1:31" s="1" customFormat="1" ht="14.45" customHeight="1" x14ac:dyDescent="0.2">
      <c r="B48" s="19"/>
      <c r="L48" s="19"/>
    </row>
    <row r="49" spans="1:31" s="1" customFormat="1" ht="14.45" customHeight="1" x14ac:dyDescent="0.2">
      <c r="B49" s="19"/>
      <c r="L49" s="19"/>
    </row>
    <row r="50" spans="1:31" s="2" customFormat="1" ht="14.45" customHeight="1" x14ac:dyDescent="0.2">
      <c r="B50" s="40"/>
      <c r="D50" s="41" t="s">
        <v>42</v>
      </c>
      <c r="E50" s="42"/>
      <c r="F50" s="42"/>
      <c r="G50" s="41" t="s">
        <v>43</v>
      </c>
      <c r="H50" s="42"/>
      <c r="I50" s="42"/>
      <c r="J50" s="42"/>
      <c r="K50" s="42"/>
      <c r="L50" s="40"/>
    </row>
    <row r="51" spans="1:31" x14ac:dyDescent="0.2">
      <c r="B51" s="19"/>
      <c r="L51" s="19"/>
    </row>
    <row r="52" spans="1:31" x14ac:dyDescent="0.2">
      <c r="B52" s="19"/>
      <c r="L52" s="19"/>
    </row>
    <row r="53" spans="1:31" x14ac:dyDescent="0.2">
      <c r="B53" s="19"/>
      <c r="L53" s="19"/>
    </row>
    <row r="54" spans="1:31" x14ac:dyDescent="0.2">
      <c r="B54" s="19"/>
      <c r="L54" s="19"/>
    </row>
    <row r="55" spans="1:31" x14ac:dyDescent="0.2">
      <c r="B55" s="19"/>
      <c r="L55" s="19"/>
    </row>
    <row r="56" spans="1:31" x14ac:dyDescent="0.2">
      <c r="B56" s="19"/>
      <c r="L56" s="19"/>
    </row>
    <row r="57" spans="1:31" x14ac:dyDescent="0.2">
      <c r="B57" s="19"/>
      <c r="L57" s="19"/>
    </row>
    <row r="58" spans="1:31" x14ac:dyDescent="0.2">
      <c r="B58" s="19"/>
      <c r="L58" s="19"/>
    </row>
    <row r="59" spans="1:31" x14ac:dyDescent="0.2">
      <c r="B59" s="19"/>
      <c r="L59" s="19"/>
    </row>
    <row r="60" spans="1:31" x14ac:dyDescent="0.2">
      <c r="B60" s="19"/>
      <c r="L60" s="19"/>
    </row>
    <row r="61" spans="1:31" s="2" customFormat="1" ht="12.75" x14ac:dyDescent="0.2">
      <c r="A61" s="28"/>
      <c r="B61" s="29"/>
      <c r="C61" s="28"/>
      <c r="D61" s="43" t="s">
        <v>44</v>
      </c>
      <c r="E61" s="31"/>
      <c r="F61" s="113" t="s">
        <v>45</v>
      </c>
      <c r="G61" s="43" t="s">
        <v>44</v>
      </c>
      <c r="H61" s="31"/>
      <c r="I61" s="31"/>
      <c r="J61" s="114" t="s">
        <v>45</v>
      </c>
      <c r="K61" s="31"/>
      <c r="L61" s="40"/>
      <c r="S61" s="28"/>
      <c r="T61" s="28"/>
      <c r="U61" s="28"/>
      <c r="V61" s="28"/>
      <c r="W61" s="28"/>
      <c r="X61" s="28"/>
      <c r="Y61" s="28"/>
      <c r="Z61" s="28"/>
      <c r="AA61" s="28"/>
      <c r="AB61" s="28"/>
      <c r="AC61" s="28"/>
      <c r="AD61" s="28"/>
      <c r="AE61" s="28"/>
    </row>
    <row r="62" spans="1:31" x14ac:dyDescent="0.2">
      <c r="B62" s="19"/>
      <c r="L62" s="19"/>
    </row>
    <row r="63" spans="1:31" x14ac:dyDescent="0.2">
      <c r="B63" s="19"/>
      <c r="L63" s="19"/>
    </row>
    <row r="64" spans="1:31" x14ac:dyDescent="0.2">
      <c r="B64" s="19"/>
      <c r="L64" s="19"/>
    </row>
    <row r="65" spans="1:31" s="2" customFormat="1" ht="12.75" x14ac:dyDescent="0.2">
      <c r="A65" s="28"/>
      <c r="B65" s="29"/>
      <c r="C65" s="28"/>
      <c r="D65" s="41" t="s">
        <v>46</v>
      </c>
      <c r="E65" s="44"/>
      <c r="F65" s="44"/>
      <c r="G65" s="41" t="s">
        <v>47</v>
      </c>
      <c r="H65" s="44"/>
      <c r="I65" s="44"/>
      <c r="J65" s="44"/>
      <c r="K65" s="44"/>
      <c r="L65" s="40"/>
      <c r="S65" s="28"/>
      <c r="T65" s="28"/>
      <c r="U65" s="28"/>
      <c r="V65" s="28"/>
      <c r="W65" s="28"/>
      <c r="X65" s="28"/>
      <c r="Y65" s="28"/>
      <c r="Z65" s="28"/>
      <c r="AA65" s="28"/>
      <c r="AB65" s="28"/>
      <c r="AC65" s="28"/>
      <c r="AD65" s="28"/>
      <c r="AE65" s="28"/>
    </row>
    <row r="66" spans="1:31" x14ac:dyDescent="0.2">
      <c r="B66" s="19"/>
      <c r="L66" s="19"/>
    </row>
    <row r="67" spans="1:31" x14ac:dyDescent="0.2">
      <c r="B67" s="19"/>
      <c r="L67" s="19"/>
    </row>
    <row r="68" spans="1:31" x14ac:dyDescent="0.2">
      <c r="B68" s="19"/>
      <c r="L68" s="19"/>
    </row>
    <row r="69" spans="1:31" x14ac:dyDescent="0.2">
      <c r="B69" s="19"/>
      <c r="L69" s="19"/>
    </row>
    <row r="70" spans="1:31" x14ac:dyDescent="0.2">
      <c r="B70" s="19"/>
      <c r="L70" s="19"/>
    </row>
    <row r="71" spans="1:31" x14ac:dyDescent="0.2">
      <c r="B71" s="19"/>
      <c r="L71" s="19"/>
    </row>
    <row r="72" spans="1:31" x14ac:dyDescent="0.2">
      <c r="B72" s="19"/>
      <c r="L72" s="19"/>
    </row>
    <row r="73" spans="1:31" x14ac:dyDescent="0.2">
      <c r="B73" s="19"/>
      <c r="L73" s="19"/>
    </row>
    <row r="74" spans="1:31" x14ac:dyDescent="0.2">
      <c r="B74" s="19"/>
      <c r="L74" s="19"/>
    </row>
    <row r="75" spans="1:31" x14ac:dyDescent="0.2">
      <c r="B75" s="19"/>
      <c r="L75" s="19"/>
    </row>
    <row r="76" spans="1:31" s="2" customFormat="1" ht="12.75" x14ac:dyDescent="0.2">
      <c r="A76" s="28"/>
      <c r="B76" s="29"/>
      <c r="C76" s="28"/>
      <c r="D76" s="43" t="s">
        <v>44</v>
      </c>
      <c r="E76" s="31"/>
      <c r="F76" s="113" t="s">
        <v>45</v>
      </c>
      <c r="G76" s="43" t="s">
        <v>44</v>
      </c>
      <c r="H76" s="31"/>
      <c r="I76" s="31"/>
      <c r="J76" s="114" t="s">
        <v>45</v>
      </c>
      <c r="K76" s="31"/>
      <c r="L76" s="40"/>
      <c r="S76" s="28"/>
      <c r="T76" s="28"/>
      <c r="U76" s="28"/>
      <c r="V76" s="28"/>
      <c r="W76" s="28"/>
      <c r="X76" s="28"/>
      <c r="Y76" s="28"/>
      <c r="Z76" s="28"/>
      <c r="AA76" s="28"/>
      <c r="AB76" s="28"/>
      <c r="AC76" s="28"/>
      <c r="AD76" s="28"/>
      <c r="AE76" s="28"/>
    </row>
    <row r="77" spans="1:31" s="2" customFormat="1" ht="14.45" customHeight="1" x14ac:dyDescent="0.2">
      <c r="A77" s="28"/>
      <c r="B77" s="45"/>
      <c r="C77" s="46"/>
      <c r="D77" s="46"/>
      <c r="E77" s="46"/>
      <c r="F77" s="46"/>
      <c r="G77" s="46"/>
      <c r="H77" s="46"/>
      <c r="I77" s="46"/>
      <c r="J77" s="46"/>
      <c r="K77" s="46"/>
      <c r="L77" s="40"/>
      <c r="S77" s="28"/>
      <c r="T77" s="28"/>
      <c r="U77" s="28"/>
      <c r="V77" s="28"/>
      <c r="W77" s="28"/>
      <c r="X77" s="28"/>
      <c r="Y77" s="28"/>
      <c r="Z77" s="28"/>
      <c r="AA77" s="28"/>
      <c r="AB77" s="28"/>
      <c r="AC77" s="28"/>
      <c r="AD77" s="28"/>
      <c r="AE77" s="28"/>
    </row>
    <row r="81" spans="1:31" s="2" customFormat="1" ht="6.95" customHeight="1" x14ac:dyDescent="0.2">
      <c r="A81" s="28"/>
      <c r="B81" s="47"/>
      <c r="C81" s="48"/>
      <c r="D81" s="48"/>
      <c r="E81" s="48"/>
      <c r="F81" s="48"/>
      <c r="G81" s="48"/>
      <c r="H81" s="48"/>
      <c r="I81" s="48"/>
      <c r="J81" s="48"/>
      <c r="K81" s="48"/>
      <c r="L81" s="40"/>
      <c r="S81" s="28"/>
      <c r="T81" s="28"/>
      <c r="U81" s="28"/>
      <c r="V81" s="28"/>
      <c r="W81" s="28"/>
      <c r="X81" s="28"/>
      <c r="Y81" s="28"/>
      <c r="Z81" s="28"/>
      <c r="AA81" s="28"/>
      <c r="AB81" s="28"/>
      <c r="AC81" s="28"/>
      <c r="AD81" s="28"/>
      <c r="AE81" s="28"/>
    </row>
    <row r="82" spans="1:31" s="2" customFormat="1" ht="24.95" customHeight="1" x14ac:dyDescent="0.2">
      <c r="A82" s="28"/>
      <c r="B82" s="29"/>
      <c r="C82" s="20" t="s">
        <v>145</v>
      </c>
      <c r="D82" s="28"/>
      <c r="E82" s="28"/>
      <c r="F82" s="28"/>
      <c r="G82" s="28"/>
      <c r="H82" s="28"/>
      <c r="I82" s="28"/>
      <c r="J82" s="28"/>
      <c r="K82" s="28"/>
      <c r="L82" s="40"/>
      <c r="S82" s="28"/>
      <c r="T82" s="28"/>
      <c r="U82" s="28"/>
      <c r="V82" s="28"/>
      <c r="W82" s="28"/>
      <c r="X82" s="28"/>
      <c r="Y82" s="28"/>
      <c r="Z82" s="28"/>
      <c r="AA82" s="28"/>
      <c r="AB82" s="28"/>
      <c r="AC82" s="28"/>
      <c r="AD82" s="28"/>
      <c r="AE82" s="28"/>
    </row>
    <row r="83" spans="1:31" s="2" customFormat="1" ht="6.95" customHeight="1" x14ac:dyDescent="0.2">
      <c r="A83" s="28"/>
      <c r="B83" s="29"/>
      <c r="C83" s="28"/>
      <c r="D83" s="28"/>
      <c r="E83" s="28"/>
      <c r="F83" s="28"/>
      <c r="G83" s="28"/>
      <c r="H83" s="28"/>
      <c r="I83" s="28"/>
      <c r="J83" s="28"/>
      <c r="K83" s="28"/>
      <c r="L83" s="40"/>
      <c r="S83" s="28"/>
      <c r="T83" s="28"/>
      <c r="U83" s="28"/>
      <c r="V83" s="28"/>
      <c r="W83" s="28"/>
      <c r="X83" s="28"/>
      <c r="Y83" s="28"/>
      <c r="Z83" s="28"/>
      <c r="AA83" s="28"/>
      <c r="AB83" s="28"/>
      <c r="AC83" s="28"/>
      <c r="AD83" s="28"/>
      <c r="AE83" s="28"/>
    </row>
    <row r="84" spans="1:31" s="2" customFormat="1" ht="12" customHeight="1" x14ac:dyDescent="0.2">
      <c r="A84" s="28"/>
      <c r="B84" s="29"/>
      <c r="C84" s="25" t="s">
        <v>11</v>
      </c>
      <c r="D84" s="28"/>
      <c r="E84" s="28"/>
      <c r="F84" s="28"/>
      <c r="G84" s="28"/>
      <c r="H84" s="28"/>
      <c r="I84" s="28"/>
      <c r="J84" s="28"/>
      <c r="K84" s="28"/>
      <c r="L84" s="40"/>
      <c r="S84" s="28"/>
      <c r="T84" s="28"/>
      <c r="U84" s="28"/>
      <c r="V84" s="28"/>
      <c r="W84" s="28"/>
      <c r="X84" s="28"/>
      <c r="Y84" s="28"/>
      <c r="Z84" s="28"/>
      <c r="AA84" s="28"/>
      <c r="AB84" s="28"/>
      <c r="AC84" s="28"/>
      <c r="AD84" s="28"/>
      <c r="AE84" s="28"/>
    </row>
    <row r="85" spans="1:31" s="2" customFormat="1" ht="16.5" customHeight="1" x14ac:dyDescent="0.2">
      <c r="A85" s="28"/>
      <c r="B85" s="29"/>
      <c r="C85" s="28"/>
      <c r="D85" s="28"/>
      <c r="E85" s="359" t="str">
        <f>E7</f>
        <v>Lipany OOPZ, Rekonštrukcia objektu</v>
      </c>
      <c r="F85" s="360"/>
      <c r="G85" s="360"/>
      <c r="H85" s="360"/>
      <c r="I85" s="28"/>
      <c r="J85" s="28"/>
      <c r="K85" s="28"/>
      <c r="L85" s="40"/>
      <c r="S85" s="28"/>
      <c r="T85" s="28"/>
      <c r="U85" s="28"/>
      <c r="V85" s="28"/>
      <c r="W85" s="28"/>
      <c r="X85" s="28"/>
      <c r="Y85" s="28"/>
      <c r="Z85" s="28"/>
      <c r="AA85" s="28"/>
      <c r="AB85" s="28"/>
      <c r="AC85" s="28"/>
      <c r="AD85" s="28"/>
      <c r="AE85" s="28"/>
    </row>
    <row r="86" spans="1:31" s="1" customFormat="1" ht="12" customHeight="1" x14ac:dyDescent="0.2">
      <c r="B86" s="19"/>
      <c r="C86" s="25" t="s">
        <v>139</v>
      </c>
      <c r="E86" s="203"/>
      <c r="F86" s="203"/>
      <c r="G86" s="203"/>
      <c r="H86" s="203"/>
      <c r="L86" s="19"/>
    </row>
    <row r="87" spans="1:31" s="2" customFormat="1" ht="16.5" customHeight="1" x14ac:dyDescent="0.2">
      <c r="A87" s="28"/>
      <c r="B87" s="29"/>
      <c r="C87" s="28"/>
      <c r="D87" s="28"/>
      <c r="E87" s="359" t="s">
        <v>2884</v>
      </c>
      <c r="F87" s="363"/>
      <c r="G87" s="363"/>
      <c r="H87" s="363"/>
      <c r="I87" s="28"/>
      <c r="J87" s="28"/>
      <c r="K87" s="28"/>
      <c r="L87" s="40"/>
      <c r="S87" s="28"/>
      <c r="T87" s="28"/>
      <c r="U87" s="28"/>
      <c r="V87" s="28"/>
      <c r="W87" s="28"/>
      <c r="X87" s="28"/>
      <c r="Y87" s="28"/>
      <c r="Z87" s="28"/>
      <c r="AA87" s="28"/>
      <c r="AB87" s="28"/>
      <c r="AC87" s="28"/>
      <c r="AD87" s="28"/>
      <c r="AE87" s="28"/>
    </row>
    <row r="88" spans="1:31" s="2" customFormat="1" ht="12" customHeight="1" x14ac:dyDescent="0.2">
      <c r="A88" s="28"/>
      <c r="B88" s="29"/>
      <c r="C88" s="25" t="s">
        <v>141</v>
      </c>
      <c r="D88" s="28"/>
      <c r="E88" s="28"/>
      <c r="F88" s="28"/>
      <c r="G88" s="28"/>
      <c r="H88" s="28"/>
      <c r="I88" s="28"/>
      <c r="J88" s="28"/>
      <c r="K88" s="28"/>
      <c r="L88" s="40"/>
      <c r="S88" s="28"/>
      <c r="T88" s="28"/>
      <c r="U88" s="28"/>
      <c r="V88" s="28"/>
      <c r="W88" s="28"/>
      <c r="X88" s="28"/>
      <c r="Y88" s="28"/>
      <c r="Z88" s="28"/>
      <c r="AA88" s="28"/>
      <c r="AB88" s="28"/>
      <c r="AC88" s="28"/>
      <c r="AD88" s="28"/>
      <c r="AE88" s="28"/>
    </row>
    <row r="89" spans="1:31" s="2" customFormat="1" ht="16.5" customHeight="1" x14ac:dyDescent="0.2">
      <c r="A89" s="28"/>
      <c r="B89" s="29"/>
      <c r="C89" s="28"/>
      <c r="D89" s="28"/>
      <c r="E89" s="333" t="str">
        <f>E11</f>
        <v>23 - SO 02.3 Rekonštrukcia oplotenia</v>
      </c>
      <c r="F89" s="357"/>
      <c r="G89" s="357"/>
      <c r="H89" s="357"/>
      <c r="I89" s="28"/>
      <c r="J89" s="28"/>
      <c r="K89" s="28"/>
      <c r="L89" s="40"/>
      <c r="S89" s="28"/>
      <c r="T89" s="28"/>
      <c r="U89" s="28"/>
      <c r="V89" s="28"/>
      <c r="W89" s="28"/>
      <c r="X89" s="28"/>
      <c r="Y89" s="28"/>
      <c r="Z89" s="28"/>
      <c r="AA89" s="28"/>
      <c r="AB89" s="28"/>
      <c r="AC89" s="28"/>
      <c r="AD89" s="28"/>
      <c r="AE89" s="28"/>
    </row>
    <row r="90" spans="1:31" s="2" customFormat="1" ht="6.95" customHeight="1" x14ac:dyDescent="0.2">
      <c r="A90" s="28"/>
      <c r="B90" s="29"/>
      <c r="C90" s="28"/>
      <c r="D90" s="28"/>
      <c r="E90" s="28"/>
      <c r="F90" s="28"/>
      <c r="G90" s="28"/>
      <c r="H90" s="28"/>
      <c r="I90" s="28"/>
      <c r="J90" s="28"/>
      <c r="K90" s="28"/>
      <c r="L90" s="40"/>
      <c r="S90" s="28"/>
      <c r="T90" s="28"/>
      <c r="U90" s="28"/>
      <c r="V90" s="28"/>
      <c r="W90" s="28"/>
      <c r="X90" s="28"/>
      <c r="Y90" s="28"/>
      <c r="Z90" s="28"/>
      <c r="AA90" s="28"/>
      <c r="AB90" s="28"/>
      <c r="AC90" s="28"/>
      <c r="AD90" s="28"/>
      <c r="AE90" s="28"/>
    </row>
    <row r="91" spans="1:31" s="2" customFormat="1" ht="12" customHeight="1" x14ac:dyDescent="0.2">
      <c r="A91" s="28"/>
      <c r="B91" s="29"/>
      <c r="C91" s="25" t="s">
        <v>15</v>
      </c>
      <c r="D91" s="28"/>
      <c r="E91" s="28"/>
      <c r="F91" s="23" t="str">
        <f>F14</f>
        <v xml:space="preserve"> </v>
      </c>
      <c r="G91" s="28"/>
      <c r="H91" s="28"/>
      <c r="I91" s="25" t="s">
        <v>17</v>
      </c>
      <c r="J91" s="53" t="str">
        <f>IF(J14="","",J14)</f>
        <v>16.12.2022</v>
      </c>
      <c r="K91" s="28"/>
      <c r="L91" s="40"/>
      <c r="S91" s="28"/>
      <c r="T91" s="28"/>
      <c r="U91" s="28"/>
      <c r="V91" s="28"/>
      <c r="W91" s="28"/>
      <c r="X91" s="28"/>
      <c r="Y91" s="28"/>
      <c r="Z91" s="28"/>
      <c r="AA91" s="28"/>
      <c r="AB91" s="28"/>
      <c r="AC91" s="28"/>
      <c r="AD91" s="28"/>
      <c r="AE91" s="28"/>
    </row>
    <row r="92" spans="1:31" s="2" customFormat="1" ht="6.95" customHeight="1" x14ac:dyDescent="0.2">
      <c r="A92" s="28"/>
      <c r="B92" s="29"/>
      <c r="C92" s="28"/>
      <c r="D92" s="28"/>
      <c r="E92" s="28"/>
      <c r="F92" s="28"/>
      <c r="G92" s="28"/>
      <c r="H92" s="28"/>
      <c r="I92" s="28"/>
      <c r="J92" s="28"/>
      <c r="K92" s="28"/>
      <c r="L92" s="40"/>
      <c r="S92" s="28"/>
      <c r="T92" s="28"/>
      <c r="U92" s="28"/>
      <c r="V92" s="28"/>
      <c r="W92" s="28"/>
      <c r="X92" s="28"/>
      <c r="Y92" s="28"/>
      <c r="Z92" s="28"/>
      <c r="AA92" s="28"/>
      <c r="AB92" s="28"/>
      <c r="AC92" s="28"/>
      <c r="AD92" s="28"/>
      <c r="AE92" s="28"/>
    </row>
    <row r="93" spans="1:31" s="2" customFormat="1" ht="40.15" customHeight="1" x14ac:dyDescent="0.2">
      <c r="A93" s="28"/>
      <c r="B93" s="29"/>
      <c r="C93" s="25" t="s">
        <v>19</v>
      </c>
      <c r="D93" s="28"/>
      <c r="E93" s="28"/>
      <c r="F93" s="23" t="str">
        <f>E17</f>
        <v xml:space="preserve"> </v>
      </c>
      <c r="G93" s="28"/>
      <c r="H93" s="28"/>
      <c r="I93" s="25" t="s">
        <v>23</v>
      </c>
      <c r="J93" s="26" t="str">
        <f>E23</f>
        <v>LTK projekt, s.r.o., Jánošíkova 5, 0890 01 Prešov</v>
      </c>
      <c r="K93" s="28"/>
      <c r="L93" s="40"/>
      <c r="S93" s="28"/>
      <c r="T93" s="28"/>
      <c r="U93" s="28"/>
      <c r="V93" s="28"/>
      <c r="W93" s="28"/>
      <c r="X93" s="28"/>
      <c r="Y93" s="28"/>
      <c r="Z93" s="28"/>
      <c r="AA93" s="28"/>
      <c r="AB93" s="28"/>
      <c r="AC93" s="28"/>
      <c r="AD93" s="28"/>
      <c r="AE93" s="28"/>
    </row>
    <row r="94" spans="1:31" s="2" customFormat="1" ht="15.2" customHeight="1" x14ac:dyDescent="0.2">
      <c r="A94" s="28"/>
      <c r="B94" s="29"/>
      <c r="C94" s="25" t="s">
        <v>22</v>
      </c>
      <c r="D94" s="28"/>
      <c r="E94" s="28"/>
      <c r="F94" s="23" t="str">
        <f>IF(E20="","",E20)</f>
        <v xml:space="preserve"> </v>
      </c>
      <c r="G94" s="28"/>
      <c r="H94" s="28"/>
      <c r="I94" s="25" t="s">
        <v>26</v>
      </c>
      <c r="J94" s="26" t="str">
        <f>E26</f>
        <v>Ing. Ľubomnír Tkáč</v>
      </c>
      <c r="K94" s="28"/>
      <c r="L94" s="40"/>
      <c r="S94" s="28"/>
      <c r="T94" s="28"/>
      <c r="U94" s="28"/>
      <c r="V94" s="28"/>
      <c r="W94" s="28"/>
      <c r="X94" s="28"/>
      <c r="Y94" s="28"/>
      <c r="Z94" s="28"/>
      <c r="AA94" s="28"/>
      <c r="AB94" s="28"/>
      <c r="AC94" s="28"/>
      <c r="AD94" s="28"/>
      <c r="AE94" s="28"/>
    </row>
    <row r="95" spans="1:31" s="2" customFormat="1" ht="10.35" customHeight="1" x14ac:dyDescent="0.2">
      <c r="A95" s="28"/>
      <c r="B95" s="29"/>
      <c r="C95" s="28"/>
      <c r="D95" s="28"/>
      <c r="E95" s="28"/>
      <c r="F95" s="28"/>
      <c r="G95" s="28"/>
      <c r="H95" s="28"/>
      <c r="I95" s="28"/>
      <c r="J95" s="28"/>
      <c r="K95" s="28"/>
      <c r="L95" s="40"/>
      <c r="S95" s="28"/>
      <c r="T95" s="28"/>
      <c r="U95" s="28"/>
      <c r="V95" s="28"/>
      <c r="W95" s="28"/>
      <c r="X95" s="28"/>
      <c r="Y95" s="28"/>
      <c r="Z95" s="28"/>
      <c r="AA95" s="28"/>
      <c r="AB95" s="28"/>
      <c r="AC95" s="28"/>
      <c r="AD95" s="28"/>
      <c r="AE95" s="28"/>
    </row>
    <row r="96" spans="1:31" s="2" customFormat="1" ht="29.25" customHeight="1" x14ac:dyDescent="0.2">
      <c r="A96" s="28"/>
      <c r="B96" s="29"/>
      <c r="C96" s="115" t="s">
        <v>146</v>
      </c>
      <c r="D96" s="107"/>
      <c r="E96" s="107"/>
      <c r="F96" s="107"/>
      <c r="G96" s="107"/>
      <c r="H96" s="107"/>
      <c r="I96" s="107"/>
      <c r="J96" s="116" t="s">
        <v>147</v>
      </c>
      <c r="K96" s="107"/>
      <c r="L96" s="40"/>
      <c r="S96" s="28"/>
      <c r="T96" s="28"/>
      <c r="U96" s="28"/>
      <c r="V96" s="28"/>
      <c r="W96" s="28"/>
      <c r="X96" s="28"/>
      <c r="Y96" s="28"/>
      <c r="Z96" s="28"/>
      <c r="AA96" s="28"/>
      <c r="AB96" s="28"/>
      <c r="AC96" s="28"/>
      <c r="AD96" s="28"/>
      <c r="AE96" s="28"/>
    </row>
    <row r="97" spans="1:47" s="2" customFormat="1" ht="10.35" customHeight="1" x14ac:dyDescent="0.2">
      <c r="A97" s="28"/>
      <c r="B97" s="29"/>
      <c r="C97" s="28"/>
      <c r="D97" s="28"/>
      <c r="E97" s="28"/>
      <c r="F97" s="28"/>
      <c r="G97" s="28"/>
      <c r="H97" s="28"/>
      <c r="I97" s="28"/>
      <c r="J97" s="28"/>
      <c r="K97" s="28"/>
      <c r="L97" s="40"/>
      <c r="S97" s="28"/>
      <c r="T97" s="28"/>
      <c r="U97" s="28"/>
      <c r="V97" s="28"/>
      <c r="W97" s="28"/>
      <c r="X97" s="28"/>
      <c r="Y97" s="28"/>
      <c r="Z97" s="28"/>
      <c r="AA97" s="28"/>
      <c r="AB97" s="28"/>
      <c r="AC97" s="28"/>
      <c r="AD97" s="28"/>
      <c r="AE97" s="28"/>
    </row>
    <row r="98" spans="1:47" s="2" customFormat="1" ht="22.9" customHeight="1" x14ac:dyDescent="0.2">
      <c r="A98" s="28"/>
      <c r="B98" s="29"/>
      <c r="C98" s="117" t="s">
        <v>148</v>
      </c>
      <c r="D98" s="28"/>
      <c r="E98" s="28"/>
      <c r="F98" s="28"/>
      <c r="G98" s="28"/>
      <c r="H98" s="28"/>
      <c r="I98" s="28"/>
      <c r="J98" s="69"/>
      <c r="K98" s="28"/>
      <c r="L98" s="40"/>
      <c r="S98" s="28"/>
      <c r="T98" s="28"/>
      <c r="U98" s="28"/>
      <c r="V98" s="28"/>
      <c r="W98" s="28"/>
      <c r="X98" s="28"/>
      <c r="Y98" s="28"/>
      <c r="Z98" s="28"/>
      <c r="AA98" s="28"/>
      <c r="AB98" s="28"/>
      <c r="AC98" s="28"/>
      <c r="AD98" s="28"/>
      <c r="AE98" s="28"/>
      <c r="AU98" s="16" t="s">
        <v>149</v>
      </c>
    </row>
    <row r="99" spans="1:47" s="9" customFormat="1" ht="24.95" customHeight="1" x14ac:dyDescent="0.2">
      <c r="B99" s="118"/>
      <c r="D99" s="119" t="s">
        <v>150</v>
      </c>
      <c r="E99" s="120"/>
      <c r="F99" s="120"/>
      <c r="G99" s="120"/>
      <c r="H99" s="120"/>
      <c r="I99" s="120"/>
      <c r="J99" s="121"/>
      <c r="L99" s="118"/>
    </row>
    <row r="100" spans="1:47" s="10" customFormat="1" ht="19.899999999999999" customHeight="1" x14ac:dyDescent="0.2">
      <c r="B100" s="122"/>
      <c r="D100" s="123" t="s">
        <v>972</v>
      </c>
      <c r="E100" s="124"/>
      <c r="F100" s="124"/>
      <c r="G100" s="124"/>
      <c r="H100" s="124"/>
      <c r="I100" s="124"/>
      <c r="J100" s="125"/>
      <c r="L100" s="122"/>
    </row>
    <row r="101" spans="1:47" s="10" customFormat="1" ht="19.899999999999999" customHeight="1" x14ac:dyDescent="0.2">
      <c r="B101" s="122"/>
      <c r="D101" s="123" t="s">
        <v>1625</v>
      </c>
      <c r="E101" s="124"/>
      <c r="F101" s="124"/>
      <c r="G101" s="124"/>
      <c r="H101" s="124"/>
      <c r="I101" s="124"/>
      <c r="J101" s="125"/>
      <c r="L101" s="122"/>
    </row>
    <row r="102" spans="1:47" s="10" customFormat="1" ht="19.899999999999999" customHeight="1" x14ac:dyDescent="0.2">
      <c r="B102" s="122"/>
      <c r="D102" s="123" t="s">
        <v>687</v>
      </c>
      <c r="E102" s="124"/>
      <c r="F102" s="124"/>
      <c r="G102" s="124"/>
      <c r="H102" s="124"/>
      <c r="I102" s="124"/>
      <c r="J102" s="125"/>
      <c r="L102" s="122"/>
    </row>
    <row r="103" spans="1:47" s="10" customFormat="1" ht="19.899999999999999" customHeight="1" x14ac:dyDescent="0.2">
      <c r="B103" s="122"/>
      <c r="D103" s="123" t="s">
        <v>151</v>
      </c>
      <c r="E103" s="124"/>
      <c r="F103" s="124"/>
      <c r="G103" s="124"/>
      <c r="H103" s="124"/>
      <c r="I103" s="124"/>
      <c r="J103" s="125"/>
      <c r="L103" s="122"/>
    </row>
    <row r="104" spans="1:47" s="10" customFormat="1" ht="19.899999999999999" customHeight="1" x14ac:dyDescent="0.2">
      <c r="B104" s="122"/>
      <c r="D104" s="123" t="s">
        <v>152</v>
      </c>
      <c r="E104" s="124"/>
      <c r="F104" s="124"/>
      <c r="G104" s="124"/>
      <c r="H104" s="124"/>
      <c r="I104" s="124"/>
      <c r="J104" s="125"/>
      <c r="L104" s="122"/>
    </row>
    <row r="105" spans="1:47" s="10" customFormat="1" ht="19.899999999999999" customHeight="1" x14ac:dyDescent="0.2">
      <c r="B105" s="122"/>
      <c r="D105" s="123" t="s">
        <v>153</v>
      </c>
      <c r="E105" s="124"/>
      <c r="F105" s="124"/>
      <c r="G105" s="124"/>
      <c r="H105" s="124"/>
      <c r="I105" s="124"/>
      <c r="J105" s="125"/>
      <c r="L105" s="122"/>
    </row>
    <row r="106" spans="1:47" s="9" customFormat="1" ht="24.95" customHeight="1" x14ac:dyDescent="0.2">
      <c r="B106" s="118"/>
      <c r="D106" s="119" t="s">
        <v>154</v>
      </c>
      <c r="E106" s="120"/>
      <c r="F106" s="120"/>
      <c r="G106" s="120"/>
      <c r="H106" s="120"/>
      <c r="I106" s="120"/>
      <c r="J106" s="121"/>
      <c r="L106" s="118"/>
    </row>
    <row r="107" spans="1:47" s="10" customFormat="1" ht="19.899999999999999" customHeight="1" x14ac:dyDescent="0.2">
      <c r="B107" s="122"/>
      <c r="D107" s="123" t="s">
        <v>158</v>
      </c>
      <c r="E107" s="124"/>
      <c r="F107" s="124"/>
      <c r="G107" s="124"/>
      <c r="H107" s="124"/>
      <c r="I107" s="124"/>
      <c r="J107" s="125"/>
      <c r="L107" s="122"/>
    </row>
    <row r="108" spans="1:47" s="10" customFormat="1" ht="19.899999999999999" customHeight="1" x14ac:dyDescent="0.2">
      <c r="B108" s="122"/>
      <c r="D108" s="123" t="s">
        <v>2696</v>
      </c>
      <c r="E108" s="124"/>
      <c r="F108" s="124"/>
      <c r="G108" s="124"/>
      <c r="H108" s="124"/>
      <c r="I108" s="124"/>
      <c r="J108" s="125"/>
      <c r="L108" s="122"/>
    </row>
    <row r="109" spans="1:47" s="2" customFormat="1" ht="21.75" customHeight="1" x14ac:dyDescent="0.2">
      <c r="A109" s="28"/>
      <c r="B109" s="29"/>
      <c r="C109" s="28"/>
      <c r="D109" s="28"/>
      <c r="E109" s="28"/>
      <c r="F109" s="28"/>
      <c r="G109" s="28"/>
      <c r="H109" s="28"/>
      <c r="I109" s="28"/>
      <c r="J109" s="28"/>
      <c r="K109" s="28"/>
      <c r="L109" s="40"/>
      <c r="S109" s="28"/>
      <c r="T109" s="28"/>
      <c r="U109" s="28"/>
      <c r="V109" s="28"/>
      <c r="W109" s="28"/>
      <c r="X109" s="28"/>
      <c r="Y109" s="28"/>
      <c r="Z109" s="28"/>
      <c r="AA109" s="28"/>
      <c r="AB109" s="28"/>
      <c r="AC109" s="28"/>
      <c r="AD109" s="28"/>
      <c r="AE109" s="28"/>
    </row>
    <row r="110" spans="1:47" s="2" customFormat="1" ht="6.95" customHeight="1" x14ac:dyDescent="0.2">
      <c r="A110" s="28"/>
      <c r="B110" s="45"/>
      <c r="C110" s="46"/>
      <c r="D110" s="46"/>
      <c r="E110" s="46"/>
      <c r="F110" s="46"/>
      <c r="G110" s="46"/>
      <c r="H110" s="46"/>
      <c r="I110" s="46"/>
      <c r="J110" s="46"/>
      <c r="K110" s="46"/>
      <c r="L110" s="40"/>
      <c r="S110" s="28"/>
      <c r="T110" s="28"/>
      <c r="U110" s="28"/>
      <c r="V110" s="28"/>
      <c r="W110" s="28"/>
      <c r="X110" s="28"/>
      <c r="Y110" s="28"/>
      <c r="Z110" s="28"/>
      <c r="AA110" s="28"/>
      <c r="AB110" s="28"/>
      <c r="AC110" s="28"/>
      <c r="AD110" s="28"/>
      <c r="AE110" s="28"/>
    </row>
    <row r="114" spans="1:31" s="2" customFormat="1" ht="6.95" customHeight="1" x14ac:dyDescent="0.2">
      <c r="A114" s="28"/>
      <c r="B114" s="47"/>
      <c r="C114" s="48"/>
      <c r="D114" s="48"/>
      <c r="E114" s="48"/>
      <c r="F114" s="48"/>
      <c r="G114" s="48"/>
      <c r="H114" s="48"/>
      <c r="I114" s="48"/>
      <c r="J114" s="48"/>
      <c r="K114" s="48"/>
      <c r="L114" s="40"/>
      <c r="S114" s="28"/>
      <c r="T114" s="28"/>
      <c r="U114" s="28"/>
      <c r="V114" s="28"/>
      <c r="W114" s="28"/>
      <c r="X114" s="28"/>
      <c r="Y114" s="28"/>
      <c r="Z114" s="28"/>
      <c r="AA114" s="28"/>
      <c r="AB114" s="28"/>
      <c r="AC114" s="28"/>
      <c r="AD114" s="28"/>
      <c r="AE114" s="28"/>
    </row>
    <row r="115" spans="1:31" s="2" customFormat="1" ht="24.95" customHeight="1" x14ac:dyDescent="0.2">
      <c r="A115" s="28"/>
      <c r="B115" s="29"/>
      <c r="C115" s="20" t="s">
        <v>161</v>
      </c>
      <c r="D115" s="28"/>
      <c r="E115" s="28"/>
      <c r="F115" s="28"/>
      <c r="G115" s="28"/>
      <c r="H115" s="28"/>
      <c r="I115" s="28"/>
      <c r="J115" s="28"/>
      <c r="K115" s="28"/>
      <c r="L115" s="40"/>
      <c r="S115" s="28"/>
      <c r="T115" s="28"/>
      <c r="U115" s="28"/>
      <c r="V115" s="28"/>
      <c r="W115" s="28"/>
      <c r="X115" s="28"/>
      <c r="Y115" s="28"/>
      <c r="Z115" s="28"/>
      <c r="AA115" s="28"/>
      <c r="AB115" s="28"/>
      <c r="AC115" s="28"/>
      <c r="AD115" s="28"/>
      <c r="AE115" s="28"/>
    </row>
    <row r="116" spans="1:31" s="2" customFormat="1" ht="6.95" customHeight="1" x14ac:dyDescent="0.2">
      <c r="A116" s="28"/>
      <c r="B116" s="29"/>
      <c r="C116" s="28"/>
      <c r="D116" s="28"/>
      <c r="E116" s="28"/>
      <c r="F116" s="28"/>
      <c r="G116" s="28"/>
      <c r="H116" s="28"/>
      <c r="I116" s="28"/>
      <c r="J116" s="28"/>
      <c r="K116" s="28"/>
      <c r="L116" s="40"/>
      <c r="S116" s="28"/>
      <c r="T116" s="28"/>
      <c r="U116" s="28"/>
      <c r="V116" s="28"/>
      <c r="W116" s="28"/>
      <c r="X116" s="28"/>
      <c r="Y116" s="28"/>
      <c r="Z116" s="28"/>
      <c r="AA116" s="28"/>
      <c r="AB116" s="28"/>
      <c r="AC116" s="28"/>
      <c r="AD116" s="28"/>
      <c r="AE116" s="28"/>
    </row>
    <row r="117" spans="1:31" s="2" customFormat="1" ht="12" customHeight="1" x14ac:dyDescent="0.2">
      <c r="A117" s="28"/>
      <c r="B117" s="29"/>
      <c r="C117" s="25" t="s">
        <v>11</v>
      </c>
      <c r="D117" s="28"/>
      <c r="E117" s="28"/>
      <c r="F117" s="28"/>
      <c r="G117" s="28"/>
      <c r="H117" s="28"/>
      <c r="I117" s="28"/>
      <c r="J117" s="28"/>
      <c r="K117" s="28"/>
      <c r="L117" s="40"/>
      <c r="S117" s="28"/>
      <c r="T117" s="28"/>
      <c r="U117" s="28"/>
      <c r="V117" s="28"/>
      <c r="W117" s="28"/>
      <c r="X117" s="28"/>
      <c r="Y117" s="28"/>
      <c r="Z117" s="28"/>
      <c r="AA117" s="28"/>
      <c r="AB117" s="28"/>
      <c r="AC117" s="28"/>
      <c r="AD117" s="28"/>
      <c r="AE117" s="28"/>
    </row>
    <row r="118" spans="1:31" s="2" customFormat="1" ht="16.5" customHeight="1" x14ac:dyDescent="0.2">
      <c r="A118" s="28"/>
      <c r="B118" s="29"/>
      <c r="C118" s="28"/>
      <c r="D118" s="28"/>
      <c r="E118" s="359" t="str">
        <f>E7</f>
        <v>Lipany OOPZ, Rekonštrukcia objektu</v>
      </c>
      <c r="F118" s="360"/>
      <c r="G118" s="360"/>
      <c r="H118" s="360"/>
      <c r="I118" s="28"/>
      <c r="J118" s="28"/>
      <c r="K118" s="28"/>
      <c r="L118" s="40"/>
      <c r="S118" s="28"/>
      <c r="T118" s="28"/>
      <c r="U118" s="28"/>
      <c r="V118" s="28"/>
      <c r="W118" s="28"/>
      <c r="X118" s="28"/>
      <c r="Y118" s="28"/>
      <c r="Z118" s="28"/>
      <c r="AA118" s="28"/>
      <c r="AB118" s="28"/>
      <c r="AC118" s="28"/>
      <c r="AD118" s="28"/>
      <c r="AE118" s="28"/>
    </row>
    <row r="119" spans="1:31" s="1" customFormat="1" ht="12" customHeight="1" x14ac:dyDescent="0.2">
      <c r="B119" s="19"/>
      <c r="C119" s="25" t="s">
        <v>139</v>
      </c>
      <c r="E119" s="203"/>
      <c r="F119" s="203"/>
      <c r="G119" s="203"/>
      <c r="H119" s="203"/>
      <c r="L119" s="19"/>
    </row>
    <row r="120" spans="1:31" s="2" customFormat="1" ht="16.5" customHeight="1" x14ac:dyDescent="0.2">
      <c r="A120" s="28"/>
      <c r="B120" s="29"/>
      <c r="C120" s="28"/>
      <c r="D120" s="28"/>
      <c r="E120" s="359" t="s">
        <v>2884</v>
      </c>
      <c r="F120" s="363"/>
      <c r="G120" s="363"/>
      <c r="H120" s="363"/>
      <c r="I120" s="28"/>
      <c r="J120" s="28"/>
      <c r="K120" s="28"/>
      <c r="L120" s="40"/>
      <c r="S120" s="28"/>
      <c r="T120" s="28"/>
      <c r="U120" s="28"/>
      <c r="V120" s="28"/>
      <c r="W120" s="28"/>
      <c r="X120" s="28"/>
      <c r="Y120" s="28"/>
      <c r="Z120" s="28"/>
      <c r="AA120" s="28"/>
      <c r="AB120" s="28"/>
      <c r="AC120" s="28"/>
      <c r="AD120" s="28"/>
      <c r="AE120" s="28"/>
    </row>
    <row r="121" spans="1:31" s="2" customFormat="1" ht="12" customHeight="1" x14ac:dyDescent="0.2">
      <c r="A121" s="28"/>
      <c r="B121" s="29"/>
      <c r="C121" s="25" t="s">
        <v>141</v>
      </c>
      <c r="D121" s="28"/>
      <c r="E121" s="28"/>
      <c r="F121" s="28"/>
      <c r="G121" s="28"/>
      <c r="H121" s="28"/>
      <c r="I121" s="28"/>
      <c r="J121" s="28"/>
      <c r="K121" s="28"/>
      <c r="L121" s="40"/>
      <c r="S121" s="28"/>
      <c r="T121" s="28"/>
      <c r="U121" s="28"/>
      <c r="V121" s="28"/>
      <c r="W121" s="28"/>
      <c r="X121" s="28"/>
      <c r="Y121" s="28"/>
      <c r="Z121" s="28"/>
      <c r="AA121" s="28"/>
      <c r="AB121" s="28"/>
      <c r="AC121" s="28"/>
      <c r="AD121" s="28"/>
      <c r="AE121" s="28"/>
    </row>
    <row r="122" spans="1:31" s="2" customFormat="1" ht="16.5" customHeight="1" x14ac:dyDescent="0.2">
      <c r="A122" s="28"/>
      <c r="B122" s="29"/>
      <c r="C122" s="28"/>
      <c r="D122" s="28"/>
      <c r="E122" s="333" t="str">
        <f>E11</f>
        <v>23 - SO 02.3 Rekonštrukcia oplotenia</v>
      </c>
      <c r="F122" s="357"/>
      <c r="G122" s="357"/>
      <c r="H122" s="357"/>
      <c r="I122" s="28"/>
      <c r="J122" s="28"/>
      <c r="K122" s="28"/>
      <c r="L122" s="40"/>
      <c r="S122" s="28"/>
      <c r="T122" s="28"/>
      <c r="U122" s="28"/>
      <c r="V122" s="28"/>
      <c r="W122" s="28"/>
      <c r="X122" s="28"/>
      <c r="Y122" s="28"/>
      <c r="Z122" s="28"/>
      <c r="AA122" s="28"/>
      <c r="AB122" s="28"/>
      <c r="AC122" s="28"/>
      <c r="AD122" s="28"/>
      <c r="AE122" s="28"/>
    </row>
    <row r="123" spans="1:31" s="2" customFormat="1" ht="6.95" customHeight="1" x14ac:dyDescent="0.2">
      <c r="A123" s="28"/>
      <c r="B123" s="29"/>
      <c r="C123" s="28"/>
      <c r="D123" s="28"/>
      <c r="E123" s="28"/>
      <c r="F123" s="28"/>
      <c r="G123" s="28"/>
      <c r="H123" s="28"/>
      <c r="I123" s="28"/>
      <c r="J123" s="28"/>
      <c r="K123" s="28"/>
      <c r="L123" s="40"/>
      <c r="S123" s="28"/>
      <c r="T123" s="28"/>
      <c r="U123" s="28"/>
      <c r="V123" s="28"/>
      <c r="W123" s="28"/>
      <c r="X123" s="28"/>
      <c r="Y123" s="28"/>
      <c r="Z123" s="28"/>
      <c r="AA123" s="28"/>
      <c r="AB123" s="28"/>
      <c r="AC123" s="28"/>
      <c r="AD123" s="28"/>
      <c r="AE123" s="28"/>
    </row>
    <row r="124" spans="1:31" s="2" customFormat="1" ht="12" customHeight="1" x14ac:dyDescent="0.2">
      <c r="A124" s="28"/>
      <c r="B124" s="29"/>
      <c r="C124" s="25" t="s">
        <v>15</v>
      </c>
      <c r="D124" s="28"/>
      <c r="E124" s="28"/>
      <c r="F124" s="23" t="str">
        <f>F14</f>
        <v xml:space="preserve"> </v>
      </c>
      <c r="G124" s="28"/>
      <c r="H124" s="28"/>
      <c r="I124" s="25" t="s">
        <v>17</v>
      </c>
      <c r="J124" s="53" t="str">
        <f>IF(J14="","",J14)</f>
        <v>16.12.2022</v>
      </c>
      <c r="K124" s="28"/>
      <c r="L124" s="40"/>
      <c r="S124" s="28"/>
      <c r="T124" s="28"/>
      <c r="U124" s="28"/>
      <c r="V124" s="28"/>
      <c r="W124" s="28"/>
      <c r="X124" s="28"/>
      <c r="Y124" s="28"/>
      <c r="Z124" s="28"/>
      <c r="AA124" s="28"/>
      <c r="AB124" s="28"/>
      <c r="AC124" s="28"/>
      <c r="AD124" s="28"/>
      <c r="AE124" s="28"/>
    </row>
    <row r="125" spans="1:31" s="2" customFormat="1" ht="6.95" customHeight="1" x14ac:dyDescent="0.2">
      <c r="A125" s="28"/>
      <c r="B125" s="29"/>
      <c r="C125" s="28"/>
      <c r="D125" s="28"/>
      <c r="E125" s="28"/>
      <c r="F125" s="28"/>
      <c r="G125" s="28"/>
      <c r="H125" s="28"/>
      <c r="I125" s="28"/>
      <c r="J125" s="28"/>
      <c r="K125" s="28"/>
      <c r="L125" s="40"/>
      <c r="S125" s="28"/>
      <c r="T125" s="28"/>
      <c r="U125" s="28"/>
      <c r="V125" s="28"/>
      <c r="W125" s="28"/>
      <c r="X125" s="28"/>
      <c r="Y125" s="28"/>
      <c r="Z125" s="28"/>
      <c r="AA125" s="28"/>
      <c r="AB125" s="28"/>
      <c r="AC125" s="28"/>
      <c r="AD125" s="28"/>
      <c r="AE125" s="28"/>
    </row>
    <row r="126" spans="1:31" s="2" customFormat="1" ht="40.15" customHeight="1" x14ac:dyDescent="0.2">
      <c r="A126" s="28"/>
      <c r="B126" s="29"/>
      <c r="C126" s="25" t="s">
        <v>19</v>
      </c>
      <c r="D126" s="28"/>
      <c r="E126" s="28"/>
      <c r="F126" s="23" t="str">
        <f>E17</f>
        <v xml:space="preserve"> </v>
      </c>
      <c r="G126" s="28"/>
      <c r="H126" s="28"/>
      <c r="I126" s="25" t="s">
        <v>23</v>
      </c>
      <c r="J126" s="26" t="str">
        <f>E23</f>
        <v>LTK projekt, s.r.o., Jánošíkova 5, 0890 01 Prešov</v>
      </c>
      <c r="K126" s="28"/>
      <c r="L126" s="40"/>
      <c r="S126" s="28"/>
      <c r="T126" s="28"/>
      <c r="U126" s="28"/>
      <c r="V126" s="28"/>
      <c r="W126" s="28"/>
      <c r="X126" s="28"/>
      <c r="Y126" s="28"/>
      <c r="Z126" s="28"/>
      <c r="AA126" s="28"/>
      <c r="AB126" s="28"/>
      <c r="AC126" s="28"/>
      <c r="AD126" s="28"/>
      <c r="AE126" s="28"/>
    </row>
    <row r="127" spans="1:31" s="2" customFormat="1" ht="15.2" customHeight="1" x14ac:dyDescent="0.2">
      <c r="A127" s="28"/>
      <c r="B127" s="29"/>
      <c r="C127" s="25" t="s">
        <v>22</v>
      </c>
      <c r="D127" s="28"/>
      <c r="E127" s="28"/>
      <c r="F127" s="23" t="str">
        <f>IF(E20="","",E20)</f>
        <v xml:space="preserve"> </v>
      </c>
      <c r="G127" s="28"/>
      <c r="H127" s="28"/>
      <c r="I127" s="25" t="s">
        <v>26</v>
      </c>
      <c r="J127" s="26" t="str">
        <f>E26</f>
        <v>Ing. Ľubomnír Tkáč</v>
      </c>
      <c r="K127" s="28"/>
      <c r="L127" s="40"/>
      <c r="S127" s="28"/>
      <c r="T127" s="28"/>
      <c r="U127" s="28"/>
      <c r="V127" s="28"/>
      <c r="W127" s="28"/>
      <c r="X127" s="28"/>
      <c r="Y127" s="28"/>
      <c r="Z127" s="28"/>
      <c r="AA127" s="28"/>
      <c r="AB127" s="28"/>
      <c r="AC127" s="28"/>
      <c r="AD127" s="28"/>
      <c r="AE127" s="28"/>
    </row>
    <row r="128" spans="1:31" s="2" customFormat="1" ht="10.35" customHeight="1" x14ac:dyDescent="0.2">
      <c r="A128" s="28"/>
      <c r="B128" s="29"/>
      <c r="C128" s="28"/>
      <c r="D128" s="28"/>
      <c r="E128" s="28"/>
      <c r="F128" s="28"/>
      <c r="G128" s="28"/>
      <c r="H128" s="28"/>
      <c r="I128" s="28"/>
      <c r="J128" s="28"/>
      <c r="K128" s="28"/>
      <c r="L128" s="40"/>
      <c r="S128" s="28"/>
      <c r="T128" s="28"/>
      <c r="U128" s="28"/>
      <c r="V128" s="28"/>
      <c r="W128" s="28"/>
      <c r="X128" s="28"/>
      <c r="Y128" s="28"/>
      <c r="Z128" s="28"/>
      <c r="AA128" s="28"/>
      <c r="AB128" s="28"/>
      <c r="AC128" s="28"/>
      <c r="AD128" s="28"/>
      <c r="AE128" s="28"/>
    </row>
    <row r="129" spans="1:65" s="11" customFormat="1" ht="29.25" customHeight="1" x14ac:dyDescent="0.2">
      <c r="A129" s="126"/>
      <c r="B129" s="127"/>
      <c r="C129" s="128" t="s">
        <v>162</v>
      </c>
      <c r="D129" s="129" t="s">
        <v>54</v>
      </c>
      <c r="E129" s="129" t="s">
        <v>50</v>
      </c>
      <c r="F129" s="129" t="s">
        <v>51</v>
      </c>
      <c r="G129" s="129" t="s">
        <v>163</v>
      </c>
      <c r="H129" s="129" t="s">
        <v>164</v>
      </c>
      <c r="I129" s="129" t="s">
        <v>165</v>
      </c>
      <c r="J129" s="130" t="s">
        <v>147</v>
      </c>
      <c r="K129" s="131" t="s">
        <v>166</v>
      </c>
      <c r="L129" s="132"/>
      <c r="M129" s="60" t="s">
        <v>1</v>
      </c>
      <c r="N129" s="61" t="s">
        <v>33</v>
      </c>
      <c r="O129" s="61" t="s">
        <v>167</v>
      </c>
      <c r="P129" s="61" t="s">
        <v>168</v>
      </c>
      <c r="Q129" s="61" t="s">
        <v>169</v>
      </c>
      <c r="R129" s="61" t="s">
        <v>170</v>
      </c>
      <c r="S129" s="61" t="s">
        <v>171</v>
      </c>
      <c r="T129" s="62" t="s">
        <v>172</v>
      </c>
      <c r="U129" s="126"/>
      <c r="V129" s="126"/>
      <c r="W129" s="126"/>
      <c r="X129" s="126"/>
      <c r="Y129" s="126"/>
      <c r="Z129" s="126"/>
      <c r="AA129" s="126"/>
      <c r="AB129" s="126"/>
      <c r="AC129" s="126"/>
      <c r="AD129" s="126"/>
      <c r="AE129" s="126"/>
    </row>
    <row r="130" spans="1:65" s="2" customFormat="1" ht="22.9" customHeight="1" x14ac:dyDescent="0.25">
      <c r="A130" s="28"/>
      <c r="B130" s="29"/>
      <c r="C130" s="67" t="s">
        <v>148</v>
      </c>
      <c r="D130" s="28"/>
      <c r="E130" s="28"/>
      <c r="F130" s="28"/>
      <c r="G130" s="28"/>
      <c r="H130" s="28"/>
      <c r="I130" s="28"/>
      <c r="J130" s="133"/>
      <c r="K130" s="28"/>
      <c r="L130" s="29"/>
      <c r="M130" s="63"/>
      <c r="N130" s="54"/>
      <c r="O130" s="64"/>
      <c r="P130" s="134">
        <f>P131+P189</f>
        <v>534.97247949999996</v>
      </c>
      <c r="Q130" s="64"/>
      <c r="R130" s="134">
        <f>R131+R189</f>
        <v>89.660161950000003</v>
      </c>
      <c r="S130" s="64"/>
      <c r="T130" s="135">
        <f>T131+T189</f>
        <v>31.065801800000003</v>
      </c>
      <c r="U130" s="28"/>
      <c r="V130" s="28"/>
      <c r="W130" s="28"/>
      <c r="X130" s="28"/>
      <c r="Y130" s="28"/>
      <c r="Z130" s="28"/>
      <c r="AA130" s="28"/>
      <c r="AB130" s="28"/>
      <c r="AC130" s="28"/>
      <c r="AD130" s="28"/>
      <c r="AE130" s="28"/>
      <c r="AT130" s="16" t="s">
        <v>68</v>
      </c>
      <c r="AU130" s="16" t="s">
        <v>149</v>
      </c>
      <c r="BK130" s="136">
        <f>BK131+BK189</f>
        <v>0</v>
      </c>
    </row>
    <row r="131" spans="1:65" s="12" customFormat="1" ht="25.9" customHeight="1" x14ac:dyDescent="0.2">
      <c r="B131" s="137"/>
      <c r="D131" s="138" t="s">
        <v>68</v>
      </c>
      <c r="E131" s="139" t="s">
        <v>173</v>
      </c>
      <c r="F131" s="139" t="s">
        <v>174</v>
      </c>
      <c r="J131" s="140"/>
      <c r="L131" s="137"/>
      <c r="M131" s="141"/>
      <c r="N131" s="142"/>
      <c r="O131" s="142"/>
      <c r="P131" s="143">
        <f>P132+P146+P158+P165+P167+P187</f>
        <v>417.5664281</v>
      </c>
      <c r="Q131" s="142"/>
      <c r="R131" s="143">
        <f>R132+R146+R158+R165+R167+R187</f>
        <v>84.242657550000004</v>
      </c>
      <c r="S131" s="142"/>
      <c r="T131" s="144">
        <f>T132+T146+T158+T165+T167+T187</f>
        <v>31.065801800000003</v>
      </c>
      <c r="AR131" s="138" t="s">
        <v>76</v>
      </c>
      <c r="AT131" s="145" t="s">
        <v>68</v>
      </c>
      <c r="AU131" s="145" t="s">
        <v>69</v>
      </c>
      <c r="AY131" s="138" t="s">
        <v>175</v>
      </c>
      <c r="BK131" s="146">
        <f>BK132+BK146+BK158+BK165+BK167+BK187</f>
        <v>0</v>
      </c>
    </row>
    <row r="132" spans="1:65" s="12" customFormat="1" ht="22.9" customHeight="1" x14ac:dyDescent="0.2">
      <c r="B132" s="137"/>
      <c r="D132" s="138" t="s">
        <v>68</v>
      </c>
      <c r="E132" s="147" t="s">
        <v>76</v>
      </c>
      <c r="F132" s="147" t="s">
        <v>975</v>
      </c>
      <c r="J132" s="148"/>
      <c r="L132" s="137"/>
      <c r="M132" s="141"/>
      <c r="N132" s="142"/>
      <c r="O132" s="142"/>
      <c r="P132" s="143">
        <f>SUM(P133:P145)</f>
        <v>83.108870400000001</v>
      </c>
      <c r="Q132" s="142"/>
      <c r="R132" s="143">
        <f>SUM(R133:R145)</f>
        <v>0</v>
      </c>
      <c r="S132" s="142"/>
      <c r="T132" s="144">
        <f>SUM(T133:T145)</f>
        <v>0</v>
      </c>
      <c r="AR132" s="138" t="s">
        <v>76</v>
      </c>
      <c r="AT132" s="145" t="s">
        <v>68</v>
      </c>
      <c r="AU132" s="145" t="s">
        <v>76</v>
      </c>
      <c r="AY132" s="138" t="s">
        <v>175</v>
      </c>
      <c r="BK132" s="146">
        <f>SUM(BK133:BK145)</f>
        <v>0</v>
      </c>
    </row>
    <row r="133" spans="1:65" s="2" customFormat="1" ht="24.2" customHeight="1" x14ac:dyDescent="0.2">
      <c r="A133" s="28"/>
      <c r="B133" s="149"/>
      <c r="C133" s="150" t="s">
        <v>76</v>
      </c>
      <c r="D133" s="150" t="s">
        <v>177</v>
      </c>
      <c r="E133" s="151" t="s">
        <v>2697</v>
      </c>
      <c r="F133" s="152" t="s">
        <v>2698</v>
      </c>
      <c r="G133" s="153" t="s">
        <v>564</v>
      </c>
      <c r="H133" s="154">
        <v>1.6639999999999999</v>
      </c>
      <c r="I133" s="155"/>
      <c r="J133" s="155"/>
      <c r="K133" s="156"/>
      <c r="L133" s="29"/>
      <c r="M133" s="157" t="s">
        <v>1</v>
      </c>
      <c r="N133" s="158" t="s">
        <v>35</v>
      </c>
      <c r="O133" s="159">
        <v>3.8503500000000002</v>
      </c>
      <c r="P133" s="159">
        <f>O133*H133</f>
        <v>6.4069824000000004</v>
      </c>
      <c r="Q133" s="159">
        <v>0</v>
      </c>
      <c r="R133" s="159">
        <f>Q133*H133</f>
        <v>0</v>
      </c>
      <c r="S133" s="159">
        <v>0</v>
      </c>
      <c r="T133" s="160">
        <f>S133*H133</f>
        <v>0</v>
      </c>
      <c r="U133" s="28"/>
      <c r="V133" s="28"/>
      <c r="W133" s="28"/>
      <c r="X133" s="28"/>
      <c r="Y133" s="28"/>
      <c r="Z133" s="28"/>
      <c r="AA133" s="28"/>
      <c r="AB133" s="28"/>
      <c r="AC133" s="28"/>
      <c r="AD133" s="28"/>
      <c r="AE133" s="28"/>
      <c r="AR133" s="161" t="s">
        <v>86</v>
      </c>
      <c r="AT133" s="161" t="s">
        <v>177</v>
      </c>
      <c r="AU133" s="161" t="s">
        <v>80</v>
      </c>
      <c r="AY133" s="16" t="s">
        <v>175</v>
      </c>
      <c r="BE133" s="162">
        <f>IF(N133="základná",J133,0)</f>
        <v>0</v>
      </c>
      <c r="BF133" s="162">
        <f>IF(N133="znížená",J133,0)</f>
        <v>0</v>
      </c>
      <c r="BG133" s="162">
        <f>IF(N133="zákl. prenesená",J133,0)</f>
        <v>0</v>
      </c>
      <c r="BH133" s="162">
        <f>IF(N133="zníž. prenesená",J133,0)</f>
        <v>0</v>
      </c>
      <c r="BI133" s="162">
        <f>IF(N133="nulová",J133,0)</f>
        <v>0</v>
      </c>
      <c r="BJ133" s="16" t="s">
        <v>80</v>
      </c>
      <c r="BK133" s="162">
        <f>ROUND(I133*H133,2)</f>
        <v>0</v>
      </c>
      <c r="BL133" s="16" t="s">
        <v>86</v>
      </c>
      <c r="BM133" s="161" t="s">
        <v>2699</v>
      </c>
    </row>
    <row r="134" spans="1:65" s="13" customFormat="1" x14ac:dyDescent="0.2">
      <c r="B134" s="163"/>
      <c r="D134" s="164" t="s">
        <v>182</v>
      </c>
      <c r="E134" s="165" t="s">
        <v>1</v>
      </c>
      <c r="F134" s="166" t="s">
        <v>2700</v>
      </c>
      <c r="H134" s="167">
        <v>1.6639999999999999</v>
      </c>
      <c r="L134" s="163"/>
      <c r="M134" s="168"/>
      <c r="N134" s="169"/>
      <c r="O134" s="169"/>
      <c r="P134" s="169"/>
      <c r="Q134" s="169"/>
      <c r="R134" s="169"/>
      <c r="S134" s="169"/>
      <c r="T134" s="170"/>
      <c r="AT134" s="165" t="s">
        <v>182</v>
      </c>
      <c r="AU134" s="165" t="s">
        <v>80</v>
      </c>
      <c r="AV134" s="13" t="s">
        <v>80</v>
      </c>
      <c r="AW134" s="13" t="s">
        <v>25</v>
      </c>
      <c r="AX134" s="13" t="s">
        <v>76</v>
      </c>
      <c r="AY134" s="165" t="s">
        <v>175</v>
      </c>
    </row>
    <row r="135" spans="1:65" s="2" customFormat="1" ht="21.75" customHeight="1" x14ac:dyDescent="0.2">
      <c r="A135" s="28"/>
      <c r="B135" s="149"/>
      <c r="C135" s="150" t="s">
        <v>80</v>
      </c>
      <c r="D135" s="150" t="s">
        <v>177</v>
      </c>
      <c r="E135" s="151" t="s">
        <v>2701</v>
      </c>
      <c r="F135" s="152" t="s">
        <v>2702</v>
      </c>
      <c r="G135" s="153" t="s">
        <v>564</v>
      </c>
      <c r="H135" s="154">
        <v>23.936</v>
      </c>
      <c r="I135" s="155"/>
      <c r="J135" s="155"/>
      <c r="K135" s="156"/>
      <c r="L135" s="29"/>
      <c r="M135" s="157" t="s">
        <v>1</v>
      </c>
      <c r="N135" s="158" t="s">
        <v>35</v>
      </c>
      <c r="O135" s="159">
        <v>2.5139999999999998</v>
      </c>
      <c r="P135" s="159">
        <f>O135*H135</f>
        <v>60.175103999999997</v>
      </c>
      <c r="Q135" s="159">
        <v>0</v>
      </c>
      <c r="R135" s="159">
        <f>Q135*H135</f>
        <v>0</v>
      </c>
      <c r="S135" s="159">
        <v>0</v>
      </c>
      <c r="T135" s="160">
        <f>S135*H135</f>
        <v>0</v>
      </c>
      <c r="U135" s="28"/>
      <c r="V135" s="28"/>
      <c r="W135" s="28"/>
      <c r="X135" s="28"/>
      <c r="Y135" s="28"/>
      <c r="Z135" s="28"/>
      <c r="AA135" s="28"/>
      <c r="AB135" s="28"/>
      <c r="AC135" s="28"/>
      <c r="AD135" s="28"/>
      <c r="AE135" s="28"/>
      <c r="AR135" s="161" t="s">
        <v>86</v>
      </c>
      <c r="AT135" s="161" t="s">
        <v>177</v>
      </c>
      <c r="AU135" s="161" t="s">
        <v>80</v>
      </c>
      <c r="AY135" s="16" t="s">
        <v>175</v>
      </c>
      <c r="BE135" s="162">
        <f>IF(N135="základná",J135,0)</f>
        <v>0</v>
      </c>
      <c r="BF135" s="162">
        <f>IF(N135="znížená",J135,0)</f>
        <v>0</v>
      </c>
      <c r="BG135" s="162">
        <f>IF(N135="zákl. prenesená",J135,0)</f>
        <v>0</v>
      </c>
      <c r="BH135" s="162">
        <f>IF(N135="zníž. prenesená",J135,0)</f>
        <v>0</v>
      </c>
      <c r="BI135" s="162">
        <f>IF(N135="nulová",J135,0)</f>
        <v>0</v>
      </c>
      <c r="BJ135" s="16" t="s">
        <v>80</v>
      </c>
      <c r="BK135" s="162">
        <f>ROUND(I135*H135,2)</f>
        <v>0</v>
      </c>
      <c r="BL135" s="16" t="s">
        <v>86</v>
      </c>
      <c r="BM135" s="161" t="s">
        <v>2703</v>
      </c>
    </row>
    <row r="136" spans="1:65" s="13" customFormat="1" x14ac:dyDescent="0.2">
      <c r="B136" s="163"/>
      <c r="D136" s="164" t="s">
        <v>182</v>
      </c>
      <c r="E136" s="165" t="s">
        <v>1</v>
      </c>
      <c r="F136" s="166" t="s">
        <v>2704</v>
      </c>
      <c r="H136" s="167">
        <v>23.936</v>
      </c>
      <c r="L136" s="163"/>
      <c r="M136" s="168"/>
      <c r="N136" s="169"/>
      <c r="O136" s="169"/>
      <c r="P136" s="169"/>
      <c r="Q136" s="169"/>
      <c r="R136" s="169"/>
      <c r="S136" s="169"/>
      <c r="T136" s="170"/>
      <c r="AT136" s="165" t="s">
        <v>182</v>
      </c>
      <c r="AU136" s="165" t="s">
        <v>80</v>
      </c>
      <c r="AV136" s="13" t="s">
        <v>80</v>
      </c>
      <c r="AW136" s="13" t="s">
        <v>25</v>
      </c>
      <c r="AX136" s="13" t="s">
        <v>76</v>
      </c>
      <c r="AY136" s="165" t="s">
        <v>175</v>
      </c>
    </row>
    <row r="137" spans="1:65" s="2" customFormat="1" ht="37.9" customHeight="1" x14ac:dyDescent="0.2">
      <c r="A137" s="28"/>
      <c r="B137" s="149"/>
      <c r="C137" s="150" t="s">
        <v>83</v>
      </c>
      <c r="D137" s="150" t="s">
        <v>177</v>
      </c>
      <c r="E137" s="151" t="s">
        <v>2705</v>
      </c>
      <c r="F137" s="152" t="s">
        <v>989</v>
      </c>
      <c r="G137" s="153" t="s">
        <v>564</v>
      </c>
      <c r="H137" s="154">
        <v>11.968</v>
      </c>
      <c r="I137" s="155"/>
      <c r="J137" s="155"/>
      <c r="K137" s="156"/>
      <c r="L137" s="29"/>
      <c r="M137" s="157" t="s">
        <v>1</v>
      </c>
      <c r="N137" s="158" t="s">
        <v>35</v>
      </c>
      <c r="O137" s="159">
        <v>0.61299999999999999</v>
      </c>
      <c r="P137" s="159">
        <f>O137*H137</f>
        <v>7.3363839999999998</v>
      </c>
      <c r="Q137" s="159">
        <v>0</v>
      </c>
      <c r="R137" s="159">
        <f>Q137*H137</f>
        <v>0</v>
      </c>
      <c r="S137" s="159">
        <v>0</v>
      </c>
      <c r="T137" s="160">
        <f>S137*H137</f>
        <v>0</v>
      </c>
      <c r="U137" s="28"/>
      <c r="V137" s="28"/>
      <c r="W137" s="28"/>
      <c r="X137" s="28"/>
      <c r="Y137" s="28"/>
      <c r="Z137" s="28"/>
      <c r="AA137" s="28"/>
      <c r="AB137" s="28"/>
      <c r="AC137" s="28"/>
      <c r="AD137" s="28"/>
      <c r="AE137" s="28"/>
      <c r="AR137" s="161" t="s">
        <v>86</v>
      </c>
      <c r="AT137" s="161" t="s">
        <v>177</v>
      </c>
      <c r="AU137" s="161" t="s">
        <v>80</v>
      </c>
      <c r="AY137" s="16" t="s">
        <v>175</v>
      </c>
      <c r="BE137" s="162">
        <f>IF(N137="základná",J137,0)</f>
        <v>0</v>
      </c>
      <c r="BF137" s="162">
        <f>IF(N137="znížená",J137,0)</f>
        <v>0</v>
      </c>
      <c r="BG137" s="162">
        <f>IF(N137="zákl. prenesená",J137,0)</f>
        <v>0</v>
      </c>
      <c r="BH137" s="162">
        <f>IF(N137="zníž. prenesená",J137,0)</f>
        <v>0</v>
      </c>
      <c r="BI137" s="162">
        <f>IF(N137="nulová",J137,0)</f>
        <v>0</v>
      </c>
      <c r="BJ137" s="16" t="s">
        <v>80</v>
      </c>
      <c r="BK137" s="162">
        <f>ROUND(I137*H137,2)</f>
        <v>0</v>
      </c>
      <c r="BL137" s="16" t="s">
        <v>86</v>
      </c>
      <c r="BM137" s="161" t="s">
        <v>2706</v>
      </c>
    </row>
    <row r="138" spans="1:65" s="13" customFormat="1" x14ac:dyDescent="0.2">
      <c r="B138" s="163"/>
      <c r="D138" s="164" t="s">
        <v>182</v>
      </c>
      <c r="E138" s="165" t="s">
        <v>1</v>
      </c>
      <c r="F138" s="166" t="s">
        <v>2707</v>
      </c>
      <c r="H138" s="167">
        <v>11.968</v>
      </c>
      <c r="L138" s="163"/>
      <c r="M138" s="168"/>
      <c r="N138" s="169"/>
      <c r="O138" s="169"/>
      <c r="P138" s="169"/>
      <c r="Q138" s="169"/>
      <c r="R138" s="169"/>
      <c r="S138" s="169"/>
      <c r="T138" s="170"/>
      <c r="AT138" s="165" t="s">
        <v>182</v>
      </c>
      <c r="AU138" s="165" t="s">
        <v>80</v>
      </c>
      <c r="AV138" s="13" t="s">
        <v>80</v>
      </c>
      <c r="AW138" s="13" t="s">
        <v>25</v>
      </c>
      <c r="AX138" s="13" t="s">
        <v>76</v>
      </c>
      <c r="AY138" s="165" t="s">
        <v>175</v>
      </c>
    </row>
    <row r="139" spans="1:65" s="2" customFormat="1" ht="24.2" customHeight="1" x14ac:dyDescent="0.2">
      <c r="A139" s="28"/>
      <c r="B139" s="149"/>
      <c r="C139" s="150" t="s">
        <v>86</v>
      </c>
      <c r="D139" s="150" t="s">
        <v>177</v>
      </c>
      <c r="E139" s="151" t="s">
        <v>1634</v>
      </c>
      <c r="F139" s="152" t="s">
        <v>996</v>
      </c>
      <c r="G139" s="153" t="s">
        <v>564</v>
      </c>
      <c r="H139" s="154">
        <v>25.6</v>
      </c>
      <c r="I139" s="155"/>
      <c r="J139" s="155"/>
      <c r="K139" s="156"/>
      <c r="L139" s="29"/>
      <c r="M139" s="157" t="s">
        <v>1</v>
      </c>
      <c r="N139" s="158" t="s">
        <v>35</v>
      </c>
      <c r="O139" s="159">
        <v>6.9000000000000006E-2</v>
      </c>
      <c r="P139" s="159">
        <f>O139*H139</f>
        <v>1.7664000000000002</v>
      </c>
      <c r="Q139" s="159">
        <v>0</v>
      </c>
      <c r="R139" s="159">
        <f>Q139*H139</f>
        <v>0</v>
      </c>
      <c r="S139" s="159">
        <v>0</v>
      </c>
      <c r="T139" s="160">
        <f>S139*H139</f>
        <v>0</v>
      </c>
      <c r="U139" s="28"/>
      <c r="V139" s="28"/>
      <c r="W139" s="28"/>
      <c r="X139" s="28"/>
      <c r="Y139" s="28"/>
      <c r="Z139" s="28"/>
      <c r="AA139" s="28"/>
      <c r="AB139" s="28"/>
      <c r="AC139" s="28"/>
      <c r="AD139" s="28"/>
      <c r="AE139" s="28"/>
      <c r="AR139" s="161" t="s">
        <v>86</v>
      </c>
      <c r="AT139" s="161" t="s">
        <v>177</v>
      </c>
      <c r="AU139" s="161" t="s">
        <v>80</v>
      </c>
      <c r="AY139" s="16" t="s">
        <v>175</v>
      </c>
      <c r="BE139" s="162">
        <f>IF(N139="základná",J139,0)</f>
        <v>0</v>
      </c>
      <c r="BF139" s="162">
        <f>IF(N139="znížená",J139,0)</f>
        <v>0</v>
      </c>
      <c r="BG139" s="162">
        <f>IF(N139="zákl. prenesená",J139,0)</f>
        <v>0</v>
      </c>
      <c r="BH139" s="162">
        <f>IF(N139="zníž. prenesená",J139,0)</f>
        <v>0</v>
      </c>
      <c r="BI139" s="162">
        <f>IF(N139="nulová",J139,0)</f>
        <v>0</v>
      </c>
      <c r="BJ139" s="16" t="s">
        <v>80</v>
      </c>
      <c r="BK139" s="162">
        <f>ROUND(I139*H139,2)</f>
        <v>0</v>
      </c>
      <c r="BL139" s="16" t="s">
        <v>86</v>
      </c>
      <c r="BM139" s="161" t="s">
        <v>2708</v>
      </c>
    </row>
    <row r="140" spans="1:65" s="13" customFormat="1" x14ac:dyDescent="0.2">
      <c r="B140" s="163"/>
      <c r="D140" s="164" t="s">
        <v>182</v>
      </c>
      <c r="E140" s="165" t="s">
        <v>1</v>
      </c>
      <c r="F140" s="166" t="s">
        <v>2709</v>
      </c>
      <c r="H140" s="167">
        <v>25.6</v>
      </c>
      <c r="L140" s="163"/>
      <c r="M140" s="168"/>
      <c r="N140" s="169"/>
      <c r="O140" s="169"/>
      <c r="P140" s="169"/>
      <c r="Q140" s="169"/>
      <c r="R140" s="169"/>
      <c r="S140" s="169"/>
      <c r="T140" s="170"/>
      <c r="AT140" s="165" t="s">
        <v>182</v>
      </c>
      <c r="AU140" s="165" t="s">
        <v>80</v>
      </c>
      <c r="AV140" s="13" t="s">
        <v>80</v>
      </c>
      <c r="AW140" s="13" t="s">
        <v>25</v>
      </c>
      <c r="AX140" s="13" t="s">
        <v>76</v>
      </c>
      <c r="AY140" s="165" t="s">
        <v>175</v>
      </c>
    </row>
    <row r="141" spans="1:65" s="2" customFormat="1" ht="33" customHeight="1" x14ac:dyDescent="0.2">
      <c r="A141" s="28"/>
      <c r="B141" s="149"/>
      <c r="C141" s="150" t="s">
        <v>91</v>
      </c>
      <c r="D141" s="150" t="s">
        <v>177</v>
      </c>
      <c r="E141" s="151" t="s">
        <v>1636</v>
      </c>
      <c r="F141" s="152" t="s">
        <v>1637</v>
      </c>
      <c r="G141" s="153" t="s">
        <v>564</v>
      </c>
      <c r="H141" s="154">
        <v>25.6</v>
      </c>
      <c r="I141" s="155"/>
      <c r="J141" s="155"/>
      <c r="K141" s="156"/>
      <c r="L141" s="29"/>
      <c r="M141" s="157" t="s">
        <v>1</v>
      </c>
      <c r="N141" s="158" t="s">
        <v>35</v>
      </c>
      <c r="O141" s="159">
        <v>7.0999999999999994E-2</v>
      </c>
      <c r="P141" s="159">
        <f>O141*H141</f>
        <v>1.8175999999999999</v>
      </c>
      <c r="Q141" s="159">
        <v>0</v>
      </c>
      <c r="R141" s="159">
        <f>Q141*H141</f>
        <v>0</v>
      </c>
      <c r="S141" s="159">
        <v>0</v>
      </c>
      <c r="T141" s="160">
        <f>S141*H141</f>
        <v>0</v>
      </c>
      <c r="U141" s="28"/>
      <c r="V141" s="28"/>
      <c r="W141" s="28"/>
      <c r="X141" s="28"/>
      <c r="Y141" s="28"/>
      <c r="Z141" s="28"/>
      <c r="AA141" s="28"/>
      <c r="AB141" s="28"/>
      <c r="AC141" s="28"/>
      <c r="AD141" s="28"/>
      <c r="AE141" s="28"/>
      <c r="AR141" s="161" t="s">
        <v>86</v>
      </c>
      <c r="AT141" s="161" t="s">
        <v>177</v>
      </c>
      <c r="AU141" s="161" t="s">
        <v>80</v>
      </c>
      <c r="AY141" s="16" t="s">
        <v>175</v>
      </c>
      <c r="BE141" s="162">
        <f>IF(N141="základná",J141,0)</f>
        <v>0</v>
      </c>
      <c r="BF141" s="162">
        <f>IF(N141="znížená",J141,0)</f>
        <v>0</v>
      </c>
      <c r="BG141" s="162">
        <f>IF(N141="zákl. prenesená",J141,0)</f>
        <v>0</v>
      </c>
      <c r="BH141" s="162">
        <f>IF(N141="zníž. prenesená",J141,0)</f>
        <v>0</v>
      </c>
      <c r="BI141" s="162">
        <f>IF(N141="nulová",J141,0)</f>
        <v>0</v>
      </c>
      <c r="BJ141" s="16" t="s">
        <v>80</v>
      </c>
      <c r="BK141" s="162">
        <f>ROUND(I141*H141,2)</f>
        <v>0</v>
      </c>
      <c r="BL141" s="16" t="s">
        <v>86</v>
      </c>
      <c r="BM141" s="161" t="s">
        <v>2710</v>
      </c>
    </row>
    <row r="142" spans="1:65" s="2" customFormat="1" ht="37.9" customHeight="1" x14ac:dyDescent="0.2">
      <c r="A142" s="28"/>
      <c r="B142" s="149"/>
      <c r="C142" s="150" t="s">
        <v>93</v>
      </c>
      <c r="D142" s="150" t="s">
        <v>177</v>
      </c>
      <c r="E142" s="151" t="s">
        <v>1639</v>
      </c>
      <c r="F142" s="152" t="s">
        <v>1002</v>
      </c>
      <c r="G142" s="153" t="s">
        <v>564</v>
      </c>
      <c r="H142" s="154">
        <v>768</v>
      </c>
      <c r="I142" s="155"/>
      <c r="J142" s="155"/>
      <c r="K142" s="156"/>
      <c r="L142" s="29"/>
      <c r="M142" s="157" t="s">
        <v>1</v>
      </c>
      <c r="N142" s="158" t="s">
        <v>35</v>
      </c>
      <c r="O142" s="159">
        <v>7.0000000000000001E-3</v>
      </c>
      <c r="P142" s="159">
        <f>O142*H142</f>
        <v>5.3760000000000003</v>
      </c>
      <c r="Q142" s="159">
        <v>0</v>
      </c>
      <c r="R142" s="159">
        <f>Q142*H142</f>
        <v>0</v>
      </c>
      <c r="S142" s="159">
        <v>0</v>
      </c>
      <c r="T142" s="160">
        <f>S142*H142</f>
        <v>0</v>
      </c>
      <c r="U142" s="28"/>
      <c r="V142" s="28"/>
      <c r="W142" s="28"/>
      <c r="X142" s="28"/>
      <c r="Y142" s="28"/>
      <c r="Z142" s="28"/>
      <c r="AA142" s="28"/>
      <c r="AB142" s="28"/>
      <c r="AC142" s="28"/>
      <c r="AD142" s="28"/>
      <c r="AE142" s="28"/>
      <c r="AR142" s="161" t="s">
        <v>86</v>
      </c>
      <c r="AT142" s="161" t="s">
        <v>177</v>
      </c>
      <c r="AU142" s="161" t="s">
        <v>80</v>
      </c>
      <c r="AY142" s="16" t="s">
        <v>175</v>
      </c>
      <c r="BE142" s="162">
        <f>IF(N142="základná",J142,0)</f>
        <v>0</v>
      </c>
      <c r="BF142" s="162">
        <f>IF(N142="znížená",J142,0)</f>
        <v>0</v>
      </c>
      <c r="BG142" s="162">
        <f>IF(N142="zákl. prenesená",J142,0)</f>
        <v>0</v>
      </c>
      <c r="BH142" s="162">
        <f>IF(N142="zníž. prenesená",J142,0)</f>
        <v>0</v>
      </c>
      <c r="BI142" s="162">
        <f>IF(N142="nulová",J142,0)</f>
        <v>0</v>
      </c>
      <c r="BJ142" s="16" t="s">
        <v>80</v>
      </c>
      <c r="BK142" s="162">
        <f>ROUND(I142*H142,2)</f>
        <v>0</v>
      </c>
      <c r="BL142" s="16" t="s">
        <v>86</v>
      </c>
      <c r="BM142" s="161" t="s">
        <v>2711</v>
      </c>
    </row>
    <row r="143" spans="1:65" s="13" customFormat="1" x14ac:dyDescent="0.2">
      <c r="B143" s="163"/>
      <c r="D143" s="164" t="s">
        <v>182</v>
      </c>
      <c r="F143" s="166" t="s">
        <v>2712</v>
      </c>
      <c r="H143" s="167">
        <v>768</v>
      </c>
      <c r="L143" s="163"/>
      <c r="M143" s="168"/>
      <c r="N143" s="169"/>
      <c r="O143" s="169"/>
      <c r="P143" s="169"/>
      <c r="Q143" s="169"/>
      <c r="R143" s="169"/>
      <c r="S143" s="169"/>
      <c r="T143" s="170"/>
      <c r="AT143" s="165" t="s">
        <v>182</v>
      </c>
      <c r="AU143" s="165" t="s">
        <v>80</v>
      </c>
      <c r="AV143" s="13" t="s">
        <v>80</v>
      </c>
      <c r="AW143" s="13" t="s">
        <v>3</v>
      </c>
      <c r="AX143" s="13" t="s">
        <v>76</v>
      </c>
      <c r="AY143" s="165" t="s">
        <v>175</v>
      </c>
    </row>
    <row r="144" spans="1:65" s="2" customFormat="1" ht="16.5" customHeight="1" x14ac:dyDescent="0.2">
      <c r="A144" s="28"/>
      <c r="B144" s="149"/>
      <c r="C144" s="150" t="s">
        <v>97</v>
      </c>
      <c r="D144" s="150" t="s">
        <v>177</v>
      </c>
      <c r="E144" s="151" t="s">
        <v>1642</v>
      </c>
      <c r="F144" s="152" t="s">
        <v>1006</v>
      </c>
      <c r="G144" s="153" t="s">
        <v>564</v>
      </c>
      <c r="H144" s="154">
        <v>25.6</v>
      </c>
      <c r="I144" s="155"/>
      <c r="J144" s="155"/>
      <c r="K144" s="156"/>
      <c r="L144" s="29"/>
      <c r="M144" s="157" t="s">
        <v>1</v>
      </c>
      <c r="N144" s="158" t="s">
        <v>35</v>
      </c>
      <c r="O144" s="159">
        <v>8.9999999999999993E-3</v>
      </c>
      <c r="P144" s="159">
        <f>O144*H144</f>
        <v>0.23039999999999999</v>
      </c>
      <c r="Q144" s="159">
        <v>0</v>
      </c>
      <c r="R144" s="159">
        <f>Q144*H144</f>
        <v>0</v>
      </c>
      <c r="S144" s="159">
        <v>0</v>
      </c>
      <c r="T144" s="160">
        <f>S144*H144</f>
        <v>0</v>
      </c>
      <c r="U144" s="28"/>
      <c r="V144" s="28"/>
      <c r="W144" s="28"/>
      <c r="X144" s="28"/>
      <c r="Y144" s="28"/>
      <c r="Z144" s="28"/>
      <c r="AA144" s="28"/>
      <c r="AB144" s="28"/>
      <c r="AC144" s="28"/>
      <c r="AD144" s="28"/>
      <c r="AE144" s="28"/>
      <c r="AR144" s="161" t="s">
        <v>86</v>
      </c>
      <c r="AT144" s="161" t="s">
        <v>177</v>
      </c>
      <c r="AU144" s="161" t="s">
        <v>80</v>
      </c>
      <c r="AY144" s="16" t="s">
        <v>175</v>
      </c>
      <c r="BE144" s="162">
        <f>IF(N144="základná",J144,0)</f>
        <v>0</v>
      </c>
      <c r="BF144" s="162">
        <f>IF(N144="znížená",J144,0)</f>
        <v>0</v>
      </c>
      <c r="BG144" s="162">
        <f>IF(N144="zákl. prenesená",J144,0)</f>
        <v>0</v>
      </c>
      <c r="BH144" s="162">
        <f>IF(N144="zníž. prenesená",J144,0)</f>
        <v>0</v>
      </c>
      <c r="BI144" s="162">
        <f>IF(N144="nulová",J144,0)</f>
        <v>0</v>
      </c>
      <c r="BJ144" s="16" t="s">
        <v>80</v>
      </c>
      <c r="BK144" s="162">
        <f>ROUND(I144*H144,2)</f>
        <v>0</v>
      </c>
      <c r="BL144" s="16" t="s">
        <v>86</v>
      </c>
      <c r="BM144" s="161" t="s">
        <v>2713</v>
      </c>
    </row>
    <row r="145" spans="1:65" s="2" customFormat="1" ht="24.2" customHeight="1" x14ac:dyDescent="0.2">
      <c r="A145" s="28"/>
      <c r="B145" s="149"/>
      <c r="C145" s="150" t="s">
        <v>99</v>
      </c>
      <c r="D145" s="150" t="s">
        <v>177</v>
      </c>
      <c r="E145" s="151" t="s">
        <v>1644</v>
      </c>
      <c r="F145" s="152" t="s">
        <v>1009</v>
      </c>
      <c r="G145" s="153" t="s">
        <v>282</v>
      </c>
      <c r="H145" s="154">
        <v>25.6</v>
      </c>
      <c r="I145" s="155"/>
      <c r="J145" s="155"/>
      <c r="K145" s="156"/>
      <c r="L145" s="29"/>
      <c r="M145" s="157" t="s">
        <v>1</v>
      </c>
      <c r="N145" s="158" t="s">
        <v>35</v>
      </c>
      <c r="O145" s="159">
        <v>0</v>
      </c>
      <c r="P145" s="159">
        <f>O145*H145</f>
        <v>0</v>
      </c>
      <c r="Q145" s="159">
        <v>0</v>
      </c>
      <c r="R145" s="159">
        <f>Q145*H145</f>
        <v>0</v>
      </c>
      <c r="S145" s="159">
        <v>0</v>
      </c>
      <c r="T145" s="160">
        <f>S145*H145</f>
        <v>0</v>
      </c>
      <c r="U145" s="28"/>
      <c r="V145" s="28"/>
      <c r="W145" s="28"/>
      <c r="X145" s="28"/>
      <c r="Y145" s="28"/>
      <c r="Z145" s="28"/>
      <c r="AA145" s="28"/>
      <c r="AB145" s="28"/>
      <c r="AC145" s="28"/>
      <c r="AD145" s="28"/>
      <c r="AE145" s="28"/>
      <c r="AR145" s="161" t="s">
        <v>86</v>
      </c>
      <c r="AT145" s="161" t="s">
        <v>177</v>
      </c>
      <c r="AU145" s="161" t="s">
        <v>80</v>
      </c>
      <c r="AY145" s="16" t="s">
        <v>175</v>
      </c>
      <c r="BE145" s="162">
        <f>IF(N145="základná",J145,0)</f>
        <v>0</v>
      </c>
      <c r="BF145" s="162">
        <f>IF(N145="znížená",J145,0)</f>
        <v>0</v>
      </c>
      <c r="BG145" s="162">
        <f>IF(N145="zákl. prenesená",J145,0)</f>
        <v>0</v>
      </c>
      <c r="BH145" s="162">
        <f>IF(N145="zníž. prenesená",J145,0)</f>
        <v>0</v>
      </c>
      <c r="BI145" s="162">
        <f>IF(N145="nulová",J145,0)</f>
        <v>0</v>
      </c>
      <c r="BJ145" s="16" t="s">
        <v>80</v>
      </c>
      <c r="BK145" s="162">
        <f>ROUND(I145*H145,2)</f>
        <v>0</v>
      </c>
      <c r="BL145" s="16" t="s">
        <v>86</v>
      </c>
      <c r="BM145" s="161" t="s">
        <v>2714</v>
      </c>
    </row>
    <row r="146" spans="1:65" s="12" customFormat="1" ht="22.9" customHeight="1" x14ac:dyDescent="0.2">
      <c r="B146" s="137"/>
      <c r="D146" s="138" t="s">
        <v>68</v>
      </c>
      <c r="E146" s="147" t="s">
        <v>80</v>
      </c>
      <c r="F146" s="147" t="s">
        <v>1646</v>
      </c>
      <c r="J146" s="148"/>
      <c r="L146" s="137"/>
      <c r="M146" s="141"/>
      <c r="N146" s="142"/>
      <c r="O146" s="142"/>
      <c r="P146" s="143">
        <f>SUM(P147:P157)</f>
        <v>66.998872700000007</v>
      </c>
      <c r="Q146" s="142"/>
      <c r="R146" s="143">
        <f>SUM(R147:R157)</f>
        <v>81.297718450000005</v>
      </c>
      <c r="S146" s="142"/>
      <c r="T146" s="144">
        <f>SUM(T147:T157)</f>
        <v>0</v>
      </c>
      <c r="AR146" s="138" t="s">
        <v>76</v>
      </c>
      <c r="AT146" s="145" t="s">
        <v>68</v>
      </c>
      <c r="AU146" s="145" t="s">
        <v>76</v>
      </c>
      <c r="AY146" s="138" t="s">
        <v>175</v>
      </c>
      <c r="BK146" s="146">
        <f>SUM(BK147:BK157)</f>
        <v>0</v>
      </c>
    </row>
    <row r="147" spans="1:65" s="2" customFormat="1" ht="16.5" customHeight="1" x14ac:dyDescent="0.2">
      <c r="A147" s="28"/>
      <c r="B147" s="149"/>
      <c r="C147" s="150" t="s">
        <v>102</v>
      </c>
      <c r="D147" s="150" t="s">
        <v>177</v>
      </c>
      <c r="E147" s="151" t="s">
        <v>1647</v>
      </c>
      <c r="F147" s="152" t="s">
        <v>1648</v>
      </c>
      <c r="G147" s="153" t="s">
        <v>564</v>
      </c>
      <c r="H147" s="154">
        <v>5.984</v>
      </c>
      <c r="I147" s="155"/>
      <c r="J147" s="155"/>
      <c r="K147" s="156"/>
      <c r="L147" s="29"/>
      <c r="M147" s="157" t="s">
        <v>1</v>
      </c>
      <c r="N147" s="158" t="s">
        <v>35</v>
      </c>
      <c r="O147" s="159">
        <v>0.90824000000000005</v>
      </c>
      <c r="P147" s="159">
        <f>O147*H147</f>
        <v>5.43490816</v>
      </c>
      <c r="Q147" s="159">
        <v>2.0663999999999998</v>
      </c>
      <c r="R147" s="159">
        <f>Q147*H147</f>
        <v>12.365337599999998</v>
      </c>
      <c r="S147" s="159">
        <v>0</v>
      </c>
      <c r="T147" s="160">
        <f>S147*H147</f>
        <v>0</v>
      </c>
      <c r="U147" s="28"/>
      <c r="V147" s="28"/>
      <c r="W147" s="28"/>
      <c r="X147" s="28"/>
      <c r="Y147" s="28"/>
      <c r="Z147" s="28"/>
      <c r="AA147" s="28"/>
      <c r="AB147" s="28"/>
      <c r="AC147" s="28"/>
      <c r="AD147" s="28"/>
      <c r="AE147" s="28"/>
      <c r="AR147" s="161" t="s">
        <v>86</v>
      </c>
      <c r="AT147" s="161" t="s">
        <v>177</v>
      </c>
      <c r="AU147" s="161" t="s">
        <v>80</v>
      </c>
      <c r="AY147" s="16" t="s">
        <v>175</v>
      </c>
      <c r="BE147" s="162">
        <f>IF(N147="základná",J147,0)</f>
        <v>0</v>
      </c>
      <c r="BF147" s="162">
        <f>IF(N147="znížená",J147,0)</f>
        <v>0</v>
      </c>
      <c r="BG147" s="162">
        <f>IF(N147="zákl. prenesená",J147,0)</f>
        <v>0</v>
      </c>
      <c r="BH147" s="162">
        <f>IF(N147="zníž. prenesená",J147,0)</f>
        <v>0</v>
      </c>
      <c r="BI147" s="162">
        <f>IF(N147="nulová",J147,0)</f>
        <v>0</v>
      </c>
      <c r="BJ147" s="16" t="s">
        <v>80</v>
      </c>
      <c r="BK147" s="162">
        <f>ROUND(I147*H147,2)</f>
        <v>0</v>
      </c>
      <c r="BL147" s="16" t="s">
        <v>86</v>
      </c>
      <c r="BM147" s="161" t="s">
        <v>2715</v>
      </c>
    </row>
    <row r="148" spans="1:65" s="13" customFormat="1" x14ac:dyDescent="0.2">
      <c r="B148" s="163"/>
      <c r="D148" s="164" t="s">
        <v>182</v>
      </c>
      <c r="E148" s="165" t="s">
        <v>1</v>
      </c>
      <c r="F148" s="166" t="s">
        <v>2716</v>
      </c>
      <c r="H148" s="167">
        <v>5.984</v>
      </c>
      <c r="L148" s="163"/>
      <c r="M148" s="168"/>
      <c r="N148" s="169"/>
      <c r="O148" s="169"/>
      <c r="P148" s="169"/>
      <c r="Q148" s="169"/>
      <c r="R148" s="169"/>
      <c r="S148" s="169"/>
      <c r="T148" s="170"/>
      <c r="AT148" s="165" t="s">
        <v>182</v>
      </c>
      <c r="AU148" s="165" t="s">
        <v>80</v>
      </c>
      <c r="AV148" s="13" t="s">
        <v>80</v>
      </c>
      <c r="AW148" s="13" t="s">
        <v>25</v>
      </c>
      <c r="AX148" s="13" t="s">
        <v>76</v>
      </c>
      <c r="AY148" s="165" t="s">
        <v>175</v>
      </c>
    </row>
    <row r="149" spans="1:65" s="2" customFormat="1" ht="24.2" customHeight="1" x14ac:dyDescent="0.2">
      <c r="A149" s="28"/>
      <c r="B149" s="149"/>
      <c r="C149" s="150" t="s">
        <v>105</v>
      </c>
      <c r="D149" s="150" t="s">
        <v>177</v>
      </c>
      <c r="E149" s="151" t="s">
        <v>2717</v>
      </c>
      <c r="F149" s="152" t="s">
        <v>2718</v>
      </c>
      <c r="G149" s="153" t="s">
        <v>564</v>
      </c>
      <c r="H149" s="154">
        <v>22.44</v>
      </c>
      <c r="I149" s="155"/>
      <c r="J149" s="155"/>
      <c r="K149" s="156"/>
      <c r="L149" s="29"/>
      <c r="M149" s="157" t="s">
        <v>1</v>
      </c>
      <c r="N149" s="158" t="s">
        <v>35</v>
      </c>
      <c r="O149" s="159">
        <v>0.58299999999999996</v>
      </c>
      <c r="P149" s="159">
        <f>O149*H149</f>
        <v>13.082520000000001</v>
      </c>
      <c r="Q149" s="159">
        <v>2.19407</v>
      </c>
      <c r="R149" s="159">
        <f>Q149*H149</f>
        <v>49.234930800000001</v>
      </c>
      <c r="S149" s="159">
        <v>0</v>
      </c>
      <c r="T149" s="160">
        <f>S149*H149</f>
        <v>0</v>
      </c>
      <c r="U149" s="28"/>
      <c r="V149" s="28"/>
      <c r="W149" s="28"/>
      <c r="X149" s="28"/>
      <c r="Y149" s="28"/>
      <c r="Z149" s="28"/>
      <c r="AA149" s="28"/>
      <c r="AB149" s="28"/>
      <c r="AC149" s="28"/>
      <c r="AD149" s="28"/>
      <c r="AE149" s="28"/>
      <c r="AR149" s="161" t="s">
        <v>86</v>
      </c>
      <c r="AT149" s="161" t="s">
        <v>177</v>
      </c>
      <c r="AU149" s="161" t="s">
        <v>80</v>
      </c>
      <c r="AY149" s="16" t="s">
        <v>175</v>
      </c>
      <c r="BE149" s="162">
        <f>IF(N149="základná",J149,0)</f>
        <v>0</v>
      </c>
      <c r="BF149" s="162">
        <f>IF(N149="znížená",J149,0)</f>
        <v>0</v>
      </c>
      <c r="BG149" s="162">
        <f>IF(N149="zákl. prenesená",J149,0)</f>
        <v>0</v>
      </c>
      <c r="BH149" s="162">
        <f>IF(N149="zníž. prenesená",J149,0)</f>
        <v>0</v>
      </c>
      <c r="BI149" s="162">
        <f>IF(N149="nulová",J149,0)</f>
        <v>0</v>
      </c>
      <c r="BJ149" s="16" t="s">
        <v>80</v>
      </c>
      <c r="BK149" s="162">
        <f>ROUND(I149*H149,2)</f>
        <v>0</v>
      </c>
      <c r="BL149" s="16" t="s">
        <v>86</v>
      </c>
      <c r="BM149" s="161" t="s">
        <v>2719</v>
      </c>
    </row>
    <row r="150" spans="1:65" s="13" customFormat="1" x14ac:dyDescent="0.2">
      <c r="B150" s="163"/>
      <c r="D150" s="164" t="s">
        <v>182</v>
      </c>
      <c r="E150" s="165" t="s">
        <v>1</v>
      </c>
      <c r="F150" s="166" t="s">
        <v>2720</v>
      </c>
      <c r="H150" s="167">
        <v>22.44</v>
      </c>
      <c r="L150" s="163"/>
      <c r="M150" s="168"/>
      <c r="N150" s="169"/>
      <c r="O150" s="169"/>
      <c r="P150" s="169"/>
      <c r="Q150" s="169"/>
      <c r="R150" s="169"/>
      <c r="S150" s="169"/>
      <c r="T150" s="170"/>
      <c r="AT150" s="165" t="s">
        <v>182</v>
      </c>
      <c r="AU150" s="165" t="s">
        <v>80</v>
      </c>
      <c r="AV150" s="13" t="s">
        <v>80</v>
      </c>
      <c r="AW150" s="13" t="s">
        <v>25</v>
      </c>
      <c r="AX150" s="13" t="s">
        <v>76</v>
      </c>
      <c r="AY150" s="165" t="s">
        <v>175</v>
      </c>
    </row>
    <row r="151" spans="1:65" s="2" customFormat="1" ht="21.75" customHeight="1" x14ac:dyDescent="0.2">
      <c r="A151" s="28"/>
      <c r="B151" s="149"/>
      <c r="C151" s="150" t="s">
        <v>113</v>
      </c>
      <c r="D151" s="150" t="s">
        <v>177</v>
      </c>
      <c r="E151" s="151" t="s">
        <v>2721</v>
      </c>
      <c r="F151" s="152" t="s">
        <v>2722</v>
      </c>
      <c r="G151" s="153" t="s">
        <v>564</v>
      </c>
      <c r="H151" s="154">
        <v>1.6639999999999999</v>
      </c>
      <c r="I151" s="155"/>
      <c r="J151" s="155"/>
      <c r="K151" s="156"/>
      <c r="L151" s="29"/>
      <c r="M151" s="157" t="s">
        <v>1</v>
      </c>
      <c r="N151" s="158" t="s">
        <v>35</v>
      </c>
      <c r="O151" s="159">
        <v>0.58055999999999996</v>
      </c>
      <c r="P151" s="159">
        <f>O151*H151</f>
        <v>0.96605183999999988</v>
      </c>
      <c r="Q151" s="159">
        <v>2.19407</v>
      </c>
      <c r="R151" s="159">
        <f>Q151*H151</f>
        <v>3.6509324799999998</v>
      </c>
      <c r="S151" s="159">
        <v>0</v>
      </c>
      <c r="T151" s="160">
        <f>S151*H151</f>
        <v>0</v>
      </c>
      <c r="U151" s="28"/>
      <c r="V151" s="28"/>
      <c r="W151" s="28"/>
      <c r="X151" s="28"/>
      <c r="Y151" s="28"/>
      <c r="Z151" s="28"/>
      <c r="AA151" s="28"/>
      <c r="AB151" s="28"/>
      <c r="AC151" s="28"/>
      <c r="AD151" s="28"/>
      <c r="AE151" s="28"/>
      <c r="AR151" s="161" t="s">
        <v>86</v>
      </c>
      <c r="AT151" s="161" t="s">
        <v>177</v>
      </c>
      <c r="AU151" s="161" t="s">
        <v>80</v>
      </c>
      <c r="AY151" s="16" t="s">
        <v>175</v>
      </c>
      <c r="BE151" s="162">
        <f>IF(N151="základná",J151,0)</f>
        <v>0</v>
      </c>
      <c r="BF151" s="162">
        <f>IF(N151="znížená",J151,0)</f>
        <v>0</v>
      </c>
      <c r="BG151" s="162">
        <f>IF(N151="zákl. prenesená",J151,0)</f>
        <v>0</v>
      </c>
      <c r="BH151" s="162">
        <f>IF(N151="zníž. prenesená",J151,0)</f>
        <v>0</v>
      </c>
      <c r="BI151" s="162">
        <f>IF(N151="nulová",J151,0)</f>
        <v>0</v>
      </c>
      <c r="BJ151" s="16" t="s">
        <v>80</v>
      </c>
      <c r="BK151" s="162">
        <f>ROUND(I151*H151,2)</f>
        <v>0</v>
      </c>
      <c r="BL151" s="16" t="s">
        <v>86</v>
      </c>
      <c r="BM151" s="161" t="s">
        <v>2723</v>
      </c>
    </row>
    <row r="152" spans="1:65" s="2" customFormat="1" ht="24.2" customHeight="1" x14ac:dyDescent="0.2">
      <c r="A152" s="28"/>
      <c r="B152" s="149"/>
      <c r="C152" s="150" t="s">
        <v>117</v>
      </c>
      <c r="D152" s="150" t="s">
        <v>177</v>
      </c>
      <c r="E152" s="151" t="s">
        <v>2724</v>
      </c>
      <c r="F152" s="152" t="s">
        <v>2725</v>
      </c>
      <c r="G152" s="153" t="s">
        <v>564</v>
      </c>
      <c r="H152" s="154">
        <v>7.181</v>
      </c>
      <c r="I152" s="155"/>
      <c r="J152" s="155"/>
      <c r="K152" s="156"/>
      <c r="L152" s="29"/>
      <c r="M152" s="157" t="s">
        <v>1</v>
      </c>
      <c r="N152" s="158" t="s">
        <v>35</v>
      </c>
      <c r="O152" s="159">
        <v>0.59109999999999996</v>
      </c>
      <c r="P152" s="159">
        <f>O152*H152</f>
        <v>4.2446890999999995</v>
      </c>
      <c r="Q152" s="159">
        <v>2.19407</v>
      </c>
      <c r="R152" s="159">
        <f>Q152*H152</f>
        <v>15.75561667</v>
      </c>
      <c r="S152" s="159">
        <v>0</v>
      </c>
      <c r="T152" s="160">
        <f>S152*H152</f>
        <v>0</v>
      </c>
      <c r="U152" s="28"/>
      <c r="V152" s="28"/>
      <c r="W152" s="28"/>
      <c r="X152" s="28"/>
      <c r="Y152" s="28"/>
      <c r="Z152" s="28"/>
      <c r="AA152" s="28"/>
      <c r="AB152" s="28"/>
      <c r="AC152" s="28"/>
      <c r="AD152" s="28"/>
      <c r="AE152" s="28"/>
      <c r="AR152" s="161" t="s">
        <v>86</v>
      </c>
      <c r="AT152" s="161" t="s">
        <v>177</v>
      </c>
      <c r="AU152" s="161" t="s">
        <v>80</v>
      </c>
      <c r="AY152" s="16" t="s">
        <v>175</v>
      </c>
      <c r="BE152" s="162">
        <f>IF(N152="základná",J152,0)</f>
        <v>0</v>
      </c>
      <c r="BF152" s="162">
        <f>IF(N152="znížená",J152,0)</f>
        <v>0</v>
      </c>
      <c r="BG152" s="162">
        <f>IF(N152="zákl. prenesená",J152,0)</f>
        <v>0</v>
      </c>
      <c r="BH152" s="162">
        <f>IF(N152="zníž. prenesená",J152,0)</f>
        <v>0</v>
      </c>
      <c r="BI152" s="162">
        <f>IF(N152="nulová",J152,0)</f>
        <v>0</v>
      </c>
      <c r="BJ152" s="16" t="s">
        <v>80</v>
      </c>
      <c r="BK152" s="162">
        <f>ROUND(I152*H152,2)</f>
        <v>0</v>
      </c>
      <c r="BL152" s="16" t="s">
        <v>86</v>
      </c>
      <c r="BM152" s="161" t="s">
        <v>2726</v>
      </c>
    </row>
    <row r="153" spans="1:65" s="13" customFormat="1" x14ac:dyDescent="0.2">
      <c r="B153" s="163"/>
      <c r="D153" s="164" t="s">
        <v>182</v>
      </c>
      <c r="E153" s="165" t="s">
        <v>1</v>
      </c>
      <c r="F153" s="166" t="s">
        <v>2727</v>
      </c>
      <c r="H153" s="167">
        <v>7.181</v>
      </c>
      <c r="L153" s="163"/>
      <c r="M153" s="168"/>
      <c r="N153" s="169"/>
      <c r="O153" s="169"/>
      <c r="P153" s="169"/>
      <c r="Q153" s="169"/>
      <c r="R153" s="169"/>
      <c r="S153" s="169"/>
      <c r="T153" s="170"/>
      <c r="AT153" s="165" t="s">
        <v>182</v>
      </c>
      <c r="AU153" s="165" t="s">
        <v>80</v>
      </c>
      <c r="AV153" s="13" t="s">
        <v>80</v>
      </c>
      <c r="AW153" s="13" t="s">
        <v>25</v>
      </c>
      <c r="AX153" s="13" t="s">
        <v>76</v>
      </c>
      <c r="AY153" s="165" t="s">
        <v>175</v>
      </c>
    </row>
    <row r="154" spans="1:65" s="2" customFormat="1" ht="24.2" customHeight="1" x14ac:dyDescent="0.2">
      <c r="A154" s="28"/>
      <c r="B154" s="149"/>
      <c r="C154" s="150" t="s">
        <v>119</v>
      </c>
      <c r="D154" s="150" t="s">
        <v>177</v>
      </c>
      <c r="E154" s="151" t="s">
        <v>2728</v>
      </c>
      <c r="F154" s="152" t="s">
        <v>2729</v>
      </c>
      <c r="G154" s="153" t="s">
        <v>180</v>
      </c>
      <c r="H154" s="154">
        <v>47.872</v>
      </c>
      <c r="I154" s="155"/>
      <c r="J154" s="155"/>
      <c r="K154" s="156"/>
      <c r="L154" s="29"/>
      <c r="M154" s="157" t="s">
        <v>1</v>
      </c>
      <c r="N154" s="158" t="s">
        <v>35</v>
      </c>
      <c r="O154" s="159">
        <v>0.43347000000000002</v>
      </c>
      <c r="P154" s="159">
        <f>O154*H154</f>
        <v>20.751075840000002</v>
      </c>
      <c r="Q154" s="159">
        <v>5.0000000000000001E-4</v>
      </c>
      <c r="R154" s="159">
        <f>Q154*H154</f>
        <v>2.3935999999999999E-2</v>
      </c>
      <c r="S154" s="159">
        <v>0</v>
      </c>
      <c r="T154" s="160">
        <f>S154*H154</f>
        <v>0</v>
      </c>
      <c r="U154" s="28"/>
      <c r="V154" s="28"/>
      <c r="W154" s="28"/>
      <c r="X154" s="28"/>
      <c r="Y154" s="28"/>
      <c r="Z154" s="28"/>
      <c r="AA154" s="28"/>
      <c r="AB154" s="28"/>
      <c r="AC154" s="28"/>
      <c r="AD154" s="28"/>
      <c r="AE154" s="28"/>
      <c r="AR154" s="161" t="s">
        <v>86</v>
      </c>
      <c r="AT154" s="161" t="s">
        <v>177</v>
      </c>
      <c r="AU154" s="161" t="s">
        <v>80</v>
      </c>
      <c r="AY154" s="16" t="s">
        <v>175</v>
      </c>
      <c r="BE154" s="162">
        <f>IF(N154="základná",J154,0)</f>
        <v>0</v>
      </c>
      <c r="BF154" s="162">
        <f>IF(N154="znížená",J154,0)</f>
        <v>0</v>
      </c>
      <c r="BG154" s="162">
        <f>IF(N154="zákl. prenesená",J154,0)</f>
        <v>0</v>
      </c>
      <c r="BH154" s="162">
        <f>IF(N154="zníž. prenesená",J154,0)</f>
        <v>0</v>
      </c>
      <c r="BI154" s="162">
        <f>IF(N154="nulová",J154,0)</f>
        <v>0</v>
      </c>
      <c r="BJ154" s="16" t="s">
        <v>80</v>
      </c>
      <c r="BK154" s="162">
        <f>ROUND(I154*H154,2)</f>
        <v>0</v>
      </c>
      <c r="BL154" s="16" t="s">
        <v>86</v>
      </c>
      <c r="BM154" s="161" t="s">
        <v>2730</v>
      </c>
    </row>
    <row r="155" spans="1:65" s="13" customFormat="1" x14ac:dyDescent="0.2">
      <c r="B155" s="163"/>
      <c r="D155" s="164" t="s">
        <v>182</v>
      </c>
      <c r="E155" s="165" t="s">
        <v>1</v>
      </c>
      <c r="F155" s="166" t="s">
        <v>2731</v>
      </c>
      <c r="H155" s="167">
        <v>47.872</v>
      </c>
      <c r="L155" s="163"/>
      <c r="M155" s="168"/>
      <c r="N155" s="169"/>
      <c r="O155" s="169"/>
      <c r="P155" s="169"/>
      <c r="Q155" s="169"/>
      <c r="R155" s="169"/>
      <c r="S155" s="169"/>
      <c r="T155" s="170"/>
      <c r="AT155" s="165" t="s">
        <v>182</v>
      </c>
      <c r="AU155" s="165" t="s">
        <v>80</v>
      </c>
      <c r="AV155" s="13" t="s">
        <v>80</v>
      </c>
      <c r="AW155" s="13" t="s">
        <v>25</v>
      </c>
      <c r="AX155" s="13" t="s">
        <v>76</v>
      </c>
      <c r="AY155" s="165" t="s">
        <v>175</v>
      </c>
    </row>
    <row r="156" spans="1:65" s="2" customFormat="1" ht="24.2" customHeight="1" x14ac:dyDescent="0.2">
      <c r="A156" s="28"/>
      <c r="B156" s="149"/>
      <c r="C156" s="150" t="s">
        <v>121</v>
      </c>
      <c r="D156" s="150" t="s">
        <v>177</v>
      </c>
      <c r="E156" s="151" t="s">
        <v>2732</v>
      </c>
      <c r="F156" s="152" t="s">
        <v>2733</v>
      </c>
      <c r="G156" s="153" t="s">
        <v>180</v>
      </c>
      <c r="H156" s="154">
        <v>47.872</v>
      </c>
      <c r="I156" s="155"/>
      <c r="J156" s="155"/>
      <c r="K156" s="156"/>
      <c r="L156" s="29"/>
      <c r="M156" s="157" t="s">
        <v>1</v>
      </c>
      <c r="N156" s="158" t="s">
        <v>35</v>
      </c>
      <c r="O156" s="159">
        <v>0.27833000000000002</v>
      </c>
      <c r="P156" s="159">
        <f>O156*H156</f>
        <v>13.324213760000001</v>
      </c>
      <c r="Q156" s="159">
        <v>0</v>
      </c>
      <c r="R156" s="159">
        <f>Q156*H156</f>
        <v>0</v>
      </c>
      <c r="S156" s="159">
        <v>0</v>
      </c>
      <c r="T156" s="160">
        <f>S156*H156</f>
        <v>0</v>
      </c>
      <c r="U156" s="28"/>
      <c r="V156" s="28"/>
      <c r="W156" s="28"/>
      <c r="X156" s="28"/>
      <c r="Y156" s="28"/>
      <c r="Z156" s="28"/>
      <c r="AA156" s="28"/>
      <c r="AB156" s="28"/>
      <c r="AC156" s="28"/>
      <c r="AD156" s="28"/>
      <c r="AE156" s="28"/>
      <c r="AR156" s="161" t="s">
        <v>86</v>
      </c>
      <c r="AT156" s="161" t="s">
        <v>177</v>
      </c>
      <c r="AU156" s="161" t="s">
        <v>80</v>
      </c>
      <c r="AY156" s="16" t="s">
        <v>175</v>
      </c>
      <c r="BE156" s="162">
        <f>IF(N156="základná",J156,0)</f>
        <v>0</v>
      </c>
      <c r="BF156" s="162">
        <f>IF(N156="znížená",J156,0)</f>
        <v>0</v>
      </c>
      <c r="BG156" s="162">
        <f>IF(N156="zákl. prenesená",J156,0)</f>
        <v>0</v>
      </c>
      <c r="BH156" s="162">
        <f>IF(N156="zníž. prenesená",J156,0)</f>
        <v>0</v>
      </c>
      <c r="BI156" s="162">
        <f>IF(N156="nulová",J156,0)</f>
        <v>0</v>
      </c>
      <c r="BJ156" s="16" t="s">
        <v>80</v>
      </c>
      <c r="BK156" s="162">
        <f>ROUND(I156*H156,2)</f>
        <v>0</v>
      </c>
      <c r="BL156" s="16" t="s">
        <v>86</v>
      </c>
      <c r="BM156" s="161" t="s">
        <v>2734</v>
      </c>
    </row>
    <row r="157" spans="1:65" s="2" customFormat="1" ht="16.5" customHeight="1" x14ac:dyDescent="0.2">
      <c r="A157" s="28"/>
      <c r="B157" s="149"/>
      <c r="C157" s="150" t="s">
        <v>123</v>
      </c>
      <c r="D157" s="150" t="s">
        <v>177</v>
      </c>
      <c r="E157" s="151" t="s">
        <v>2735</v>
      </c>
      <c r="F157" s="152" t="s">
        <v>2736</v>
      </c>
      <c r="G157" s="153" t="s">
        <v>282</v>
      </c>
      <c r="H157" s="154">
        <v>0.26200000000000001</v>
      </c>
      <c r="I157" s="155"/>
      <c r="J157" s="155"/>
      <c r="K157" s="156"/>
      <c r="L157" s="29"/>
      <c r="M157" s="157" t="s">
        <v>1</v>
      </c>
      <c r="N157" s="158" t="s">
        <v>35</v>
      </c>
      <c r="O157" s="159">
        <v>35.097000000000001</v>
      </c>
      <c r="P157" s="159">
        <f>O157*H157</f>
        <v>9.1954140000000013</v>
      </c>
      <c r="Q157" s="159">
        <v>1.01895</v>
      </c>
      <c r="R157" s="159">
        <f>Q157*H157</f>
        <v>0.2669649</v>
      </c>
      <c r="S157" s="159">
        <v>0</v>
      </c>
      <c r="T157" s="160">
        <f>S157*H157</f>
        <v>0</v>
      </c>
      <c r="U157" s="28"/>
      <c r="V157" s="28"/>
      <c r="W157" s="28"/>
      <c r="X157" s="28"/>
      <c r="Y157" s="28"/>
      <c r="Z157" s="28"/>
      <c r="AA157" s="28"/>
      <c r="AB157" s="28"/>
      <c r="AC157" s="28"/>
      <c r="AD157" s="28"/>
      <c r="AE157" s="28"/>
      <c r="AR157" s="161" t="s">
        <v>86</v>
      </c>
      <c r="AT157" s="161" t="s">
        <v>177</v>
      </c>
      <c r="AU157" s="161" t="s">
        <v>80</v>
      </c>
      <c r="AY157" s="16" t="s">
        <v>175</v>
      </c>
      <c r="BE157" s="162">
        <f>IF(N157="základná",J157,0)</f>
        <v>0</v>
      </c>
      <c r="BF157" s="162">
        <f>IF(N157="znížená",J157,0)</f>
        <v>0</v>
      </c>
      <c r="BG157" s="162">
        <f>IF(N157="zákl. prenesená",J157,0)</f>
        <v>0</v>
      </c>
      <c r="BH157" s="162">
        <f>IF(N157="zníž. prenesená",J157,0)</f>
        <v>0</v>
      </c>
      <c r="BI157" s="162">
        <f>IF(N157="nulová",J157,0)</f>
        <v>0</v>
      </c>
      <c r="BJ157" s="16" t="s">
        <v>80</v>
      </c>
      <c r="BK157" s="162">
        <f>ROUND(I157*H157,2)</f>
        <v>0</v>
      </c>
      <c r="BL157" s="16" t="s">
        <v>86</v>
      </c>
      <c r="BM157" s="161" t="s">
        <v>2737</v>
      </c>
    </row>
    <row r="158" spans="1:65" s="12" customFormat="1" ht="22.9" customHeight="1" x14ac:dyDescent="0.2">
      <c r="B158" s="137"/>
      <c r="D158" s="138" t="s">
        <v>68</v>
      </c>
      <c r="E158" s="147" t="s">
        <v>83</v>
      </c>
      <c r="F158" s="147" t="s">
        <v>688</v>
      </c>
      <c r="J158" s="148"/>
      <c r="L158" s="137"/>
      <c r="M158" s="141"/>
      <c r="N158" s="142"/>
      <c r="O158" s="142"/>
      <c r="P158" s="143">
        <f>SUM(P159:P164)</f>
        <v>26.648107999999997</v>
      </c>
      <c r="Q158" s="142"/>
      <c r="R158" s="143">
        <f>SUM(R159:R164)</f>
        <v>1.6869560000000001</v>
      </c>
      <c r="S158" s="142"/>
      <c r="T158" s="144">
        <f>SUM(T159:T164)</f>
        <v>0</v>
      </c>
      <c r="AR158" s="138" t="s">
        <v>76</v>
      </c>
      <c r="AT158" s="145" t="s">
        <v>68</v>
      </c>
      <c r="AU158" s="145" t="s">
        <v>76</v>
      </c>
      <c r="AY158" s="138" t="s">
        <v>175</v>
      </c>
      <c r="BK158" s="146">
        <f>SUM(BK159:BK164)</f>
        <v>0</v>
      </c>
    </row>
    <row r="159" spans="1:65" s="2" customFormat="1" ht="24.2" customHeight="1" x14ac:dyDescent="0.2">
      <c r="A159" s="28"/>
      <c r="B159" s="149"/>
      <c r="C159" s="150" t="s">
        <v>243</v>
      </c>
      <c r="D159" s="150" t="s">
        <v>177</v>
      </c>
      <c r="E159" s="151" t="s">
        <v>2738</v>
      </c>
      <c r="F159" s="152" t="s">
        <v>2739</v>
      </c>
      <c r="G159" s="153" t="s">
        <v>250</v>
      </c>
      <c r="H159" s="154">
        <v>37.4</v>
      </c>
      <c r="I159" s="155"/>
      <c r="J159" s="155"/>
      <c r="K159" s="156"/>
      <c r="L159" s="29"/>
      <c r="M159" s="157" t="s">
        <v>1</v>
      </c>
      <c r="N159" s="158" t="s">
        <v>35</v>
      </c>
      <c r="O159" s="159">
        <v>0.45522000000000001</v>
      </c>
      <c r="P159" s="159">
        <f>O159*H159</f>
        <v>17.025227999999998</v>
      </c>
      <c r="Q159" s="159">
        <v>1.2999999999999999E-3</v>
      </c>
      <c r="R159" s="159">
        <f>Q159*H159</f>
        <v>4.8619999999999997E-2</v>
      </c>
      <c r="S159" s="159">
        <v>0</v>
      </c>
      <c r="T159" s="160">
        <f>S159*H159</f>
        <v>0</v>
      </c>
      <c r="U159" s="28"/>
      <c r="V159" s="28"/>
      <c r="W159" s="28"/>
      <c r="X159" s="28"/>
      <c r="Y159" s="28"/>
      <c r="Z159" s="28"/>
      <c r="AA159" s="28"/>
      <c r="AB159" s="28"/>
      <c r="AC159" s="28"/>
      <c r="AD159" s="28"/>
      <c r="AE159" s="28"/>
      <c r="AR159" s="161" t="s">
        <v>86</v>
      </c>
      <c r="AT159" s="161" t="s">
        <v>177</v>
      </c>
      <c r="AU159" s="161" t="s">
        <v>80</v>
      </c>
      <c r="AY159" s="16" t="s">
        <v>175</v>
      </c>
      <c r="BE159" s="162">
        <f>IF(N159="základná",J159,0)</f>
        <v>0</v>
      </c>
      <c r="BF159" s="162">
        <f>IF(N159="znížená",J159,0)</f>
        <v>0</v>
      </c>
      <c r="BG159" s="162">
        <f>IF(N159="zákl. prenesená",J159,0)</f>
        <v>0</v>
      </c>
      <c r="BH159" s="162">
        <f>IF(N159="zníž. prenesená",J159,0)</f>
        <v>0</v>
      </c>
      <c r="BI159" s="162">
        <f>IF(N159="nulová",J159,0)</f>
        <v>0</v>
      </c>
      <c r="BJ159" s="16" t="s">
        <v>80</v>
      </c>
      <c r="BK159" s="162">
        <f>ROUND(I159*H159,2)</f>
        <v>0</v>
      </c>
      <c r="BL159" s="16" t="s">
        <v>86</v>
      </c>
      <c r="BM159" s="161" t="s">
        <v>2740</v>
      </c>
    </row>
    <row r="160" spans="1:65" s="2" customFormat="1" ht="16.5" customHeight="1" x14ac:dyDescent="0.2">
      <c r="A160" s="28"/>
      <c r="B160" s="149"/>
      <c r="C160" s="178" t="s">
        <v>247</v>
      </c>
      <c r="D160" s="178" t="s">
        <v>324</v>
      </c>
      <c r="E160" s="179" t="s">
        <v>2741</v>
      </c>
      <c r="F160" s="180" t="s">
        <v>2742</v>
      </c>
      <c r="G160" s="181" t="s">
        <v>275</v>
      </c>
      <c r="H160" s="182">
        <v>95.37</v>
      </c>
      <c r="I160" s="183"/>
      <c r="J160" s="183"/>
      <c r="K160" s="184"/>
      <c r="L160" s="185"/>
      <c r="M160" s="186" t="s">
        <v>1</v>
      </c>
      <c r="N160" s="187" t="s">
        <v>35</v>
      </c>
      <c r="O160" s="159">
        <v>0</v>
      </c>
      <c r="P160" s="159">
        <f>O160*H160</f>
        <v>0</v>
      </c>
      <c r="Q160" s="159">
        <v>1.2800000000000001E-2</v>
      </c>
      <c r="R160" s="159">
        <f>Q160*H160</f>
        <v>1.220736</v>
      </c>
      <c r="S160" s="159">
        <v>0</v>
      </c>
      <c r="T160" s="160">
        <f>S160*H160</f>
        <v>0</v>
      </c>
      <c r="U160" s="28"/>
      <c r="V160" s="28"/>
      <c r="W160" s="28"/>
      <c r="X160" s="28"/>
      <c r="Y160" s="28"/>
      <c r="Z160" s="28"/>
      <c r="AA160" s="28"/>
      <c r="AB160" s="28"/>
      <c r="AC160" s="28"/>
      <c r="AD160" s="28"/>
      <c r="AE160" s="28"/>
      <c r="AR160" s="161" t="s">
        <v>99</v>
      </c>
      <c r="AT160" s="161" t="s">
        <v>324</v>
      </c>
      <c r="AU160" s="161" t="s">
        <v>80</v>
      </c>
      <c r="AY160" s="16" t="s">
        <v>175</v>
      </c>
      <c r="BE160" s="162">
        <f>IF(N160="základná",J160,0)</f>
        <v>0</v>
      </c>
      <c r="BF160" s="162">
        <f>IF(N160="znížená",J160,0)</f>
        <v>0</v>
      </c>
      <c r="BG160" s="162">
        <f>IF(N160="zákl. prenesená",J160,0)</f>
        <v>0</v>
      </c>
      <c r="BH160" s="162">
        <f>IF(N160="zníž. prenesená",J160,0)</f>
        <v>0</v>
      </c>
      <c r="BI160" s="162">
        <f>IF(N160="nulová",J160,0)</f>
        <v>0</v>
      </c>
      <c r="BJ160" s="16" t="s">
        <v>80</v>
      </c>
      <c r="BK160" s="162">
        <f>ROUND(I160*H160,2)</f>
        <v>0</v>
      </c>
      <c r="BL160" s="16" t="s">
        <v>86</v>
      </c>
      <c r="BM160" s="161" t="s">
        <v>2743</v>
      </c>
    </row>
    <row r="161" spans="1:65" s="13" customFormat="1" x14ac:dyDescent="0.2">
      <c r="B161" s="163"/>
      <c r="D161" s="164" t="s">
        <v>182</v>
      </c>
      <c r="F161" s="166" t="s">
        <v>2744</v>
      </c>
      <c r="H161" s="167">
        <v>95.37</v>
      </c>
      <c r="L161" s="163"/>
      <c r="M161" s="168"/>
      <c r="N161" s="169"/>
      <c r="O161" s="169"/>
      <c r="P161" s="169"/>
      <c r="Q161" s="169"/>
      <c r="R161" s="169"/>
      <c r="S161" s="169"/>
      <c r="T161" s="170"/>
      <c r="AT161" s="165" t="s">
        <v>182</v>
      </c>
      <c r="AU161" s="165" t="s">
        <v>80</v>
      </c>
      <c r="AV161" s="13" t="s">
        <v>80</v>
      </c>
      <c r="AW161" s="13" t="s">
        <v>3</v>
      </c>
      <c r="AX161" s="13" t="s">
        <v>76</v>
      </c>
      <c r="AY161" s="165" t="s">
        <v>175</v>
      </c>
    </row>
    <row r="162" spans="1:65" s="2" customFormat="1" ht="37.9" customHeight="1" x14ac:dyDescent="0.2">
      <c r="A162" s="28"/>
      <c r="B162" s="149"/>
      <c r="C162" s="150" t="s">
        <v>255</v>
      </c>
      <c r="D162" s="150" t="s">
        <v>177</v>
      </c>
      <c r="E162" s="151" t="s">
        <v>2745</v>
      </c>
      <c r="F162" s="152" t="s">
        <v>2746</v>
      </c>
      <c r="G162" s="153" t="s">
        <v>275</v>
      </c>
      <c r="H162" s="154">
        <v>16</v>
      </c>
      <c r="I162" s="155"/>
      <c r="J162" s="155"/>
      <c r="K162" s="156"/>
      <c r="L162" s="29"/>
      <c r="M162" s="157" t="s">
        <v>1</v>
      </c>
      <c r="N162" s="158" t="s">
        <v>35</v>
      </c>
      <c r="O162" s="159">
        <v>0.33167999999999997</v>
      </c>
      <c r="P162" s="159">
        <f>O162*H162</f>
        <v>5.3068799999999996</v>
      </c>
      <c r="Q162" s="159">
        <v>4.1999999999999997E-3</v>
      </c>
      <c r="R162" s="159">
        <f>Q162*H162</f>
        <v>6.7199999999999996E-2</v>
      </c>
      <c r="S162" s="159">
        <v>0</v>
      </c>
      <c r="T162" s="160">
        <f>S162*H162</f>
        <v>0</v>
      </c>
      <c r="U162" s="28"/>
      <c r="V162" s="28"/>
      <c r="W162" s="28"/>
      <c r="X162" s="28"/>
      <c r="Y162" s="28"/>
      <c r="Z162" s="28"/>
      <c r="AA162" s="28"/>
      <c r="AB162" s="28"/>
      <c r="AC162" s="28"/>
      <c r="AD162" s="28"/>
      <c r="AE162" s="28"/>
      <c r="AR162" s="161" t="s">
        <v>86</v>
      </c>
      <c r="AT162" s="161" t="s">
        <v>177</v>
      </c>
      <c r="AU162" s="161" t="s">
        <v>80</v>
      </c>
      <c r="AY162" s="16" t="s">
        <v>175</v>
      </c>
      <c r="BE162" s="162">
        <f>IF(N162="základná",J162,0)</f>
        <v>0</v>
      </c>
      <c r="BF162" s="162">
        <f>IF(N162="znížená",J162,0)</f>
        <v>0</v>
      </c>
      <c r="BG162" s="162">
        <f>IF(N162="zákl. prenesená",J162,0)</f>
        <v>0</v>
      </c>
      <c r="BH162" s="162">
        <f>IF(N162="zníž. prenesená",J162,0)</f>
        <v>0</v>
      </c>
      <c r="BI162" s="162">
        <f>IF(N162="nulová",J162,0)</f>
        <v>0</v>
      </c>
      <c r="BJ162" s="16" t="s">
        <v>80</v>
      </c>
      <c r="BK162" s="162">
        <f>ROUND(I162*H162,2)</f>
        <v>0</v>
      </c>
      <c r="BL162" s="16" t="s">
        <v>86</v>
      </c>
      <c r="BM162" s="161" t="s">
        <v>2747</v>
      </c>
    </row>
    <row r="163" spans="1:65" s="2" customFormat="1" ht="37.9" customHeight="1" x14ac:dyDescent="0.2">
      <c r="A163" s="28"/>
      <c r="B163" s="149"/>
      <c r="C163" s="150" t="s">
        <v>265</v>
      </c>
      <c r="D163" s="150" t="s">
        <v>177</v>
      </c>
      <c r="E163" s="151" t="s">
        <v>2748</v>
      </c>
      <c r="F163" s="152" t="s">
        <v>2749</v>
      </c>
      <c r="G163" s="153" t="s">
        <v>275</v>
      </c>
      <c r="H163" s="154">
        <v>13</v>
      </c>
      <c r="I163" s="155"/>
      <c r="J163" s="155"/>
      <c r="K163" s="156"/>
      <c r="L163" s="29"/>
      <c r="M163" s="157" t="s">
        <v>1</v>
      </c>
      <c r="N163" s="158" t="s">
        <v>35</v>
      </c>
      <c r="O163" s="159">
        <v>0.33200000000000002</v>
      </c>
      <c r="P163" s="159">
        <f>O163*H163</f>
        <v>4.3159999999999998</v>
      </c>
      <c r="Q163" s="159">
        <v>4.1999999999999997E-3</v>
      </c>
      <c r="R163" s="159">
        <f>Q163*H163</f>
        <v>5.4599999999999996E-2</v>
      </c>
      <c r="S163" s="159">
        <v>0</v>
      </c>
      <c r="T163" s="160">
        <f>S163*H163</f>
        <v>0</v>
      </c>
      <c r="U163" s="28"/>
      <c r="V163" s="28"/>
      <c r="W163" s="28"/>
      <c r="X163" s="28"/>
      <c r="Y163" s="28"/>
      <c r="Z163" s="28"/>
      <c r="AA163" s="28"/>
      <c r="AB163" s="28"/>
      <c r="AC163" s="28"/>
      <c r="AD163" s="28"/>
      <c r="AE163" s="28"/>
      <c r="AR163" s="161" t="s">
        <v>86</v>
      </c>
      <c r="AT163" s="161" t="s">
        <v>177</v>
      </c>
      <c r="AU163" s="161" t="s">
        <v>80</v>
      </c>
      <c r="AY163" s="16" t="s">
        <v>175</v>
      </c>
      <c r="BE163" s="162">
        <f>IF(N163="základná",J163,0)</f>
        <v>0</v>
      </c>
      <c r="BF163" s="162">
        <f>IF(N163="znížená",J163,0)</f>
        <v>0</v>
      </c>
      <c r="BG163" s="162">
        <f>IF(N163="zákl. prenesená",J163,0)</f>
        <v>0</v>
      </c>
      <c r="BH163" s="162">
        <f>IF(N163="zníž. prenesená",J163,0)</f>
        <v>0</v>
      </c>
      <c r="BI163" s="162">
        <f>IF(N163="nulová",J163,0)</f>
        <v>0</v>
      </c>
      <c r="BJ163" s="16" t="s">
        <v>80</v>
      </c>
      <c r="BK163" s="162">
        <f>ROUND(I163*H163,2)</f>
        <v>0</v>
      </c>
      <c r="BL163" s="16" t="s">
        <v>86</v>
      </c>
      <c r="BM163" s="161" t="s">
        <v>2750</v>
      </c>
    </row>
    <row r="164" spans="1:65" s="2" customFormat="1" ht="33" customHeight="1" x14ac:dyDescent="0.2">
      <c r="A164" s="28"/>
      <c r="B164" s="149"/>
      <c r="C164" s="178" t="s">
        <v>7</v>
      </c>
      <c r="D164" s="178" t="s">
        <v>324</v>
      </c>
      <c r="E164" s="179" t="s">
        <v>2751</v>
      </c>
      <c r="F164" s="180" t="s">
        <v>2752</v>
      </c>
      <c r="G164" s="181" t="s">
        <v>275</v>
      </c>
      <c r="H164" s="182">
        <v>29</v>
      </c>
      <c r="I164" s="183"/>
      <c r="J164" s="183"/>
      <c r="K164" s="184"/>
      <c r="L164" s="185"/>
      <c r="M164" s="186" t="s">
        <v>1</v>
      </c>
      <c r="N164" s="187" t="s">
        <v>35</v>
      </c>
      <c r="O164" s="159">
        <v>0</v>
      </c>
      <c r="P164" s="159">
        <f>O164*H164</f>
        <v>0</v>
      </c>
      <c r="Q164" s="159">
        <v>1.0200000000000001E-2</v>
      </c>
      <c r="R164" s="159">
        <f>Q164*H164</f>
        <v>0.29580000000000001</v>
      </c>
      <c r="S164" s="159">
        <v>0</v>
      </c>
      <c r="T164" s="160">
        <f>S164*H164</f>
        <v>0</v>
      </c>
      <c r="U164" s="28"/>
      <c r="V164" s="28"/>
      <c r="W164" s="28"/>
      <c r="X164" s="28"/>
      <c r="Y164" s="28"/>
      <c r="Z164" s="28"/>
      <c r="AA164" s="28"/>
      <c r="AB164" s="28"/>
      <c r="AC164" s="28"/>
      <c r="AD164" s="28"/>
      <c r="AE164" s="28"/>
      <c r="AR164" s="161" t="s">
        <v>99</v>
      </c>
      <c r="AT164" s="161" t="s">
        <v>324</v>
      </c>
      <c r="AU164" s="161" t="s">
        <v>80</v>
      </c>
      <c r="AY164" s="16" t="s">
        <v>175</v>
      </c>
      <c r="BE164" s="162">
        <f>IF(N164="základná",J164,0)</f>
        <v>0</v>
      </c>
      <c r="BF164" s="162">
        <f>IF(N164="znížená",J164,0)</f>
        <v>0</v>
      </c>
      <c r="BG164" s="162">
        <f>IF(N164="zákl. prenesená",J164,0)</f>
        <v>0</v>
      </c>
      <c r="BH164" s="162">
        <f>IF(N164="zníž. prenesená",J164,0)</f>
        <v>0</v>
      </c>
      <c r="BI164" s="162">
        <f>IF(N164="nulová",J164,0)</f>
        <v>0</v>
      </c>
      <c r="BJ164" s="16" t="s">
        <v>80</v>
      </c>
      <c r="BK164" s="162">
        <f>ROUND(I164*H164,2)</f>
        <v>0</v>
      </c>
      <c r="BL164" s="16" t="s">
        <v>86</v>
      </c>
      <c r="BM164" s="161" t="s">
        <v>2753</v>
      </c>
    </row>
    <row r="165" spans="1:65" s="12" customFormat="1" ht="22.9" customHeight="1" x14ac:dyDescent="0.2">
      <c r="B165" s="137"/>
      <c r="D165" s="138" t="s">
        <v>68</v>
      </c>
      <c r="E165" s="147" t="s">
        <v>93</v>
      </c>
      <c r="F165" s="147" t="s">
        <v>176</v>
      </c>
      <c r="J165" s="148"/>
      <c r="L165" s="137"/>
      <c r="M165" s="141"/>
      <c r="N165" s="142"/>
      <c r="O165" s="142"/>
      <c r="P165" s="143">
        <f>P166</f>
        <v>12.64428</v>
      </c>
      <c r="Q165" s="142"/>
      <c r="R165" s="143">
        <f>R166</f>
        <v>1.2579830999999999</v>
      </c>
      <c r="S165" s="142"/>
      <c r="T165" s="144">
        <f>T166</f>
        <v>0</v>
      </c>
      <c r="AR165" s="138" t="s">
        <v>76</v>
      </c>
      <c r="AT165" s="145" t="s">
        <v>68</v>
      </c>
      <c r="AU165" s="145" t="s">
        <v>76</v>
      </c>
      <c r="AY165" s="138" t="s">
        <v>175</v>
      </c>
      <c r="BK165" s="146">
        <f>BK166</f>
        <v>0</v>
      </c>
    </row>
    <row r="166" spans="1:65" s="2" customFormat="1" ht="37.9" customHeight="1" x14ac:dyDescent="0.2">
      <c r="A166" s="28"/>
      <c r="B166" s="149"/>
      <c r="C166" s="150" t="s">
        <v>127</v>
      </c>
      <c r="D166" s="150" t="s">
        <v>177</v>
      </c>
      <c r="E166" s="151" t="s">
        <v>2754</v>
      </c>
      <c r="F166" s="152" t="s">
        <v>2755</v>
      </c>
      <c r="G166" s="153" t="s">
        <v>180</v>
      </c>
      <c r="H166" s="154">
        <v>30.69</v>
      </c>
      <c r="I166" s="155"/>
      <c r="J166" s="155"/>
      <c r="K166" s="156"/>
      <c r="L166" s="29"/>
      <c r="M166" s="157" t="s">
        <v>1</v>
      </c>
      <c r="N166" s="158" t="s">
        <v>35</v>
      </c>
      <c r="O166" s="159">
        <v>0.41199999999999998</v>
      </c>
      <c r="P166" s="159">
        <f>O166*H166</f>
        <v>12.64428</v>
      </c>
      <c r="Q166" s="159">
        <v>4.0989999999999999E-2</v>
      </c>
      <c r="R166" s="159">
        <f>Q166*H166</f>
        <v>1.2579830999999999</v>
      </c>
      <c r="S166" s="159">
        <v>0</v>
      </c>
      <c r="T166" s="160">
        <f>S166*H166</f>
        <v>0</v>
      </c>
      <c r="U166" s="28"/>
      <c r="V166" s="28"/>
      <c r="W166" s="28"/>
      <c r="X166" s="28"/>
      <c r="Y166" s="28"/>
      <c r="Z166" s="28"/>
      <c r="AA166" s="28"/>
      <c r="AB166" s="28"/>
      <c r="AC166" s="28"/>
      <c r="AD166" s="28"/>
      <c r="AE166" s="28"/>
      <c r="AR166" s="161" t="s">
        <v>86</v>
      </c>
      <c r="AT166" s="161" t="s">
        <v>177</v>
      </c>
      <c r="AU166" s="161" t="s">
        <v>80</v>
      </c>
      <c r="AY166" s="16" t="s">
        <v>175</v>
      </c>
      <c r="BE166" s="162">
        <f>IF(N166="základná",J166,0)</f>
        <v>0</v>
      </c>
      <c r="BF166" s="162">
        <f>IF(N166="znížená",J166,0)</f>
        <v>0</v>
      </c>
      <c r="BG166" s="162">
        <f>IF(N166="zákl. prenesená",J166,0)</f>
        <v>0</v>
      </c>
      <c r="BH166" s="162">
        <f>IF(N166="zníž. prenesená",J166,0)</f>
        <v>0</v>
      </c>
      <c r="BI166" s="162">
        <f>IF(N166="nulová",J166,0)</f>
        <v>0</v>
      </c>
      <c r="BJ166" s="16" t="s">
        <v>80</v>
      </c>
      <c r="BK166" s="162">
        <f>ROUND(I166*H166,2)</f>
        <v>0</v>
      </c>
      <c r="BL166" s="16" t="s">
        <v>86</v>
      </c>
      <c r="BM166" s="161" t="s">
        <v>2756</v>
      </c>
    </row>
    <row r="167" spans="1:65" s="12" customFormat="1" ht="22.9" customHeight="1" x14ac:dyDescent="0.2">
      <c r="B167" s="137"/>
      <c r="D167" s="138" t="s">
        <v>68</v>
      </c>
      <c r="E167" s="147" t="s">
        <v>102</v>
      </c>
      <c r="F167" s="147" t="s">
        <v>226</v>
      </c>
      <c r="J167" s="148"/>
      <c r="L167" s="137"/>
      <c r="M167" s="141"/>
      <c r="N167" s="142"/>
      <c r="O167" s="142"/>
      <c r="P167" s="143">
        <f>SUM(P168:P186)</f>
        <v>136.257184</v>
      </c>
      <c r="Q167" s="142"/>
      <c r="R167" s="143">
        <f>SUM(R168:R186)</f>
        <v>0</v>
      </c>
      <c r="S167" s="142"/>
      <c r="T167" s="144">
        <f>SUM(T168:T186)</f>
        <v>31.065801800000003</v>
      </c>
      <c r="AR167" s="138" t="s">
        <v>76</v>
      </c>
      <c r="AT167" s="145" t="s">
        <v>68</v>
      </c>
      <c r="AU167" s="145" t="s">
        <v>76</v>
      </c>
      <c r="AY167" s="138" t="s">
        <v>175</v>
      </c>
      <c r="BK167" s="146">
        <f>SUM(BK168:BK186)</f>
        <v>0</v>
      </c>
    </row>
    <row r="168" spans="1:65" s="2" customFormat="1" ht="16.5" customHeight="1" x14ac:dyDescent="0.2">
      <c r="A168" s="28"/>
      <c r="B168" s="149"/>
      <c r="C168" s="150" t="s">
        <v>129</v>
      </c>
      <c r="D168" s="150" t="s">
        <v>177</v>
      </c>
      <c r="E168" s="151" t="s">
        <v>227</v>
      </c>
      <c r="F168" s="152" t="s">
        <v>2757</v>
      </c>
      <c r="G168" s="153" t="s">
        <v>180</v>
      </c>
      <c r="H168" s="154">
        <v>61.38</v>
      </c>
      <c r="I168" s="155"/>
      <c r="J168" s="155"/>
      <c r="K168" s="156"/>
      <c r="L168" s="29"/>
      <c r="M168" s="157" t="s">
        <v>1</v>
      </c>
      <c r="N168" s="158" t="s">
        <v>35</v>
      </c>
      <c r="O168" s="159">
        <v>8.6999999999999994E-2</v>
      </c>
      <c r="P168" s="159">
        <f>O168*H168</f>
        <v>5.3400600000000003</v>
      </c>
      <c r="Q168" s="159">
        <v>0</v>
      </c>
      <c r="R168" s="159">
        <f>Q168*H168</f>
        <v>0</v>
      </c>
      <c r="S168" s="159">
        <v>0</v>
      </c>
      <c r="T168" s="160">
        <f>S168*H168</f>
        <v>0</v>
      </c>
      <c r="U168" s="28"/>
      <c r="V168" s="28"/>
      <c r="W168" s="28"/>
      <c r="X168" s="28"/>
      <c r="Y168" s="28"/>
      <c r="Z168" s="28"/>
      <c r="AA168" s="28"/>
      <c r="AB168" s="28"/>
      <c r="AC168" s="28"/>
      <c r="AD168" s="28"/>
      <c r="AE168" s="28"/>
      <c r="AR168" s="161" t="s">
        <v>86</v>
      </c>
      <c r="AT168" s="161" t="s">
        <v>177</v>
      </c>
      <c r="AU168" s="161" t="s">
        <v>80</v>
      </c>
      <c r="AY168" s="16" t="s">
        <v>175</v>
      </c>
      <c r="BE168" s="162">
        <f>IF(N168="základná",J168,0)</f>
        <v>0</v>
      </c>
      <c r="BF168" s="162">
        <f>IF(N168="znížená",J168,0)</f>
        <v>0</v>
      </c>
      <c r="BG168" s="162">
        <f>IF(N168="zákl. prenesená",J168,0)</f>
        <v>0</v>
      </c>
      <c r="BH168" s="162">
        <f>IF(N168="zníž. prenesená",J168,0)</f>
        <v>0</v>
      </c>
      <c r="BI168" s="162">
        <f>IF(N168="nulová",J168,0)</f>
        <v>0</v>
      </c>
      <c r="BJ168" s="16" t="s">
        <v>80</v>
      </c>
      <c r="BK168" s="162">
        <f>ROUND(I168*H168,2)</f>
        <v>0</v>
      </c>
      <c r="BL168" s="16" t="s">
        <v>86</v>
      </c>
      <c r="BM168" s="161" t="s">
        <v>2758</v>
      </c>
    </row>
    <row r="169" spans="1:65" s="13" customFormat="1" x14ac:dyDescent="0.2">
      <c r="B169" s="163"/>
      <c r="D169" s="164" t="s">
        <v>182</v>
      </c>
      <c r="E169" s="165" t="s">
        <v>1</v>
      </c>
      <c r="F169" s="166" t="s">
        <v>2759</v>
      </c>
      <c r="H169" s="167">
        <v>47.74</v>
      </c>
      <c r="L169" s="163"/>
      <c r="M169" s="168"/>
      <c r="N169" s="169"/>
      <c r="O169" s="169"/>
      <c r="P169" s="169"/>
      <c r="Q169" s="169"/>
      <c r="R169" s="169"/>
      <c r="S169" s="169"/>
      <c r="T169" s="170"/>
      <c r="AT169" s="165" t="s">
        <v>182</v>
      </c>
      <c r="AU169" s="165" t="s">
        <v>80</v>
      </c>
      <c r="AV169" s="13" t="s">
        <v>80</v>
      </c>
      <c r="AW169" s="13" t="s">
        <v>25</v>
      </c>
      <c r="AX169" s="13" t="s">
        <v>69</v>
      </c>
      <c r="AY169" s="165" t="s">
        <v>175</v>
      </c>
    </row>
    <row r="170" spans="1:65" s="13" customFormat="1" x14ac:dyDescent="0.2">
      <c r="B170" s="163"/>
      <c r="D170" s="164" t="s">
        <v>182</v>
      </c>
      <c r="E170" s="165" t="s">
        <v>1</v>
      </c>
      <c r="F170" s="166" t="s">
        <v>2760</v>
      </c>
      <c r="H170" s="167">
        <v>13.64</v>
      </c>
      <c r="L170" s="163"/>
      <c r="M170" s="168"/>
      <c r="N170" s="169"/>
      <c r="O170" s="169"/>
      <c r="P170" s="169"/>
      <c r="Q170" s="169"/>
      <c r="R170" s="169"/>
      <c r="S170" s="169"/>
      <c r="T170" s="170"/>
      <c r="AT170" s="165" t="s">
        <v>182</v>
      </c>
      <c r="AU170" s="165" t="s">
        <v>80</v>
      </c>
      <c r="AV170" s="13" t="s">
        <v>80</v>
      </c>
      <c r="AW170" s="13" t="s">
        <v>25</v>
      </c>
      <c r="AX170" s="13" t="s">
        <v>69</v>
      </c>
      <c r="AY170" s="165" t="s">
        <v>175</v>
      </c>
    </row>
    <row r="171" spans="1:65" s="14" customFormat="1" x14ac:dyDescent="0.2">
      <c r="B171" s="171"/>
      <c r="D171" s="164" t="s">
        <v>182</v>
      </c>
      <c r="E171" s="172" t="s">
        <v>1</v>
      </c>
      <c r="F171" s="173" t="s">
        <v>216</v>
      </c>
      <c r="H171" s="174">
        <v>61.38</v>
      </c>
      <c r="L171" s="171"/>
      <c r="M171" s="175"/>
      <c r="N171" s="176"/>
      <c r="O171" s="176"/>
      <c r="P171" s="176"/>
      <c r="Q171" s="176"/>
      <c r="R171" s="176"/>
      <c r="S171" s="176"/>
      <c r="T171" s="177"/>
      <c r="AT171" s="172" t="s">
        <v>182</v>
      </c>
      <c r="AU171" s="172" t="s">
        <v>80</v>
      </c>
      <c r="AV171" s="14" t="s">
        <v>86</v>
      </c>
      <c r="AW171" s="14" t="s">
        <v>25</v>
      </c>
      <c r="AX171" s="14" t="s">
        <v>76</v>
      </c>
      <c r="AY171" s="172" t="s">
        <v>175</v>
      </c>
    </row>
    <row r="172" spans="1:65" s="2" customFormat="1" ht="37.9" customHeight="1" x14ac:dyDescent="0.2">
      <c r="A172" s="28"/>
      <c r="B172" s="149"/>
      <c r="C172" s="150" t="s">
        <v>132</v>
      </c>
      <c r="D172" s="150" t="s">
        <v>177</v>
      </c>
      <c r="E172" s="151" t="s">
        <v>2761</v>
      </c>
      <c r="F172" s="152" t="s">
        <v>2762</v>
      </c>
      <c r="G172" s="153" t="s">
        <v>564</v>
      </c>
      <c r="H172" s="154">
        <v>11.968</v>
      </c>
      <c r="I172" s="155"/>
      <c r="J172" s="155"/>
      <c r="K172" s="156"/>
      <c r="L172" s="29"/>
      <c r="M172" s="157" t="s">
        <v>1</v>
      </c>
      <c r="N172" s="158" t="s">
        <v>35</v>
      </c>
      <c r="O172" s="159">
        <v>5.1219999999999999</v>
      </c>
      <c r="P172" s="159">
        <f>O172*H172</f>
        <v>61.300095999999996</v>
      </c>
      <c r="Q172" s="159">
        <v>0</v>
      </c>
      <c r="R172" s="159">
        <f>Q172*H172</f>
        <v>0</v>
      </c>
      <c r="S172" s="159">
        <v>2.2000000000000002</v>
      </c>
      <c r="T172" s="160">
        <f>S172*H172</f>
        <v>26.329600000000003</v>
      </c>
      <c r="U172" s="28"/>
      <c r="V172" s="28"/>
      <c r="W172" s="28"/>
      <c r="X172" s="28"/>
      <c r="Y172" s="28"/>
      <c r="Z172" s="28"/>
      <c r="AA172" s="28"/>
      <c r="AB172" s="28"/>
      <c r="AC172" s="28"/>
      <c r="AD172" s="28"/>
      <c r="AE172" s="28"/>
      <c r="AR172" s="161" t="s">
        <v>86</v>
      </c>
      <c r="AT172" s="161" t="s">
        <v>177</v>
      </c>
      <c r="AU172" s="161" t="s">
        <v>80</v>
      </c>
      <c r="AY172" s="16" t="s">
        <v>175</v>
      </c>
      <c r="BE172" s="162">
        <f>IF(N172="základná",J172,0)</f>
        <v>0</v>
      </c>
      <c r="BF172" s="162">
        <f>IF(N172="znížená",J172,0)</f>
        <v>0</v>
      </c>
      <c r="BG172" s="162">
        <f>IF(N172="zákl. prenesená",J172,0)</f>
        <v>0</v>
      </c>
      <c r="BH172" s="162">
        <f>IF(N172="zníž. prenesená",J172,0)</f>
        <v>0</v>
      </c>
      <c r="BI172" s="162">
        <f>IF(N172="nulová",J172,0)</f>
        <v>0</v>
      </c>
      <c r="BJ172" s="16" t="s">
        <v>80</v>
      </c>
      <c r="BK172" s="162">
        <f>ROUND(I172*H172,2)</f>
        <v>0</v>
      </c>
      <c r="BL172" s="16" t="s">
        <v>86</v>
      </c>
      <c r="BM172" s="161" t="s">
        <v>2763</v>
      </c>
    </row>
    <row r="173" spans="1:65" s="13" customFormat="1" x14ac:dyDescent="0.2">
      <c r="B173" s="163"/>
      <c r="D173" s="164" t="s">
        <v>182</v>
      </c>
      <c r="E173" s="165" t="s">
        <v>1</v>
      </c>
      <c r="F173" s="166" t="s">
        <v>2764</v>
      </c>
      <c r="H173" s="167">
        <v>11.968</v>
      </c>
      <c r="L173" s="163"/>
      <c r="M173" s="168"/>
      <c r="N173" s="169"/>
      <c r="O173" s="169"/>
      <c r="P173" s="169"/>
      <c r="Q173" s="169"/>
      <c r="R173" s="169"/>
      <c r="S173" s="169"/>
      <c r="T173" s="170"/>
      <c r="AT173" s="165" t="s">
        <v>182</v>
      </c>
      <c r="AU173" s="165" t="s">
        <v>80</v>
      </c>
      <c r="AV173" s="13" t="s">
        <v>80</v>
      </c>
      <c r="AW173" s="13" t="s">
        <v>25</v>
      </c>
      <c r="AX173" s="13" t="s">
        <v>76</v>
      </c>
      <c r="AY173" s="165" t="s">
        <v>175</v>
      </c>
    </row>
    <row r="174" spans="1:65" s="2" customFormat="1" ht="37.9" customHeight="1" x14ac:dyDescent="0.2">
      <c r="A174" s="28"/>
      <c r="B174" s="149"/>
      <c r="C174" s="150" t="s">
        <v>135</v>
      </c>
      <c r="D174" s="150" t="s">
        <v>177</v>
      </c>
      <c r="E174" s="151" t="s">
        <v>2765</v>
      </c>
      <c r="F174" s="152" t="s">
        <v>2766</v>
      </c>
      <c r="G174" s="153" t="s">
        <v>564</v>
      </c>
      <c r="H174" s="154">
        <v>2.08</v>
      </c>
      <c r="I174" s="155"/>
      <c r="J174" s="155"/>
      <c r="K174" s="156"/>
      <c r="L174" s="29"/>
      <c r="M174" s="157" t="s">
        <v>1</v>
      </c>
      <c r="N174" s="158" t="s">
        <v>35</v>
      </c>
      <c r="O174" s="159">
        <v>5.1219999999999999</v>
      </c>
      <c r="P174" s="159">
        <f>O174*H174</f>
        <v>10.65376</v>
      </c>
      <c r="Q174" s="159">
        <v>0</v>
      </c>
      <c r="R174" s="159">
        <f>Q174*H174</f>
        <v>0</v>
      </c>
      <c r="S174" s="159">
        <v>2.2000000000000002</v>
      </c>
      <c r="T174" s="160">
        <f>S174*H174</f>
        <v>4.5760000000000005</v>
      </c>
      <c r="U174" s="28"/>
      <c r="V174" s="28"/>
      <c r="W174" s="28"/>
      <c r="X174" s="28"/>
      <c r="Y174" s="28"/>
      <c r="Z174" s="28"/>
      <c r="AA174" s="28"/>
      <c r="AB174" s="28"/>
      <c r="AC174" s="28"/>
      <c r="AD174" s="28"/>
      <c r="AE174" s="28"/>
      <c r="AR174" s="161" t="s">
        <v>86</v>
      </c>
      <c r="AT174" s="161" t="s">
        <v>177</v>
      </c>
      <c r="AU174" s="161" t="s">
        <v>80</v>
      </c>
      <c r="AY174" s="16" t="s">
        <v>175</v>
      </c>
      <c r="BE174" s="162">
        <f>IF(N174="základná",J174,0)</f>
        <v>0</v>
      </c>
      <c r="BF174" s="162">
        <f>IF(N174="znížená",J174,0)</f>
        <v>0</v>
      </c>
      <c r="BG174" s="162">
        <f>IF(N174="zákl. prenesená",J174,0)</f>
        <v>0</v>
      </c>
      <c r="BH174" s="162">
        <f>IF(N174="zníž. prenesená",J174,0)</f>
        <v>0</v>
      </c>
      <c r="BI174" s="162">
        <f>IF(N174="nulová",J174,0)</f>
        <v>0</v>
      </c>
      <c r="BJ174" s="16" t="s">
        <v>80</v>
      </c>
      <c r="BK174" s="162">
        <f>ROUND(I174*H174,2)</f>
        <v>0</v>
      </c>
      <c r="BL174" s="16" t="s">
        <v>86</v>
      </c>
      <c r="BM174" s="161" t="s">
        <v>2767</v>
      </c>
    </row>
    <row r="175" spans="1:65" s="13" customFormat="1" x14ac:dyDescent="0.2">
      <c r="B175" s="163"/>
      <c r="D175" s="164" t="s">
        <v>182</v>
      </c>
      <c r="E175" s="165" t="s">
        <v>1</v>
      </c>
      <c r="F175" s="166" t="s">
        <v>2768</v>
      </c>
      <c r="H175" s="167">
        <v>2.08</v>
      </c>
      <c r="L175" s="163"/>
      <c r="M175" s="168"/>
      <c r="N175" s="169"/>
      <c r="O175" s="169"/>
      <c r="P175" s="169"/>
      <c r="Q175" s="169"/>
      <c r="R175" s="169"/>
      <c r="S175" s="169"/>
      <c r="T175" s="170"/>
      <c r="AT175" s="165" t="s">
        <v>182</v>
      </c>
      <c r="AU175" s="165" t="s">
        <v>80</v>
      </c>
      <c r="AV175" s="13" t="s">
        <v>80</v>
      </c>
      <c r="AW175" s="13" t="s">
        <v>25</v>
      </c>
      <c r="AX175" s="13" t="s">
        <v>76</v>
      </c>
      <c r="AY175" s="165" t="s">
        <v>175</v>
      </c>
    </row>
    <row r="176" spans="1:65" s="2" customFormat="1" ht="16.5" customHeight="1" x14ac:dyDescent="0.2">
      <c r="A176" s="28"/>
      <c r="B176" s="149"/>
      <c r="C176" s="150" t="s">
        <v>291</v>
      </c>
      <c r="D176" s="150" t="s">
        <v>177</v>
      </c>
      <c r="E176" s="151" t="s">
        <v>2769</v>
      </c>
      <c r="F176" s="152" t="s">
        <v>2770</v>
      </c>
      <c r="G176" s="153" t="s">
        <v>180</v>
      </c>
      <c r="H176" s="154">
        <v>30.69</v>
      </c>
      <c r="I176" s="155"/>
      <c r="J176" s="155"/>
      <c r="K176" s="156"/>
      <c r="L176" s="29"/>
      <c r="M176" s="157" t="s">
        <v>1</v>
      </c>
      <c r="N176" s="158" t="s">
        <v>35</v>
      </c>
      <c r="O176" s="159">
        <v>0</v>
      </c>
      <c r="P176" s="159">
        <f>O176*H176</f>
        <v>0</v>
      </c>
      <c r="Q176" s="159">
        <v>0</v>
      </c>
      <c r="R176" s="159">
        <f>Q176*H176</f>
        <v>0</v>
      </c>
      <c r="S176" s="159">
        <v>5.2199999999999998E-3</v>
      </c>
      <c r="T176" s="160">
        <f>S176*H176</f>
        <v>0.16020180000000001</v>
      </c>
      <c r="U176" s="28"/>
      <c r="V176" s="28"/>
      <c r="W176" s="28"/>
      <c r="X176" s="28"/>
      <c r="Y176" s="28"/>
      <c r="Z176" s="28"/>
      <c r="AA176" s="28"/>
      <c r="AB176" s="28"/>
      <c r="AC176" s="28"/>
      <c r="AD176" s="28"/>
      <c r="AE176" s="28"/>
      <c r="AR176" s="161" t="s">
        <v>86</v>
      </c>
      <c r="AT176" s="161" t="s">
        <v>177</v>
      </c>
      <c r="AU176" s="161" t="s">
        <v>80</v>
      </c>
      <c r="AY176" s="16" t="s">
        <v>175</v>
      </c>
      <c r="BE176" s="162">
        <f>IF(N176="základná",J176,0)</f>
        <v>0</v>
      </c>
      <c r="BF176" s="162">
        <f>IF(N176="znížená",J176,0)</f>
        <v>0</v>
      </c>
      <c r="BG176" s="162">
        <f>IF(N176="zákl. prenesená",J176,0)</f>
        <v>0</v>
      </c>
      <c r="BH176" s="162">
        <f>IF(N176="zníž. prenesená",J176,0)</f>
        <v>0</v>
      </c>
      <c r="BI176" s="162">
        <f>IF(N176="nulová",J176,0)</f>
        <v>0</v>
      </c>
      <c r="BJ176" s="16" t="s">
        <v>80</v>
      </c>
      <c r="BK176" s="162">
        <f>ROUND(I176*H176,2)</f>
        <v>0</v>
      </c>
      <c r="BL176" s="16" t="s">
        <v>86</v>
      </c>
      <c r="BM176" s="161" t="s">
        <v>2771</v>
      </c>
    </row>
    <row r="177" spans="1:65" s="13" customFormat="1" x14ac:dyDescent="0.2">
      <c r="B177" s="163"/>
      <c r="D177" s="164" t="s">
        <v>182</v>
      </c>
      <c r="E177" s="165" t="s">
        <v>1</v>
      </c>
      <c r="F177" s="166" t="s">
        <v>2772</v>
      </c>
      <c r="H177" s="167">
        <v>23.87</v>
      </c>
      <c r="L177" s="163"/>
      <c r="M177" s="168"/>
      <c r="N177" s="169"/>
      <c r="O177" s="169"/>
      <c r="P177" s="169"/>
      <c r="Q177" s="169"/>
      <c r="R177" s="169"/>
      <c r="S177" s="169"/>
      <c r="T177" s="170"/>
      <c r="AT177" s="165" t="s">
        <v>182</v>
      </c>
      <c r="AU177" s="165" t="s">
        <v>80</v>
      </c>
      <c r="AV177" s="13" t="s">
        <v>80</v>
      </c>
      <c r="AW177" s="13" t="s">
        <v>25</v>
      </c>
      <c r="AX177" s="13" t="s">
        <v>69</v>
      </c>
      <c r="AY177" s="165" t="s">
        <v>175</v>
      </c>
    </row>
    <row r="178" spans="1:65" s="13" customFormat="1" x14ac:dyDescent="0.2">
      <c r="B178" s="163"/>
      <c r="D178" s="164" t="s">
        <v>182</v>
      </c>
      <c r="E178" s="165" t="s">
        <v>1</v>
      </c>
      <c r="F178" s="166" t="s">
        <v>2773</v>
      </c>
      <c r="H178" s="167">
        <v>6.82</v>
      </c>
      <c r="L178" s="163"/>
      <c r="M178" s="168"/>
      <c r="N178" s="169"/>
      <c r="O178" s="169"/>
      <c r="P178" s="169"/>
      <c r="Q178" s="169"/>
      <c r="R178" s="169"/>
      <c r="S178" s="169"/>
      <c r="T178" s="170"/>
      <c r="AT178" s="165" t="s">
        <v>182</v>
      </c>
      <c r="AU178" s="165" t="s">
        <v>80</v>
      </c>
      <c r="AV178" s="13" t="s">
        <v>80</v>
      </c>
      <c r="AW178" s="13" t="s">
        <v>25</v>
      </c>
      <c r="AX178" s="13" t="s">
        <v>69</v>
      </c>
      <c r="AY178" s="165" t="s">
        <v>175</v>
      </c>
    </row>
    <row r="179" spans="1:65" s="14" customFormat="1" x14ac:dyDescent="0.2">
      <c r="B179" s="171"/>
      <c r="D179" s="164" t="s">
        <v>182</v>
      </c>
      <c r="E179" s="172" t="s">
        <v>1</v>
      </c>
      <c r="F179" s="173" t="s">
        <v>216</v>
      </c>
      <c r="H179" s="174">
        <v>30.69</v>
      </c>
      <c r="L179" s="171"/>
      <c r="M179" s="175"/>
      <c r="N179" s="176"/>
      <c r="O179" s="176"/>
      <c r="P179" s="176"/>
      <c r="Q179" s="176"/>
      <c r="R179" s="176"/>
      <c r="S179" s="176"/>
      <c r="T179" s="177"/>
      <c r="AT179" s="172" t="s">
        <v>182</v>
      </c>
      <c r="AU179" s="172" t="s">
        <v>80</v>
      </c>
      <c r="AV179" s="14" t="s">
        <v>86</v>
      </c>
      <c r="AW179" s="14" t="s">
        <v>25</v>
      </c>
      <c r="AX179" s="14" t="s">
        <v>76</v>
      </c>
      <c r="AY179" s="172" t="s">
        <v>175</v>
      </c>
    </row>
    <row r="180" spans="1:65" s="2" customFormat="1" ht="21.75" customHeight="1" x14ac:dyDescent="0.2">
      <c r="A180" s="28"/>
      <c r="B180" s="149"/>
      <c r="C180" s="150" t="s">
        <v>296</v>
      </c>
      <c r="D180" s="150" t="s">
        <v>177</v>
      </c>
      <c r="E180" s="151" t="s">
        <v>288</v>
      </c>
      <c r="F180" s="152" t="s">
        <v>289</v>
      </c>
      <c r="G180" s="153" t="s">
        <v>282</v>
      </c>
      <c r="H180" s="154">
        <v>31.065999999999999</v>
      </c>
      <c r="I180" s="155"/>
      <c r="J180" s="155"/>
      <c r="K180" s="156"/>
      <c r="L180" s="29"/>
      <c r="M180" s="157" t="s">
        <v>1</v>
      </c>
      <c r="N180" s="158" t="s">
        <v>35</v>
      </c>
      <c r="O180" s="159">
        <v>0.59799999999999998</v>
      </c>
      <c r="P180" s="159">
        <f>O180*H180</f>
        <v>18.577468</v>
      </c>
      <c r="Q180" s="159">
        <v>0</v>
      </c>
      <c r="R180" s="159">
        <f>Q180*H180</f>
        <v>0</v>
      </c>
      <c r="S180" s="159">
        <v>0</v>
      </c>
      <c r="T180" s="160">
        <f>S180*H180</f>
        <v>0</v>
      </c>
      <c r="U180" s="28"/>
      <c r="V180" s="28"/>
      <c r="W180" s="28"/>
      <c r="X180" s="28"/>
      <c r="Y180" s="28"/>
      <c r="Z180" s="28"/>
      <c r="AA180" s="28"/>
      <c r="AB180" s="28"/>
      <c r="AC180" s="28"/>
      <c r="AD180" s="28"/>
      <c r="AE180" s="28"/>
      <c r="AR180" s="161" t="s">
        <v>86</v>
      </c>
      <c r="AT180" s="161" t="s">
        <v>177</v>
      </c>
      <c r="AU180" s="161" t="s">
        <v>80</v>
      </c>
      <c r="AY180" s="16" t="s">
        <v>175</v>
      </c>
      <c r="BE180" s="162">
        <f>IF(N180="základná",J180,0)</f>
        <v>0</v>
      </c>
      <c r="BF180" s="162">
        <f>IF(N180="znížená",J180,0)</f>
        <v>0</v>
      </c>
      <c r="BG180" s="162">
        <f>IF(N180="zákl. prenesená",J180,0)</f>
        <v>0</v>
      </c>
      <c r="BH180" s="162">
        <f>IF(N180="zníž. prenesená",J180,0)</f>
        <v>0</v>
      </c>
      <c r="BI180" s="162">
        <f>IF(N180="nulová",J180,0)</f>
        <v>0</v>
      </c>
      <c r="BJ180" s="16" t="s">
        <v>80</v>
      </c>
      <c r="BK180" s="162">
        <f>ROUND(I180*H180,2)</f>
        <v>0</v>
      </c>
      <c r="BL180" s="16" t="s">
        <v>86</v>
      </c>
      <c r="BM180" s="161" t="s">
        <v>2774</v>
      </c>
    </row>
    <row r="181" spans="1:65" s="2" customFormat="1" ht="24.2" customHeight="1" x14ac:dyDescent="0.2">
      <c r="A181" s="28"/>
      <c r="B181" s="149"/>
      <c r="C181" s="150" t="s">
        <v>300</v>
      </c>
      <c r="D181" s="150" t="s">
        <v>177</v>
      </c>
      <c r="E181" s="151" t="s">
        <v>292</v>
      </c>
      <c r="F181" s="152" t="s">
        <v>293</v>
      </c>
      <c r="G181" s="153" t="s">
        <v>282</v>
      </c>
      <c r="H181" s="154">
        <v>931.98</v>
      </c>
      <c r="I181" s="155"/>
      <c r="J181" s="155"/>
      <c r="K181" s="156"/>
      <c r="L181" s="29"/>
      <c r="M181" s="157" t="s">
        <v>1</v>
      </c>
      <c r="N181" s="158" t="s">
        <v>35</v>
      </c>
      <c r="O181" s="159">
        <v>7.0000000000000001E-3</v>
      </c>
      <c r="P181" s="159">
        <f>O181*H181</f>
        <v>6.52386</v>
      </c>
      <c r="Q181" s="159">
        <v>0</v>
      </c>
      <c r="R181" s="159">
        <f>Q181*H181</f>
        <v>0</v>
      </c>
      <c r="S181" s="159">
        <v>0</v>
      </c>
      <c r="T181" s="160">
        <f>S181*H181</f>
        <v>0</v>
      </c>
      <c r="U181" s="28"/>
      <c r="V181" s="28"/>
      <c r="W181" s="28"/>
      <c r="X181" s="28"/>
      <c r="Y181" s="28"/>
      <c r="Z181" s="28"/>
      <c r="AA181" s="28"/>
      <c r="AB181" s="28"/>
      <c r="AC181" s="28"/>
      <c r="AD181" s="28"/>
      <c r="AE181" s="28"/>
      <c r="AR181" s="161" t="s">
        <v>86</v>
      </c>
      <c r="AT181" s="161" t="s">
        <v>177</v>
      </c>
      <c r="AU181" s="161" t="s">
        <v>80</v>
      </c>
      <c r="AY181" s="16" t="s">
        <v>175</v>
      </c>
      <c r="BE181" s="162">
        <f>IF(N181="základná",J181,0)</f>
        <v>0</v>
      </c>
      <c r="BF181" s="162">
        <f>IF(N181="znížená",J181,0)</f>
        <v>0</v>
      </c>
      <c r="BG181" s="162">
        <f>IF(N181="zákl. prenesená",J181,0)</f>
        <v>0</v>
      </c>
      <c r="BH181" s="162">
        <f>IF(N181="zníž. prenesená",J181,0)</f>
        <v>0</v>
      </c>
      <c r="BI181" s="162">
        <f>IF(N181="nulová",J181,0)</f>
        <v>0</v>
      </c>
      <c r="BJ181" s="16" t="s">
        <v>80</v>
      </c>
      <c r="BK181" s="162">
        <f>ROUND(I181*H181,2)</f>
        <v>0</v>
      </c>
      <c r="BL181" s="16" t="s">
        <v>86</v>
      </c>
      <c r="BM181" s="161" t="s">
        <v>2775</v>
      </c>
    </row>
    <row r="182" spans="1:65" s="13" customFormat="1" x14ac:dyDescent="0.2">
      <c r="B182" s="163"/>
      <c r="D182" s="164" t="s">
        <v>182</v>
      </c>
      <c r="F182" s="166" t="s">
        <v>2776</v>
      </c>
      <c r="H182" s="167">
        <v>931.98</v>
      </c>
      <c r="L182" s="163"/>
      <c r="M182" s="168"/>
      <c r="N182" s="169"/>
      <c r="O182" s="169"/>
      <c r="P182" s="169"/>
      <c r="Q182" s="169"/>
      <c r="R182" s="169"/>
      <c r="S182" s="169"/>
      <c r="T182" s="170"/>
      <c r="AT182" s="165" t="s">
        <v>182</v>
      </c>
      <c r="AU182" s="165" t="s">
        <v>80</v>
      </c>
      <c r="AV182" s="13" t="s">
        <v>80</v>
      </c>
      <c r="AW182" s="13" t="s">
        <v>3</v>
      </c>
      <c r="AX182" s="13" t="s">
        <v>76</v>
      </c>
      <c r="AY182" s="165" t="s">
        <v>175</v>
      </c>
    </row>
    <row r="183" spans="1:65" s="2" customFormat="1" ht="24.2" customHeight="1" x14ac:dyDescent="0.2">
      <c r="A183" s="28"/>
      <c r="B183" s="149"/>
      <c r="C183" s="150" t="s">
        <v>304</v>
      </c>
      <c r="D183" s="150" t="s">
        <v>177</v>
      </c>
      <c r="E183" s="151" t="s">
        <v>297</v>
      </c>
      <c r="F183" s="152" t="s">
        <v>298</v>
      </c>
      <c r="G183" s="153" t="s">
        <v>282</v>
      </c>
      <c r="H183" s="154">
        <v>31.065999999999999</v>
      </c>
      <c r="I183" s="155"/>
      <c r="J183" s="155"/>
      <c r="K183" s="156"/>
      <c r="L183" s="29"/>
      <c r="M183" s="157" t="s">
        <v>1</v>
      </c>
      <c r="N183" s="158" t="s">
        <v>35</v>
      </c>
      <c r="O183" s="159">
        <v>0.89</v>
      </c>
      <c r="P183" s="159">
        <f>O183*H183</f>
        <v>27.64874</v>
      </c>
      <c r="Q183" s="159">
        <v>0</v>
      </c>
      <c r="R183" s="159">
        <f>Q183*H183</f>
        <v>0</v>
      </c>
      <c r="S183" s="159">
        <v>0</v>
      </c>
      <c r="T183" s="160">
        <f>S183*H183</f>
        <v>0</v>
      </c>
      <c r="U183" s="28"/>
      <c r="V183" s="28"/>
      <c r="W183" s="28"/>
      <c r="X183" s="28"/>
      <c r="Y183" s="28"/>
      <c r="Z183" s="28"/>
      <c r="AA183" s="28"/>
      <c r="AB183" s="28"/>
      <c r="AC183" s="28"/>
      <c r="AD183" s="28"/>
      <c r="AE183" s="28"/>
      <c r="AR183" s="161" t="s">
        <v>86</v>
      </c>
      <c r="AT183" s="161" t="s">
        <v>177</v>
      </c>
      <c r="AU183" s="161" t="s">
        <v>80</v>
      </c>
      <c r="AY183" s="16" t="s">
        <v>175</v>
      </c>
      <c r="BE183" s="162">
        <f>IF(N183="základná",J183,0)</f>
        <v>0</v>
      </c>
      <c r="BF183" s="162">
        <f>IF(N183="znížená",J183,0)</f>
        <v>0</v>
      </c>
      <c r="BG183" s="162">
        <f>IF(N183="zákl. prenesená",J183,0)</f>
        <v>0</v>
      </c>
      <c r="BH183" s="162">
        <f>IF(N183="zníž. prenesená",J183,0)</f>
        <v>0</v>
      </c>
      <c r="BI183" s="162">
        <f>IF(N183="nulová",J183,0)</f>
        <v>0</v>
      </c>
      <c r="BJ183" s="16" t="s">
        <v>80</v>
      </c>
      <c r="BK183" s="162">
        <f>ROUND(I183*H183,2)</f>
        <v>0</v>
      </c>
      <c r="BL183" s="16" t="s">
        <v>86</v>
      </c>
      <c r="BM183" s="161" t="s">
        <v>2777</v>
      </c>
    </row>
    <row r="184" spans="1:65" s="2" customFormat="1" ht="24.2" customHeight="1" x14ac:dyDescent="0.2">
      <c r="A184" s="28"/>
      <c r="B184" s="149"/>
      <c r="C184" s="150" t="s">
        <v>310</v>
      </c>
      <c r="D184" s="150" t="s">
        <v>177</v>
      </c>
      <c r="E184" s="151" t="s">
        <v>301</v>
      </c>
      <c r="F184" s="152" t="s">
        <v>302</v>
      </c>
      <c r="G184" s="153" t="s">
        <v>282</v>
      </c>
      <c r="H184" s="154">
        <v>62.131999999999998</v>
      </c>
      <c r="I184" s="155"/>
      <c r="J184" s="155"/>
      <c r="K184" s="156"/>
      <c r="L184" s="29"/>
      <c r="M184" s="157" t="s">
        <v>1</v>
      </c>
      <c r="N184" s="158" t="s">
        <v>35</v>
      </c>
      <c r="O184" s="159">
        <v>0.1</v>
      </c>
      <c r="P184" s="159">
        <f>O184*H184</f>
        <v>6.2132000000000005</v>
      </c>
      <c r="Q184" s="159">
        <v>0</v>
      </c>
      <c r="R184" s="159">
        <f>Q184*H184</f>
        <v>0</v>
      </c>
      <c r="S184" s="159">
        <v>0</v>
      </c>
      <c r="T184" s="160">
        <f>S184*H184</f>
        <v>0</v>
      </c>
      <c r="U184" s="28"/>
      <c r="V184" s="28"/>
      <c r="W184" s="28"/>
      <c r="X184" s="28"/>
      <c r="Y184" s="28"/>
      <c r="Z184" s="28"/>
      <c r="AA184" s="28"/>
      <c r="AB184" s="28"/>
      <c r="AC184" s="28"/>
      <c r="AD184" s="28"/>
      <c r="AE184" s="28"/>
      <c r="AR184" s="161" t="s">
        <v>86</v>
      </c>
      <c r="AT184" s="161" t="s">
        <v>177</v>
      </c>
      <c r="AU184" s="161" t="s">
        <v>80</v>
      </c>
      <c r="AY184" s="16" t="s">
        <v>175</v>
      </c>
      <c r="BE184" s="162">
        <f>IF(N184="základná",J184,0)</f>
        <v>0</v>
      </c>
      <c r="BF184" s="162">
        <f>IF(N184="znížená",J184,0)</f>
        <v>0</v>
      </c>
      <c r="BG184" s="162">
        <f>IF(N184="zákl. prenesená",J184,0)</f>
        <v>0</v>
      </c>
      <c r="BH184" s="162">
        <f>IF(N184="zníž. prenesená",J184,0)</f>
        <v>0</v>
      </c>
      <c r="BI184" s="162">
        <f>IF(N184="nulová",J184,0)</f>
        <v>0</v>
      </c>
      <c r="BJ184" s="16" t="s">
        <v>80</v>
      </c>
      <c r="BK184" s="162">
        <f>ROUND(I184*H184,2)</f>
        <v>0</v>
      </c>
      <c r="BL184" s="16" t="s">
        <v>86</v>
      </c>
      <c r="BM184" s="161" t="s">
        <v>2778</v>
      </c>
    </row>
    <row r="185" spans="1:65" s="13" customFormat="1" x14ac:dyDescent="0.2">
      <c r="B185" s="163"/>
      <c r="D185" s="164" t="s">
        <v>182</v>
      </c>
      <c r="F185" s="166" t="s">
        <v>2779</v>
      </c>
      <c r="H185" s="167">
        <v>62.131999999999998</v>
      </c>
      <c r="L185" s="163"/>
      <c r="M185" s="168"/>
      <c r="N185" s="169"/>
      <c r="O185" s="169"/>
      <c r="P185" s="169"/>
      <c r="Q185" s="169"/>
      <c r="R185" s="169"/>
      <c r="S185" s="169"/>
      <c r="T185" s="170"/>
      <c r="AT185" s="165" t="s">
        <v>182</v>
      </c>
      <c r="AU185" s="165" t="s">
        <v>80</v>
      </c>
      <c r="AV185" s="13" t="s">
        <v>80</v>
      </c>
      <c r="AW185" s="13" t="s">
        <v>3</v>
      </c>
      <c r="AX185" s="13" t="s">
        <v>76</v>
      </c>
      <c r="AY185" s="165" t="s">
        <v>175</v>
      </c>
    </row>
    <row r="186" spans="1:65" s="2" customFormat="1" ht="24.2" customHeight="1" x14ac:dyDescent="0.2">
      <c r="A186" s="28"/>
      <c r="B186" s="149"/>
      <c r="C186" s="150" t="s">
        <v>318</v>
      </c>
      <c r="D186" s="150" t="s">
        <v>177</v>
      </c>
      <c r="E186" s="151" t="s">
        <v>305</v>
      </c>
      <c r="F186" s="152" t="s">
        <v>306</v>
      </c>
      <c r="G186" s="153" t="s">
        <v>282</v>
      </c>
      <c r="H186" s="154">
        <v>31.065999999999999</v>
      </c>
      <c r="I186" s="155"/>
      <c r="J186" s="155"/>
      <c r="K186" s="156"/>
      <c r="L186" s="29"/>
      <c r="M186" s="157" t="s">
        <v>1</v>
      </c>
      <c r="N186" s="158" t="s">
        <v>35</v>
      </c>
      <c r="O186" s="159">
        <v>0</v>
      </c>
      <c r="P186" s="159">
        <f>O186*H186</f>
        <v>0</v>
      </c>
      <c r="Q186" s="159">
        <v>0</v>
      </c>
      <c r="R186" s="159">
        <f>Q186*H186</f>
        <v>0</v>
      </c>
      <c r="S186" s="159">
        <v>0</v>
      </c>
      <c r="T186" s="160">
        <f>S186*H186</f>
        <v>0</v>
      </c>
      <c r="U186" s="28"/>
      <c r="V186" s="28"/>
      <c r="W186" s="28"/>
      <c r="X186" s="28"/>
      <c r="Y186" s="28"/>
      <c r="Z186" s="28"/>
      <c r="AA186" s="28"/>
      <c r="AB186" s="28"/>
      <c r="AC186" s="28"/>
      <c r="AD186" s="28"/>
      <c r="AE186" s="28"/>
      <c r="AR186" s="161" t="s">
        <v>86</v>
      </c>
      <c r="AT186" s="161" t="s">
        <v>177</v>
      </c>
      <c r="AU186" s="161" t="s">
        <v>80</v>
      </c>
      <c r="AY186" s="16" t="s">
        <v>175</v>
      </c>
      <c r="BE186" s="162">
        <f>IF(N186="základná",J186,0)</f>
        <v>0</v>
      </c>
      <c r="BF186" s="162">
        <f>IF(N186="znížená",J186,0)</f>
        <v>0</v>
      </c>
      <c r="BG186" s="162">
        <f>IF(N186="zákl. prenesená",J186,0)</f>
        <v>0</v>
      </c>
      <c r="BH186" s="162">
        <f>IF(N186="zníž. prenesená",J186,0)</f>
        <v>0</v>
      </c>
      <c r="BI186" s="162">
        <f>IF(N186="nulová",J186,0)</f>
        <v>0</v>
      </c>
      <c r="BJ186" s="16" t="s">
        <v>80</v>
      </c>
      <c r="BK186" s="162">
        <f>ROUND(I186*H186,2)</f>
        <v>0</v>
      </c>
      <c r="BL186" s="16" t="s">
        <v>86</v>
      </c>
      <c r="BM186" s="161" t="s">
        <v>2780</v>
      </c>
    </row>
    <row r="187" spans="1:65" s="12" customFormat="1" ht="22.9" customHeight="1" x14ac:dyDescent="0.2">
      <c r="B187" s="137"/>
      <c r="D187" s="138" t="s">
        <v>68</v>
      </c>
      <c r="E187" s="147" t="s">
        <v>308</v>
      </c>
      <c r="F187" s="147" t="s">
        <v>309</v>
      </c>
      <c r="J187" s="148"/>
      <c r="L187" s="137"/>
      <c r="M187" s="141"/>
      <c r="N187" s="142"/>
      <c r="O187" s="142"/>
      <c r="P187" s="143">
        <f>P188</f>
        <v>91.909112999999991</v>
      </c>
      <c r="Q187" s="142"/>
      <c r="R187" s="143">
        <f>R188</f>
        <v>0</v>
      </c>
      <c r="S187" s="142"/>
      <c r="T187" s="144">
        <f>T188</f>
        <v>0</v>
      </c>
      <c r="AR187" s="138" t="s">
        <v>76</v>
      </c>
      <c r="AT187" s="145" t="s">
        <v>68</v>
      </c>
      <c r="AU187" s="145" t="s">
        <v>76</v>
      </c>
      <c r="AY187" s="138" t="s">
        <v>175</v>
      </c>
      <c r="BK187" s="146">
        <f>BK188</f>
        <v>0</v>
      </c>
    </row>
    <row r="188" spans="1:65" s="2" customFormat="1" ht="16.5" customHeight="1" x14ac:dyDescent="0.2">
      <c r="A188" s="28"/>
      <c r="B188" s="149"/>
      <c r="C188" s="150" t="s">
        <v>323</v>
      </c>
      <c r="D188" s="150" t="s">
        <v>177</v>
      </c>
      <c r="E188" s="151" t="s">
        <v>2781</v>
      </c>
      <c r="F188" s="152" t="s">
        <v>2782</v>
      </c>
      <c r="G188" s="153" t="s">
        <v>282</v>
      </c>
      <c r="H188" s="154">
        <v>84.242999999999995</v>
      </c>
      <c r="I188" s="155"/>
      <c r="J188" s="155"/>
      <c r="K188" s="156"/>
      <c r="L188" s="29"/>
      <c r="M188" s="157" t="s">
        <v>1</v>
      </c>
      <c r="N188" s="158" t="s">
        <v>35</v>
      </c>
      <c r="O188" s="159">
        <v>1.091</v>
      </c>
      <c r="P188" s="159">
        <f>O188*H188</f>
        <v>91.909112999999991</v>
      </c>
      <c r="Q188" s="159">
        <v>0</v>
      </c>
      <c r="R188" s="159">
        <f>Q188*H188</f>
        <v>0</v>
      </c>
      <c r="S188" s="159">
        <v>0</v>
      </c>
      <c r="T188" s="160">
        <f>S188*H188</f>
        <v>0</v>
      </c>
      <c r="U188" s="28"/>
      <c r="V188" s="28"/>
      <c r="W188" s="28"/>
      <c r="X188" s="28"/>
      <c r="Y188" s="28"/>
      <c r="Z188" s="28"/>
      <c r="AA188" s="28"/>
      <c r="AB188" s="28"/>
      <c r="AC188" s="28"/>
      <c r="AD188" s="28"/>
      <c r="AE188" s="28"/>
      <c r="AR188" s="161" t="s">
        <v>86</v>
      </c>
      <c r="AT188" s="161" t="s">
        <v>177</v>
      </c>
      <c r="AU188" s="161" t="s">
        <v>80</v>
      </c>
      <c r="AY188" s="16" t="s">
        <v>175</v>
      </c>
      <c r="BE188" s="162">
        <f>IF(N188="základná",J188,0)</f>
        <v>0</v>
      </c>
      <c r="BF188" s="162">
        <f>IF(N188="znížená",J188,0)</f>
        <v>0</v>
      </c>
      <c r="BG188" s="162">
        <f>IF(N188="zákl. prenesená",J188,0)</f>
        <v>0</v>
      </c>
      <c r="BH188" s="162">
        <f>IF(N188="zníž. prenesená",J188,0)</f>
        <v>0</v>
      </c>
      <c r="BI188" s="162">
        <f>IF(N188="nulová",J188,0)</f>
        <v>0</v>
      </c>
      <c r="BJ188" s="16" t="s">
        <v>80</v>
      </c>
      <c r="BK188" s="162">
        <f>ROUND(I188*H188,2)</f>
        <v>0</v>
      </c>
      <c r="BL188" s="16" t="s">
        <v>86</v>
      </c>
      <c r="BM188" s="161" t="s">
        <v>2783</v>
      </c>
    </row>
    <row r="189" spans="1:65" s="12" customFormat="1" ht="25.9" customHeight="1" x14ac:dyDescent="0.2">
      <c r="B189" s="137"/>
      <c r="D189" s="138" t="s">
        <v>68</v>
      </c>
      <c r="E189" s="139" t="s">
        <v>314</v>
      </c>
      <c r="F189" s="139" t="s">
        <v>315</v>
      </c>
      <c r="J189" s="140"/>
      <c r="L189" s="137"/>
      <c r="M189" s="141"/>
      <c r="N189" s="142"/>
      <c r="O189" s="142"/>
      <c r="P189" s="143">
        <f>P190+P204</f>
        <v>117.4060514</v>
      </c>
      <c r="Q189" s="142"/>
      <c r="R189" s="143">
        <f>R190+R204</f>
        <v>5.4175044000000003</v>
      </c>
      <c r="S189" s="142"/>
      <c r="T189" s="144">
        <f>T190+T204</f>
        <v>0</v>
      </c>
      <c r="AR189" s="138" t="s">
        <v>80</v>
      </c>
      <c r="AT189" s="145" t="s">
        <v>68</v>
      </c>
      <c r="AU189" s="145" t="s">
        <v>69</v>
      </c>
      <c r="AY189" s="138" t="s">
        <v>175</v>
      </c>
      <c r="BK189" s="146">
        <f>BK190+BK204</f>
        <v>0</v>
      </c>
    </row>
    <row r="190" spans="1:65" s="12" customFormat="1" ht="22.9" customHeight="1" x14ac:dyDescent="0.2">
      <c r="B190" s="137"/>
      <c r="D190" s="138" t="s">
        <v>68</v>
      </c>
      <c r="E190" s="147" t="s">
        <v>380</v>
      </c>
      <c r="F190" s="147" t="s">
        <v>381</v>
      </c>
      <c r="J190" s="148"/>
      <c r="L190" s="137"/>
      <c r="M190" s="141"/>
      <c r="N190" s="142"/>
      <c r="O190" s="142"/>
      <c r="P190" s="143">
        <f>SUM(P191:P203)</f>
        <v>57.031524000000005</v>
      </c>
      <c r="Q190" s="142"/>
      <c r="R190" s="143">
        <f>SUM(R191:R203)</f>
        <v>5.3737200000000005</v>
      </c>
      <c r="S190" s="142"/>
      <c r="T190" s="144">
        <f>SUM(T191:T203)</f>
        <v>0</v>
      </c>
      <c r="AR190" s="138" t="s">
        <v>80</v>
      </c>
      <c r="AT190" s="145" t="s">
        <v>68</v>
      </c>
      <c r="AU190" s="145" t="s">
        <v>76</v>
      </c>
      <c r="AY190" s="138" t="s">
        <v>175</v>
      </c>
      <c r="BK190" s="146">
        <f>SUM(BK191:BK203)</f>
        <v>0</v>
      </c>
    </row>
    <row r="191" spans="1:65" s="2" customFormat="1" ht="24.2" customHeight="1" x14ac:dyDescent="0.2">
      <c r="A191" s="28"/>
      <c r="B191" s="149"/>
      <c r="C191" s="150" t="s">
        <v>327</v>
      </c>
      <c r="D191" s="150" t="s">
        <v>177</v>
      </c>
      <c r="E191" s="151" t="s">
        <v>2784</v>
      </c>
      <c r="F191" s="152" t="s">
        <v>2785</v>
      </c>
      <c r="G191" s="153" t="s">
        <v>250</v>
      </c>
      <c r="H191" s="154">
        <v>37.4</v>
      </c>
      <c r="I191" s="155"/>
      <c r="J191" s="155"/>
      <c r="K191" s="156"/>
      <c r="L191" s="29"/>
      <c r="M191" s="157" t="s">
        <v>1</v>
      </c>
      <c r="N191" s="158" t="s">
        <v>35</v>
      </c>
      <c r="O191" s="159">
        <v>0.46726000000000001</v>
      </c>
      <c r="P191" s="159">
        <f>O191*H191</f>
        <v>17.475524</v>
      </c>
      <c r="Q191" s="159">
        <v>0</v>
      </c>
      <c r="R191" s="159">
        <f>Q191*H191</f>
        <v>0</v>
      </c>
      <c r="S191" s="159">
        <v>0</v>
      </c>
      <c r="T191" s="160">
        <f>S191*H191</f>
        <v>0</v>
      </c>
      <c r="U191" s="28"/>
      <c r="V191" s="28"/>
      <c r="W191" s="28"/>
      <c r="X191" s="28"/>
      <c r="Y191" s="28"/>
      <c r="Z191" s="28"/>
      <c r="AA191" s="28"/>
      <c r="AB191" s="28"/>
      <c r="AC191" s="28"/>
      <c r="AD191" s="28"/>
      <c r="AE191" s="28"/>
      <c r="AR191" s="161" t="s">
        <v>243</v>
      </c>
      <c r="AT191" s="161" t="s">
        <v>177</v>
      </c>
      <c r="AU191" s="161" t="s">
        <v>80</v>
      </c>
      <c r="AY191" s="16" t="s">
        <v>175</v>
      </c>
      <c r="BE191" s="162">
        <f>IF(N191="základná",J191,0)</f>
        <v>0</v>
      </c>
      <c r="BF191" s="162">
        <f>IF(N191="znížená",J191,0)</f>
        <v>0</v>
      </c>
      <c r="BG191" s="162">
        <f>IF(N191="zákl. prenesená",J191,0)</f>
        <v>0</v>
      </c>
      <c r="BH191" s="162">
        <f>IF(N191="zníž. prenesená",J191,0)</f>
        <v>0</v>
      </c>
      <c r="BI191" s="162">
        <f>IF(N191="nulová",J191,0)</f>
        <v>0</v>
      </c>
      <c r="BJ191" s="16" t="s">
        <v>80</v>
      </c>
      <c r="BK191" s="162">
        <f>ROUND(I191*H191,2)</f>
        <v>0</v>
      </c>
      <c r="BL191" s="16" t="s">
        <v>243</v>
      </c>
      <c r="BM191" s="161" t="s">
        <v>2786</v>
      </c>
    </row>
    <row r="192" spans="1:65" s="2" customFormat="1" ht="24.2" customHeight="1" x14ac:dyDescent="0.2">
      <c r="A192" s="28"/>
      <c r="B192" s="149"/>
      <c r="C192" s="150" t="s">
        <v>333</v>
      </c>
      <c r="D192" s="150" t="s">
        <v>177</v>
      </c>
      <c r="E192" s="151" t="s">
        <v>2787</v>
      </c>
      <c r="F192" s="152" t="s">
        <v>2788</v>
      </c>
      <c r="G192" s="153" t="s">
        <v>250</v>
      </c>
      <c r="H192" s="154">
        <v>27.5</v>
      </c>
      <c r="I192" s="155"/>
      <c r="J192" s="155"/>
      <c r="K192" s="156"/>
      <c r="L192" s="29"/>
      <c r="M192" s="157" t="s">
        <v>1</v>
      </c>
      <c r="N192" s="158" t="s">
        <v>35</v>
      </c>
      <c r="O192" s="159">
        <v>0.46726000000000001</v>
      </c>
      <c r="P192" s="159">
        <f>O192*H192</f>
        <v>12.84965</v>
      </c>
      <c r="Q192" s="159">
        <v>0</v>
      </c>
      <c r="R192" s="159">
        <f>Q192*H192</f>
        <v>0</v>
      </c>
      <c r="S192" s="159">
        <v>0</v>
      </c>
      <c r="T192" s="160">
        <f>S192*H192</f>
        <v>0</v>
      </c>
      <c r="U192" s="28"/>
      <c r="V192" s="28"/>
      <c r="W192" s="28"/>
      <c r="X192" s="28"/>
      <c r="Y192" s="28"/>
      <c r="Z192" s="28"/>
      <c r="AA192" s="28"/>
      <c r="AB192" s="28"/>
      <c r="AC192" s="28"/>
      <c r="AD192" s="28"/>
      <c r="AE192" s="28"/>
      <c r="AR192" s="161" t="s">
        <v>243</v>
      </c>
      <c r="AT192" s="161" t="s">
        <v>177</v>
      </c>
      <c r="AU192" s="161" t="s">
        <v>80</v>
      </c>
      <c r="AY192" s="16" t="s">
        <v>175</v>
      </c>
      <c r="BE192" s="162">
        <f>IF(N192="základná",J192,0)</f>
        <v>0</v>
      </c>
      <c r="BF192" s="162">
        <f>IF(N192="znížená",J192,0)</f>
        <v>0</v>
      </c>
      <c r="BG192" s="162">
        <f>IF(N192="zákl. prenesená",J192,0)</f>
        <v>0</v>
      </c>
      <c r="BH192" s="162">
        <f>IF(N192="zníž. prenesená",J192,0)</f>
        <v>0</v>
      </c>
      <c r="BI192" s="162">
        <f>IF(N192="nulová",J192,0)</f>
        <v>0</v>
      </c>
      <c r="BJ192" s="16" t="s">
        <v>80</v>
      </c>
      <c r="BK192" s="162">
        <f>ROUND(I192*H192,2)</f>
        <v>0</v>
      </c>
      <c r="BL192" s="16" t="s">
        <v>243</v>
      </c>
      <c r="BM192" s="161" t="s">
        <v>2789</v>
      </c>
    </row>
    <row r="193" spans="1:65" s="2" customFormat="1" ht="21.75" customHeight="1" x14ac:dyDescent="0.2">
      <c r="A193" s="28"/>
      <c r="B193" s="149"/>
      <c r="C193" s="178" t="s">
        <v>338</v>
      </c>
      <c r="D193" s="178" t="s">
        <v>324</v>
      </c>
      <c r="E193" s="179" t="s">
        <v>2790</v>
      </c>
      <c r="F193" s="180" t="s">
        <v>2791</v>
      </c>
      <c r="G193" s="181" t="s">
        <v>250</v>
      </c>
      <c r="H193" s="182">
        <v>64.900000000000006</v>
      </c>
      <c r="I193" s="183"/>
      <c r="J193" s="183"/>
      <c r="K193" s="184"/>
      <c r="L193" s="185"/>
      <c r="M193" s="186" t="s">
        <v>1</v>
      </c>
      <c r="N193" s="187" t="s">
        <v>35</v>
      </c>
      <c r="O193" s="159">
        <v>0</v>
      </c>
      <c r="P193" s="159">
        <f>O193*H193</f>
        <v>0</v>
      </c>
      <c r="Q193" s="159">
        <v>8.2000000000000003E-2</v>
      </c>
      <c r="R193" s="159">
        <f>Q193*H193</f>
        <v>5.3218000000000005</v>
      </c>
      <c r="S193" s="159">
        <v>0</v>
      </c>
      <c r="T193" s="160">
        <f>S193*H193</f>
        <v>0</v>
      </c>
      <c r="U193" s="28"/>
      <c r="V193" s="28"/>
      <c r="W193" s="28"/>
      <c r="X193" s="28"/>
      <c r="Y193" s="28"/>
      <c r="Z193" s="28"/>
      <c r="AA193" s="28"/>
      <c r="AB193" s="28"/>
      <c r="AC193" s="28"/>
      <c r="AD193" s="28"/>
      <c r="AE193" s="28"/>
      <c r="AR193" s="161" t="s">
        <v>327</v>
      </c>
      <c r="AT193" s="161" t="s">
        <v>324</v>
      </c>
      <c r="AU193" s="161" t="s">
        <v>80</v>
      </c>
      <c r="AY193" s="16" t="s">
        <v>175</v>
      </c>
      <c r="BE193" s="162">
        <f>IF(N193="základná",J193,0)</f>
        <v>0</v>
      </c>
      <c r="BF193" s="162">
        <f>IF(N193="znížená",J193,0)</f>
        <v>0</v>
      </c>
      <c r="BG193" s="162">
        <f>IF(N193="zákl. prenesená",J193,0)</f>
        <v>0</v>
      </c>
      <c r="BH193" s="162">
        <f>IF(N193="zníž. prenesená",J193,0)</f>
        <v>0</v>
      </c>
      <c r="BI193" s="162">
        <f>IF(N193="nulová",J193,0)</f>
        <v>0</v>
      </c>
      <c r="BJ193" s="16" t="s">
        <v>80</v>
      </c>
      <c r="BK193" s="162">
        <f>ROUND(I193*H193,2)</f>
        <v>0</v>
      </c>
      <c r="BL193" s="16" t="s">
        <v>243</v>
      </c>
      <c r="BM193" s="161" t="s">
        <v>2792</v>
      </c>
    </row>
    <row r="194" spans="1:65" s="13" customFormat="1" x14ac:dyDescent="0.2">
      <c r="B194" s="163"/>
      <c r="D194" s="164" t="s">
        <v>182</v>
      </c>
      <c r="E194" s="165" t="s">
        <v>1</v>
      </c>
      <c r="F194" s="166" t="s">
        <v>2793</v>
      </c>
      <c r="H194" s="167">
        <v>64.900000000000006</v>
      </c>
      <c r="L194" s="163"/>
      <c r="M194" s="168"/>
      <c r="N194" s="169"/>
      <c r="O194" s="169"/>
      <c r="P194" s="169"/>
      <c r="Q194" s="169"/>
      <c r="R194" s="169"/>
      <c r="S194" s="169"/>
      <c r="T194" s="170"/>
      <c r="AT194" s="165" t="s">
        <v>182</v>
      </c>
      <c r="AU194" s="165" t="s">
        <v>80</v>
      </c>
      <c r="AV194" s="13" t="s">
        <v>80</v>
      </c>
      <c r="AW194" s="13" t="s">
        <v>25</v>
      </c>
      <c r="AX194" s="13" t="s">
        <v>76</v>
      </c>
      <c r="AY194" s="165" t="s">
        <v>175</v>
      </c>
    </row>
    <row r="195" spans="1:65" s="2" customFormat="1" ht="24.2" customHeight="1" x14ac:dyDescent="0.2">
      <c r="A195" s="28"/>
      <c r="B195" s="149"/>
      <c r="C195" s="150" t="s">
        <v>342</v>
      </c>
      <c r="D195" s="150" t="s">
        <v>177</v>
      </c>
      <c r="E195" s="151" t="s">
        <v>2794</v>
      </c>
      <c r="F195" s="152" t="s">
        <v>2795</v>
      </c>
      <c r="G195" s="153" t="s">
        <v>250</v>
      </c>
      <c r="H195" s="154">
        <v>13.75</v>
      </c>
      <c r="I195" s="155"/>
      <c r="J195" s="155"/>
      <c r="K195" s="156"/>
      <c r="L195" s="29"/>
      <c r="M195" s="157" t="s">
        <v>1</v>
      </c>
      <c r="N195" s="158" t="s">
        <v>35</v>
      </c>
      <c r="O195" s="159">
        <v>0.46700000000000003</v>
      </c>
      <c r="P195" s="159">
        <f>O195*H195</f>
        <v>6.4212500000000006</v>
      </c>
      <c r="Q195" s="159">
        <v>0</v>
      </c>
      <c r="R195" s="159">
        <f>Q195*H195</f>
        <v>0</v>
      </c>
      <c r="S195" s="159">
        <v>0</v>
      </c>
      <c r="T195" s="160">
        <f>S195*H195</f>
        <v>0</v>
      </c>
      <c r="U195" s="28"/>
      <c r="V195" s="28"/>
      <c r="W195" s="28"/>
      <c r="X195" s="28"/>
      <c r="Y195" s="28"/>
      <c r="Z195" s="28"/>
      <c r="AA195" s="28"/>
      <c r="AB195" s="28"/>
      <c r="AC195" s="28"/>
      <c r="AD195" s="28"/>
      <c r="AE195" s="28"/>
      <c r="AR195" s="161" t="s">
        <v>243</v>
      </c>
      <c r="AT195" s="161" t="s">
        <v>177</v>
      </c>
      <c r="AU195" s="161" t="s">
        <v>80</v>
      </c>
      <c r="AY195" s="16" t="s">
        <v>175</v>
      </c>
      <c r="BE195" s="162">
        <f>IF(N195="základná",J195,0)</f>
        <v>0</v>
      </c>
      <c r="BF195" s="162">
        <f>IF(N195="znížená",J195,0)</f>
        <v>0</v>
      </c>
      <c r="BG195" s="162">
        <f>IF(N195="zákl. prenesená",J195,0)</f>
        <v>0</v>
      </c>
      <c r="BH195" s="162">
        <f>IF(N195="zníž. prenesená",J195,0)</f>
        <v>0</v>
      </c>
      <c r="BI195" s="162">
        <f>IF(N195="nulová",J195,0)</f>
        <v>0</v>
      </c>
      <c r="BJ195" s="16" t="s">
        <v>80</v>
      </c>
      <c r="BK195" s="162">
        <f>ROUND(I195*H195,2)</f>
        <v>0</v>
      </c>
      <c r="BL195" s="16" t="s">
        <v>243</v>
      </c>
      <c r="BM195" s="161" t="s">
        <v>2796</v>
      </c>
    </row>
    <row r="196" spans="1:65" s="13" customFormat="1" x14ac:dyDescent="0.2">
      <c r="B196" s="163"/>
      <c r="D196" s="164" t="s">
        <v>182</v>
      </c>
      <c r="E196" s="165" t="s">
        <v>1</v>
      </c>
      <c r="F196" s="166" t="s">
        <v>2797</v>
      </c>
      <c r="H196" s="167">
        <v>13.75</v>
      </c>
      <c r="L196" s="163"/>
      <c r="M196" s="168"/>
      <c r="N196" s="169"/>
      <c r="O196" s="169"/>
      <c r="P196" s="169"/>
      <c r="Q196" s="169"/>
      <c r="R196" s="169"/>
      <c r="S196" s="169"/>
      <c r="T196" s="170"/>
      <c r="AT196" s="165" t="s">
        <v>182</v>
      </c>
      <c r="AU196" s="165" t="s">
        <v>80</v>
      </c>
      <c r="AV196" s="13" t="s">
        <v>80</v>
      </c>
      <c r="AW196" s="13" t="s">
        <v>25</v>
      </c>
      <c r="AX196" s="13" t="s">
        <v>76</v>
      </c>
      <c r="AY196" s="165" t="s">
        <v>175</v>
      </c>
    </row>
    <row r="197" spans="1:65" s="2" customFormat="1" ht="24.2" customHeight="1" x14ac:dyDescent="0.2">
      <c r="A197" s="28"/>
      <c r="B197" s="149"/>
      <c r="C197" s="150" t="s">
        <v>346</v>
      </c>
      <c r="D197" s="150" t="s">
        <v>177</v>
      </c>
      <c r="E197" s="151" t="s">
        <v>2798</v>
      </c>
      <c r="F197" s="152" t="s">
        <v>2799</v>
      </c>
      <c r="G197" s="153" t="s">
        <v>250</v>
      </c>
      <c r="H197" s="154">
        <v>18.7</v>
      </c>
      <c r="I197" s="155"/>
      <c r="J197" s="155"/>
      <c r="K197" s="156"/>
      <c r="L197" s="29"/>
      <c r="M197" s="157" t="s">
        <v>1</v>
      </c>
      <c r="N197" s="158" t="s">
        <v>35</v>
      </c>
      <c r="O197" s="159">
        <v>0.46700000000000003</v>
      </c>
      <c r="P197" s="159">
        <f>O197*H197</f>
        <v>8.7329000000000008</v>
      </c>
      <c r="Q197" s="159">
        <v>0</v>
      </c>
      <c r="R197" s="159">
        <f>Q197*H197</f>
        <v>0</v>
      </c>
      <c r="S197" s="159">
        <v>0</v>
      </c>
      <c r="T197" s="160">
        <f>S197*H197</f>
        <v>0</v>
      </c>
      <c r="U197" s="28"/>
      <c r="V197" s="28"/>
      <c r="W197" s="28"/>
      <c r="X197" s="28"/>
      <c r="Y197" s="28"/>
      <c r="Z197" s="28"/>
      <c r="AA197" s="28"/>
      <c r="AB197" s="28"/>
      <c r="AC197" s="28"/>
      <c r="AD197" s="28"/>
      <c r="AE197" s="28"/>
      <c r="AR197" s="161" t="s">
        <v>243</v>
      </c>
      <c r="AT197" s="161" t="s">
        <v>177</v>
      </c>
      <c r="AU197" s="161" t="s">
        <v>80</v>
      </c>
      <c r="AY197" s="16" t="s">
        <v>175</v>
      </c>
      <c r="BE197" s="162">
        <f>IF(N197="základná",J197,0)</f>
        <v>0</v>
      </c>
      <c r="BF197" s="162">
        <f>IF(N197="znížená",J197,0)</f>
        <v>0</v>
      </c>
      <c r="BG197" s="162">
        <f>IF(N197="zákl. prenesená",J197,0)</f>
        <v>0</v>
      </c>
      <c r="BH197" s="162">
        <f>IF(N197="zníž. prenesená",J197,0)</f>
        <v>0</v>
      </c>
      <c r="BI197" s="162">
        <f>IF(N197="nulová",J197,0)</f>
        <v>0</v>
      </c>
      <c r="BJ197" s="16" t="s">
        <v>80</v>
      </c>
      <c r="BK197" s="162">
        <f>ROUND(I197*H197,2)</f>
        <v>0</v>
      </c>
      <c r="BL197" s="16" t="s">
        <v>243</v>
      </c>
      <c r="BM197" s="161" t="s">
        <v>2800</v>
      </c>
    </row>
    <row r="198" spans="1:65" s="13" customFormat="1" x14ac:dyDescent="0.2">
      <c r="B198" s="163"/>
      <c r="D198" s="164" t="s">
        <v>182</v>
      </c>
      <c r="E198" s="165" t="s">
        <v>1</v>
      </c>
      <c r="F198" s="166" t="s">
        <v>2801</v>
      </c>
      <c r="H198" s="167">
        <v>18.7</v>
      </c>
      <c r="L198" s="163"/>
      <c r="M198" s="168"/>
      <c r="N198" s="169"/>
      <c r="O198" s="169"/>
      <c r="P198" s="169"/>
      <c r="Q198" s="169"/>
      <c r="R198" s="169"/>
      <c r="S198" s="169"/>
      <c r="T198" s="170"/>
      <c r="AT198" s="165" t="s">
        <v>182</v>
      </c>
      <c r="AU198" s="165" t="s">
        <v>80</v>
      </c>
      <c r="AV198" s="13" t="s">
        <v>80</v>
      </c>
      <c r="AW198" s="13" t="s">
        <v>25</v>
      </c>
      <c r="AX198" s="13" t="s">
        <v>76</v>
      </c>
      <c r="AY198" s="165" t="s">
        <v>175</v>
      </c>
    </row>
    <row r="199" spans="1:65" s="2" customFormat="1" ht="16.5" customHeight="1" x14ac:dyDescent="0.2">
      <c r="A199" s="28"/>
      <c r="B199" s="149"/>
      <c r="C199" s="150" t="s">
        <v>353</v>
      </c>
      <c r="D199" s="150" t="s">
        <v>177</v>
      </c>
      <c r="E199" s="151" t="s">
        <v>2802</v>
      </c>
      <c r="F199" s="152" t="s">
        <v>2803</v>
      </c>
      <c r="G199" s="153" t="s">
        <v>250</v>
      </c>
      <c r="H199" s="154">
        <v>13.75</v>
      </c>
      <c r="I199" s="155"/>
      <c r="J199" s="155"/>
      <c r="K199" s="156"/>
      <c r="L199" s="29"/>
      <c r="M199" s="157" t="s">
        <v>1</v>
      </c>
      <c r="N199" s="158" t="s">
        <v>35</v>
      </c>
      <c r="O199" s="159">
        <v>0.35599999999999998</v>
      </c>
      <c r="P199" s="159">
        <f>O199*H199</f>
        <v>4.8949999999999996</v>
      </c>
      <c r="Q199" s="159">
        <v>1.6000000000000001E-3</v>
      </c>
      <c r="R199" s="159">
        <f>Q199*H199</f>
        <v>2.2000000000000002E-2</v>
      </c>
      <c r="S199" s="159">
        <v>0</v>
      </c>
      <c r="T199" s="160">
        <f>S199*H199</f>
        <v>0</v>
      </c>
      <c r="U199" s="28"/>
      <c r="V199" s="28"/>
      <c r="W199" s="28"/>
      <c r="X199" s="28"/>
      <c r="Y199" s="28"/>
      <c r="Z199" s="28"/>
      <c r="AA199" s="28"/>
      <c r="AB199" s="28"/>
      <c r="AC199" s="28"/>
      <c r="AD199" s="28"/>
      <c r="AE199" s="28"/>
      <c r="AR199" s="161" t="s">
        <v>243</v>
      </c>
      <c r="AT199" s="161" t="s">
        <v>177</v>
      </c>
      <c r="AU199" s="161" t="s">
        <v>80</v>
      </c>
      <c r="AY199" s="16" t="s">
        <v>175</v>
      </c>
      <c r="BE199" s="162">
        <f>IF(N199="základná",J199,0)</f>
        <v>0</v>
      </c>
      <c r="BF199" s="162">
        <f>IF(N199="znížená",J199,0)</f>
        <v>0</v>
      </c>
      <c r="BG199" s="162">
        <f>IF(N199="zákl. prenesená",J199,0)</f>
        <v>0</v>
      </c>
      <c r="BH199" s="162">
        <f>IF(N199="zníž. prenesená",J199,0)</f>
        <v>0</v>
      </c>
      <c r="BI199" s="162">
        <f>IF(N199="nulová",J199,0)</f>
        <v>0</v>
      </c>
      <c r="BJ199" s="16" t="s">
        <v>80</v>
      </c>
      <c r="BK199" s="162">
        <f>ROUND(I199*H199,2)</f>
        <v>0</v>
      </c>
      <c r="BL199" s="16" t="s">
        <v>243</v>
      </c>
      <c r="BM199" s="161" t="s">
        <v>2804</v>
      </c>
    </row>
    <row r="200" spans="1:65" s="13" customFormat="1" x14ac:dyDescent="0.2">
      <c r="B200" s="163"/>
      <c r="D200" s="164" t="s">
        <v>182</v>
      </c>
      <c r="E200" s="165" t="s">
        <v>1</v>
      </c>
      <c r="F200" s="166" t="s">
        <v>2805</v>
      </c>
      <c r="H200" s="167">
        <v>13.75</v>
      </c>
      <c r="L200" s="163"/>
      <c r="M200" s="168"/>
      <c r="N200" s="169"/>
      <c r="O200" s="169"/>
      <c r="P200" s="169"/>
      <c r="Q200" s="169"/>
      <c r="R200" s="169"/>
      <c r="S200" s="169"/>
      <c r="T200" s="170"/>
      <c r="AT200" s="165" t="s">
        <v>182</v>
      </c>
      <c r="AU200" s="165" t="s">
        <v>80</v>
      </c>
      <c r="AV200" s="13" t="s">
        <v>80</v>
      </c>
      <c r="AW200" s="13" t="s">
        <v>25</v>
      </c>
      <c r="AX200" s="13" t="s">
        <v>76</v>
      </c>
      <c r="AY200" s="165" t="s">
        <v>175</v>
      </c>
    </row>
    <row r="201" spans="1:65" s="2" customFormat="1" ht="16.5" customHeight="1" x14ac:dyDescent="0.2">
      <c r="A201" s="28"/>
      <c r="B201" s="149"/>
      <c r="C201" s="150" t="s">
        <v>357</v>
      </c>
      <c r="D201" s="150" t="s">
        <v>177</v>
      </c>
      <c r="E201" s="151" t="s">
        <v>2806</v>
      </c>
      <c r="F201" s="152" t="s">
        <v>2807</v>
      </c>
      <c r="G201" s="153" t="s">
        <v>250</v>
      </c>
      <c r="H201" s="154">
        <v>18.7</v>
      </c>
      <c r="I201" s="155"/>
      <c r="J201" s="155"/>
      <c r="K201" s="156"/>
      <c r="L201" s="29"/>
      <c r="M201" s="157" t="s">
        <v>1</v>
      </c>
      <c r="N201" s="158" t="s">
        <v>35</v>
      </c>
      <c r="O201" s="159">
        <v>0.35599999999999998</v>
      </c>
      <c r="P201" s="159">
        <f>O201*H201</f>
        <v>6.6571999999999996</v>
      </c>
      <c r="Q201" s="159">
        <v>1.6000000000000001E-3</v>
      </c>
      <c r="R201" s="159">
        <f>Q201*H201</f>
        <v>2.9919999999999999E-2</v>
      </c>
      <c r="S201" s="159">
        <v>0</v>
      </c>
      <c r="T201" s="160">
        <f>S201*H201</f>
        <v>0</v>
      </c>
      <c r="U201" s="28"/>
      <c r="V201" s="28"/>
      <c r="W201" s="28"/>
      <c r="X201" s="28"/>
      <c r="Y201" s="28"/>
      <c r="Z201" s="28"/>
      <c r="AA201" s="28"/>
      <c r="AB201" s="28"/>
      <c r="AC201" s="28"/>
      <c r="AD201" s="28"/>
      <c r="AE201" s="28"/>
      <c r="AR201" s="161" t="s">
        <v>243</v>
      </c>
      <c r="AT201" s="161" t="s">
        <v>177</v>
      </c>
      <c r="AU201" s="161" t="s">
        <v>80</v>
      </c>
      <c r="AY201" s="16" t="s">
        <v>175</v>
      </c>
      <c r="BE201" s="162">
        <f>IF(N201="základná",J201,0)</f>
        <v>0</v>
      </c>
      <c r="BF201" s="162">
        <f>IF(N201="znížená",J201,0)</f>
        <v>0</v>
      </c>
      <c r="BG201" s="162">
        <f>IF(N201="zákl. prenesená",J201,0)</f>
        <v>0</v>
      </c>
      <c r="BH201" s="162">
        <f>IF(N201="zníž. prenesená",J201,0)</f>
        <v>0</v>
      </c>
      <c r="BI201" s="162">
        <f>IF(N201="nulová",J201,0)</f>
        <v>0</v>
      </c>
      <c r="BJ201" s="16" t="s">
        <v>80</v>
      </c>
      <c r="BK201" s="162">
        <f>ROUND(I201*H201,2)</f>
        <v>0</v>
      </c>
      <c r="BL201" s="16" t="s">
        <v>243</v>
      </c>
      <c r="BM201" s="161" t="s">
        <v>2808</v>
      </c>
    </row>
    <row r="202" spans="1:65" s="13" customFormat="1" x14ac:dyDescent="0.2">
      <c r="B202" s="163"/>
      <c r="D202" s="164" t="s">
        <v>182</v>
      </c>
      <c r="E202" s="165" t="s">
        <v>1</v>
      </c>
      <c r="F202" s="166" t="s">
        <v>2801</v>
      </c>
      <c r="H202" s="167">
        <v>18.7</v>
      </c>
      <c r="L202" s="163"/>
      <c r="M202" s="168"/>
      <c r="N202" s="169"/>
      <c r="O202" s="169"/>
      <c r="P202" s="169"/>
      <c r="Q202" s="169"/>
      <c r="R202" s="169"/>
      <c r="S202" s="169"/>
      <c r="T202" s="170"/>
      <c r="AT202" s="165" t="s">
        <v>182</v>
      </c>
      <c r="AU202" s="165" t="s">
        <v>80</v>
      </c>
      <c r="AV202" s="13" t="s">
        <v>80</v>
      </c>
      <c r="AW202" s="13" t="s">
        <v>25</v>
      </c>
      <c r="AX202" s="13" t="s">
        <v>76</v>
      </c>
      <c r="AY202" s="165" t="s">
        <v>175</v>
      </c>
    </row>
    <row r="203" spans="1:65" s="2" customFormat="1" ht="24.2" customHeight="1" x14ac:dyDescent="0.2">
      <c r="A203" s="28"/>
      <c r="B203" s="149"/>
      <c r="C203" s="150" t="s">
        <v>363</v>
      </c>
      <c r="D203" s="150" t="s">
        <v>177</v>
      </c>
      <c r="E203" s="151" t="s">
        <v>2809</v>
      </c>
      <c r="F203" s="152" t="s">
        <v>2810</v>
      </c>
      <c r="G203" s="153" t="s">
        <v>349</v>
      </c>
      <c r="H203" s="154">
        <v>22.916</v>
      </c>
      <c r="I203" s="155"/>
      <c r="J203" s="155"/>
      <c r="K203" s="156"/>
      <c r="L203" s="29"/>
      <c r="M203" s="157" t="s">
        <v>1</v>
      </c>
      <c r="N203" s="158" t="s">
        <v>35</v>
      </c>
      <c r="O203" s="159">
        <v>0</v>
      </c>
      <c r="P203" s="159">
        <f>O203*H203</f>
        <v>0</v>
      </c>
      <c r="Q203" s="159">
        <v>0</v>
      </c>
      <c r="R203" s="159">
        <f>Q203*H203</f>
        <v>0</v>
      </c>
      <c r="S203" s="159">
        <v>0</v>
      </c>
      <c r="T203" s="160">
        <f>S203*H203</f>
        <v>0</v>
      </c>
      <c r="U203" s="28"/>
      <c r="V203" s="28"/>
      <c r="W203" s="28"/>
      <c r="X203" s="28"/>
      <c r="Y203" s="28"/>
      <c r="Z203" s="28"/>
      <c r="AA203" s="28"/>
      <c r="AB203" s="28"/>
      <c r="AC203" s="28"/>
      <c r="AD203" s="28"/>
      <c r="AE203" s="28"/>
      <c r="AR203" s="161" t="s">
        <v>243</v>
      </c>
      <c r="AT203" s="161" t="s">
        <v>177</v>
      </c>
      <c r="AU203" s="161" t="s">
        <v>80</v>
      </c>
      <c r="AY203" s="16" t="s">
        <v>175</v>
      </c>
      <c r="BE203" s="162">
        <f>IF(N203="základná",J203,0)</f>
        <v>0</v>
      </c>
      <c r="BF203" s="162">
        <f>IF(N203="znížená",J203,0)</f>
        <v>0</v>
      </c>
      <c r="BG203" s="162">
        <f>IF(N203="zákl. prenesená",J203,0)</f>
        <v>0</v>
      </c>
      <c r="BH203" s="162">
        <f>IF(N203="zníž. prenesená",J203,0)</f>
        <v>0</v>
      </c>
      <c r="BI203" s="162">
        <f>IF(N203="nulová",J203,0)</f>
        <v>0</v>
      </c>
      <c r="BJ203" s="16" t="s">
        <v>80</v>
      </c>
      <c r="BK203" s="162">
        <f>ROUND(I203*H203,2)</f>
        <v>0</v>
      </c>
      <c r="BL203" s="16" t="s">
        <v>243</v>
      </c>
      <c r="BM203" s="161" t="s">
        <v>2811</v>
      </c>
    </row>
    <row r="204" spans="1:65" s="12" customFormat="1" ht="22.9" customHeight="1" x14ac:dyDescent="0.2">
      <c r="B204" s="137"/>
      <c r="D204" s="138" t="s">
        <v>68</v>
      </c>
      <c r="E204" s="147" t="s">
        <v>951</v>
      </c>
      <c r="F204" s="147" t="s">
        <v>2812</v>
      </c>
      <c r="J204" s="148"/>
      <c r="L204" s="137"/>
      <c r="M204" s="141"/>
      <c r="N204" s="142"/>
      <c r="O204" s="142"/>
      <c r="P204" s="143">
        <f>SUM(P205:P212)</f>
        <v>60.374527399999998</v>
      </c>
      <c r="Q204" s="142"/>
      <c r="R204" s="143">
        <f>SUM(R205:R212)</f>
        <v>4.3784400000000001E-2</v>
      </c>
      <c r="S204" s="142"/>
      <c r="T204" s="144">
        <f>SUM(T205:T212)</f>
        <v>0</v>
      </c>
      <c r="AR204" s="138" t="s">
        <v>80</v>
      </c>
      <c r="AT204" s="145" t="s">
        <v>68</v>
      </c>
      <c r="AU204" s="145" t="s">
        <v>76</v>
      </c>
      <c r="AY204" s="138" t="s">
        <v>175</v>
      </c>
      <c r="BK204" s="146">
        <f>SUM(BK205:BK212)</f>
        <v>0</v>
      </c>
    </row>
    <row r="205" spans="1:65" s="2" customFormat="1" ht="33" customHeight="1" x14ac:dyDescent="0.2">
      <c r="A205" s="28"/>
      <c r="B205" s="149"/>
      <c r="C205" s="150" t="s">
        <v>367</v>
      </c>
      <c r="D205" s="150" t="s">
        <v>177</v>
      </c>
      <c r="E205" s="151" t="s">
        <v>2813</v>
      </c>
      <c r="F205" s="152" t="s">
        <v>2814</v>
      </c>
      <c r="G205" s="153" t="s">
        <v>180</v>
      </c>
      <c r="H205" s="154">
        <v>75.02</v>
      </c>
      <c r="I205" s="155"/>
      <c r="J205" s="155"/>
      <c r="K205" s="156"/>
      <c r="L205" s="29"/>
      <c r="M205" s="157" t="s">
        <v>1</v>
      </c>
      <c r="N205" s="158" t="s">
        <v>35</v>
      </c>
      <c r="O205" s="159">
        <v>0.115</v>
      </c>
      <c r="P205" s="159">
        <f>O205*H205</f>
        <v>8.6273</v>
      </c>
      <c r="Q205" s="159">
        <v>0</v>
      </c>
      <c r="R205" s="159">
        <f>Q205*H205</f>
        <v>0</v>
      </c>
      <c r="S205" s="159">
        <v>0</v>
      </c>
      <c r="T205" s="160">
        <f>S205*H205</f>
        <v>0</v>
      </c>
      <c r="U205" s="28"/>
      <c r="V205" s="28"/>
      <c r="W205" s="28"/>
      <c r="X205" s="28"/>
      <c r="Y205" s="28"/>
      <c r="Z205" s="28"/>
      <c r="AA205" s="28"/>
      <c r="AB205" s="28"/>
      <c r="AC205" s="28"/>
      <c r="AD205" s="28"/>
      <c r="AE205" s="28"/>
      <c r="AR205" s="161" t="s">
        <v>243</v>
      </c>
      <c r="AT205" s="161" t="s">
        <v>177</v>
      </c>
      <c r="AU205" s="161" t="s">
        <v>80</v>
      </c>
      <c r="AY205" s="16" t="s">
        <v>175</v>
      </c>
      <c r="BE205" s="162">
        <f>IF(N205="základná",J205,0)</f>
        <v>0</v>
      </c>
      <c r="BF205" s="162">
        <f>IF(N205="znížená",J205,0)</f>
        <v>0</v>
      </c>
      <c r="BG205" s="162">
        <f>IF(N205="zákl. prenesená",J205,0)</f>
        <v>0</v>
      </c>
      <c r="BH205" s="162">
        <f>IF(N205="zníž. prenesená",J205,0)</f>
        <v>0</v>
      </c>
      <c r="BI205" s="162">
        <f>IF(N205="nulová",J205,0)</f>
        <v>0</v>
      </c>
      <c r="BJ205" s="16" t="s">
        <v>80</v>
      </c>
      <c r="BK205" s="162">
        <f>ROUND(I205*H205,2)</f>
        <v>0</v>
      </c>
      <c r="BL205" s="16" t="s">
        <v>243</v>
      </c>
      <c r="BM205" s="161" t="s">
        <v>2815</v>
      </c>
    </row>
    <row r="206" spans="1:65" s="13" customFormat="1" x14ac:dyDescent="0.2">
      <c r="B206" s="163"/>
      <c r="D206" s="164" t="s">
        <v>182</v>
      </c>
      <c r="E206" s="165" t="s">
        <v>1</v>
      </c>
      <c r="F206" s="166" t="s">
        <v>2816</v>
      </c>
      <c r="H206" s="167">
        <v>75.02</v>
      </c>
      <c r="L206" s="163"/>
      <c r="M206" s="168"/>
      <c r="N206" s="169"/>
      <c r="O206" s="169"/>
      <c r="P206" s="169"/>
      <c r="Q206" s="169"/>
      <c r="R206" s="169"/>
      <c r="S206" s="169"/>
      <c r="T206" s="170"/>
      <c r="AT206" s="165" t="s">
        <v>182</v>
      </c>
      <c r="AU206" s="165" t="s">
        <v>80</v>
      </c>
      <c r="AV206" s="13" t="s">
        <v>80</v>
      </c>
      <c r="AW206" s="13" t="s">
        <v>25</v>
      </c>
      <c r="AX206" s="13" t="s">
        <v>76</v>
      </c>
      <c r="AY206" s="165" t="s">
        <v>175</v>
      </c>
    </row>
    <row r="207" spans="1:65" s="2" customFormat="1" ht="24.2" customHeight="1" x14ac:dyDescent="0.2">
      <c r="A207" s="28"/>
      <c r="B207" s="149"/>
      <c r="C207" s="150" t="s">
        <v>372</v>
      </c>
      <c r="D207" s="150" t="s">
        <v>177</v>
      </c>
      <c r="E207" s="151" t="s">
        <v>2817</v>
      </c>
      <c r="F207" s="152" t="s">
        <v>2818</v>
      </c>
      <c r="G207" s="153" t="s">
        <v>180</v>
      </c>
      <c r="H207" s="154">
        <v>75.02</v>
      </c>
      <c r="I207" s="155"/>
      <c r="J207" s="155"/>
      <c r="K207" s="156"/>
      <c r="L207" s="29"/>
      <c r="M207" s="157" t="s">
        <v>1</v>
      </c>
      <c r="N207" s="158" t="s">
        <v>35</v>
      </c>
      <c r="O207" s="159">
        <v>0.26529000000000003</v>
      </c>
      <c r="P207" s="159">
        <f>O207*H207</f>
        <v>19.902055799999999</v>
      </c>
      <c r="Q207" s="159">
        <v>1.6000000000000001E-4</v>
      </c>
      <c r="R207" s="159">
        <f>Q207*H207</f>
        <v>1.20032E-2</v>
      </c>
      <c r="S207" s="159">
        <v>0</v>
      </c>
      <c r="T207" s="160">
        <f>S207*H207</f>
        <v>0</v>
      </c>
      <c r="U207" s="28"/>
      <c r="V207" s="28"/>
      <c r="W207" s="28"/>
      <c r="X207" s="28"/>
      <c r="Y207" s="28"/>
      <c r="Z207" s="28"/>
      <c r="AA207" s="28"/>
      <c r="AB207" s="28"/>
      <c r="AC207" s="28"/>
      <c r="AD207" s="28"/>
      <c r="AE207" s="28"/>
      <c r="AR207" s="161" t="s">
        <v>243</v>
      </c>
      <c r="AT207" s="161" t="s">
        <v>177</v>
      </c>
      <c r="AU207" s="161" t="s">
        <v>80</v>
      </c>
      <c r="AY207" s="16" t="s">
        <v>175</v>
      </c>
      <c r="BE207" s="162">
        <f>IF(N207="základná",J207,0)</f>
        <v>0</v>
      </c>
      <c r="BF207" s="162">
        <f>IF(N207="znížená",J207,0)</f>
        <v>0</v>
      </c>
      <c r="BG207" s="162">
        <f>IF(N207="zákl. prenesená",J207,0)</f>
        <v>0</v>
      </c>
      <c r="BH207" s="162">
        <f>IF(N207="zníž. prenesená",J207,0)</f>
        <v>0</v>
      </c>
      <c r="BI207" s="162">
        <f>IF(N207="nulová",J207,0)</f>
        <v>0</v>
      </c>
      <c r="BJ207" s="16" t="s">
        <v>80</v>
      </c>
      <c r="BK207" s="162">
        <f>ROUND(I207*H207,2)</f>
        <v>0</v>
      </c>
      <c r="BL207" s="16" t="s">
        <v>243</v>
      </c>
      <c r="BM207" s="161" t="s">
        <v>2819</v>
      </c>
    </row>
    <row r="208" spans="1:65" s="2" customFormat="1" ht="24.2" customHeight="1" x14ac:dyDescent="0.2">
      <c r="A208" s="28"/>
      <c r="B208" s="149"/>
      <c r="C208" s="150" t="s">
        <v>376</v>
      </c>
      <c r="D208" s="150" t="s">
        <v>177</v>
      </c>
      <c r="E208" s="151" t="s">
        <v>2820</v>
      </c>
      <c r="F208" s="152" t="s">
        <v>2821</v>
      </c>
      <c r="G208" s="153" t="s">
        <v>180</v>
      </c>
      <c r="H208" s="154">
        <v>75.02</v>
      </c>
      <c r="I208" s="155"/>
      <c r="J208" s="155"/>
      <c r="K208" s="156"/>
      <c r="L208" s="29"/>
      <c r="M208" s="157" t="s">
        <v>1</v>
      </c>
      <c r="N208" s="158" t="s">
        <v>35</v>
      </c>
      <c r="O208" s="159">
        <v>0.14813999999999999</v>
      </c>
      <c r="P208" s="159">
        <f>O208*H208</f>
        <v>11.113462799999999</v>
      </c>
      <c r="Q208" s="159">
        <v>8.0000000000000007E-5</v>
      </c>
      <c r="R208" s="159">
        <f>Q208*H208</f>
        <v>6.0016000000000002E-3</v>
      </c>
      <c r="S208" s="159">
        <v>0</v>
      </c>
      <c r="T208" s="160">
        <f>S208*H208</f>
        <v>0</v>
      </c>
      <c r="U208" s="28"/>
      <c r="V208" s="28"/>
      <c r="W208" s="28"/>
      <c r="X208" s="28"/>
      <c r="Y208" s="28"/>
      <c r="Z208" s="28"/>
      <c r="AA208" s="28"/>
      <c r="AB208" s="28"/>
      <c r="AC208" s="28"/>
      <c r="AD208" s="28"/>
      <c r="AE208" s="28"/>
      <c r="AR208" s="161" t="s">
        <v>243</v>
      </c>
      <c r="AT208" s="161" t="s">
        <v>177</v>
      </c>
      <c r="AU208" s="161" t="s">
        <v>80</v>
      </c>
      <c r="AY208" s="16" t="s">
        <v>175</v>
      </c>
      <c r="BE208" s="162">
        <f>IF(N208="základná",J208,0)</f>
        <v>0</v>
      </c>
      <c r="BF208" s="162">
        <f>IF(N208="znížená",J208,0)</f>
        <v>0</v>
      </c>
      <c r="BG208" s="162">
        <f>IF(N208="zákl. prenesená",J208,0)</f>
        <v>0</v>
      </c>
      <c r="BH208" s="162">
        <f>IF(N208="zníž. prenesená",J208,0)</f>
        <v>0</v>
      </c>
      <c r="BI208" s="162">
        <f>IF(N208="nulová",J208,0)</f>
        <v>0</v>
      </c>
      <c r="BJ208" s="16" t="s">
        <v>80</v>
      </c>
      <c r="BK208" s="162">
        <f>ROUND(I208*H208,2)</f>
        <v>0</v>
      </c>
      <c r="BL208" s="16" t="s">
        <v>243</v>
      </c>
      <c r="BM208" s="161" t="s">
        <v>2822</v>
      </c>
    </row>
    <row r="209" spans="1:65" s="2" customFormat="1" ht="24.2" customHeight="1" x14ac:dyDescent="0.2">
      <c r="A209" s="28"/>
      <c r="B209" s="149"/>
      <c r="C209" s="150" t="s">
        <v>382</v>
      </c>
      <c r="D209" s="150" t="s">
        <v>177</v>
      </c>
      <c r="E209" s="151" t="s">
        <v>2823</v>
      </c>
      <c r="F209" s="152" t="s">
        <v>2824</v>
      </c>
      <c r="G209" s="153" t="s">
        <v>180</v>
      </c>
      <c r="H209" s="154">
        <v>61.38</v>
      </c>
      <c r="I209" s="155"/>
      <c r="J209" s="155"/>
      <c r="K209" s="156"/>
      <c r="L209" s="29"/>
      <c r="M209" s="157" t="s">
        <v>1</v>
      </c>
      <c r="N209" s="158" t="s">
        <v>35</v>
      </c>
      <c r="O209" s="159">
        <v>0.33776</v>
      </c>
      <c r="P209" s="159">
        <f>O209*H209</f>
        <v>20.7317088</v>
      </c>
      <c r="Q209" s="159">
        <v>4.2000000000000002E-4</v>
      </c>
      <c r="R209" s="159">
        <f>Q209*H209</f>
        <v>2.5779600000000003E-2</v>
      </c>
      <c r="S209" s="159">
        <v>0</v>
      </c>
      <c r="T209" s="160">
        <f>S209*H209</f>
        <v>0</v>
      </c>
      <c r="U209" s="28"/>
      <c r="V209" s="28"/>
      <c r="W209" s="28"/>
      <c r="X209" s="28"/>
      <c r="Y209" s="28"/>
      <c r="Z209" s="28"/>
      <c r="AA209" s="28"/>
      <c r="AB209" s="28"/>
      <c r="AC209" s="28"/>
      <c r="AD209" s="28"/>
      <c r="AE209" s="28"/>
      <c r="AR209" s="161" t="s">
        <v>243</v>
      </c>
      <c r="AT209" s="161" t="s">
        <v>177</v>
      </c>
      <c r="AU209" s="161" t="s">
        <v>80</v>
      </c>
      <c r="AY209" s="16" t="s">
        <v>175</v>
      </c>
      <c r="BE209" s="162">
        <f>IF(N209="základná",J209,0)</f>
        <v>0</v>
      </c>
      <c r="BF209" s="162">
        <f>IF(N209="znížená",J209,0)</f>
        <v>0</v>
      </c>
      <c r="BG209" s="162">
        <f>IF(N209="zákl. prenesená",J209,0)</f>
        <v>0</v>
      </c>
      <c r="BH209" s="162">
        <f>IF(N209="zníž. prenesená",J209,0)</f>
        <v>0</v>
      </c>
      <c r="BI209" s="162">
        <f>IF(N209="nulová",J209,0)</f>
        <v>0</v>
      </c>
      <c r="BJ209" s="16" t="s">
        <v>80</v>
      </c>
      <c r="BK209" s="162">
        <f>ROUND(I209*H209,2)</f>
        <v>0</v>
      </c>
      <c r="BL209" s="16" t="s">
        <v>243</v>
      </c>
      <c r="BM209" s="161" t="s">
        <v>2825</v>
      </c>
    </row>
    <row r="210" spans="1:65" s="13" customFormat="1" x14ac:dyDescent="0.2">
      <c r="B210" s="163"/>
      <c r="D210" s="164" t="s">
        <v>182</v>
      </c>
      <c r="E210" s="165" t="s">
        <v>1</v>
      </c>
      <c r="F210" s="166" t="s">
        <v>2759</v>
      </c>
      <c r="H210" s="167">
        <v>47.74</v>
      </c>
      <c r="L210" s="163"/>
      <c r="M210" s="168"/>
      <c r="N210" s="169"/>
      <c r="O210" s="169"/>
      <c r="P210" s="169"/>
      <c r="Q210" s="169"/>
      <c r="R210" s="169"/>
      <c r="S210" s="169"/>
      <c r="T210" s="170"/>
      <c r="AT210" s="165" t="s">
        <v>182</v>
      </c>
      <c r="AU210" s="165" t="s">
        <v>80</v>
      </c>
      <c r="AV210" s="13" t="s">
        <v>80</v>
      </c>
      <c r="AW210" s="13" t="s">
        <v>25</v>
      </c>
      <c r="AX210" s="13" t="s">
        <v>69</v>
      </c>
      <c r="AY210" s="165" t="s">
        <v>175</v>
      </c>
    </row>
    <row r="211" spans="1:65" s="13" customFormat="1" x14ac:dyDescent="0.2">
      <c r="B211" s="163"/>
      <c r="D211" s="164" t="s">
        <v>182</v>
      </c>
      <c r="E211" s="165" t="s">
        <v>1</v>
      </c>
      <c r="F211" s="166" t="s">
        <v>2760</v>
      </c>
      <c r="H211" s="167">
        <v>13.64</v>
      </c>
      <c r="L211" s="163"/>
      <c r="M211" s="168"/>
      <c r="N211" s="169"/>
      <c r="O211" s="169"/>
      <c r="P211" s="169"/>
      <c r="Q211" s="169"/>
      <c r="R211" s="169"/>
      <c r="S211" s="169"/>
      <c r="T211" s="170"/>
      <c r="AT211" s="165" t="s">
        <v>182</v>
      </c>
      <c r="AU211" s="165" t="s">
        <v>80</v>
      </c>
      <c r="AV211" s="13" t="s">
        <v>80</v>
      </c>
      <c r="AW211" s="13" t="s">
        <v>25</v>
      </c>
      <c r="AX211" s="13" t="s">
        <v>69</v>
      </c>
      <c r="AY211" s="165" t="s">
        <v>175</v>
      </c>
    </row>
    <row r="212" spans="1:65" s="14" customFormat="1" x14ac:dyDescent="0.2">
      <c r="B212" s="171"/>
      <c r="D212" s="164" t="s">
        <v>182</v>
      </c>
      <c r="E212" s="172" t="s">
        <v>1</v>
      </c>
      <c r="F212" s="173" t="s">
        <v>216</v>
      </c>
      <c r="H212" s="174">
        <v>61.38</v>
      </c>
      <c r="L212" s="171"/>
      <c r="M212" s="192"/>
      <c r="N212" s="193"/>
      <c r="O212" s="193"/>
      <c r="P212" s="193"/>
      <c r="Q212" s="193"/>
      <c r="R212" s="193"/>
      <c r="S212" s="193"/>
      <c r="T212" s="194"/>
      <c r="AT212" s="172" t="s">
        <v>182</v>
      </c>
      <c r="AU212" s="172" t="s">
        <v>80</v>
      </c>
      <c r="AV212" s="14" t="s">
        <v>86</v>
      </c>
      <c r="AW212" s="14" t="s">
        <v>25</v>
      </c>
      <c r="AX212" s="14" t="s">
        <v>76</v>
      </c>
      <c r="AY212" s="172" t="s">
        <v>175</v>
      </c>
    </row>
    <row r="213" spans="1:65" s="2" customFormat="1" ht="6.95" customHeight="1" x14ac:dyDescent="0.2">
      <c r="A213" s="28"/>
      <c r="B213" s="45"/>
      <c r="C213" s="46"/>
      <c r="D213" s="46"/>
      <c r="E213" s="46"/>
      <c r="F213" s="46"/>
      <c r="G213" s="46"/>
      <c r="H213" s="46"/>
      <c r="I213" s="46"/>
      <c r="J213" s="46"/>
      <c r="K213" s="46"/>
      <c r="L213" s="29"/>
      <c r="M213" s="28"/>
      <c r="O213" s="28"/>
      <c r="P213" s="28"/>
      <c r="Q213" s="28"/>
      <c r="R213" s="28"/>
      <c r="S213" s="28"/>
      <c r="T213" s="28"/>
      <c r="U213" s="28"/>
      <c r="V213" s="28"/>
      <c r="W213" s="28"/>
      <c r="X213" s="28"/>
      <c r="Y213" s="28"/>
      <c r="Z213" s="28"/>
      <c r="AA213" s="28"/>
      <c r="AB213" s="28"/>
      <c r="AC213" s="28"/>
      <c r="AD213" s="28"/>
      <c r="AE213" s="28"/>
    </row>
  </sheetData>
  <autoFilter ref="C129:K212"/>
  <mergeCells count="12">
    <mergeCell ref="E122:H122"/>
    <mergeCell ref="L2:V2"/>
    <mergeCell ref="E85:H85"/>
    <mergeCell ref="E87:H87"/>
    <mergeCell ref="E89:H89"/>
    <mergeCell ref="E118:H118"/>
    <mergeCell ref="E120:H120"/>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57"/>
  <sheetViews>
    <sheetView showGridLines="0" topLeftCell="A113" workbookViewId="0">
      <selection activeCell="I132" sqref="I132:J257"/>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5"/>
    </row>
    <row r="2" spans="1:46" s="1" customFormat="1" ht="36.950000000000003" customHeight="1" x14ac:dyDescent="0.2">
      <c r="L2" s="298" t="s">
        <v>5</v>
      </c>
      <c r="M2" s="299"/>
      <c r="N2" s="299"/>
      <c r="O2" s="299"/>
      <c r="P2" s="299"/>
      <c r="Q2" s="299"/>
      <c r="R2" s="299"/>
      <c r="S2" s="299"/>
      <c r="T2" s="299"/>
      <c r="U2" s="299"/>
      <c r="V2" s="299"/>
      <c r="AT2" s="16" t="s">
        <v>87</v>
      </c>
    </row>
    <row r="3" spans="1:46" s="1" customFormat="1" ht="6.95" customHeight="1" x14ac:dyDescent="0.2">
      <c r="B3" s="17"/>
      <c r="C3" s="18"/>
      <c r="D3" s="18"/>
      <c r="E3" s="18"/>
      <c r="F3" s="18"/>
      <c r="G3" s="18"/>
      <c r="H3" s="18"/>
      <c r="I3" s="18"/>
      <c r="J3" s="18"/>
      <c r="K3" s="18"/>
      <c r="L3" s="19"/>
      <c r="AT3" s="16" t="s">
        <v>69</v>
      </c>
    </row>
    <row r="4" spans="1:46" s="1" customFormat="1" ht="24.95" customHeight="1" x14ac:dyDescent="0.2">
      <c r="B4" s="19"/>
      <c r="D4" s="20" t="s">
        <v>138</v>
      </c>
      <c r="L4" s="19"/>
      <c r="M4" s="96" t="s">
        <v>8</v>
      </c>
      <c r="AT4" s="16" t="s">
        <v>3</v>
      </c>
    </row>
    <row r="5" spans="1:46" s="1" customFormat="1" ht="6.95" customHeight="1" x14ac:dyDescent="0.2">
      <c r="B5" s="19"/>
      <c r="L5" s="19"/>
    </row>
    <row r="6" spans="1:46" s="1" customFormat="1" ht="12" customHeight="1" x14ac:dyDescent="0.2">
      <c r="B6" s="19"/>
      <c r="D6" s="25" t="s">
        <v>11</v>
      </c>
      <c r="L6" s="19"/>
    </row>
    <row r="7" spans="1:46" s="1" customFormat="1" ht="16.5" customHeight="1" x14ac:dyDescent="0.2">
      <c r="B7" s="19"/>
      <c r="E7" s="353" t="str">
        <f>'Rekapitulácia stavby'!K6</f>
        <v>Lipany OOPZ, Rekonštrukcia objektu</v>
      </c>
      <c r="F7" s="354"/>
      <c r="G7" s="354"/>
      <c r="H7" s="354"/>
      <c r="L7" s="19"/>
    </row>
    <row r="8" spans="1:46" ht="14.25" x14ac:dyDescent="0.2">
      <c r="B8" s="19"/>
      <c r="D8" s="25" t="s">
        <v>139</v>
      </c>
      <c r="E8" s="202"/>
      <c r="F8" s="202"/>
      <c r="G8" s="202"/>
      <c r="H8" s="202"/>
      <c r="L8" s="19"/>
    </row>
    <row r="9" spans="1:46" s="1" customFormat="1" ht="16.5" customHeight="1" x14ac:dyDescent="0.2">
      <c r="B9" s="19"/>
      <c r="E9" s="353" t="s">
        <v>140</v>
      </c>
      <c r="F9" s="356"/>
      <c r="G9" s="356"/>
      <c r="H9" s="356"/>
      <c r="L9" s="19"/>
    </row>
    <row r="10" spans="1:46" s="1" customFormat="1" ht="12" customHeight="1" x14ac:dyDescent="0.2">
      <c r="B10" s="19"/>
      <c r="D10" s="25" t="s">
        <v>141</v>
      </c>
      <c r="E10" s="202"/>
      <c r="F10" s="202"/>
      <c r="G10" s="202"/>
      <c r="H10" s="202"/>
      <c r="L10" s="19"/>
    </row>
    <row r="11" spans="1:46" s="2" customFormat="1" ht="16.5" customHeight="1" x14ac:dyDescent="0.2">
      <c r="A11" s="28"/>
      <c r="B11" s="29"/>
      <c r="C11" s="28"/>
      <c r="D11" s="28"/>
      <c r="E11" s="354" t="s">
        <v>142</v>
      </c>
      <c r="F11" s="355"/>
      <c r="G11" s="355"/>
      <c r="H11" s="355"/>
      <c r="I11" s="28"/>
      <c r="J11" s="28"/>
      <c r="K11" s="28"/>
      <c r="L11" s="40"/>
      <c r="S11" s="28"/>
      <c r="T11" s="28"/>
      <c r="U11" s="28"/>
      <c r="V11" s="28"/>
      <c r="W11" s="28"/>
      <c r="X11" s="28"/>
      <c r="Y11" s="28"/>
      <c r="Z11" s="28"/>
      <c r="AA11" s="28"/>
      <c r="AB11" s="28"/>
      <c r="AC11" s="28"/>
      <c r="AD11" s="28"/>
      <c r="AE11" s="28"/>
    </row>
    <row r="12" spans="1:46" s="2" customFormat="1" ht="12" customHeight="1" x14ac:dyDescent="0.2">
      <c r="A12" s="28"/>
      <c r="B12" s="29"/>
      <c r="C12" s="28"/>
      <c r="D12" s="25" t="s">
        <v>143</v>
      </c>
      <c r="E12" s="28"/>
      <c r="F12" s="2" t="s">
        <v>2883</v>
      </c>
      <c r="G12" s="28"/>
      <c r="H12" s="28"/>
      <c r="I12" s="28"/>
      <c r="J12" s="28"/>
      <c r="K12" s="28"/>
      <c r="L12" s="40"/>
      <c r="S12" s="28"/>
      <c r="T12" s="28"/>
      <c r="U12" s="28"/>
      <c r="V12" s="28"/>
      <c r="W12" s="28"/>
      <c r="X12" s="28"/>
      <c r="Y12" s="28"/>
      <c r="Z12" s="28"/>
      <c r="AA12" s="28"/>
      <c r="AB12" s="28"/>
      <c r="AC12" s="28"/>
      <c r="AD12" s="28"/>
      <c r="AE12" s="28"/>
    </row>
    <row r="13" spans="1:46" s="2" customFormat="1" ht="16.5" customHeight="1" x14ac:dyDescent="0.2">
      <c r="A13" s="28"/>
      <c r="B13" s="29"/>
      <c r="C13" s="28"/>
      <c r="D13" s="28"/>
      <c r="E13" s="333" t="s">
        <v>144</v>
      </c>
      <c r="F13" s="357"/>
      <c r="G13" s="357"/>
      <c r="H13" s="357"/>
      <c r="I13" s="28"/>
      <c r="J13" s="28"/>
      <c r="K13" s="28"/>
      <c r="L13" s="40"/>
      <c r="S13" s="28"/>
      <c r="T13" s="28"/>
      <c r="U13" s="28"/>
      <c r="V13" s="28"/>
      <c r="W13" s="28"/>
      <c r="X13" s="28"/>
      <c r="Y13" s="28"/>
      <c r="Z13" s="28"/>
      <c r="AA13" s="28"/>
      <c r="AB13" s="28"/>
      <c r="AC13" s="28"/>
      <c r="AD13" s="28"/>
      <c r="AE13" s="28"/>
    </row>
    <row r="14" spans="1:46" s="2" customFormat="1" x14ac:dyDescent="0.2">
      <c r="A14" s="28"/>
      <c r="B14" s="29"/>
      <c r="C14" s="28"/>
      <c r="D14" s="28"/>
      <c r="E14" s="28"/>
      <c r="F14" s="28"/>
      <c r="G14" s="28"/>
      <c r="H14" s="28"/>
      <c r="I14" s="28"/>
      <c r="J14" s="28"/>
      <c r="K14" s="28"/>
      <c r="L14" s="40"/>
      <c r="S14" s="28"/>
      <c r="T14" s="28"/>
      <c r="U14" s="28"/>
      <c r="V14" s="28"/>
      <c r="W14" s="28"/>
      <c r="X14" s="28"/>
      <c r="Y14" s="28"/>
      <c r="Z14" s="28"/>
      <c r="AA14" s="28"/>
      <c r="AB14" s="28"/>
      <c r="AC14" s="28"/>
      <c r="AD14" s="28"/>
      <c r="AE14" s="28"/>
    </row>
    <row r="15" spans="1:46" s="2" customFormat="1" ht="12" customHeight="1" x14ac:dyDescent="0.2">
      <c r="A15" s="28"/>
      <c r="B15" s="29"/>
      <c r="C15" s="28"/>
      <c r="D15" s="25" t="s">
        <v>13</v>
      </c>
      <c r="E15" s="28"/>
      <c r="F15" s="23" t="s">
        <v>1</v>
      </c>
      <c r="G15" s="28"/>
      <c r="H15" s="28"/>
      <c r="I15" s="25" t="s">
        <v>14</v>
      </c>
      <c r="J15" s="23" t="s">
        <v>1</v>
      </c>
      <c r="K15" s="28"/>
      <c r="L15" s="40"/>
      <c r="S15" s="28"/>
      <c r="T15" s="28"/>
      <c r="U15" s="28"/>
      <c r="V15" s="28"/>
      <c r="W15" s="28"/>
      <c r="X15" s="28"/>
      <c r="Y15" s="28"/>
      <c r="Z15" s="28"/>
      <c r="AA15" s="28"/>
      <c r="AB15" s="28"/>
      <c r="AC15" s="28"/>
      <c r="AD15" s="28"/>
      <c r="AE15" s="28"/>
    </row>
    <row r="16" spans="1:46" s="2" customFormat="1" ht="12" customHeight="1" x14ac:dyDescent="0.2">
      <c r="A16" s="28"/>
      <c r="B16" s="29"/>
      <c r="C16" s="28"/>
      <c r="D16" s="25" t="s">
        <v>15</v>
      </c>
      <c r="E16" s="28"/>
      <c r="F16" s="23" t="s">
        <v>16</v>
      </c>
      <c r="G16" s="28"/>
      <c r="H16" s="28"/>
      <c r="I16" s="25" t="s">
        <v>17</v>
      </c>
      <c r="J16" s="53" t="str">
        <f>'Rekapitulácia stavby'!AN8</f>
        <v>16.12.2022</v>
      </c>
      <c r="K16" s="28"/>
      <c r="L16" s="40"/>
      <c r="S16" s="28"/>
      <c r="T16" s="28"/>
      <c r="U16" s="28"/>
      <c r="V16" s="28"/>
      <c r="W16" s="28"/>
      <c r="X16" s="28"/>
      <c r="Y16" s="28"/>
      <c r="Z16" s="28"/>
      <c r="AA16" s="28"/>
      <c r="AB16" s="28"/>
      <c r="AC16" s="28"/>
      <c r="AD16" s="28"/>
      <c r="AE16" s="28"/>
    </row>
    <row r="17" spans="1:31" s="2" customFormat="1" ht="10.9" customHeight="1" x14ac:dyDescent="0.2">
      <c r="A17" s="28"/>
      <c r="B17" s="29"/>
      <c r="C17" s="28"/>
      <c r="D17" s="28"/>
      <c r="E17" s="28"/>
      <c r="F17" s="28"/>
      <c r="G17" s="28"/>
      <c r="H17" s="28"/>
      <c r="I17" s="28"/>
      <c r="J17" s="28"/>
      <c r="K17" s="28"/>
      <c r="L17" s="40"/>
      <c r="S17" s="28"/>
      <c r="T17" s="28"/>
      <c r="U17" s="28"/>
      <c r="V17" s="28"/>
      <c r="W17" s="28"/>
      <c r="X17" s="28"/>
      <c r="Y17" s="28"/>
      <c r="Z17" s="28"/>
      <c r="AA17" s="28"/>
      <c r="AB17" s="28"/>
      <c r="AC17" s="28"/>
      <c r="AD17" s="28"/>
      <c r="AE17" s="28"/>
    </row>
    <row r="18" spans="1:31" s="2" customFormat="1" ht="12" customHeight="1" x14ac:dyDescent="0.2">
      <c r="A18" s="28"/>
      <c r="B18" s="29"/>
      <c r="C18" s="28"/>
      <c r="D18" s="25" t="s">
        <v>19</v>
      </c>
      <c r="E18" s="28"/>
      <c r="F18" s="28"/>
      <c r="G18" s="28"/>
      <c r="H18" s="28"/>
      <c r="I18" s="25" t="s">
        <v>20</v>
      </c>
      <c r="J18" s="23" t="str">
        <f>IF('Rekapitulácia stavby'!AN10="","",'Rekapitulácia stavby'!AN10)</f>
        <v/>
      </c>
      <c r="K18" s="28"/>
      <c r="L18" s="40"/>
      <c r="S18" s="28"/>
      <c r="T18" s="28"/>
      <c r="U18" s="28"/>
      <c r="V18" s="28"/>
      <c r="W18" s="28"/>
      <c r="X18" s="28"/>
      <c r="Y18" s="28"/>
      <c r="Z18" s="28"/>
      <c r="AA18" s="28"/>
      <c r="AB18" s="28"/>
      <c r="AC18" s="28"/>
      <c r="AD18" s="28"/>
      <c r="AE18" s="28"/>
    </row>
    <row r="19" spans="1:31" s="2" customFormat="1" ht="18" customHeight="1" x14ac:dyDescent="0.2">
      <c r="A19" s="28"/>
      <c r="B19" s="29"/>
      <c r="C19" s="28"/>
      <c r="D19" s="28"/>
      <c r="E19" s="23" t="str">
        <f>IF('Rekapitulácia stavby'!E11="","",'Rekapitulácia stavby'!E11)</f>
        <v xml:space="preserve"> </v>
      </c>
      <c r="F19" s="28"/>
      <c r="G19" s="28"/>
      <c r="H19" s="28"/>
      <c r="I19" s="25" t="s">
        <v>21</v>
      </c>
      <c r="J19" s="23" t="str">
        <f>IF('Rekapitulácia stavby'!AN11="","",'Rekapitulácia stavby'!AN11)</f>
        <v/>
      </c>
      <c r="K19" s="28"/>
      <c r="L19" s="40"/>
      <c r="S19" s="28"/>
      <c r="T19" s="28"/>
      <c r="U19" s="28"/>
      <c r="V19" s="28"/>
      <c r="W19" s="28"/>
      <c r="X19" s="28"/>
      <c r="Y19" s="28"/>
      <c r="Z19" s="28"/>
      <c r="AA19" s="28"/>
      <c r="AB19" s="28"/>
      <c r="AC19" s="28"/>
      <c r="AD19" s="28"/>
      <c r="AE19" s="28"/>
    </row>
    <row r="20" spans="1:31" s="2" customFormat="1" ht="6.95" customHeight="1" x14ac:dyDescent="0.2">
      <c r="A20" s="28"/>
      <c r="B20" s="29"/>
      <c r="C20" s="28"/>
      <c r="D20" s="28"/>
      <c r="E20" s="28"/>
      <c r="F20" s="28"/>
      <c r="G20" s="28"/>
      <c r="H20" s="28"/>
      <c r="I20" s="28"/>
      <c r="J20" s="28"/>
      <c r="K20" s="28"/>
      <c r="L20" s="40"/>
      <c r="S20" s="28"/>
      <c r="T20" s="28"/>
      <c r="U20" s="28"/>
      <c r="V20" s="28"/>
      <c r="W20" s="28"/>
      <c r="X20" s="28"/>
      <c r="Y20" s="28"/>
      <c r="Z20" s="28"/>
      <c r="AA20" s="28"/>
      <c r="AB20" s="28"/>
      <c r="AC20" s="28"/>
      <c r="AD20" s="28"/>
      <c r="AE20" s="28"/>
    </row>
    <row r="21" spans="1:31" s="2" customFormat="1" ht="12" customHeight="1" x14ac:dyDescent="0.2">
      <c r="A21" s="28"/>
      <c r="B21" s="29"/>
      <c r="C21" s="28"/>
      <c r="D21" s="25" t="s">
        <v>22</v>
      </c>
      <c r="E21" s="28"/>
      <c r="F21" s="28"/>
      <c r="G21" s="28"/>
      <c r="H21" s="28"/>
      <c r="I21" s="25" t="s">
        <v>20</v>
      </c>
      <c r="J21" s="23" t="str">
        <f>'Rekapitulácia stavby'!AN13</f>
        <v/>
      </c>
      <c r="K21" s="28"/>
      <c r="L21" s="40"/>
      <c r="S21" s="28"/>
      <c r="T21" s="28"/>
      <c r="U21" s="28"/>
      <c r="V21" s="28"/>
      <c r="W21" s="28"/>
      <c r="X21" s="28"/>
      <c r="Y21" s="28"/>
      <c r="Z21" s="28"/>
      <c r="AA21" s="28"/>
      <c r="AB21" s="28"/>
      <c r="AC21" s="28"/>
      <c r="AD21" s="28"/>
      <c r="AE21" s="28"/>
    </row>
    <row r="22" spans="1:31" s="2" customFormat="1" ht="18" customHeight="1" x14ac:dyDescent="0.2">
      <c r="A22" s="28"/>
      <c r="B22" s="29"/>
      <c r="C22" s="28"/>
      <c r="D22" s="28"/>
      <c r="E22" s="302" t="str">
        <f>'Rekapitulácia stavby'!E14</f>
        <v xml:space="preserve"> </v>
      </c>
      <c r="F22" s="302"/>
      <c r="G22" s="302"/>
      <c r="H22" s="302"/>
      <c r="I22" s="25" t="s">
        <v>21</v>
      </c>
      <c r="J22" s="23" t="str">
        <f>'Rekapitulácia stavby'!AN14</f>
        <v/>
      </c>
      <c r="K22" s="28"/>
      <c r="L22" s="40"/>
      <c r="S22" s="28"/>
      <c r="T22" s="28"/>
      <c r="U22" s="28"/>
      <c r="V22" s="28"/>
      <c r="W22" s="28"/>
      <c r="X22" s="28"/>
      <c r="Y22" s="28"/>
      <c r="Z22" s="28"/>
      <c r="AA22" s="28"/>
      <c r="AB22" s="28"/>
      <c r="AC22" s="28"/>
      <c r="AD22" s="28"/>
      <c r="AE22" s="28"/>
    </row>
    <row r="23" spans="1:31" s="2" customFormat="1" ht="6.95" customHeight="1" x14ac:dyDescent="0.2">
      <c r="A23" s="28"/>
      <c r="B23" s="29"/>
      <c r="C23" s="28"/>
      <c r="D23" s="28"/>
      <c r="E23" s="28"/>
      <c r="F23" s="28"/>
      <c r="G23" s="28"/>
      <c r="H23" s="28"/>
      <c r="I23" s="28"/>
      <c r="J23" s="28"/>
      <c r="K23" s="28"/>
      <c r="L23" s="40"/>
      <c r="S23" s="28"/>
      <c r="T23" s="28"/>
      <c r="U23" s="28"/>
      <c r="V23" s="28"/>
      <c r="W23" s="28"/>
      <c r="X23" s="28"/>
      <c r="Y23" s="28"/>
      <c r="Z23" s="28"/>
      <c r="AA23" s="28"/>
      <c r="AB23" s="28"/>
      <c r="AC23" s="28"/>
      <c r="AD23" s="28"/>
      <c r="AE23" s="28"/>
    </row>
    <row r="24" spans="1:31" s="2" customFormat="1" ht="12" customHeight="1" x14ac:dyDescent="0.2">
      <c r="A24" s="28"/>
      <c r="B24" s="29"/>
      <c r="C24" s="28"/>
      <c r="D24" s="25" t="s">
        <v>23</v>
      </c>
      <c r="E24" s="28"/>
      <c r="F24" s="28"/>
      <c r="G24" s="28"/>
      <c r="H24" s="28"/>
      <c r="I24" s="25" t="s">
        <v>20</v>
      </c>
      <c r="J24" s="23" t="s">
        <v>1</v>
      </c>
      <c r="K24" s="28"/>
      <c r="L24" s="40"/>
      <c r="S24" s="28"/>
      <c r="T24" s="28"/>
      <c r="U24" s="28"/>
      <c r="V24" s="28"/>
      <c r="W24" s="28"/>
      <c r="X24" s="28"/>
      <c r="Y24" s="28"/>
      <c r="Z24" s="28"/>
      <c r="AA24" s="28"/>
      <c r="AB24" s="28"/>
      <c r="AC24" s="28"/>
      <c r="AD24" s="28"/>
      <c r="AE24" s="28"/>
    </row>
    <row r="25" spans="1:31" s="2" customFormat="1" ht="18" customHeight="1" x14ac:dyDescent="0.2">
      <c r="A25" s="28"/>
      <c r="B25" s="29"/>
      <c r="C25" s="28"/>
      <c r="D25" s="28"/>
      <c r="E25" s="23" t="s">
        <v>24</v>
      </c>
      <c r="F25" s="28"/>
      <c r="G25" s="28"/>
      <c r="H25" s="28"/>
      <c r="I25" s="25" t="s">
        <v>21</v>
      </c>
      <c r="J25" s="23" t="s">
        <v>1</v>
      </c>
      <c r="K25" s="28"/>
      <c r="L25" s="40"/>
      <c r="S25" s="28"/>
      <c r="T25" s="28"/>
      <c r="U25" s="28"/>
      <c r="V25" s="28"/>
      <c r="W25" s="28"/>
      <c r="X25" s="28"/>
      <c r="Y25" s="28"/>
      <c r="Z25" s="28"/>
      <c r="AA25" s="28"/>
      <c r="AB25" s="28"/>
      <c r="AC25" s="28"/>
      <c r="AD25" s="28"/>
      <c r="AE25" s="28"/>
    </row>
    <row r="26" spans="1:31" s="2" customFormat="1" ht="6.95" customHeight="1" x14ac:dyDescent="0.2">
      <c r="A26" s="28"/>
      <c r="B26" s="29"/>
      <c r="C26" s="28"/>
      <c r="D26" s="28"/>
      <c r="E26" s="28"/>
      <c r="F26" s="28"/>
      <c r="G26" s="28"/>
      <c r="H26" s="28"/>
      <c r="I26" s="28"/>
      <c r="J26" s="28"/>
      <c r="K26" s="28"/>
      <c r="L26" s="40"/>
      <c r="S26" s="28"/>
      <c r="T26" s="28"/>
      <c r="U26" s="28"/>
      <c r="V26" s="28"/>
      <c r="W26" s="28"/>
      <c r="X26" s="28"/>
      <c r="Y26" s="28"/>
      <c r="Z26" s="28"/>
      <c r="AA26" s="28"/>
      <c r="AB26" s="28"/>
      <c r="AC26" s="28"/>
      <c r="AD26" s="28"/>
      <c r="AE26" s="28"/>
    </row>
    <row r="27" spans="1:31" s="2" customFormat="1" ht="12" customHeight="1" x14ac:dyDescent="0.2">
      <c r="A27" s="28"/>
      <c r="B27" s="29"/>
      <c r="C27" s="28"/>
      <c r="D27" s="25" t="s">
        <v>26</v>
      </c>
      <c r="E27" s="28"/>
      <c r="F27" s="28"/>
      <c r="G27" s="28"/>
      <c r="H27" s="28"/>
      <c r="I27" s="25" t="s">
        <v>20</v>
      </c>
      <c r="J27" s="23" t="s">
        <v>1</v>
      </c>
      <c r="K27" s="28"/>
      <c r="L27" s="40"/>
      <c r="S27" s="28"/>
      <c r="T27" s="28"/>
      <c r="U27" s="28"/>
      <c r="V27" s="28"/>
      <c r="W27" s="28"/>
      <c r="X27" s="28"/>
      <c r="Y27" s="28"/>
      <c r="Z27" s="28"/>
      <c r="AA27" s="28"/>
      <c r="AB27" s="28"/>
      <c r="AC27" s="28"/>
      <c r="AD27" s="28"/>
      <c r="AE27" s="28"/>
    </row>
    <row r="28" spans="1:31" s="2" customFormat="1" ht="18" customHeight="1" x14ac:dyDescent="0.2">
      <c r="A28" s="28"/>
      <c r="B28" s="29"/>
      <c r="C28" s="28"/>
      <c r="D28" s="28"/>
      <c r="E28" s="23" t="s">
        <v>27</v>
      </c>
      <c r="F28" s="28"/>
      <c r="G28" s="28"/>
      <c r="H28" s="28"/>
      <c r="I28" s="25" t="s">
        <v>21</v>
      </c>
      <c r="J28" s="23" t="s">
        <v>1</v>
      </c>
      <c r="K28" s="28"/>
      <c r="L28" s="40"/>
      <c r="S28" s="28"/>
      <c r="T28" s="28"/>
      <c r="U28" s="28"/>
      <c r="V28" s="28"/>
      <c r="W28" s="28"/>
      <c r="X28" s="28"/>
      <c r="Y28" s="28"/>
      <c r="Z28" s="28"/>
      <c r="AA28" s="28"/>
      <c r="AB28" s="28"/>
      <c r="AC28" s="28"/>
      <c r="AD28" s="28"/>
      <c r="AE28" s="28"/>
    </row>
    <row r="29" spans="1:31" s="2" customFormat="1" ht="6.95" customHeight="1" x14ac:dyDescent="0.2">
      <c r="A29" s="28"/>
      <c r="B29" s="29"/>
      <c r="C29" s="28"/>
      <c r="D29" s="28"/>
      <c r="E29" s="28"/>
      <c r="F29" s="28"/>
      <c r="G29" s="28"/>
      <c r="H29" s="28"/>
      <c r="I29" s="28"/>
      <c r="J29" s="28"/>
      <c r="K29" s="28"/>
      <c r="L29" s="40"/>
      <c r="S29" s="28"/>
      <c r="T29" s="28"/>
      <c r="U29" s="28"/>
      <c r="V29" s="28"/>
      <c r="W29" s="28"/>
      <c r="X29" s="28"/>
      <c r="Y29" s="28"/>
      <c r="Z29" s="28"/>
      <c r="AA29" s="28"/>
      <c r="AB29" s="28"/>
      <c r="AC29" s="28"/>
      <c r="AD29" s="28"/>
      <c r="AE29" s="28"/>
    </row>
    <row r="30" spans="1:31" s="2" customFormat="1" ht="12" customHeight="1" x14ac:dyDescent="0.2">
      <c r="A30" s="28"/>
      <c r="B30" s="29"/>
      <c r="C30" s="28"/>
      <c r="D30" s="25" t="s">
        <v>28</v>
      </c>
      <c r="E30" s="28"/>
      <c r="F30" s="28"/>
      <c r="G30" s="28"/>
      <c r="H30" s="28"/>
      <c r="I30" s="28"/>
      <c r="J30" s="28"/>
      <c r="K30" s="28"/>
      <c r="L30" s="40"/>
      <c r="S30" s="28"/>
      <c r="T30" s="28"/>
      <c r="U30" s="28"/>
      <c r="V30" s="28"/>
      <c r="W30" s="28"/>
      <c r="X30" s="28"/>
      <c r="Y30" s="28"/>
      <c r="Z30" s="28"/>
      <c r="AA30" s="28"/>
      <c r="AB30" s="28"/>
      <c r="AC30" s="28"/>
      <c r="AD30" s="28"/>
      <c r="AE30" s="28"/>
    </row>
    <row r="31" spans="1:31" s="8" customFormat="1" ht="16.5" customHeight="1" x14ac:dyDescent="0.2">
      <c r="A31" s="98"/>
      <c r="B31" s="99"/>
      <c r="C31" s="98"/>
      <c r="D31" s="98"/>
      <c r="E31" s="304" t="s">
        <v>1</v>
      </c>
      <c r="F31" s="304"/>
      <c r="G31" s="304"/>
      <c r="H31" s="304"/>
      <c r="I31" s="98"/>
      <c r="J31" s="98"/>
      <c r="K31" s="98"/>
      <c r="L31" s="100"/>
      <c r="S31" s="98"/>
      <c r="T31" s="98"/>
      <c r="U31" s="98"/>
      <c r="V31" s="98"/>
      <c r="W31" s="98"/>
      <c r="X31" s="98"/>
      <c r="Y31" s="98"/>
      <c r="Z31" s="98"/>
      <c r="AA31" s="98"/>
      <c r="AB31" s="98"/>
      <c r="AC31" s="98"/>
      <c r="AD31" s="98"/>
      <c r="AE31" s="98"/>
    </row>
    <row r="32" spans="1:31" s="2" customFormat="1" ht="6.95" customHeight="1" x14ac:dyDescent="0.2">
      <c r="A32" s="28"/>
      <c r="B32" s="29"/>
      <c r="C32" s="28"/>
      <c r="D32" s="28"/>
      <c r="E32" s="28"/>
      <c r="F32" s="28"/>
      <c r="G32" s="28"/>
      <c r="H32" s="28"/>
      <c r="I32" s="28"/>
      <c r="J32" s="28"/>
      <c r="K32" s="28"/>
      <c r="L32" s="40"/>
      <c r="S32" s="28"/>
      <c r="T32" s="28"/>
      <c r="U32" s="28"/>
      <c r="V32" s="28"/>
      <c r="W32" s="28"/>
      <c r="X32" s="28"/>
      <c r="Y32" s="28"/>
      <c r="Z32" s="28"/>
      <c r="AA32" s="28"/>
      <c r="AB32" s="28"/>
      <c r="AC32" s="28"/>
      <c r="AD32" s="28"/>
      <c r="AE32" s="28"/>
    </row>
    <row r="33" spans="1:31" s="2" customFormat="1" ht="6.95" customHeight="1" x14ac:dyDescent="0.2">
      <c r="A33" s="28"/>
      <c r="B33" s="29"/>
      <c r="C33" s="28"/>
      <c r="D33" s="64"/>
      <c r="E33" s="64"/>
      <c r="F33" s="64"/>
      <c r="G33" s="64"/>
      <c r="H33" s="64"/>
      <c r="I33" s="64"/>
      <c r="J33" s="64"/>
      <c r="K33" s="64"/>
      <c r="L33" s="40"/>
      <c r="S33" s="28"/>
      <c r="T33" s="28"/>
      <c r="U33" s="28"/>
      <c r="V33" s="28"/>
      <c r="W33" s="28"/>
      <c r="X33" s="28"/>
      <c r="Y33" s="28"/>
      <c r="Z33" s="28"/>
      <c r="AA33" s="28"/>
      <c r="AB33" s="28"/>
      <c r="AC33" s="28"/>
      <c r="AD33" s="28"/>
      <c r="AE33" s="28"/>
    </row>
    <row r="34" spans="1:31" s="2" customFormat="1" ht="25.35" customHeight="1" x14ac:dyDescent="0.2">
      <c r="A34" s="28"/>
      <c r="B34" s="29"/>
      <c r="C34" s="28"/>
      <c r="D34" s="101" t="s">
        <v>29</v>
      </c>
      <c r="E34" s="28"/>
      <c r="F34" s="28"/>
      <c r="G34" s="28"/>
      <c r="H34" s="28"/>
      <c r="I34" s="28"/>
      <c r="J34" s="69"/>
      <c r="K34" s="28"/>
      <c r="L34" s="40"/>
      <c r="S34" s="28"/>
      <c r="T34" s="28"/>
      <c r="U34" s="28"/>
      <c r="V34" s="28"/>
      <c r="W34" s="28"/>
      <c r="X34" s="28"/>
      <c r="Y34" s="28"/>
      <c r="Z34" s="28"/>
      <c r="AA34" s="28"/>
      <c r="AB34" s="28"/>
      <c r="AC34" s="28"/>
      <c r="AD34" s="28"/>
      <c r="AE34" s="28"/>
    </row>
    <row r="35" spans="1:31" s="2" customFormat="1" ht="6.95" customHeight="1" x14ac:dyDescent="0.2">
      <c r="A35" s="28"/>
      <c r="B35" s="29"/>
      <c r="C35" s="28"/>
      <c r="D35" s="64"/>
      <c r="E35" s="64"/>
      <c r="F35" s="64"/>
      <c r="G35" s="64"/>
      <c r="H35" s="64"/>
      <c r="I35" s="64"/>
      <c r="J35" s="64"/>
      <c r="K35" s="64"/>
      <c r="L35" s="40"/>
      <c r="S35" s="28"/>
      <c r="T35" s="28"/>
      <c r="U35" s="28"/>
      <c r="V35" s="28"/>
      <c r="W35" s="28"/>
      <c r="X35" s="28"/>
      <c r="Y35" s="28"/>
      <c r="Z35" s="28"/>
      <c r="AA35" s="28"/>
      <c r="AB35" s="28"/>
      <c r="AC35" s="28"/>
      <c r="AD35" s="28"/>
      <c r="AE35" s="28"/>
    </row>
    <row r="36" spans="1:31" s="2" customFormat="1" ht="14.45" customHeight="1" x14ac:dyDescent="0.2">
      <c r="A36" s="28"/>
      <c r="B36" s="29"/>
      <c r="C36" s="28"/>
      <c r="D36" s="28"/>
      <c r="E36" s="28"/>
      <c r="F36" s="32" t="s">
        <v>31</v>
      </c>
      <c r="G36" s="28"/>
      <c r="H36" s="28"/>
      <c r="I36" s="32" t="s">
        <v>30</v>
      </c>
      <c r="J36" s="32" t="s">
        <v>32</v>
      </c>
      <c r="K36" s="28"/>
      <c r="L36" s="40"/>
      <c r="S36" s="28"/>
      <c r="T36" s="28"/>
      <c r="U36" s="28"/>
      <c r="V36" s="28"/>
      <c r="W36" s="28"/>
      <c r="X36" s="28"/>
      <c r="Y36" s="28"/>
      <c r="Z36" s="28"/>
      <c r="AA36" s="28"/>
      <c r="AB36" s="28"/>
      <c r="AC36" s="28"/>
      <c r="AD36" s="28"/>
      <c r="AE36" s="28"/>
    </row>
    <row r="37" spans="1:31" s="2" customFormat="1" ht="14.45" customHeight="1" x14ac:dyDescent="0.2">
      <c r="A37" s="28"/>
      <c r="B37" s="29"/>
      <c r="C37" s="28"/>
      <c r="D37" s="97" t="s">
        <v>33</v>
      </c>
      <c r="E37" s="34" t="s">
        <v>34</v>
      </c>
      <c r="F37" s="102">
        <f>ROUND((SUM(BE132:BE256)),  2)</f>
        <v>0</v>
      </c>
      <c r="G37" s="103"/>
      <c r="H37" s="103"/>
      <c r="I37" s="104">
        <v>0.2</v>
      </c>
      <c r="J37" s="102">
        <f>ROUND(((SUM(BE132:BE256))*I37),  2)</f>
        <v>0</v>
      </c>
      <c r="K37" s="28"/>
      <c r="L37" s="40"/>
      <c r="S37" s="28"/>
      <c r="T37" s="28"/>
      <c r="U37" s="28"/>
      <c r="V37" s="28"/>
      <c r="W37" s="28"/>
      <c r="X37" s="28"/>
      <c r="Y37" s="28"/>
      <c r="Z37" s="28"/>
      <c r="AA37" s="28"/>
      <c r="AB37" s="28"/>
      <c r="AC37" s="28"/>
      <c r="AD37" s="28"/>
      <c r="AE37" s="28"/>
    </row>
    <row r="38" spans="1:31" s="2" customFormat="1" ht="14.45" customHeight="1" x14ac:dyDescent="0.2">
      <c r="A38" s="28"/>
      <c r="B38" s="29"/>
      <c r="C38" s="28"/>
      <c r="D38" s="28"/>
      <c r="E38" s="34" t="s">
        <v>35</v>
      </c>
      <c r="F38" s="105"/>
      <c r="G38" s="28"/>
      <c r="H38" s="28"/>
      <c r="I38" s="106">
        <v>0.2</v>
      </c>
      <c r="J38" s="105"/>
      <c r="K38" s="28"/>
      <c r="L38" s="40"/>
      <c r="S38" s="28"/>
      <c r="T38" s="28"/>
      <c r="U38" s="28"/>
      <c r="V38" s="28"/>
      <c r="W38" s="28"/>
      <c r="X38" s="28"/>
      <c r="Y38" s="28"/>
      <c r="Z38" s="28"/>
      <c r="AA38" s="28"/>
      <c r="AB38" s="28"/>
      <c r="AC38" s="28"/>
      <c r="AD38" s="28"/>
      <c r="AE38" s="28"/>
    </row>
    <row r="39" spans="1:31" s="2" customFormat="1" ht="14.45" hidden="1" customHeight="1" x14ac:dyDescent="0.2">
      <c r="A39" s="28"/>
      <c r="B39" s="29"/>
      <c r="C39" s="28"/>
      <c r="D39" s="28"/>
      <c r="E39" s="25" t="s">
        <v>36</v>
      </c>
      <c r="F39" s="105">
        <f>ROUND((SUM(BG132:BG256)),  2)</f>
        <v>0</v>
      </c>
      <c r="G39" s="28"/>
      <c r="H39" s="28"/>
      <c r="I39" s="106">
        <v>0.2</v>
      </c>
      <c r="J39" s="105">
        <f>0</f>
        <v>0</v>
      </c>
      <c r="K39" s="28"/>
      <c r="L39" s="40"/>
      <c r="S39" s="28"/>
      <c r="T39" s="28"/>
      <c r="U39" s="28"/>
      <c r="V39" s="28"/>
      <c r="W39" s="28"/>
      <c r="X39" s="28"/>
      <c r="Y39" s="28"/>
      <c r="Z39" s="28"/>
      <c r="AA39" s="28"/>
      <c r="AB39" s="28"/>
      <c r="AC39" s="28"/>
      <c r="AD39" s="28"/>
      <c r="AE39" s="28"/>
    </row>
    <row r="40" spans="1:31" s="2" customFormat="1" ht="14.45" hidden="1" customHeight="1" x14ac:dyDescent="0.2">
      <c r="A40" s="28"/>
      <c r="B40" s="29"/>
      <c r="C40" s="28"/>
      <c r="D40" s="28"/>
      <c r="E40" s="25" t="s">
        <v>37</v>
      </c>
      <c r="F40" s="105">
        <f>ROUND((SUM(BH132:BH256)),  2)</f>
        <v>0</v>
      </c>
      <c r="G40" s="28"/>
      <c r="H40" s="28"/>
      <c r="I40" s="106">
        <v>0.2</v>
      </c>
      <c r="J40" s="105">
        <f>0</f>
        <v>0</v>
      </c>
      <c r="K40" s="28"/>
      <c r="L40" s="40"/>
      <c r="S40" s="28"/>
      <c r="T40" s="28"/>
      <c r="U40" s="28"/>
      <c r="V40" s="28"/>
      <c r="W40" s="28"/>
      <c r="X40" s="28"/>
      <c r="Y40" s="28"/>
      <c r="Z40" s="28"/>
      <c r="AA40" s="28"/>
      <c r="AB40" s="28"/>
      <c r="AC40" s="28"/>
      <c r="AD40" s="28"/>
      <c r="AE40" s="28"/>
    </row>
    <row r="41" spans="1:31" s="2" customFormat="1" ht="14.45" hidden="1" customHeight="1" x14ac:dyDescent="0.2">
      <c r="A41" s="28"/>
      <c r="B41" s="29"/>
      <c r="C41" s="28"/>
      <c r="D41" s="28"/>
      <c r="E41" s="34" t="s">
        <v>38</v>
      </c>
      <c r="F41" s="102">
        <f>ROUND((SUM(BI132:BI256)),  2)</f>
        <v>0</v>
      </c>
      <c r="G41" s="103"/>
      <c r="H41" s="103"/>
      <c r="I41" s="104">
        <v>0</v>
      </c>
      <c r="J41" s="102">
        <f>0</f>
        <v>0</v>
      </c>
      <c r="K41" s="28"/>
      <c r="L41" s="40"/>
      <c r="S41" s="28"/>
      <c r="T41" s="28"/>
      <c r="U41" s="28"/>
      <c r="V41" s="28"/>
      <c r="W41" s="28"/>
      <c r="X41" s="28"/>
      <c r="Y41" s="28"/>
      <c r="Z41" s="28"/>
      <c r="AA41" s="28"/>
      <c r="AB41" s="28"/>
      <c r="AC41" s="28"/>
      <c r="AD41" s="28"/>
      <c r="AE41" s="28"/>
    </row>
    <row r="42" spans="1:31" s="2" customFormat="1" ht="6.95" customHeight="1" x14ac:dyDescent="0.2">
      <c r="A42" s="28"/>
      <c r="B42" s="29"/>
      <c r="C42" s="28"/>
      <c r="D42" s="28"/>
      <c r="E42" s="28"/>
      <c r="F42" s="28"/>
      <c r="G42" s="28"/>
      <c r="H42" s="28"/>
      <c r="I42" s="28"/>
      <c r="J42" s="28"/>
      <c r="K42" s="28"/>
      <c r="L42" s="40"/>
      <c r="S42" s="28"/>
      <c r="T42" s="28"/>
      <c r="U42" s="28"/>
      <c r="V42" s="28"/>
      <c r="W42" s="28"/>
      <c r="X42" s="28"/>
      <c r="Y42" s="28"/>
      <c r="Z42" s="28"/>
      <c r="AA42" s="28"/>
      <c r="AB42" s="28"/>
      <c r="AC42" s="28"/>
      <c r="AD42" s="28"/>
      <c r="AE42" s="28"/>
    </row>
    <row r="43" spans="1:31" s="2" customFormat="1" ht="25.35" customHeight="1" x14ac:dyDescent="0.2">
      <c r="A43" s="28"/>
      <c r="B43" s="29"/>
      <c r="C43" s="107"/>
      <c r="D43" s="108" t="s">
        <v>39</v>
      </c>
      <c r="E43" s="58"/>
      <c r="F43" s="58"/>
      <c r="G43" s="109" t="s">
        <v>40</v>
      </c>
      <c r="H43" s="110" t="s">
        <v>41</v>
      </c>
      <c r="I43" s="58"/>
      <c r="J43" s="111"/>
      <c r="K43" s="112"/>
      <c r="L43" s="40"/>
      <c r="S43" s="28"/>
      <c r="T43" s="28"/>
      <c r="U43" s="28"/>
      <c r="V43" s="28"/>
      <c r="W43" s="28"/>
      <c r="X43" s="28"/>
      <c r="Y43" s="28"/>
      <c r="Z43" s="28"/>
      <c r="AA43" s="28"/>
      <c r="AB43" s="28"/>
      <c r="AC43" s="28"/>
      <c r="AD43" s="28"/>
      <c r="AE43" s="28"/>
    </row>
    <row r="44" spans="1:31" s="2" customFormat="1" ht="14.45" customHeight="1" x14ac:dyDescent="0.2">
      <c r="A44" s="28"/>
      <c r="B44" s="29"/>
      <c r="C44" s="28"/>
      <c r="D44" s="28"/>
      <c r="E44" s="28"/>
      <c r="F44" s="28"/>
      <c r="G44" s="28"/>
      <c r="H44" s="28"/>
      <c r="I44" s="28"/>
      <c r="J44" s="28"/>
      <c r="K44" s="28"/>
      <c r="L44" s="40"/>
      <c r="S44" s="28"/>
      <c r="T44" s="28"/>
      <c r="U44" s="28"/>
      <c r="V44" s="28"/>
      <c r="W44" s="28"/>
      <c r="X44" s="28"/>
      <c r="Y44" s="28"/>
      <c r="Z44" s="28"/>
      <c r="AA44" s="28"/>
      <c r="AB44" s="28"/>
      <c r="AC44" s="28"/>
      <c r="AD44" s="28"/>
      <c r="AE44" s="28"/>
    </row>
    <row r="45" spans="1:31" s="1" customFormat="1" ht="14.45" customHeight="1" x14ac:dyDescent="0.2">
      <c r="B45" s="19"/>
      <c r="L45" s="19"/>
    </row>
    <row r="46" spans="1:31" s="1" customFormat="1" ht="14.45" customHeight="1" x14ac:dyDescent="0.2">
      <c r="B46" s="19"/>
      <c r="L46" s="19"/>
    </row>
    <row r="47" spans="1:31" s="1" customFormat="1" ht="14.45" customHeight="1" x14ac:dyDescent="0.2">
      <c r="B47" s="19"/>
      <c r="L47" s="19"/>
    </row>
    <row r="48" spans="1:31" s="1" customFormat="1" ht="14.45" customHeight="1" x14ac:dyDescent="0.2">
      <c r="B48" s="19"/>
      <c r="L48" s="19"/>
    </row>
    <row r="49" spans="1:31" s="1" customFormat="1" ht="14.45" customHeight="1" x14ac:dyDescent="0.2">
      <c r="B49" s="19"/>
      <c r="L49" s="19"/>
    </row>
    <row r="50" spans="1:31" s="2" customFormat="1" ht="14.45" customHeight="1" x14ac:dyDescent="0.2">
      <c r="B50" s="40"/>
      <c r="D50" s="41" t="s">
        <v>42</v>
      </c>
      <c r="E50" s="42"/>
      <c r="F50" s="42"/>
      <c r="G50" s="41" t="s">
        <v>43</v>
      </c>
      <c r="H50" s="42"/>
      <c r="I50" s="42"/>
      <c r="J50" s="42"/>
      <c r="K50" s="42"/>
      <c r="L50" s="40"/>
    </row>
    <row r="51" spans="1:31" x14ac:dyDescent="0.2">
      <c r="B51" s="19"/>
      <c r="L51" s="19"/>
    </row>
    <row r="52" spans="1:31" x14ac:dyDescent="0.2">
      <c r="B52" s="19"/>
      <c r="L52" s="19"/>
    </row>
    <row r="53" spans="1:31" x14ac:dyDescent="0.2">
      <c r="B53" s="19"/>
      <c r="L53" s="19"/>
    </row>
    <row r="54" spans="1:31" x14ac:dyDescent="0.2">
      <c r="B54" s="19"/>
      <c r="L54" s="19"/>
    </row>
    <row r="55" spans="1:31" x14ac:dyDescent="0.2">
      <c r="B55" s="19"/>
      <c r="L55" s="19"/>
    </row>
    <row r="56" spans="1:31" x14ac:dyDescent="0.2">
      <c r="B56" s="19"/>
      <c r="L56" s="19"/>
    </row>
    <row r="57" spans="1:31" x14ac:dyDescent="0.2">
      <c r="B57" s="19"/>
      <c r="L57" s="19"/>
    </row>
    <row r="58" spans="1:31" x14ac:dyDescent="0.2">
      <c r="B58" s="19"/>
      <c r="L58" s="19"/>
    </row>
    <row r="59" spans="1:31" x14ac:dyDescent="0.2">
      <c r="B59" s="19"/>
      <c r="L59" s="19"/>
    </row>
    <row r="60" spans="1:31" x14ac:dyDescent="0.2">
      <c r="B60" s="19"/>
      <c r="L60" s="19"/>
    </row>
    <row r="61" spans="1:31" s="2" customFormat="1" ht="12.75" x14ac:dyDescent="0.2">
      <c r="A61" s="28"/>
      <c r="B61" s="29"/>
      <c r="C61" s="28"/>
      <c r="D61" s="43" t="s">
        <v>44</v>
      </c>
      <c r="E61" s="31"/>
      <c r="F61" s="113" t="s">
        <v>45</v>
      </c>
      <c r="G61" s="43" t="s">
        <v>44</v>
      </c>
      <c r="H61" s="31"/>
      <c r="I61" s="31"/>
      <c r="J61" s="114" t="s">
        <v>45</v>
      </c>
      <c r="K61" s="31"/>
      <c r="L61" s="40"/>
      <c r="S61" s="28"/>
      <c r="T61" s="28"/>
      <c r="U61" s="28"/>
      <c r="V61" s="28"/>
      <c r="W61" s="28"/>
      <c r="X61" s="28"/>
      <c r="Y61" s="28"/>
      <c r="Z61" s="28"/>
      <c r="AA61" s="28"/>
      <c r="AB61" s="28"/>
      <c r="AC61" s="28"/>
      <c r="AD61" s="28"/>
      <c r="AE61" s="28"/>
    </row>
    <row r="62" spans="1:31" x14ac:dyDescent="0.2">
      <c r="B62" s="19"/>
      <c r="L62" s="19"/>
    </row>
    <row r="63" spans="1:31" x14ac:dyDescent="0.2">
      <c r="B63" s="19"/>
      <c r="L63" s="19"/>
    </row>
    <row r="64" spans="1:31" x14ac:dyDescent="0.2">
      <c r="B64" s="19"/>
      <c r="L64" s="19"/>
    </row>
    <row r="65" spans="1:31" s="2" customFormat="1" ht="12.75" x14ac:dyDescent="0.2">
      <c r="A65" s="28"/>
      <c r="B65" s="29"/>
      <c r="C65" s="28"/>
      <c r="D65" s="41" t="s">
        <v>46</v>
      </c>
      <c r="E65" s="44"/>
      <c r="F65" s="44"/>
      <c r="G65" s="41" t="s">
        <v>47</v>
      </c>
      <c r="H65" s="44"/>
      <c r="I65" s="44"/>
      <c r="J65" s="44"/>
      <c r="K65" s="44"/>
      <c r="L65" s="40"/>
      <c r="S65" s="28"/>
      <c r="T65" s="28"/>
      <c r="U65" s="28"/>
      <c r="V65" s="28"/>
      <c r="W65" s="28"/>
      <c r="X65" s="28"/>
      <c r="Y65" s="28"/>
      <c r="Z65" s="28"/>
      <c r="AA65" s="28"/>
      <c r="AB65" s="28"/>
      <c r="AC65" s="28"/>
      <c r="AD65" s="28"/>
      <c r="AE65" s="28"/>
    </row>
    <row r="66" spans="1:31" x14ac:dyDescent="0.2">
      <c r="B66" s="19"/>
      <c r="L66" s="19"/>
    </row>
    <row r="67" spans="1:31" x14ac:dyDescent="0.2">
      <c r="B67" s="19"/>
      <c r="L67" s="19"/>
    </row>
    <row r="68" spans="1:31" x14ac:dyDescent="0.2">
      <c r="B68" s="19"/>
      <c r="L68" s="19"/>
    </row>
    <row r="69" spans="1:31" x14ac:dyDescent="0.2">
      <c r="B69" s="19"/>
      <c r="L69" s="19"/>
    </row>
    <row r="70" spans="1:31" x14ac:dyDescent="0.2">
      <c r="B70" s="19"/>
      <c r="L70" s="19"/>
    </row>
    <row r="71" spans="1:31" x14ac:dyDescent="0.2">
      <c r="B71" s="19"/>
      <c r="L71" s="19"/>
    </row>
    <row r="72" spans="1:31" x14ac:dyDescent="0.2">
      <c r="B72" s="19"/>
      <c r="L72" s="19"/>
    </row>
    <row r="73" spans="1:31" x14ac:dyDescent="0.2">
      <c r="B73" s="19"/>
      <c r="L73" s="19"/>
    </row>
    <row r="74" spans="1:31" x14ac:dyDescent="0.2">
      <c r="B74" s="19"/>
      <c r="L74" s="19"/>
    </row>
    <row r="75" spans="1:31" x14ac:dyDescent="0.2">
      <c r="B75" s="19"/>
      <c r="L75" s="19"/>
    </row>
    <row r="76" spans="1:31" s="2" customFormat="1" ht="12.75" x14ac:dyDescent="0.2">
      <c r="A76" s="28"/>
      <c r="B76" s="29"/>
      <c r="C76" s="28"/>
      <c r="D76" s="43" t="s">
        <v>44</v>
      </c>
      <c r="E76" s="31"/>
      <c r="F76" s="113" t="s">
        <v>45</v>
      </c>
      <c r="G76" s="43" t="s">
        <v>44</v>
      </c>
      <c r="H76" s="31"/>
      <c r="I76" s="31"/>
      <c r="J76" s="114" t="s">
        <v>45</v>
      </c>
      <c r="K76" s="31"/>
      <c r="L76" s="40"/>
      <c r="S76" s="28"/>
      <c r="T76" s="28"/>
      <c r="U76" s="28"/>
      <c r="V76" s="28"/>
      <c r="W76" s="28"/>
      <c r="X76" s="28"/>
      <c r="Y76" s="28"/>
      <c r="Z76" s="28"/>
      <c r="AA76" s="28"/>
      <c r="AB76" s="28"/>
      <c r="AC76" s="28"/>
      <c r="AD76" s="28"/>
      <c r="AE76" s="28"/>
    </row>
    <row r="77" spans="1:31" s="2" customFormat="1" ht="14.45" customHeight="1" x14ac:dyDescent="0.2">
      <c r="A77" s="28"/>
      <c r="B77" s="45"/>
      <c r="C77" s="46"/>
      <c r="D77" s="46"/>
      <c r="E77" s="46"/>
      <c r="F77" s="46"/>
      <c r="G77" s="46"/>
      <c r="H77" s="46"/>
      <c r="I77" s="46"/>
      <c r="J77" s="46"/>
      <c r="K77" s="46"/>
      <c r="L77" s="40"/>
      <c r="S77" s="28"/>
      <c r="T77" s="28"/>
      <c r="U77" s="28"/>
      <c r="V77" s="28"/>
      <c r="W77" s="28"/>
      <c r="X77" s="28"/>
      <c r="Y77" s="28"/>
      <c r="Z77" s="28"/>
      <c r="AA77" s="28"/>
      <c r="AB77" s="28"/>
      <c r="AC77" s="28"/>
      <c r="AD77" s="28"/>
      <c r="AE77" s="28"/>
    </row>
    <row r="81" spans="1:31" s="2" customFormat="1" ht="6.95" customHeight="1" x14ac:dyDescent="0.2">
      <c r="A81" s="28"/>
      <c r="B81" s="47"/>
      <c r="C81" s="48"/>
      <c r="D81" s="48"/>
      <c r="E81" s="48"/>
      <c r="F81" s="48"/>
      <c r="G81" s="48"/>
      <c r="H81" s="48"/>
      <c r="I81" s="48"/>
      <c r="J81" s="48"/>
      <c r="K81" s="48"/>
      <c r="L81" s="40"/>
      <c r="S81" s="28"/>
      <c r="T81" s="28"/>
      <c r="U81" s="28"/>
      <c r="V81" s="28"/>
      <c r="W81" s="28"/>
      <c r="X81" s="28"/>
      <c r="Y81" s="28"/>
      <c r="Z81" s="28"/>
      <c r="AA81" s="28"/>
      <c r="AB81" s="28"/>
      <c r="AC81" s="28"/>
      <c r="AD81" s="28"/>
      <c r="AE81" s="28"/>
    </row>
    <row r="82" spans="1:31" s="2" customFormat="1" ht="24.95" customHeight="1" x14ac:dyDescent="0.2">
      <c r="A82" s="28"/>
      <c r="B82" s="29"/>
      <c r="C82" s="20" t="s">
        <v>145</v>
      </c>
      <c r="D82" s="28"/>
      <c r="E82" s="28"/>
      <c r="F82" s="28"/>
      <c r="G82" s="28"/>
      <c r="H82" s="28"/>
      <c r="I82" s="28"/>
      <c r="J82" s="28"/>
      <c r="K82" s="28"/>
      <c r="L82" s="40"/>
      <c r="S82" s="28"/>
      <c r="T82" s="28"/>
      <c r="U82" s="28"/>
      <c r="V82" s="28"/>
      <c r="W82" s="28"/>
      <c r="X82" s="28"/>
      <c r="Y82" s="28"/>
      <c r="Z82" s="28"/>
      <c r="AA82" s="28"/>
      <c r="AB82" s="28"/>
      <c r="AC82" s="28"/>
      <c r="AD82" s="28"/>
      <c r="AE82" s="28"/>
    </row>
    <row r="83" spans="1:31" s="2" customFormat="1" ht="6.95" customHeight="1" x14ac:dyDescent="0.2">
      <c r="A83" s="28"/>
      <c r="B83" s="29"/>
      <c r="C83" s="28"/>
      <c r="D83" s="28"/>
      <c r="E83" s="28"/>
      <c r="F83" s="28"/>
      <c r="G83" s="28"/>
      <c r="H83" s="28"/>
      <c r="I83" s="28"/>
      <c r="J83" s="28"/>
      <c r="K83" s="28"/>
      <c r="L83" s="40"/>
      <c r="S83" s="28"/>
      <c r="T83" s="28"/>
      <c r="U83" s="28"/>
      <c r="V83" s="28"/>
      <c r="W83" s="28"/>
      <c r="X83" s="28"/>
      <c r="Y83" s="28"/>
      <c r="Z83" s="28"/>
      <c r="AA83" s="28"/>
      <c r="AB83" s="28"/>
      <c r="AC83" s="28"/>
      <c r="AD83" s="28"/>
      <c r="AE83" s="28"/>
    </row>
    <row r="84" spans="1:31" s="2" customFormat="1" ht="12" customHeight="1" x14ac:dyDescent="0.2">
      <c r="A84" s="28"/>
      <c r="B84" s="29"/>
      <c r="C84" s="25" t="s">
        <v>11</v>
      </c>
      <c r="D84" s="28"/>
      <c r="E84" s="28"/>
      <c r="F84" s="28"/>
      <c r="G84" s="28"/>
      <c r="H84" s="28"/>
      <c r="I84" s="28"/>
      <c r="J84" s="28"/>
      <c r="K84" s="28"/>
      <c r="L84" s="40"/>
      <c r="S84" s="28"/>
      <c r="T84" s="28"/>
      <c r="U84" s="28"/>
      <c r="V84" s="28"/>
      <c r="W84" s="28"/>
      <c r="X84" s="28"/>
      <c r="Y84" s="28"/>
      <c r="Z84" s="28"/>
      <c r="AA84" s="28"/>
      <c r="AB84" s="28"/>
      <c r="AC84" s="28"/>
      <c r="AD84" s="28"/>
      <c r="AE84" s="28"/>
    </row>
    <row r="85" spans="1:31" s="2" customFormat="1" ht="16.5" customHeight="1" x14ac:dyDescent="0.2">
      <c r="A85" s="28"/>
      <c r="B85" s="29"/>
      <c r="C85" s="28"/>
      <c r="D85" s="28"/>
      <c r="E85" s="353" t="str">
        <f>E7</f>
        <v>Lipany OOPZ, Rekonštrukcia objektu</v>
      </c>
      <c r="F85" s="354"/>
      <c r="G85" s="354"/>
      <c r="H85" s="354"/>
      <c r="I85" s="28"/>
      <c r="J85" s="28"/>
      <c r="K85" s="28"/>
      <c r="L85" s="40"/>
      <c r="S85" s="28"/>
      <c r="T85" s="28"/>
      <c r="U85" s="28"/>
      <c r="V85" s="28"/>
      <c r="W85" s="28"/>
      <c r="X85" s="28"/>
      <c r="Y85" s="28"/>
      <c r="Z85" s="28"/>
      <c r="AA85" s="28"/>
      <c r="AB85" s="28"/>
      <c r="AC85" s="28"/>
      <c r="AD85" s="28"/>
      <c r="AE85" s="28"/>
    </row>
    <row r="86" spans="1:31" s="1" customFormat="1" ht="12" customHeight="1" x14ac:dyDescent="0.2">
      <c r="B86" s="19"/>
      <c r="C86" s="25" t="s">
        <v>139</v>
      </c>
      <c r="E86" s="202"/>
      <c r="F86" s="202"/>
      <c r="G86" s="202"/>
      <c r="H86" s="202"/>
      <c r="L86" s="19"/>
    </row>
    <row r="87" spans="1:31" s="1" customFormat="1" ht="16.5" customHeight="1" x14ac:dyDescent="0.2">
      <c r="B87" s="19"/>
      <c r="E87" s="353" t="s">
        <v>140</v>
      </c>
      <c r="F87" s="356"/>
      <c r="G87" s="356"/>
      <c r="H87" s="356"/>
      <c r="L87" s="19"/>
    </row>
    <row r="88" spans="1:31" s="1" customFormat="1" ht="12" customHeight="1" x14ac:dyDescent="0.2">
      <c r="B88" s="19"/>
      <c r="C88" s="25" t="s">
        <v>141</v>
      </c>
      <c r="E88" s="202"/>
      <c r="F88" s="202"/>
      <c r="G88" s="202"/>
      <c r="H88" s="202"/>
      <c r="L88" s="19"/>
    </row>
    <row r="89" spans="1:31" s="2" customFormat="1" ht="16.5" customHeight="1" x14ac:dyDescent="0.2">
      <c r="A89" s="28"/>
      <c r="B89" s="29"/>
      <c r="C89" s="28"/>
      <c r="D89" s="28"/>
      <c r="E89" s="354" t="s">
        <v>142</v>
      </c>
      <c r="F89" s="355"/>
      <c r="G89" s="355"/>
      <c r="H89" s="355"/>
      <c r="I89" s="28"/>
      <c r="J89" s="28"/>
      <c r="K89" s="28"/>
      <c r="L89" s="40"/>
      <c r="S89" s="28"/>
      <c r="T89" s="28"/>
      <c r="U89" s="28"/>
      <c r="V89" s="28"/>
      <c r="W89" s="28"/>
      <c r="X89" s="28"/>
      <c r="Y89" s="28"/>
      <c r="Z89" s="28"/>
      <c r="AA89" s="28"/>
      <c r="AB89" s="28"/>
      <c r="AC89" s="28"/>
      <c r="AD89" s="28"/>
      <c r="AE89" s="28"/>
    </row>
    <row r="90" spans="1:31" s="2" customFormat="1" ht="12" customHeight="1" x14ac:dyDescent="0.2">
      <c r="A90" s="28"/>
      <c r="B90" s="29"/>
      <c r="C90" s="25" t="s">
        <v>143</v>
      </c>
      <c r="D90" s="28"/>
      <c r="E90" s="28"/>
      <c r="F90" s="2" t="s">
        <v>2883</v>
      </c>
      <c r="G90" s="28"/>
      <c r="H90" s="28"/>
      <c r="I90" s="28"/>
      <c r="J90" s="28"/>
      <c r="K90" s="28"/>
      <c r="L90" s="40"/>
      <c r="S90" s="28"/>
      <c r="T90" s="28"/>
      <c r="U90" s="28"/>
      <c r="V90" s="28"/>
      <c r="W90" s="28"/>
      <c r="X90" s="28"/>
      <c r="Y90" s="28"/>
      <c r="Z90" s="28"/>
      <c r="AA90" s="28"/>
      <c r="AB90" s="28"/>
      <c r="AC90" s="28"/>
      <c r="AD90" s="28"/>
      <c r="AE90" s="28"/>
    </row>
    <row r="91" spans="1:31" s="2" customFormat="1" ht="16.5" customHeight="1" x14ac:dyDescent="0.2">
      <c r="A91" s="28"/>
      <c r="B91" s="29"/>
      <c r="C91" s="28"/>
      <c r="D91" s="28"/>
      <c r="E91" s="333" t="str">
        <f>E13</f>
        <v>1 - Zateplenie obvodového plášťa</v>
      </c>
      <c r="F91" s="357"/>
      <c r="G91" s="357"/>
      <c r="H91" s="357"/>
      <c r="I91" s="28"/>
      <c r="J91" s="28"/>
      <c r="K91" s="28"/>
      <c r="L91" s="40"/>
      <c r="S91" s="28"/>
      <c r="T91" s="28"/>
      <c r="U91" s="28"/>
      <c r="V91" s="28"/>
      <c r="W91" s="28"/>
      <c r="X91" s="28"/>
      <c r="Y91" s="28"/>
      <c r="Z91" s="28"/>
      <c r="AA91" s="28"/>
      <c r="AB91" s="28"/>
      <c r="AC91" s="28"/>
      <c r="AD91" s="28"/>
      <c r="AE91" s="28"/>
    </row>
    <row r="92" spans="1:31" s="2" customFormat="1" ht="6.95" customHeight="1" x14ac:dyDescent="0.2">
      <c r="A92" s="28"/>
      <c r="B92" s="29"/>
      <c r="C92" s="28"/>
      <c r="D92" s="28"/>
      <c r="E92" s="28"/>
      <c r="F92" s="28"/>
      <c r="G92" s="28"/>
      <c r="H92" s="28"/>
      <c r="I92" s="28"/>
      <c r="J92" s="28"/>
      <c r="K92" s="28"/>
      <c r="L92" s="40"/>
      <c r="S92" s="28"/>
      <c r="T92" s="28"/>
      <c r="U92" s="28"/>
      <c r="V92" s="28"/>
      <c r="W92" s="28"/>
      <c r="X92" s="28"/>
      <c r="Y92" s="28"/>
      <c r="Z92" s="28"/>
      <c r="AA92" s="28"/>
      <c r="AB92" s="28"/>
      <c r="AC92" s="28"/>
      <c r="AD92" s="28"/>
      <c r="AE92" s="28"/>
    </row>
    <row r="93" spans="1:31" s="2" customFormat="1" ht="12" customHeight="1" x14ac:dyDescent="0.2">
      <c r="A93" s="28"/>
      <c r="B93" s="29"/>
      <c r="C93" s="25" t="s">
        <v>15</v>
      </c>
      <c r="D93" s="28"/>
      <c r="E93" s="28"/>
      <c r="F93" s="23" t="str">
        <f>F16</f>
        <v xml:space="preserve"> </v>
      </c>
      <c r="G93" s="28"/>
      <c r="H93" s="28"/>
      <c r="I93" s="25" t="s">
        <v>17</v>
      </c>
      <c r="J93" s="53" t="str">
        <f>IF(J16="","",J16)</f>
        <v>16.12.2022</v>
      </c>
      <c r="K93" s="28"/>
      <c r="L93" s="40"/>
      <c r="S93" s="28"/>
      <c r="T93" s="28"/>
      <c r="U93" s="28"/>
      <c r="V93" s="28"/>
      <c r="W93" s="28"/>
      <c r="X93" s="28"/>
      <c r="Y93" s="28"/>
      <c r="Z93" s="28"/>
      <c r="AA93" s="28"/>
      <c r="AB93" s="28"/>
      <c r="AC93" s="28"/>
      <c r="AD93" s="28"/>
      <c r="AE93" s="28"/>
    </row>
    <row r="94" spans="1:31" s="2" customFormat="1" ht="6.95" customHeight="1" x14ac:dyDescent="0.2">
      <c r="A94" s="28"/>
      <c r="B94" s="29"/>
      <c r="C94" s="28"/>
      <c r="D94" s="28"/>
      <c r="E94" s="28"/>
      <c r="F94" s="28"/>
      <c r="G94" s="28"/>
      <c r="H94" s="28"/>
      <c r="I94" s="28"/>
      <c r="J94" s="28"/>
      <c r="K94" s="28"/>
      <c r="L94" s="40"/>
      <c r="S94" s="28"/>
      <c r="T94" s="28"/>
      <c r="U94" s="28"/>
      <c r="V94" s="28"/>
      <c r="W94" s="28"/>
      <c r="X94" s="28"/>
      <c r="Y94" s="28"/>
      <c r="Z94" s="28"/>
      <c r="AA94" s="28"/>
      <c r="AB94" s="28"/>
      <c r="AC94" s="28"/>
      <c r="AD94" s="28"/>
      <c r="AE94" s="28"/>
    </row>
    <row r="95" spans="1:31" s="2" customFormat="1" ht="40.15" customHeight="1" x14ac:dyDescent="0.2">
      <c r="A95" s="28"/>
      <c r="B95" s="29"/>
      <c r="C95" s="25" t="s">
        <v>19</v>
      </c>
      <c r="D95" s="28"/>
      <c r="E95" s="28"/>
      <c r="F95" s="23" t="str">
        <f>E19</f>
        <v xml:space="preserve"> </v>
      </c>
      <c r="G95" s="28"/>
      <c r="H95" s="28"/>
      <c r="I95" s="25" t="s">
        <v>23</v>
      </c>
      <c r="J95" s="26" t="str">
        <f>E25</f>
        <v>LTK projekt, s.r.o., Jánošíkova 5, 0890 01 Prešov</v>
      </c>
      <c r="K95" s="28"/>
      <c r="L95" s="40"/>
      <c r="S95" s="28"/>
      <c r="T95" s="28"/>
      <c r="U95" s="28"/>
      <c r="V95" s="28"/>
      <c r="W95" s="28"/>
      <c r="X95" s="28"/>
      <c r="Y95" s="28"/>
      <c r="Z95" s="28"/>
      <c r="AA95" s="28"/>
      <c r="AB95" s="28"/>
      <c r="AC95" s="28"/>
      <c r="AD95" s="28"/>
      <c r="AE95" s="28"/>
    </row>
    <row r="96" spans="1:31" s="2" customFormat="1" ht="15.2" customHeight="1" x14ac:dyDescent="0.2">
      <c r="A96" s="28"/>
      <c r="B96" s="29"/>
      <c r="C96" s="25" t="s">
        <v>22</v>
      </c>
      <c r="D96" s="28"/>
      <c r="E96" s="28"/>
      <c r="F96" s="23" t="str">
        <f>IF(E22="","",E22)</f>
        <v xml:space="preserve"> </v>
      </c>
      <c r="G96" s="28"/>
      <c r="H96" s="28"/>
      <c r="I96" s="25" t="s">
        <v>26</v>
      </c>
      <c r="J96" s="26" t="str">
        <f>E28</f>
        <v>Ing. Ľubomnír Tkáč</v>
      </c>
      <c r="K96" s="28"/>
      <c r="L96" s="40"/>
      <c r="S96" s="28"/>
      <c r="T96" s="28"/>
      <c r="U96" s="28"/>
      <c r="V96" s="28"/>
      <c r="W96" s="28"/>
      <c r="X96" s="28"/>
      <c r="Y96" s="28"/>
      <c r="Z96" s="28"/>
      <c r="AA96" s="28"/>
      <c r="AB96" s="28"/>
      <c r="AC96" s="28"/>
      <c r="AD96" s="28"/>
      <c r="AE96" s="28"/>
    </row>
    <row r="97" spans="1:47" s="2" customFormat="1" ht="10.35" customHeight="1" x14ac:dyDescent="0.2">
      <c r="A97" s="28"/>
      <c r="B97" s="29"/>
      <c r="C97" s="28"/>
      <c r="D97" s="28"/>
      <c r="E97" s="28"/>
      <c r="F97" s="28"/>
      <c r="G97" s="28"/>
      <c r="H97" s="28"/>
      <c r="I97" s="28"/>
      <c r="J97" s="28"/>
      <c r="K97" s="28"/>
      <c r="L97" s="40"/>
      <c r="S97" s="28"/>
      <c r="T97" s="28"/>
      <c r="U97" s="28"/>
      <c r="V97" s="28"/>
      <c r="W97" s="28"/>
      <c r="X97" s="28"/>
      <c r="Y97" s="28"/>
      <c r="Z97" s="28"/>
      <c r="AA97" s="28"/>
      <c r="AB97" s="28"/>
      <c r="AC97" s="28"/>
      <c r="AD97" s="28"/>
      <c r="AE97" s="28"/>
    </row>
    <row r="98" spans="1:47" s="2" customFormat="1" ht="29.25" customHeight="1" x14ac:dyDescent="0.2">
      <c r="A98" s="28"/>
      <c r="B98" s="29"/>
      <c r="C98" s="115" t="s">
        <v>146</v>
      </c>
      <c r="D98" s="107"/>
      <c r="E98" s="107"/>
      <c r="F98" s="107"/>
      <c r="G98" s="107"/>
      <c r="H98" s="107"/>
      <c r="I98" s="107"/>
      <c r="J98" s="116" t="s">
        <v>147</v>
      </c>
      <c r="K98" s="107"/>
      <c r="L98" s="40"/>
      <c r="S98" s="28"/>
      <c r="T98" s="28"/>
      <c r="U98" s="28"/>
      <c r="V98" s="28"/>
      <c r="W98" s="28"/>
      <c r="X98" s="28"/>
      <c r="Y98" s="28"/>
      <c r="Z98" s="28"/>
      <c r="AA98" s="28"/>
      <c r="AB98" s="28"/>
      <c r="AC98" s="28"/>
      <c r="AD98" s="28"/>
      <c r="AE98" s="28"/>
    </row>
    <row r="99" spans="1:47" s="2" customFormat="1" ht="10.35" customHeight="1" x14ac:dyDescent="0.2">
      <c r="A99" s="28"/>
      <c r="B99" s="29"/>
      <c r="C99" s="28"/>
      <c r="D99" s="28"/>
      <c r="E99" s="28"/>
      <c r="F99" s="28"/>
      <c r="G99" s="28"/>
      <c r="H99" s="28"/>
      <c r="I99" s="28"/>
      <c r="J99" s="28"/>
      <c r="K99" s="28"/>
      <c r="L99" s="40"/>
      <c r="S99" s="28"/>
      <c r="T99" s="28"/>
      <c r="U99" s="28"/>
      <c r="V99" s="28"/>
      <c r="W99" s="28"/>
      <c r="X99" s="28"/>
      <c r="Y99" s="28"/>
      <c r="Z99" s="28"/>
      <c r="AA99" s="28"/>
      <c r="AB99" s="28"/>
      <c r="AC99" s="28"/>
      <c r="AD99" s="28"/>
      <c r="AE99" s="28"/>
    </row>
    <row r="100" spans="1:47" s="2" customFormat="1" ht="22.9" customHeight="1" x14ac:dyDescent="0.2">
      <c r="A100" s="28"/>
      <c r="B100" s="29"/>
      <c r="C100" s="117" t="s">
        <v>148</v>
      </c>
      <c r="D100" s="28"/>
      <c r="E100" s="28"/>
      <c r="F100" s="28"/>
      <c r="G100" s="28"/>
      <c r="H100" s="28"/>
      <c r="I100" s="28"/>
      <c r="J100" s="69"/>
      <c r="K100" s="28"/>
      <c r="L100" s="40"/>
      <c r="S100" s="28"/>
      <c r="T100" s="28"/>
      <c r="U100" s="28"/>
      <c r="V100" s="28"/>
      <c r="W100" s="28"/>
      <c r="X100" s="28"/>
      <c r="Y100" s="28"/>
      <c r="Z100" s="28"/>
      <c r="AA100" s="28"/>
      <c r="AB100" s="28"/>
      <c r="AC100" s="28"/>
      <c r="AD100" s="28"/>
      <c r="AE100" s="28"/>
      <c r="AU100" s="16" t="s">
        <v>149</v>
      </c>
    </row>
    <row r="101" spans="1:47" s="9" customFormat="1" ht="24.95" customHeight="1" x14ac:dyDescent="0.2">
      <c r="B101" s="118"/>
      <c r="D101" s="119" t="s">
        <v>150</v>
      </c>
      <c r="E101" s="120"/>
      <c r="F101" s="120"/>
      <c r="G101" s="120"/>
      <c r="H101" s="120"/>
      <c r="I101" s="120"/>
      <c r="J101" s="121"/>
      <c r="L101" s="118"/>
    </row>
    <row r="102" spans="1:47" s="10" customFormat="1" ht="19.899999999999999" customHeight="1" x14ac:dyDescent="0.2">
      <c r="B102" s="122"/>
      <c r="D102" s="123" t="s">
        <v>151</v>
      </c>
      <c r="E102" s="124"/>
      <c r="F102" s="124"/>
      <c r="G102" s="124"/>
      <c r="H102" s="124"/>
      <c r="I102" s="124"/>
      <c r="J102" s="125"/>
      <c r="L102" s="122"/>
    </row>
    <row r="103" spans="1:47" s="10" customFormat="1" ht="19.899999999999999" customHeight="1" x14ac:dyDescent="0.2">
      <c r="B103" s="122"/>
      <c r="D103" s="123" t="s">
        <v>152</v>
      </c>
      <c r="E103" s="124"/>
      <c r="F103" s="124"/>
      <c r="G103" s="124"/>
      <c r="H103" s="124"/>
      <c r="I103" s="124"/>
      <c r="J103" s="125"/>
      <c r="L103" s="122"/>
    </row>
    <row r="104" spans="1:47" s="10" customFormat="1" ht="19.899999999999999" customHeight="1" x14ac:dyDescent="0.2">
      <c r="B104" s="122"/>
      <c r="D104" s="123" t="s">
        <v>153</v>
      </c>
      <c r="E104" s="124"/>
      <c r="F104" s="124"/>
      <c r="G104" s="124"/>
      <c r="H104" s="124"/>
      <c r="I104" s="124"/>
      <c r="J104" s="125"/>
      <c r="L104" s="122"/>
    </row>
    <row r="105" spans="1:47" s="9" customFormat="1" ht="24.95" customHeight="1" x14ac:dyDescent="0.2">
      <c r="B105" s="118"/>
      <c r="D105" s="119" t="s">
        <v>154</v>
      </c>
      <c r="E105" s="120"/>
      <c r="F105" s="120"/>
      <c r="G105" s="120"/>
      <c r="H105" s="120"/>
      <c r="I105" s="120"/>
      <c r="J105" s="121"/>
      <c r="L105" s="118"/>
    </row>
    <row r="106" spans="1:47" s="10" customFormat="1" ht="19.899999999999999" customHeight="1" x14ac:dyDescent="0.2">
      <c r="B106" s="122"/>
      <c r="D106" s="123" t="s">
        <v>155</v>
      </c>
      <c r="E106" s="124"/>
      <c r="F106" s="124"/>
      <c r="G106" s="124"/>
      <c r="H106" s="124"/>
      <c r="I106" s="124"/>
      <c r="J106" s="125"/>
      <c r="L106" s="122"/>
    </row>
    <row r="107" spans="1:47" s="10" customFormat="1" ht="19.899999999999999" customHeight="1" x14ac:dyDescent="0.2">
      <c r="B107" s="122"/>
      <c r="D107" s="123" t="s">
        <v>156</v>
      </c>
      <c r="E107" s="124"/>
      <c r="F107" s="124"/>
      <c r="G107" s="124"/>
      <c r="H107" s="124"/>
      <c r="I107" s="124"/>
      <c r="J107" s="125"/>
      <c r="L107" s="122"/>
    </row>
    <row r="108" spans="1:47" s="10" customFormat="1" ht="19.899999999999999" customHeight="1" x14ac:dyDescent="0.2">
      <c r="B108" s="122"/>
      <c r="D108" s="123" t="s">
        <v>157</v>
      </c>
      <c r="E108" s="124"/>
      <c r="F108" s="124"/>
      <c r="G108" s="124"/>
      <c r="H108" s="124"/>
      <c r="I108" s="124"/>
      <c r="J108" s="125"/>
      <c r="L108" s="122"/>
    </row>
    <row r="109" spans="1:47" s="10" customFormat="1" ht="19.899999999999999" customHeight="1" x14ac:dyDescent="0.2">
      <c r="B109" s="122"/>
      <c r="D109" s="123" t="s">
        <v>158</v>
      </c>
      <c r="E109" s="124"/>
      <c r="F109" s="124"/>
      <c r="G109" s="124"/>
      <c r="H109" s="124"/>
      <c r="I109" s="124"/>
      <c r="J109" s="125"/>
      <c r="L109" s="122"/>
    </row>
    <row r="110" spans="1:47" s="10" customFormat="1" ht="19.899999999999999" customHeight="1" x14ac:dyDescent="0.2">
      <c r="B110" s="122"/>
      <c r="D110" s="123" t="s">
        <v>159</v>
      </c>
      <c r="E110" s="124"/>
      <c r="F110" s="124"/>
      <c r="G110" s="124"/>
      <c r="H110" s="124"/>
      <c r="I110" s="124"/>
      <c r="J110" s="125"/>
      <c r="L110" s="122"/>
    </row>
    <row r="111" spans="1:47" s="10" customFormat="1" ht="19.899999999999999" customHeight="1" x14ac:dyDescent="0.2">
      <c r="B111" s="122"/>
      <c r="D111" s="123" t="s">
        <v>160</v>
      </c>
      <c r="E111" s="124"/>
      <c r="F111" s="124"/>
      <c r="G111" s="124"/>
      <c r="H111" s="124"/>
      <c r="I111" s="124"/>
      <c r="J111" s="125"/>
      <c r="L111" s="122"/>
    </row>
    <row r="112" spans="1:47" s="2" customFormat="1" ht="21.75" customHeight="1" x14ac:dyDescent="0.2">
      <c r="A112" s="28"/>
      <c r="B112" s="29"/>
      <c r="C112" s="28"/>
      <c r="D112" s="28"/>
      <c r="E112" s="28"/>
      <c r="F112" s="28"/>
      <c r="G112" s="28"/>
      <c r="H112" s="28"/>
      <c r="I112" s="28"/>
      <c r="J112" s="28"/>
      <c r="K112" s="28"/>
      <c r="L112" s="40"/>
      <c r="S112" s="28"/>
      <c r="T112" s="28"/>
      <c r="U112" s="28"/>
      <c r="V112" s="28"/>
      <c r="W112" s="28"/>
      <c r="X112" s="28"/>
      <c r="Y112" s="28"/>
      <c r="Z112" s="28"/>
      <c r="AA112" s="28"/>
      <c r="AB112" s="28"/>
      <c r="AC112" s="28"/>
      <c r="AD112" s="28"/>
      <c r="AE112" s="28"/>
    </row>
    <row r="113" spans="1:31" s="2" customFormat="1" ht="6.95" customHeight="1" x14ac:dyDescent="0.2">
      <c r="A113" s="28"/>
      <c r="B113" s="45"/>
      <c r="C113" s="46"/>
      <c r="D113" s="46"/>
      <c r="E113" s="46"/>
      <c r="F113" s="46"/>
      <c r="G113" s="46"/>
      <c r="H113" s="46"/>
      <c r="I113" s="46"/>
      <c r="J113" s="46"/>
      <c r="K113" s="46"/>
      <c r="L113" s="40"/>
      <c r="S113" s="28"/>
      <c r="T113" s="28"/>
      <c r="U113" s="28"/>
      <c r="V113" s="28"/>
      <c r="W113" s="28"/>
      <c r="X113" s="28"/>
      <c r="Y113" s="28"/>
      <c r="Z113" s="28"/>
      <c r="AA113" s="28"/>
      <c r="AB113" s="28"/>
      <c r="AC113" s="28"/>
      <c r="AD113" s="28"/>
      <c r="AE113" s="28"/>
    </row>
    <row r="117" spans="1:31" s="2" customFormat="1" ht="6.95" customHeight="1" x14ac:dyDescent="0.2">
      <c r="A117" s="28"/>
      <c r="B117" s="47"/>
      <c r="C117" s="48"/>
      <c r="D117" s="48"/>
      <c r="E117" s="48"/>
      <c r="F117" s="48"/>
      <c r="G117" s="48"/>
      <c r="H117" s="48"/>
      <c r="I117" s="48"/>
      <c r="J117" s="48"/>
      <c r="K117" s="48"/>
      <c r="L117" s="40"/>
      <c r="S117" s="28"/>
      <c r="T117" s="28"/>
      <c r="U117" s="28"/>
      <c r="V117" s="28"/>
      <c r="W117" s="28"/>
      <c r="X117" s="28"/>
      <c r="Y117" s="28"/>
      <c r="Z117" s="28"/>
      <c r="AA117" s="28"/>
      <c r="AB117" s="28"/>
      <c r="AC117" s="28"/>
      <c r="AD117" s="28"/>
      <c r="AE117" s="28"/>
    </row>
    <row r="118" spans="1:31" s="2" customFormat="1" ht="24.95" customHeight="1" x14ac:dyDescent="0.2">
      <c r="A118" s="28"/>
      <c r="B118" s="29"/>
      <c r="C118" s="20" t="s">
        <v>161</v>
      </c>
      <c r="D118" s="28"/>
      <c r="E118" s="28"/>
      <c r="F118" s="28"/>
      <c r="G118" s="28"/>
      <c r="H118" s="28"/>
      <c r="I118" s="28"/>
      <c r="J118" s="28"/>
      <c r="K118" s="28"/>
      <c r="L118" s="40"/>
      <c r="S118" s="28"/>
      <c r="T118" s="28"/>
      <c r="U118" s="28"/>
      <c r="V118" s="28"/>
      <c r="W118" s="28"/>
      <c r="X118" s="28"/>
      <c r="Y118" s="28"/>
      <c r="Z118" s="28"/>
      <c r="AA118" s="28"/>
      <c r="AB118" s="28"/>
      <c r="AC118" s="28"/>
      <c r="AD118" s="28"/>
      <c r="AE118" s="28"/>
    </row>
    <row r="119" spans="1:31" s="2" customFormat="1" ht="6.95" customHeight="1" x14ac:dyDescent="0.2">
      <c r="A119" s="28"/>
      <c r="B119" s="29"/>
      <c r="C119" s="28"/>
      <c r="D119" s="28"/>
      <c r="E119" s="28"/>
      <c r="F119" s="28"/>
      <c r="G119" s="28"/>
      <c r="H119" s="28"/>
      <c r="I119" s="28"/>
      <c r="J119" s="28"/>
      <c r="K119" s="28"/>
      <c r="L119" s="40"/>
      <c r="S119" s="28"/>
      <c r="T119" s="28"/>
      <c r="U119" s="28"/>
      <c r="V119" s="28"/>
      <c r="W119" s="28"/>
      <c r="X119" s="28"/>
      <c r="Y119" s="28"/>
      <c r="Z119" s="28"/>
      <c r="AA119" s="28"/>
      <c r="AB119" s="28"/>
      <c r="AC119" s="28"/>
      <c r="AD119" s="28"/>
      <c r="AE119" s="28"/>
    </row>
    <row r="120" spans="1:31" s="2" customFormat="1" ht="12" customHeight="1" x14ac:dyDescent="0.2">
      <c r="A120" s="28"/>
      <c r="B120" s="29"/>
      <c r="C120" s="25" t="s">
        <v>11</v>
      </c>
      <c r="D120" s="28"/>
      <c r="E120" s="28"/>
      <c r="F120" s="28"/>
      <c r="G120" s="28"/>
      <c r="H120" s="28"/>
      <c r="I120" s="28"/>
      <c r="J120" s="28"/>
      <c r="K120" s="28"/>
      <c r="L120" s="40"/>
      <c r="S120" s="28"/>
      <c r="T120" s="28"/>
      <c r="U120" s="28"/>
      <c r="V120" s="28"/>
      <c r="W120" s="28"/>
      <c r="X120" s="28"/>
      <c r="Y120" s="28"/>
      <c r="Z120" s="28"/>
      <c r="AA120" s="28"/>
      <c r="AB120" s="28"/>
      <c r="AC120" s="28"/>
      <c r="AD120" s="28"/>
      <c r="AE120" s="28"/>
    </row>
    <row r="121" spans="1:31" s="2" customFormat="1" ht="16.5" customHeight="1" x14ac:dyDescent="0.2">
      <c r="A121" s="28"/>
      <c r="B121" s="29"/>
      <c r="C121" s="28"/>
      <c r="D121" s="28"/>
      <c r="E121" s="353" t="str">
        <f>E7</f>
        <v>Lipany OOPZ, Rekonštrukcia objektu</v>
      </c>
      <c r="F121" s="354"/>
      <c r="G121" s="354"/>
      <c r="H121" s="354"/>
      <c r="I121" s="28"/>
      <c r="J121" s="28"/>
      <c r="K121" s="28"/>
      <c r="L121" s="40"/>
      <c r="S121" s="28"/>
      <c r="T121" s="28"/>
      <c r="U121" s="28"/>
      <c r="V121" s="28"/>
      <c r="W121" s="28"/>
      <c r="X121" s="28"/>
      <c r="Y121" s="28"/>
      <c r="Z121" s="28"/>
      <c r="AA121" s="28"/>
      <c r="AB121" s="28"/>
      <c r="AC121" s="28"/>
      <c r="AD121" s="28"/>
      <c r="AE121" s="28"/>
    </row>
    <row r="122" spans="1:31" s="1" customFormat="1" ht="12" customHeight="1" x14ac:dyDescent="0.2">
      <c r="B122" s="19"/>
      <c r="C122" s="25" t="s">
        <v>139</v>
      </c>
      <c r="E122" s="202"/>
      <c r="F122" s="202"/>
      <c r="G122" s="202"/>
      <c r="H122" s="202"/>
      <c r="L122" s="19"/>
    </row>
    <row r="123" spans="1:31" s="1" customFormat="1" ht="16.5" customHeight="1" x14ac:dyDescent="0.2">
      <c r="B123" s="19"/>
      <c r="E123" s="353" t="s">
        <v>140</v>
      </c>
      <c r="F123" s="356"/>
      <c r="G123" s="356"/>
      <c r="H123" s="356"/>
      <c r="L123" s="19"/>
    </row>
    <row r="124" spans="1:31" s="1" customFormat="1" ht="12" customHeight="1" x14ac:dyDescent="0.2">
      <c r="B124" s="19"/>
      <c r="C124" s="25" t="s">
        <v>141</v>
      </c>
      <c r="E124" s="202"/>
      <c r="F124" s="202"/>
      <c r="G124" s="202"/>
      <c r="H124" s="202"/>
      <c r="L124" s="19"/>
    </row>
    <row r="125" spans="1:31" s="2" customFormat="1" ht="16.5" customHeight="1" x14ac:dyDescent="0.2">
      <c r="A125" s="28"/>
      <c r="B125" s="29"/>
      <c r="C125" s="28"/>
      <c r="D125" s="28"/>
      <c r="E125" s="354" t="s">
        <v>142</v>
      </c>
      <c r="F125" s="355"/>
      <c r="G125" s="355"/>
      <c r="H125" s="355"/>
      <c r="I125" s="28"/>
      <c r="J125" s="28"/>
      <c r="K125" s="28"/>
      <c r="L125" s="40"/>
      <c r="S125" s="28"/>
      <c r="T125" s="28"/>
      <c r="U125" s="28"/>
      <c r="V125" s="28"/>
      <c r="W125" s="28"/>
      <c r="X125" s="28"/>
      <c r="Y125" s="28"/>
      <c r="Z125" s="28"/>
      <c r="AA125" s="28"/>
      <c r="AB125" s="28"/>
      <c r="AC125" s="28"/>
      <c r="AD125" s="28"/>
      <c r="AE125" s="28"/>
    </row>
    <row r="126" spans="1:31" s="2" customFormat="1" ht="12" customHeight="1" x14ac:dyDescent="0.2">
      <c r="A126" s="28"/>
      <c r="B126" s="29"/>
      <c r="C126" s="25" t="s">
        <v>143</v>
      </c>
      <c r="D126" s="28"/>
      <c r="E126" s="28"/>
      <c r="F126" s="2" t="s">
        <v>2883</v>
      </c>
      <c r="G126" s="28"/>
      <c r="H126" s="28"/>
      <c r="I126" s="28"/>
      <c r="J126" s="28"/>
      <c r="K126" s="28"/>
      <c r="L126" s="40"/>
      <c r="S126" s="28"/>
      <c r="T126" s="28"/>
      <c r="U126" s="28"/>
      <c r="V126" s="28"/>
      <c r="W126" s="28"/>
      <c r="X126" s="28"/>
      <c r="Y126" s="28"/>
      <c r="Z126" s="28"/>
      <c r="AA126" s="28"/>
      <c r="AB126" s="28"/>
      <c r="AC126" s="28"/>
      <c r="AD126" s="28"/>
      <c r="AE126" s="28"/>
    </row>
    <row r="127" spans="1:31" s="2" customFormat="1" ht="16.5" customHeight="1" x14ac:dyDescent="0.2">
      <c r="A127" s="28"/>
      <c r="B127" s="29"/>
      <c r="C127" s="28"/>
      <c r="D127" s="28"/>
      <c r="E127" s="333" t="str">
        <f>E13</f>
        <v>1 - Zateplenie obvodového plášťa</v>
      </c>
      <c r="F127" s="357"/>
      <c r="G127" s="357"/>
      <c r="H127" s="357"/>
      <c r="I127" s="28"/>
      <c r="J127" s="28"/>
      <c r="K127" s="28"/>
      <c r="L127" s="40"/>
      <c r="S127" s="28"/>
      <c r="T127" s="28"/>
      <c r="U127" s="28"/>
      <c r="V127" s="28"/>
      <c r="W127" s="28"/>
      <c r="X127" s="28"/>
      <c r="Y127" s="28"/>
      <c r="Z127" s="28"/>
      <c r="AA127" s="28"/>
      <c r="AB127" s="28"/>
      <c r="AC127" s="28"/>
      <c r="AD127" s="28"/>
      <c r="AE127" s="28"/>
    </row>
    <row r="128" spans="1:31" s="2" customFormat="1" ht="12" customHeight="1" x14ac:dyDescent="0.2">
      <c r="A128" s="28"/>
      <c r="B128" s="29"/>
      <c r="C128" s="25" t="s">
        <v>15</v>
      </c>
      <c r="D128" s="28"/>
      <c r="E128" s="28"/>
      <c r="F128" s="23" t="str">
        <f>F16</f>
        <v xml:space="preserve"> </v>
      </c>
      <c r="G128" s="28"/>
      <c r="H128" s="28"/>
      <c r="I128" s="25" t="s">
        <v>17</v>
      </c>
      <c r="J128" s="53" t="str">
        <f>IF(J16="","",J16)</f>
        <v>16.12.2022</v>
      </c>
      <c r="K128" s="28"/>
      <c r="L128" s="40"/>
      <c r="S128" s="28"/>
      <c r="T128" s="28"/>
      <c r="U128" s="28"/>
      <c r="V128" s="28"/>
      <c r="W128" s="28"/>
      <c r="X128" s="28"/>
      <c r="Y128" s="28"/>
      <c r="Z128" s="28"/>
      <c r="AA128" s="28"/>
      <c r="AB128" s="28"/>
      <c r="AC128" s="28"/>
      <c r="AD128" s="28"/>
      <c r="AE128" s="28"/>
    </row>
    <row r="129" spans="1:65" s="2" customFormat="1" ht="40.15" customHeight="1" x14ac:dyDescent="0.2">
      <c r="A129" s="28"/>
      <c r="B129" s="29"/>
      <c r="C129" s="25" t="s">
        <v>19</v>
      </c>
      <c r="D129" s="28"/>
      <c r="E129" s="28"/>
      <c r="F129" s="23" t="str">
        <f>E19</f>
        <v xml:space="preserve"> </v>
      </c>
      <c r="G129" s="28"/>
      <c r="H129" s="28"/>
      <c r="I129" s="25" t="s">
        <v>23</v>
      </c>
      <c r="J129" s="26" t="str">
        <f>E25</f>
        <v>LTK projekt, s.r.o., Jánošíkova 5, 0890 01 Prešov</v>
      </c>
      <c r="K129" s="28"/>
      <c r="L129" s="40"/>
      <c r="S129" s="28"/>
      <c r="T129" s="28"/>
      <c r="U129" s="28"/>
      <c r="V129" s="28"/>
      <c r="W129" s="28"/>
      <c r="X129" s="28"/>
      <c r="Y129" s="28"/>
      <c r="Z129" s="28"/>
      <c r="AA129" s="28"/>
      <c r="AB129" s="28"/>
      <c r="AC129" s="28"/>
      <c r="AD129" s="28"/>
      <c r="AE129" s="28"/>
    </row>
    <row r="130" spans="1:65" s="2" customFormat="1" ht="15.2" customHeight="1" x14ac:dyDescent="0.2">
      <c r="A130" s="28"/>
      <c r="B130" s="29"/>
      <c r="C130" s="25" t="s">
        <v>22</v>
      </c>
      <c r="D130" s="28"/>
      <c r="E130" s="28"/>
      <c r="F130" s="23" t="str">
        <f>IF(E22="","",E22)</f>
        <v xml:space="preserve"> </v>
      </c>
      <c r="G130" s="28"/>
      <c r="H130" s="28"/>
      <c r="I130" s="25" t="s">
        <v>26</v>
      </c>
      <c r="J130" s="26" t="str">
        <f>E28</f>
        <v>Ing. Ľubomnír Tkáč</v>
      </c>
      <c r="K130" s="28"/>
      <c r="L130" s="40"/>
      <c r="S130" s="28"/>
      <c r="T130" s="28"/>
      <c r="U130" s="28"/>
      <c r="V130" s="28"/>
      <c r="W130" s="28"/>
      <c r="X130" s="28"/>
      <c r="Y130" s="28"/>
      <c r="Z130" s="28"/>
      <c r="AA130" s="28"/>
      <c r="AB130" s="28"/>
      <c r="AC130" s="28"/>
      <c r="AD130" s="28"/>
      <c r="AE130" s="28"/>
    </row>
    <row r="131" spans="1:65" s="11" customFormat="1" ht="29.25" customHeight="1" x14ac:dyDescent="0.2">
      <c r="A131" s="126"/>
      <c r="B131" s="127"/>
      <c r="C131" s="128" t="s">
        <v>162</v>
      </c>
      <c r="D131" s="129" t="s">
        <v>54</v>
      </c>
      <c r="E131" s="129" t="s">
        <v>50</v>
      </c>
      <c r="F131" s="129" t="s">
        <v>51</v>
      </c>
      <c r="G131" s="129" t="s">
        <v>163</v>
      </c>
      <c r="H131" s="129" t="s">
        <v>164</v>
      </c>
      <c r="I131" s="129" t="s">
        <v>165</v>
      </c>
      <c r="J131" s="130" t="s">
        <v>147</v>
      </c>
      <c r="K131" s="131" t="s">
        <v>166</v>
      </c>
      <c r="L131" s="132"/>
      <c r="M131" s="60" t="s">
        <v>1</v>
      </c>
      <c r="N131" s="61" t="s">
        <v>33</v>
      </c>
      <c r="O131" s="61" t="s">
        <v>167</v>
      </c>
      <c r="P131" s="61" t="s">
        <v>168</v>
      </c>
      <c r="Q131" s="61" t="s">
        <v>169</v>
      </c>
      <c r="R131" s="61" t="s">
        <v>170</v>
      </c>
      <c r="S131" s="61" t="s">
        <v>171</v>
      </c>
      <c r="T131" s="62" t="s">
        <v>172</v>
      </c>
      <c r="U131" s="126"/>
      <c r="V131" s="126"/>
      <c r="W131" s="126"/>
      <c r="X131" s="126"/>
      <c r="Y131" s="126"/>
      <c r="Z131" s="126"/>
      <c r="AA131" s="126"/>
      <c r="AB131" s="126"/>
      <c r="AC131" s="126"/>
      <c r="AD131" s="126"/>
      <c r="AE131" s="126"/>
    </row>
    <row r="132" spans="1:65" s="2" customFormat="1" ht="22.9" customHeight="1" x14ac:dyDescent="0.25">
      <c r="A132" s="28"/>
      <c r="B132" s="29"/>
      <c r="C132" s="67" t="s">
        <v>148</v>
      </c>
      <c r="D132" s="28"/>
      <c r="E132" s="28"/>
      <c r="F132" s="28"/>
      <c r="G132" s="28"/>
      <c r="H132" s="28"/>
      <c r="I132" s="28"/>
      <c r="J132" s="133"/>
      <c r="K132" s="28"/>
      <c r="L132" s="29"/>
      <c r="M132" s="63"/>
      <c r="N132" s="54"/>
      <c r="O132" s="64"/>
      <c r="P132" s="134">
        <f>P133+P210</f>
        <v>2308.4172881600002</v>
      </c>
      <c r="Q132" s="64"/>
      <c r="R132" s="134">
        <f>R133+R210</f>
        <v>298.82849805000001</v>
      </c>
      <c r="S132" s="64"/>
      <c r="T132" s="135">
        <f>T133+T210</f>
        <v>17.854259000000003</v>
      </c>
      <c r="U132" s="28"/>
      <c r="V132" s="28"/>
      <c r="W132" s="28"/>
      <c r="X132" s="28"/>
      <c r="Y132" s="28"/>
      <c r="Z132" s="28"/>
      <c r="AA132" s="28"/>
      <c r="AB132" s="28"/>
      <c r="AC132" s="28"/>
      <c r="AD132" s="28"/>
      <c r="AE132" s="28"/>
      <c r="AT132" s="16" t="s">
        <v>68</v>
      </c>
      <c r="AU132" s="16" t="s">
        <v>149</v>
      </c>
      <c r="BK132" s="136">
        <f>BK133+BK210</f>
        <v>0</v>
      </c>
    </row>
    <row r="133" spans="1:65" s="12" customFormat="1" ht="18.75" customHeight="1" x14ac:dyDescent="0.2">
      <c r="B133" s="137"/>
      <c r="D133" s="138" t="s">
        <v>68</v>
      </c>
      <c r="E133" s="139" t="s">
        <v>173</v>
      </c>
      <c r="F133" s="139" t="s">
        <v>174</v>
      </c>
      <c r="J133" s="140"/>
      <c r="L133" s="137"/>
      <c r="M133" s="141"/>
      <c r="N133" s="142"/>
      <c r="O133" s="142"/>
      <c r="P133" s="143">
        <f>P134+P162+P208</f>
        <v>2273.0952112800001</v>
      </c>
      <c r="Q133" s="142"/>
      <c r="R133" s="143">
        <f>R134+R162+R208</f>
        <v>298.22557644</v>
      </c>
      <c r="S133" s="142"/>
      <c r="T133" s="144">
        <f>T134+T162+T208</f>
        <v>17.853259000000001</v>
      </c>
      <c r="AR133" s="138" t="s">
        <v>76</v>
      </c>
      <c r="AT133" s="145" t="s">
        <v>68</v>
      </c>
      <c r="AU133" s="145" t="s">
        <v>69</v>
      </c>
      <c r="AY133" s="138" t="s">
        <v>175</v>
      </c>
      <c r="BK133" s="146">
        <f>BK134+BK162+BK208</f>
        <v>0</v>
      </c>
    </row>
    <row r="134" spans="1:65" s="12" customFormat="1" ht="22.9" customHeight="1" x14ac:dyDescent="0.2">
      <c r="B134" s="137"/>
      <c r="D134" s="138" t="s">
        <v>68</v>
      </c>
      <c r="E134" s="147" t="s">
        <v>93</v>
      </c>
      <c r="F134" s="147" t="s">
        <v>176</v>
      </c>
      <c r="J134" s="148"/>
      <c r="L134" s="137"/>
      <c r="M134" s="141"/>
      <c r="N134" s="142"/>
      <c r="O134" s="142"/>
      <c r="P134" s="143">
        <f>SUM(P135:P161)</f>
        <v>1094.3848132800001</v>
      </c>
      <c r="Q134" s="142"/>
      <c r="R134" s="143">
        <f>SUM(R135:R161)</f>
        <v>30.085708440000001</v>
      </c>
      <c r="S134" s="142"/>
      <c r="T134" s="144">
        <f>SUM(T135:T161)</f>
        <v>0</v>
      </c>
      <c r="AR134" s="138" t="s">
        <v>76</v>
      </c>
      <c r="AT134" s="145" t="s">
        <v>68</v>
      </c>
      <c r="AU134" s="145" t="s">
        <v>76</v>
      </c>
      <c r="AY134" s="138" t="s">
        <v>175</v>
      </c>
      <c r="BK134" s="146">
        <f>SUM(BK135:BK161)</f>
        <v>0</v>
      </c>
    </row>
    <row r="135" spans="1:65" s="2" customFormat="1" ht="24.2" customHeight="1" x14ac:dyDescent="0.2">
      <c r="A135" s="28"/>
      <c r="B135" s="149"/>
      <c r="C135" s="150" t="s">
        <v>76</v>
      </c>
      <c r="D135" s="150" t="s">
        <v>177</v>
      </c>
      <c r="E135" s="151" t="s">
        <v>178</v>
      </c>
      <c r="F135" s="152" t="s">
        <v>179</v>
      </c>
      <c r="G135" s="153" t="s">
        <v>180</v>
      </c>
      <c r="H135" s="154">
        <v>32.223999999999997</v>
      </c>
      <c r="I135" s="155"/>
      <c r="J135" s="155"/>
      <c r="K135" s="156"/>
      <c r="L135" s="29"/>
      <c r="M135" s="157" t="s">
        <v>1</v>
      </c>
      <c r="N135" s="158" t="s">
        <v>35</v>
      </c>
      <c r="O135" s="159">
        <v>5.1999999999999998E-2</v>
      </c>
      <c r="P135" s="159">
        <f>O135*H135</f>
        <v>1.6756479999999998</v>
      </c>
      <c r="Q135" s="159">
        <v>2.3000000000000001E-4</v>
      </c>
      <c r="R135" s="159">
        <f>Q135*H135</f>
        <v>7.4115199999999996E-3</v>
      </c>
      <c r="S135" s="159">
        <v>0</v>
      </c>
      <c r="T135" s="160">
        <f>S135*H135</f>
        <v>0</v>
      </c>
      <c r="U135" s="28"/>
      <c r="V135" s="28"/>
      <c r="W135" s="28"/>
      <c r="X135" s="28"/>
      <c r="Y135" s="28"/>
      <c r="Z135" s="28"/>
      <c r="AA135" s="28"/>
      <c r="AB135" s="28"/>
      <c r="AC135" s="28"/>
      <c r="AD135" s="28"/>
      <c r="AE135" s="28"/>
      <c r="AR135" s="161" t="s">
        <v>86</v>
      </c>
      <c r="AT135" s="161" t="s">
        <v>177</v>
      </c>
      <c r="AU135" s="161" t="s">
        <v>80</v>
      </c>
      <c r="AY135" s="16" t="s">
        <v>175</v>
      </c>
      <c r="BE135" s="162">
        <f>IF(N135="základná",J135,0)</f>
        <v>0</v>
      </c>
      <c r="BF135" s="162">
        <f>IF(N135="znížená",J135,0)</f>
        <v>0</v>
      </c>
      <c r="BG135" s="162">
        <f>IF(N135="zákl. prenesená",J135,0)</f>
        <v>0</v>
      </c>
      <c r="BH135" s="162">
        <f>IF(N135="zníž. prenesená",J135,0)</f>
        <v>0</v>
      </c>
      <c r="BI135" s="162">
        <f>IF(N135="nulová",J135,0)</f>
        <v>0</v>
      </c>
      <c r="BJ135" s="16" t="s">
        <v>80</v>
      </c>
      <c r="BK135" s="162">
        <f>ROUND(I135*H135,2)</f>
        <v>0</v>
      </c>
      <c r="BL135" s="16" t="s">
        <v>86</v>
      </c>
      <c r="BM135" s="161" t="s">
        <v>181</v>
      </c>
    </row>
    <row r="136" spans="1:65" s="13" customFormat="1" x14ac:dyDescent="0.2">
      <c r="B136" s="163"/>
      <c r="D136" s="164" t="s">
        <v>182</v>
      </c>
      <c r="E136" s="165" t="s">
        <v>1</v>
      </c>
      <c r="F136" s="166" t="s">
        <v>183</v>
      </c>
      <c r="H136" s="167">
        <v>32.223999999999997</v>
      </c>
      <c r="L136" s="163"/>
      <c r="M136" s="168"/>
      <c r="N136" s="169"/>
      <c r="O136" s="169"/>
      <c r="P136" s="169"/>
      <c r="Q136" s="169"/>
      <c r="R136" s="169"/>
      <c r="S136" s="169"/>
      <c r="T136" s="170"/>
      <c r="AT136" s="165" t="s">
        <v>182</v>
      </c>
      <c r="AU136" s="165" t="s">
        <v>80</v>
      </c>
      <c r="AV136" s="13" t="s">
        <v>80</v>
      </c>
      <c r="AW136" s="13" t="s">
        <v>25</v>
      </c>
      <c r="AX136" s="13" t="s">
        <v>76</v>
      </c>
      <c r="AY136" s="165" t="s">
        <v>175</v>
      </c>
    </row>
    <row r="137" spans="1:65" s="2" customFormat="1" ht="24.2" customHeight="1" x14ac:dyDescent="0.2">
      <c r="A137" s="28"/>
      <c r="B137" s="149"/>
      <c r="C137" s="150" t="s">
        <v>80</v>
      </c>
      <c r="D137" s="150" t="s">
        <v>177</v>
      </c>
      <c r="E137" s="151" t="s">
        <v>184</v>
      </c>
      <c r="F137" s="152" t="s">
        <v>185</v>
      </c>
      <c r="G137" s="153" t="s">
        <v>180</v>
      </c>
      <c r="H137" s="154">
        <v>32.223999999999997</v>
      </c>
      <c r="I137" s="155"/>
      <c r="J137" s="155"/>
      <c r="K137" s="156"/>
      <c r="L137" s="29"/>
      <c r="M137" s="157" t="s">
        <v>1</v>
      </c>
      <c r="N137" s="158" t="s">
        <v>35</v>
      </c>
      <c r="O137" s="159">
        <v>0.31785999999999998</v>
      </c>
      <c r="P137" s="159">
        <f>O137*H137</f>
        <v>10.242720639999998</v>
      </c>
      <c r="Q137" s="159">
        <v>4.1999999999999997E-3</v>
      </c>
      <c r="R137" s="159">
        <f>Q137*H137</f>
        <v>0.13534079999999998</v>
      </c>
      <c r="S137" s="159">
        <v>0</v>
      </c>
      <c r="T137" s="160">
        <f>S137*H137</f>
        <v>0</v>
      </c>
      <c r="U137" s="28"/>
      <c r="V137" s="28"/>
      <c r="W137" s="28"/>
      <c r="X137" s="28"/>
      <c r="Y137" s="28"/>
      <c r="Z137" s="28"/>
      <c r="AA137" s="28"/>
      <c r="AB137" s="28"/>
      <c r="AC137" s="28"/>
      <c r="AD137" s="28"/>
      <c r="AE137" s="28"/>
      <c r="AR137" s="161" t="s">
        <v>86</v>
      </c>
      <c r="AT137" s="161" t="s">
        <v>177</v>
      </c>
      <c r="AU137" s="161" t="s">
        <v>80</v>
      </c>
      <c r="AY137" s="16" t="s">
        <v>175</v>
      </c>
      <c r="BE137" s="162">
        <f>IF(N137="základná",J137,0)</f>
        <v>0</v>
      </c>
      <c r="BF137" s="162">
        <f>IF(N137="znížená",J137,0)</f>
        <v>0</v>
      </c>
      <c r="BG137" s="162">
        <f>IF(N137="zákl. prenesená",J137,0)</f>
        <v>0</v>
      </c>
      <c r="BH137" s="162">
        <f>IF(N137="zníž. prenesená",J137,0)</f>
        <v>0</v>
      </c>
      <c r="BI137" s="162">
        <f>IF(N137="nulová",J137,0)</f>
        <v>0</v>
      </c>
      <c r="BJ137" s="16" t="s">
        <v>80</v>
      </c>
      <c r="BK137" s="162">
        <f>ROUND(I137*H137,2)</f>
        <v>0</v>
      </c>
      <c r="BL137" s="16" t="s">
        <v>86</v>
      </c>
      <c r="BM137" s="161" t="s">
        <v>186</v>
      </c>
    </row>
    <row r="138" spans="1:65" s="2" customFormat="1" ht="24.2" customHeight="1" x14ac:dyDescent="0.2">
      <c r="A138" s="28"/>
      <c r="B138" s="149"/>
      <c r="C138" s="150" t="s">
        <v>83</v>
      </c>
      <c r="D138" s="150" t="s">
        <v>177</v>
      </c>
      <c r="E138" s="151" t="s">
        <v>187</v>
      </c>
      <c r="F138" s="152" t="s">
        <v>188</v>
      </c>
      <c r="G138" s="153" t="s">
        <v>180</v>
      </c>
      <c r="H138" s="154">
        <v>32.223999999999997</v>
      </c>
      <c r="I138" s="155"/>
      <c r="J138" s="155"/>
      <c r="K138" s="156"/>
      <c r="L138" s="29"/>
      <c r="M138" s="157" t="s">
        <v>1</v>
      </c>
      <c r="N138" s="158" t="s">
        <v>35</v>
      </c>
      <c r="O138" s="159">
        <v>0.19106000000000001</v>
      </c>
      <c r="P138" s="159">
        <f>O138*H138</f>
        <v>6.1567174399999995</v>
      </c>
      <c r="Q138" s="159">
        <v>5.1500000000000001E-3</v>
      </c>
      <c r="R138" s="159">
        <f>Q138*H138</f>
        <v>0.16595359999999998</v>
      </c>
      <c r="S138" s="159">
        <v>0</v>
      </c>
      <c r="T138" s="160">
        <f>S138*H138</f>
        <v>0</v>
      </c>
      <c r="U138" s="28"/>
      <c r="V138" s="28"/>
      <c r="W138" s="28"/>
      <c r="X138" s="28"/>
      <c r="Y138" s="28"/>
      <c r="Z138" s="28"/>
      <c r="AA138" s="28"/>
      <c r="AB138" s="28"/>
      <c r="AC138" s="28"/>
      <c r="AD138" s="28"/>
      <c r="AE138" s="28"/>
      <c r="AR138" s="161" t="s">
        <v>86</v>
      </c>
      <c r="AT138" s="161" t="s">
        <v>177</v>
      </c>
      <c r="AU138" s="161" t="s">
        <v>80</v>
      </c>
      <c r="AY138" s="16" t="s">
        <v>175</v>
      </c>
      <c r="BE138" s="162">
        <f>IF(N138="základná",J138,0)</f>
        <v>0</v>
      </c>
      <c r="BF138" s="162">
        <f>IF(N138="znížená",J138,0)</f>
        <v>0</v>
      </c>
      <c r="BG138" s="162">
        <f>IF(N138="zákl. prenesená",J138,0)</f>
        <v>0</v>
      </c>
      <c r="BH138" s="162">
        <f>IF(N138="zníž. prenesená",J138,0)</f>
        <v>0</v>
      </c>
      <c r="BI138" s="162">
        <f>IF(N138="nulová",J138,0)</f>
        <v>0</v>
      </c>
      <c r="BJ138" s="16" t="s">
        <v>80</v>
      </c>
      <c r="BK138" s="162">
        <f>ROUND(I138*H138,2)</f>
        <v>0</v>
      </c>
      <c r="BL138" s="16" t="s">
        <v>86</v>
      </c>
      <c r="BM138" s="161" t="s">
        <v>189</v>
      </c>
    </row>
    <row r="139" spans="1:65" s="2" customFormat="1" ht="24.2" customHeight="1" x14ac:dyDescent="0.2">
      <c r="A139" s="28"/>
      <c r="B139" s="149"/>
      <c r="C139" s="150" t="s">
        <v>86</v>
      </c>
      <c r="D139" s="150" t="s">
        <v>177</v>
      </c>
      <c r="E139" s="151" t="s">
        <v>190</v>
      </c>
      <c r="F139" s="152" t="s">
        <v>191</v>
      </c>
      <c r="G139" s="153" t="s">
        <v>180</v>
      </c>
      <c r="H139" s="154">
        <v>664.41</v>
      </c>
      <c r="I139" s="155"/>
      <c r="J139" s="155"/>
      <c r="K139" s="156"/>
      <c r="L139" s="29"/>
      <c r="M139" s="157" t="s">
        <v>1</v>
      </c>
      <c r="N139" s="158" t="s">
        <v>35</v>
      </c>
      <c r="O139" s="159">
        <v>9.1999999999999998E-2</v>
      </c>
      <c r="P139" s="159">
        <f>O139*H139</f>
        <v>61.125719999999994</v>
      </c>
      <c r="Q139" s="159">
        <v>2.3000000000000001E-4</v>
      </c>
      <c r="R139" s="159">
        <f>Q139*H139</f>
        <v>0.15281429999999999</v>
      </c>
      <c r="S139" s="159">
        <v>0</v>
      </c>
      <c r="T139" s="160">
        <f>S139*H139</f>
        <v>0</v>
      </c>
      <c r="U139" s="28"/>
      <c r="V139" s="28"/>
      <c r="W139" s="28"/>
      <c r="X139" s="28"/>
      <c r="Y139" s="28"/>
      <c r="Z139" s="28"/>
      <c r="AA139" s="28"/>
      <c r="AB139" s="28"/>
      <c r="AC139" s="28"/>
      <c r="AD139" s="28"/>
      <c r="AE139" s="28"/>
      <c r="AR139" s="161" t="s">
        <v>86</v>
      </c>
      <c r="AT139" s="161" t="s">
        <v>177</v>
      </c>
      <c r="AU139" s="161" t="s">
        <v>80</v>
      </c>
      <c r="AY139" s="16" t="s">
        <v>175</v>
      </c>
      <c r="BE139" s="162">
        <f>IF(N139="základná",J139,0)</f>
        <v>0</v>
      </c>
      <c r="BF139" s="162">
        <f>IF(N139="znížená",J139,0)</f>
        <v>0</v>
      </c>
      <c r="BG139" s="162">
        <f>IF(N139="zákl. prenesená",J139,0)</f>
        <v>0</v>
      </c>
      <c r="BH139" s="162">
        <f>IF(N139="zníž. prenesená",J139,0)</f>
        <v>0</v>
      </c>
      <c r="BI139" s="162">
        <f>IF(N139="nulová",J139,0)</f>
        <v>0</v>
      </c>
      <c r="BJ139" s="16" t="s">
        <v>80</v>
      </c>
      <c r="BK139" s="162">
        <f>ROUND(I139*H139,2)</f>
        <v>0</v>
      </c>
      <c r="BL139" s="16" t="s">
        <v>86</v>
      </c>
      <c r="BM139" s="161" t="s">
        <v>192</v>
      </c>
    </row>
    <row r="140" spans="1:65" s="13" customFormat="1" x14ac:dyDescent="0.2">
      <c r="B140" s="163"/>
      <c r="D140" s="164" t="s">
        <v>182</v>
      </c>
      <c r="E140" s="165" t="s">
        <v>1</v>
      </c>
      <c r="F140" s="166" t="s">
        <v>193</v>
      </c>
      <c r="H140" s="167">
        <v>664.41</v>
      </c>
      <c r="L140" s="163"/>
      <c r="M140" s="168"/>
      <c r="N140" s="169"/>
      <c r="O140" s="169"/>
      <c r="P140" s="169"/>
      <c r="Q140" s="169"/>
      <c r="R140" s="169"/>
      <c r="S140" s="169"/>
      <c r="T140" s="170"/>
      <c r="AT140" s="165" t="s">
        <v>182</v>
      </c>
      <c r="AU140" s="165" t="s">
        <v>80</v>
      </c>
      <c r="AV140" s="13" t="s">
        <v>80</v>
      </c>
      <c r="AW140" s="13" t="s">
        <v>25</v>
      </c>
      <c r="AX140" s="13" t="s">
        <v>76</v>
      </c>
      <c r="AY140" s="165" t="s">
        <v>175</v>
      </c>
    </row>
    <row r="141" spans="1:65" s="2" customFormat="1" ht="21.75" customHeight="1" x14ac:dyDescent="0.2">
      <c r="A141" s="28"/>
      <c r="B141" s="149"/>
      <c r="C141" s="150" t="s">
        <v>91</v>
      </c>
      <c r="D141" s="150" t="s">
        <v>177</v>
      </c>
      <c r="E141" s="151" t="s">
        <v>194</v>
      </c>
      <c r="F141" s="152" t="s">
        <v>195</v>
      </c>
      <c r="G141" s="153" t="s">
        <v>180</v>
      </c>
      <c r="H141" s="154">
        <v>266.43599999999998</v>
      </c>
      <c r="I141" s="155"/>
      <c r="J141" s="155"/>
      <c r="K141" s="156"/>
      <c r="L141" s="29"/>
      <c r="M141" s="157" t="s">
        <v>1</v>
      </c>
      <c r="N141" s="158" t="s">
        <v>35</v>
      </c>
      <c r="O141" s="159">
        <v>0.51200000000000001</v>
      </c>
      <c r="P141" s="159">
        <f>O141*H141</f>
        <v>136.415232</v>
      </c>
      <c r="Q141" s="159">
        <v>2.7300000000000001E-2</v>
      </c>
      <c r="R141" s="159">
        <f>Q141*H141</f>
        <v>7.2737027999999997</v>
      </c>
      <c r="S141" s="159">
        <v>0</v>
      </c>
      <c r="T141" s="160">
        <f>S141*H141</f>
        <v>0</v>
      </c>
      <c r="U141" s="28"/>
      <c r="V141" s="28"/>
      <c r="W141" s="28"/>
      <c r="X141" s="28"/>
      <c r="Y141" s="28"/>
      <c r="Z141" s="28"/>
      <c r="AA141" s="28"/>
      <c r="AB141" s="28"/>
      <c r="AC141" s="28"/>
      <c r="AD141" s="28"/>
      <c r="AE141" s="28"/>
      <c r="AR141" s="161" t="s">
        <v>86</v>
      </c>
      <c r="AT141" s="161" t="s">
        <v>177</v>
      </c>
      <c r="AU141" s="161" t="s">
        <v>80</v>
      </c>
      <c r="AY141" s="16" t="s">
        <v>175</v>
      </c>
      <c r="BE141" s="162">
        <f>IF(N141="základná",J141,0)</f>
        <v>0</v>
      </c>
      <c r="BF141" s="162">
        <f>IF(N141="znížená",J141,0)</f>
        <v>0</v>
      </c>
      <c r="BG141" s="162">
        <f>IF(N141="zákl. prenesená",J141,0)</f>
        <v>0</v>
      </c>
      <c r="BH141" s="162">
        <f>IF(N141="zníž. prenesená",J141,0)</f>
        <v>0</v>
      </c>
      <c r="BI141" s="162">
        <f>IF(N141="nulová",J141,0)</f>
        <v>0</v>
      </c>
      <c r="BJ141" s="16" t="s">
        <v>80</v>
      </c>
      <c r="BK141" s="162">
        <f>ROUND(I141*H141,2)</f>
        <v>0</v>
      </c>
      <c r="BL141" s="16" t="s">
        <v>86</v>
      </c>
      <c r="BM141" s="161" t="s">
        <v>196</v>
      </c>
    </row>
    <row r="142" spans="1:65" s="13" customFormat="1" x14ac:dyDescent="0.2">
      <c r="B142" s="163"/>
      <c r="D142" s="164" t="s">
        <v>182</v>
      </c>
      <c r="E142" s="165" t="s">
        <v>1</v>
      </c>
      <c r="F142" s="166" t="s">
        <v>197</v>
      </c>
      <c r="H142" s="167">
        <v>266.43599999999998</v>
      </c>
      <c r="L142" s="163"/>
      <c r="M142" s="168"/>
      <c r="N142" s="169"/>
      <c r="O142" s="169"/>
      <c r="P142" s="169"/>
      <c r="Q142" s="169"/>
      <c r="R142" s="169"/>
      <c r="S142" s="169"/>
      <c r="T142" s="170"/>
      <c r="AT142" s="165" t="s">
        <v>182</v>
      </c>
      <c r="AU142" s="165" t="s">
        <v>80</v>
      </c>
      <c r="AV142" s="13" t="s">
        <v>80</v>
      </c>
      <c r="AW142" s="13" t="s">
        <v>25</v>
      </c>
      <c r="AX142" s="13" t="s">
        <v>76</v>
      </c>
      <c r="AY142" s="165" t="s">
        <v>175</v>
      </c>
    </row>
    <row r="143" spans="1:65" s="2" customFormat="1" ht="21.75" customHeight="1" x14ac:dyDescent="0.2">
      <c r="A143" s="28"/>
      <c r="B143" s="149"/>
      <c r="C143" s="150" t="s">
        <v>93</v>
      </c>
      <c r="D143" s="150" t="s">
        <v>177</v>
      </c>
      <c r="E143" s="151" t="s">
        <v>198</v>
      </c>
      <c r="F143" s="152" t="s">
        <v>199</v>
      </c>
      <c r="G143" s="153" t="s">
        <v>180</v>
      </c>
      <c r="H143" s="154">
        <v>611.85</v>
      </c>
      <c r="I143" s="155"/>
      <c r="J143" s="155"/>
      <c r="K143" s="156"/>
      <c r="L143" s="29"/>
      <c r="M143" s="157" t="s">
        <v>1</v>
      </c>
      <c r="N143" s="158" t="s">
        <v>35</v>
      </c>
      <c r="O143" s="159">
        <v>0.35865999999999998</v>
      </c>
      <c r="P143" s="159">
        <f>O143*H143</f>
        <v>219.44612100000001</v>
      </c>
      <c r="Q143" s="159">
        <v>3.2200000000000002E-3</v>
      </c>
      <c r="R143" s="159">
        <f>Q143*H143</f>
        <v>1.9701570000000002</v>
      </c>
      <c r="S143" s="159">
        <v>0</v>
      </c>
      <c r="T143" s="160">
        <f>S143*H143</f>
        <v>0</v>
      </c>
      <c r="U143" s="28"/>
      <c r="V143" s="28"/>
      <c r="W143" s="28"/>
      <c r="X143" s="28"/>
      <c r="Y143" s="28"/>
      <c r="Z143" s="28"/>
      <c r="AA143" s="28"/>
      <c r="AB143" s="28"/>
      <c r="AC143" s="28"/>
      <c r="AD143" s="28"/>
      <c r="AE143" s="28"/>
      <c r="AR143" s="161" t="s">
        <v>86</v>
      </c>
      <c r="AT143" s="161" t="s">
        <v>177</v>
      </c>
      <c r="AU143" s="161" t="s">
        <v>80</v>
      </c>
      <c r="AY143" s="16" t="s">
        <v>175</v>
      </c>
      <c r="BE143" s="162">
        <f>IF(N143="základná",J143,0)</f>
        <v>0</v>
      </c>
      <c r="BF143" s="162">
        <f>IF(N143="znížená",J143,0)</f>
        <v>0</v>
      </c>
      <c r="BG143" s="162">
        <f>IF(N143="zákl. prenesená",J143,0)</f>
        <v>0</v>
      </c>
      <c r="BH143" s="162">
        <f>IF(N143="zníž. prenesená",J143,0)</f>
        <v>0</v>
      </c>
      <c r="BI143" s="162">
        <f>IF(N143="nulová",J143,0)</f>
        <v>0</v>
      </c>
      <c r="BJ143" s="16" t="s">
        <v>80</v>
      </c>
      <c r="BK143" s="162">
        <f>ROUND(I143*H143,2)</f>
        <v>0</v>
      </c>
      <c r="BL143" s="16" t="s">
        <v>86</v>
      </c>
      <c r="BM143" s="161" t="s">
        <v>200</v>
      </c>
    </row>
    <row r="144" spans="1:65" s="2" customFormat="1" ht="24.2" customHeight="1" x14ac:dyDescent="0.2">
      <c r="A144" s="28"/>
      <c r="B144" s="149"/>
      <c r="C144" s="150" t="s">
        <v>97</v>
      </c>
      <c r="D144" s="150" t="s">
        <v>177</v>
      </c>
      <c r="E144" s="151" t="s">
        <v>201</v>
      </c>
      <c r="F144" s="152" t="s">
        <v>202</v>
      </c>
      <c r="G144" s="153" t="s">
        <v>180</v>
      </c>
      <c r="H144" s="154">
        <v>52.56</v>
      </c>
      <c r="I144" s="155"/>
      <c r="J144" s="155"/>
      <c r="K144" s="156"/>
      <c r="L144" s="29"/>
      <c r="M144" s="157" t="s">
        <v>1</v>
      </c>
      <c r="N144" s="158" t="s">
        <v>35</v>
      </c>
      <c r="O144" s="159">
        <v>0.41726999999999997</v>
      </c>
      <c r="P144" s="159">
        <f>O144*H144</f>
        <v>21.931711199999999</v>
      </c>
      <c r="Q144" s="159">
        <v>6.1799999999999997E-3</v>
      </c>
      <c r="R144" s="159">
        <f>Q144*H144</f>
        <v>0.32482080000000002</v>
      </c>
      <c r="S144" s="159">
        <v>0</v>
      </c>
      <c r="T144" s="160">
        <f>S144*H144</f>
        <v>0</v>
      </c>
      <c r="U144" s="28"/>
      <c r="V144" s="28"/>
      <c r="W144" s="28"/>
      <c r="X144" s="28"/>
      <c r="Y144" s="28"/>
      <c r="Z144" s="28"/>
      <c r="AA144" s="28"/>
      <c r="AB144" s="28"/>
      <c r="AC144" s="28"/>
      <c r="AD144" s="28"/>
      <c r="AE144" s="28"/>
      <c r="AR144" s="161" t="s">
        <v>86</v>
      </c>
      <c r="AT144" s="161" t="s">
        <v>177</v>
      </c>
      <c r="AU144" s="161" t="s">
        <v>80</v>
      </c>
      <c r="AY144" s="16" t="s">
        <v>175</v>
      </c>
      <c r="BE144" s="162">
        <f>IF(N144="základná",J144,0)</f>
        <v>0</v>
      </c>
      <c r="BF144" s="162">
        <f>IF(N144="znížená",J144,0)</f>
        <v>0</v>
      </c>
      <c r="BG144" s="162">
        <f>IF(N144="zákl. prenesená",J144,0)</f>
        <v>0</v>
      </c>
      <c r="BH144" s="162">
        <f>IF(N144="zníž. prenesená",J144,0)</f>
        <v>0</v>
      </c>
      <c r="BI144" s="162">
        <f>IF(N144="nulová",J144,0)</f>
        <v>0</v>
      </c>
      <c r="BJ144" s="16" t="s">
        <v>80</v>
      </c>
      <c r="BK144" s="162">
        <f>ROUND(I144*H144,2)</f>
        <v>0</v>
      </c>
      <c r="BL144" s="16" t="s">
        <v>86</v>
      </c>
      <c r="BM144" s="161" t="s">
        <v>203</v>
      </c>
    </row>
    <row r="145" spans="1:65" s="2" customFormat="1" ht="24.2" customHeight="1" x14ac:dyDescent="0.2">
      <c r="A145" s="28"/>
      <c r="B145" s="149"/>
      <c r="C145" s="150" t="s">
        <v>99</v>
      </c>
      <c r="D145" s="150" t="s">
        <v>177</v>
      </c>
      <c r="E145" s="151" t="s">
        <v>204</v>
      </c>
      <c r="F145" s="152" t="s">
        <v>205</v>
      </c>
      <c r="G145" s="153" t="s">
        <v>180</v>
      </c>
      <c r="H145" s="154">
        <v>52.56</v>
      </c>
      <c r="I145" s="155"/>
      <c r="J145" s="155"/>
      <c r="K145" s="156"/>
      <c r="L145" s="29"/>
      <c r="M145" s="157" t="s">
        <v>1</v>
      </c>
      <c r="N145" s="158" t="s">
        <v>35</v>
      </c>
      <c r="O145" s="159">
        <v>0.79400000000000004</v>
      </c>
      <c r="P145" s="159">
        <f>O145*H145</f>
        <v>41.732640000000004</v>
      </c>
      <c r="Q145" s="159">
        <v>1.431E-2</v>
      </c>
      <c r="R145" s="159">
        <f>Q145*H145</f>
        <v>0.75213360000000007</v>
      </c>
      <c r="S145" s="159">
        <v>0</v>
      </c>
      <c r="T145" s="160">
        <f>S145*H145</f>
        <v>0</v>
      </c>
      <c r="U145" s="28"/>
      <c r="V145" s="28"/>
      <c r="W145" s="28"/>
      <c r="X145" s="28"/>
      <c r="Y145" s="28"/>
      <c r="Z145" s="28"/>
      <c r="AA145" s="28"/>
      <c r="AB145" s="28"/>
      <c r="AC145" s="28"/>
      <c r="AD145" s="28"/>
      <c r="AE145" s="28"/>
      <c r="AR145" s="161" t="s">
        <v>86</v>
      </c>
      <c r="AT145" s="161" t="s">
        <v>177</v>
      </c>
      <c r="AU145" s="161" t="s">
        <v>80</v>
      </c>
      <c r="AY145" s="16" t="s">
        <v>175</v>
      </c>
      <c r="BE145" s="162">
        <f>IF(N145="základná",J145,0)</f>
        <v>0</v>
      </c>
      <c r="BF145" s="162">
        <f>IF(N145="znížená",J145,0)</f>
        <v>0</v>
      </c>
      <c r="BG145" s="162">
        <f>IF(N145="zákl. prenesená",J145,0)</f>
        <v>0</v>
      </c>
      <c r="BH145" s="162">
        <f>IF(N145="zníž. prenesená",J145,0)</f>
        <v>0</v>
      </c>
      <c r="BI145" s="162">
        <f>IF(N145="nulová",J145,0)</f>
        <v>0</v>
      </c>
      <c r="BJ145" s="16" t="s">
        <v>80</v>
      </c>
      <c r="BK145" s="162">
        <f>ROUND(I145*H145,2)</f>
        <v>0</v>
      </c>
      <c r="BL145" s="16" t="s">
        <v>86</v>
      </c>
      <c r="BM145" s="161" t="s">
        <v>206</v>
      </c>
    </row>
    <row r="146" spans="1:65" s="13" customFormat="1" x14ac:dyDescent="0.2">
      <c r="B146" s="163"/>
      <c r="D146" s="164" t="s">
        <v>182</v>
      </c>
      <c r="E146" s="165" t="s">
        <v>1</v>
      </c>
      <c r="F146" s="166" t="s">
        <v>207</v>
      </c>
      <c r="H146" s="167">
        <v>52.56</v>
      </c>
      <c r="L146" s="163"/>
      <c r="M146" s="168"/>
      <c r="N146" s="169"/>
      <c r="O146" s="169"/>
      <c r="P146" s="169"/>
      <c r="Q146" s="169"/>
      <c r="R146" s="169"/>
      <c r="S146" s="169"/>
      <c r="T146" s="170"/>
      <c r="AT146" s="165" t="s">
        <v>182</v>
      </c>
      <c r="AU146" s="165" t="s">
        <v>80</v>
      </c>
      <c r="AV146" s="13" t="s">
        <v>80</v>
      </c>
      <c r="AW146" s="13" t="s">
        <v>25</v>
      </c>
      <c r="AX146" s="13" t="s">
        <v>76</v>
      </c>
      <c r="AY146" s="165" t="s">
        <v>175</v>
      </c>
    </row>
    <row r="147" spans="1:65" s="2" customFormat="1" ht="24.2" customHeight="1" x14ac:dyDescent="0.2">
      <c r="A147" s="28"/>
      <c r="B147" s="149"/>
      <c r="C147" s="150" t="s">
        <v>102</v>
      </c>
      <c r="D147" s="150" t="s">
        <v>177</v>
      </c>
      <c r="E147" s="151" t="s">
        <v>208</v>
      </c>
      <c r="F147" s="152" t="s">
        <v>209</v>
      </c>
      <c r="G147" s="153" t="s">
        <v>180</v>
      </c>
      <c r="H147" s="154">
        <v>532.87099999999998</v>
      </c>
      <c r="I147" s="155"/>
      <c r="J147" s="155"/>
      <c r="K147" s="156"/>
      <c r="L147" s="29"/>
      <c r="M147" s="157" t="s">
        <v>1</v>
      </c>
      <c r="N147" s="158" t="s">
        <v>35</v>
      </c>
      <c r="O147" s="159">
        <v>0.92100000000000004</v>
      </c>
      <c r="P147" s="159">
        <f>O147*H147</f>
        <v>490.77419100000003</v>
      </c>
      <c r="Q147" s="159">
        <v>3.363E-2</v>
      </c>
      <c r="R147" s="159">
        <f>Q147*H147</f>
        <v>17.92045173</v>
      </c>
      <c r="S147" s="159">
        <v>0</v>
      </c>
      <c r="T147" s="160">
        <f>S147*H147</f>
        <v>0</v>
      </c>
      <c r="U147" s="28"/>
      <c r="V147" s="28"/>
      <c r="W147" s="28"/>
      <c r="X147" s="28"/>
      <c r="Y147" s="28"/>
      <c r="Z147" s="28"/>
      <c r="AA147" s="28"/>
      <c r="AB147" s="28"/>
      <c r="AC147" s="28"/>
      <c r="AD147" s="28"/>
      <c r="AE147" s="28"/>
      <c r="AR147" s="161" t="s">
        <v>86</v>
      </c>
      <c r="AT147" s="161" t="s">
        <v>177</v>
      </c>
      <c r="AU147" s="161" t="s">
        <v>80</v>
      </c>
      <c r="AY147" s="16" t="s">
        <v>175</v>
      </c>
      <c r="BE147" s="162">
        <f>IF(N147="základná",J147,0)</f>
        <v>0</v>
      </c>
      <c r="BF147" s="162">
        <f>IF(N147="znížená",J147,0)</f>
        <v>0</v>
      </c>
      <c r="BG147" s="162">
        <f>IF(N147="zákl. prenesená",J147,0)</f>
        <v>0</v>
      </c>
      <c r="BH147" s="162">
        <f>IF(N147="zníž. prenesená",J147,0)</f>
        <v>0</v>
      </c>
      <c r="BI147" s="162">
        <f>IF(N147="nulová",J147,0)</f>
        <v>0</v>
      </c>
      <c r="BJ147" s="16" t="s">
        <v>80</v>
      </c>
      <c r="BK147" s="162">
        <f>ROUND(I147*H147,2)</f>
        <v>0</v>
      </c>
      <c r="BL147" s="16" t="s">
        <v>86</v>
      </c>
      <c r="BM147" s="161" t="s">
        <v>210</v>
      </c>
    </row>
    <row r="148" spans="1:65" s="13" customFormat="1" x14ac:dyDescent="0.2">
      <c r="B148" s="163"/>
      <c r="D148" s="164" t="s">
        <v>182</v>
      </c>
      <c r="E148" s="165" t="s">
        <v>1</v>
      </c>
      <c r="F148" s="166" t="s">
        <v>211</v>
      </c>
      <c r="H148" s="167">
        <v>625.79999999999995</v>
      </c>
      <c r="L148" s="163"/>
      <c r="M148" s="168"/>
      <c r="N148" s="169"/>
      <c r="O148" s="169"/>
      <c r="P148" s="169"/>
      <c r="Q148" s="169"/>
      <c r="R148" s="169"/>
      <c r="S148" s="169"/>
      <c r="T148" s="170"/>
      <c r="AT148" s="165" t="s">
        <v>182</v>
      </c>
      <c r="AU148" s="165" t="s">
        <v>80</v>
      </c>
      <c r="AV148" s="13" t="s">
        <v>80</v>
      </c>
      <c r="AW148" s="13" t="s">
        <v>25</v>
      </c>
      <c r="AX148" s="13" t="s">
        <v>69</v>
      </c>
      <c r="AY148" s="165" t="s">
        <v>175</v>
      </c>
    </row>
    <row r="149" spans="1:65" s="13" customFormat="1" ht="33.75" x14ac:dyDescent="0.2">
      <c r="B149" s="163"/>
      <c r="D149" s="164" t="s">
        <v>182</v>
      </c>
      <c r="E149" s="165" t="s">
        <v>1</v>
      </c>
      <c r="F149" s="166" t="s">
        <v>212</v>
      </c>
      <c r="H149" s="167">
        <v>-10.648</v>
      </c>
      <c r="L149" s="163"/>
      <c r="M149" s="168"/>
      <c r="N149" s="169"/>
      <c r="O149" s="169"/>
      <c r="P149" s="169"/>
      <c r="Q149" s="169"/>
      <c r="R149" s="169"/>
      <c r="S149" s="169"/>
      <c r="T149" s="170"/>
      <c r="AT149" s="165" t="s">
        <v>182</v>
      </c>
      <c r="AU149" s="165" t="s">
        <v>80</v>
      </c>
      <c r="AV149" s="13" t="s">
        <v>80</v>
      </c>
      <c r="AW149" s="13" t="s">
        <v>25</v>
      </c>
      <c r="AX149" s="13" t="s">
        <v>69</v>
      </c>
      <c r="AY149" s="165" t="s">
        <v>175</v>
      </c>
    </row>
    <row r="150" spans="1:65" s="13" customFormat="1" ht="33.75" x14ac:dyDescent="0.2">
      <c r="B150" s="163"/>
      <c r="D150" s="164" t="s">
        <v>182</v>
      </c>
      <c r="E150" s="165" t="s">
        <v>1</v>
      </c>
      <c r="F150" s="166" t="s">
        <v>213</v>
      </c>
      <c r="H150" s="167">
        <v>-23.186</v>
      </c>
      <c r="L150" s="163"/>
      <c r="M150" s="168"/>
      <c r="N150" s="169"/>
      <c r="O150" s="169"/>
      <c r="P150" s="169"/>
      <c r="Q150" s="169"/>
      <c r="R150" s="169"/>
      <c r="S150" s="169"/>
      <c r="T150" s="170"/>
      <c r="AT150" s="165" t="s">
        <v>182</v>
      </c>
      <c r="AU150" s="165" t="s">
        <v>80</v>
      </c>
      <c r="AV150" s="13" t="s">
        <v>80</v>
      </c>
      <c r="AW150" s="13" t="s">
        <v>25</v>
      </c>
      <c r="AX150" s="13" t="s">
        <v>69</v>
      </c>
      <c r="AY150" s="165" t="s">
        <v>175</v>
      </c>
    </row>
    <row r="151" spans="1:65" s="13" customFormat="1" ht="33.75" x14ac:dyDescent="0.2">
      <c r="B151" s="163"/>
      <c r="D151" s="164" t="s">
        <v>182</v>
      </c>
      <c r="E151" s="165" t="s">
        <v>1</v>
      </c>
      <c r="F151" s="166" t="s">
        <v>214</v>
      </c>
      <c r="H151" s="167">
        <v>-33.790999999999997</v>
      </c>
      <c r="L151" s="163"/>
      <c r="M151" s="168"/>
      <c r="N151" s="169"/>
      <c r="O151" s="169"/>
      <c r="P151" s="169"/>
      <c r="Q151" s="169"/>
      <c r="R151" s="169"/>
      <c r="S151" s="169"/>
      <c r="T151" s="170"/>
      <c r="AT151" s="165" t="s">
        <v>182</v>
      </c>
      <c r="AU151" s="165" t="s">
        <v>80</v>
      </c>
      <c r="AV151" s="13" t="s">
        <v>80</v>
      </c>
      <c r="AW151" s="13" t="s">
        <v>25</v>
      </c>
      <c r="AX151" s="13" t="s">
        <v>69</v>
      </c>
      <c r="AY151" s="165" t="s">
        <v>175</v>
      </c>
    </row>
    <row r="152" spans="1:65" s="13" customFormat="1" ht="33.75" x14ac:dyDescent="0.2">
      <c r="B152" s="163"/>
      <c r="D152" s="164" t="s">
        <v>182</v>
      </c>
      <c r="E152" s="165" t="s">
        <v>1</v>
      </c>
      <c r="F152" s="166" t="s">
        <v>215</v>
      </c>
      <c r="H152" s="167">
        <v>-25.303999999999998</v>
      </c>
      <c r="L152" s="163"/>
      <c r="M152" s="168"/>
      <c r="N152" s="169"/>
      <c r="O152" s="169"/>
      <c r="P152" s="169"/>
      <c r="Q152" s="169"/>
      <c r="R152" s="169"/>
      <c r="S152" s="169"/>
      <c r="T152" s="170"/>
      <c r="AT152" s="165" t="s">
        <v>182</v>
      </c>
      <c r="AU152" s="165" t="s">
        <v>80</v>
      </c>
      <c r="AV152" s="13" t="s">
        <v>80</v>
      </c>
      <c r="AW152" s="13" t="s">
        <v>25</v>
      </c>
      <c r="AX152" s="13" t="s">
        <v>69</v>
      </c>
      <c r="AY152" s="165" t="s">
        <v>175</v>
      </c>
    </row>
    <row r="153" spans="1:65" s="14" customFormat="1" x14ac:dyDescent="0.2">
      <c r="B153" s="171"/>
      <c r="D153" s="164" t="s">
        <v>182</v>
      </c>
      <c r="E153" s="172" t="s">
        <v>1</v>
      </c>
      <c r="F153" s="173" t="s">
        <v>216</v>
      </c>
      <c r="H153" s="174">
        <v>532.87099999999998</v>
      </c>
      <c r="L153" s="171"/>
      <c r="M153" s="175"/>
      <c r="N153" s="176"/>
      <c r="O153" s="176"/>
      <c r="P153" s="176"/>
      <c r="Q153" s="176"/>
      <c r="R153" s="176"/>
      <c r="S153" s="176"/>
      <c r="T153" s="177"/>
      <c r="AT153" s="172" t="s">
        <v>182</v>
      </c>
      <c r="AU153" s="172" t="s">
        <v>80</v>
      </c>
      <c r="AV153" s="14" t="s">
        <v>86</v>
      </c>
      <c r="AW153" s="14" t="s">
        <v>25</v>
      </c>
      <c r="AX153" s="14" t="s">
        <v>76</v>
      </c>
      <c r="AY153" s="172" t="s">
        <v>175</v>
      </c>
    </row>
    <row r="154" spans="1:65" s="2" customFormat="1" ht="24.2" customHeight="1" x14ac:dyDescent="0.2">
      <c r="A154" s="28"/>
      <c r="B154" s="149"/>
      <c r="C154" s="150" t="s">
        <v>105</v>
      </c>
      <c r="D154" s="150" t="s">
        <v>177</v>
      </c>
      <c r="E154" s="151" t="s">
        <v>217</v>
      </c>
      <c r="F154" s="152" t="s">
        <v>218</v>
      </c>
      <c r="G154" s="153" t="s">
        <v>180</v>
      </c>
      <c r="H154" s="154">
        <v>78.978999999999999</v>
      </c>
      <c r="I154" s="155"/>
      <c r="J154" s="155"/>
      <c r="K154" s="156"/>
      <c r="L154" s="29"/>
      <c r="M154" s="157" t="s">
        <v>1</v>
      </c>
      <c r="N154" s="158" t="s">
        <v>35</v>
      </c>
      <c r="O154" s="159">
        <v>1.3280000000000001</v>
      </c>
      <c r="P154" s="159">
        <f>O154*H154</f>
        <v>104.884112</v>
      </c>
      <c r="Q154" s="159">
        <v>1.7510000000000001E-2</v>
      </c>
      <c r="R154" s="159">
        <f>Q154*H154</f>
        <v>1.38292229</v>
      </c>
      <c r="S154" s="159">
        <v>0</v>
      </c>
      <c r="T154" s="160">
        <f>S154*H154</f>
        <v>0</v>
      </c>
      <c r="U154" s="28"/>
      <c r="V154" s="28"/>
      <c r="W154" s="28"/>
      <c r="X154" s="28"/>
      <c r="Y154" s="28"/>
      <c r="Z154" s="28"/>
      <c r="AA154" s="28"/>
      <c r="AB154" s="28"/>
      <c r="AC154" s="28"/>
      <c r="AD154" s="28"/>
      <c r="AE154" s="28"/>
      <c r="AR154" s="161" t="s">
        <v>86</v>
      </c>
      <c r="AT154" s="161" t="s">
        <v>177</v>
      </c>
      <c r="AU154" s="161" t="s">
        <v>80</v>
      </c>
      <c r="AY154" s="16" t="s">
        <v>175</v>
      </c>
      <c r="BE154" s="162">
        <f>IF(N154="základná",J154,0)</f>
        <v>0</v>
      </c>
      <c r="BF154" s="162">
        <f>IF(N154="znížená",J154,0)</f>
        <v>0</v>
      </c>
      <c r="BG154" s="162">
        <f>IF(N154="zákl. prenesená",J154,0)</f>
        <v>0</v>
      </c>
      <c r="BH154" s="162">
        <f>IF(N154="zníž. prenesená",J154,0)</f>
        <v>0</v>
      </c>
      <c r="BI154" s="162">
        <f>IF(N154="nulová",J154,0)</f>
        <v>0</v>
      </c>
      <c r="BJ154" s="16" t="s">
        <v>80</v>
      </c>
      <c r="BK154" s="162">
        <f>ROUND(I154*H154,2)</f>
        <v>0</v>
      </c>
      <c r="BL154" s="16" t="s">
        <v>86</v>
      </c>
      <c r="BM154" s="161" t="s">
        <v>219</v>
      </c>
    </row>
    <row r="155" spans="1:65" s="13" customFormat="1" ht="33.75" x14ac:dyDescent="0.2">
      <c r="B155" s="163"/>
      <c r="D155" s="164" t="s">
        <v>182</v>
      </c>
      <c r="E155" s="165" t="s">
        <v>1</v>
      </c>
      <c r="F155" s="166" t="s">
        <v>220</v>
      </c>
      <c r="H155" s="167">
        <v>21.893000000000001</v>
      </c>
      <c r="L155" s="163"/>
      <c r="M155" s="168"/>
      <c r="N155" s="169"/>
      <c r="O155" s="169"/>
      <c r="P155" s="169"/>
      <c r="Q155" s="169"/>
      <c r="R155" s="169"/>
      <c r="S155" s="169"/>
      <c r="T155" s="170"/>
      <c r="AT155" s="165" t="s">
        <v>182</v>
      </c>
      <c r="AU155" s="165" t="s">
        <v>80</v>
      </c>
      <c r="AV155" s="13" t="s">
        <v>80</v>
      </c>
      <c r="AW155" s="13" t="s">
        <v>25</v>
      </c>
      <c r="AX155" s="13" t="s">
        <v>69</v>
      </c>
      <c r="AY155" s="165" t="s">
        <v>175</v>
      </c>
    </row>
    <row r="156" spans="1:65" s="13" customFormat="1" x14ac:dyDescent="0.2">
      <c r="B156" s="163"/>
      <c r="D156" s="164" t="s">
        <v>182</v>
      </c>
      <c r="E156" s="165" t="s">
        <v>1</v>
      </c>
      <c r="F156" s="166" t="s">
        <v>221</v>
      </c>
      <c r="H156" s="167">
        <v>4.5049999999999999</v>
      </c>
      <c r="L156" s="163"/>
      <c r="M156" s="168"/>
      <c r="N156" s="169"/>
      <c r="O156" s="169"/>
      <c r="P156" s="169"/>
      <c r="Q156" s="169"/>
      <c r="R156" s="169"/>
      <c r="S156" s="169"/>
      <c r="T156" s="170"/>
      <c r="AT156" s="165" t="s">
        <v>182</v>
      </c>
      <c r="AU156" s="165" t="s">
        <v>80</v>
      </c>
      <c r="AV156" s="13" t="s">
        <v>80</v>
      </c>
      <c r="AW156" s="13" t="s">
        <v>25</v>
      </c>
      <c r="AX156" s="13" t="s">
        <v>69</v>
      </c>
      <c r="AY156" s="165" t="s">
        <v>175</v>
      </c>
    </row>
    <row r="157" spans="1:65" s="13" customFormat="1" ht="22.5" x14ac:dyDescent="0.2">
      <c r="B157" s="163"/>
      <c r="D157" s="164" t="s">
        <v>182</v>
      </c>
      <c r="E157" s="165" t="s">
        <v>1</v>
      </c>
      <c r="F157" s="166" t="s">
        <v>222</v>
      </c>
      <c r="H157" s="167">
        <v>21.132999999999999</v>
      </c>
      <c r="L157" s="163"/>
      <c r="M157" s="168"/>
      <c r="N157" s="169"/>
      <c r="O157" s="169"/>
      <c r="P157" s="169"/>
      <c r="Q157" s="169"/>
      <c r="R157" s="169"/>
      <c r="S157" s="169"/>
      <c r="T157" s="170"/>
      <c r="AT157" s="165" t="s">
        <v>182</v>
      </c>
      <c r="AU157" s="165" t="s">
        <v>80</v>
      </c>
      <c r="AV157" s="13" t="s">
        <v>80</v>
      </c>
      <c r="AW157" s="13" t="s">
        <v>25</v>
      </c>
      <c r="AX157" s="13" t="s">
        <v>69</v>
      </c>
      <c r="AY157" s="165" t="s">
        <v>175</v>
      </c>
    </row>
    <row r="158" spans="1:65" s="13" customFormat="1" ht="22.5" x14ac:dyDescent="0.2">
      <c r="B158" s="163"/>
      <c r="D158" s="164" t="s">
        <v>182</v>
      </c>
      <c r="E158" s="165" t="s">
        <v>1</v>
      </c>
      <c r="F158" s="166" t="s">
        <v>223</v>
      </c>
      <c r="H158" s="167">
        <v>7.62</v>
      </c>
      <c r="L158" s="163"/>
      <c r="M158" s="168"/>
      <c r="N158" s="169"/>
      <c r="O158" s="169"/>
      <c r="P158" s="169"/>
      <c r="Q158" s="169"/>
      <c r="R158" s="169"/>
      <c r="S158" s="169"/>
      <c r="T158" s="170"/>
      <c r="AT158" s="165" t="s">
        <v>182</v>
      </c>
      <c r="AU158" s="165" t="s">
        <v>80</v>
      </c>
      <c r="AV158" s="13" t="s">
        <v>80</v>
      </c>
      <c r="AW158" s="13" t="s">
        <v>25</v>
      </c>
      <c r="AX158" s="13" t="s">
        <v>69</v>
      </c>
      <c r="AY158" s="165" t="s">
        <v>175</v>
      </c>
    </row>
    <row r="159" spans="1:65" s="13" customFormat="1" ht="22.5" x14ac:dyDescent="0.2">
      <c r="B159" s="163"/>
      <c r="D159" s="164" t="s">
        <v>182</v>
      </c>
      <c r="E159" s="165" t="s">
        <v>1</v>
      </c>
      <c r="F159" s="166" t="s">
        <v>224</v>
      </c>
      <c r="H159" s="167">
        <v>16.673999999999999</v>
      </c>
      <c r="L159" s="163"/>
      <c r="M159" s="168"/>
      <c r="N159" s="169"/>
      <c r="O159" s="169"/>
      <c r="P159" s="169"/>
      <c r="Q159" s="169"/>
      <c r="R159" s="169"/>
      <c r="S159" s="169"/>
      <c r="T159" s="170"/>
      <c r="AT159" s="165" t="s">
        <v>182</v>
      </c>
      <c r="AU159" s="165" t="s">
        <v>80</v>
      </c>
      <c r="AV159" s="13" t="s">
        <v>80</v>
      </c>
      <c r="AW159" s="13" t="s">
        <v>25</v>
      </c>
      <c r="AX159" s="13" t="s">
        <v>69</v>
      </c>
      <c r="AY159" s="165" t="s">
        <v>175</v>
      </c>
    </row>
    <row r="160" spans="1:65" s="13" customFormat="1" ht="22.5" x14ac:dyDescent="0.2">
      <c r="B160" s="163"/>
      <c r="D160" s="164" t="s">
        <v>182</v>
      </c>
      <c r="E160" s="165" t="s">
        <v>1</v>
      </c>
      <c r="F160" s="166" t="s">
        <v>225</v>
      </c>
      <c r="H160" s="167">
        <v>7.1539999999999999</v>
      </c>
      <c r="L160" s="163"/>
      <c r="M160" s="168"/>
      <c r="N160" s="169"/>
      <c r="O160" s="169"/>
      <c r="P160" s="169"/>
      <c r="Q160" s="169"/>
      <c r="R160" s="169"/>
      <c r="S160" s="169"/>
      <c r="T160" s="170"/>
      <c r="AT160" s="165" t="s">
        <v>182</v>
      </c>
      <c r="AU160" s="165" t="s">
        <v>80</v>
      </c>
      <c r="AV160" s="13" t="s">
        <v>80</v>
      </c>
      <c r="AW160" s="13" t="s">
        <v>25</v>
      </c>
      <c r="AX160" s="13" t="s">
        <v>69</v>
      </c>
      <c r="AY160" s="165" t="s">
        <v>175</v>
      </c>
    </row>
    <row r="161" spans="1:65" s="14" customFormat="1" x14ac:dyDescent="0.2">
      <c r="B161" s="171"/>
      <c r="D161" s="164" t="s">
        <v>182</v>
      </c>
      <c r="E161" s="172" t="s">
        <v>1</v>
      </c>
      <c r="F161" s="173" t="s">
        <v>216</v>
      </c>
      <c r="H161" s="174">
        <v>78.978999999999985</v>
      </c>
      <c r="L161" s="171"/>
      <c r="M161" s="175"/>
      <c r="N161" s="176"/>
      <c r="O161" s="176"/>
      <c r="P161" s="176"/>
      <c r="Q161" s="176"/>
      <c r="R161" s="176"/>
      <c r="S161" s="176"/>
      <c r="T161" s="177"/>
      <c r="AT161" s="172" t="s">
        <v>182</v>
      </c>
      <c r="AU161" s="172" t="s">
        <v>80</v>
      </c>
      <c r="AV161" s="14" t="s">
        <v>86</v>
      </c>
      <c r="AW161" s="14" t="s">
        <v>25</v>
      </c>
      <c r="AX161" s="14" t="s">
        <v>76</v>
      </c>
      <c r="AY161" s="172" t="s">
        <v>175</v>
      </c>
    </row>
    <row r="162" spans="1:65" s="12" customFormat="1" ht="22.9" customHeight="1" x14ac:dyDescent="0.2">
      <c r="B162" s="137"/>
      <c r="D162" s="138" t="s">
        <v>68</v>
      </c>
      <c r="E162" s="147" t="s">
        <v>102</v>
      </c>
      <c r="F162" s="147" t="s">
        <v>226</v>
      </c>
      <c r="J162" s="148"/>
      <c r="L162" s="137"/>
      <c r="M162" s="141"/>
      <c r="N162" s="142"/>
      <c r="O162" s="142"/>
      <c r="P162" s="143">
        <f>SUM(P163:P207)</f>
        <v>444.17975999999999</v>
      </c>
      <c r="Q162" s="142"/>
      <c r="R162" s="143">
        <f>SUM(R163:R207)</f>
        <v>268.13986799999998</v>
      </c>
      <c r="S162" s="142"/>
      <c r="T162" s="144">
        <f>SUM(T163:T207)</f>
        <v>17.853259000000001</v>
      </c>
      <c r="AR162" s="138" t="s">
        <v>76</v>
      </c>
      <c r="AT162" s="145" t="s">
        <v>68</v>
      </c>
      <c r="AU162" s="145" t="s">
        <v>76</v>
      </c>
      <c r="AY162" s="138" t="s">
        <v>175</v>
      </c>
      <c r="BK162" s="146">
        <f>SUM(BK163:BK207)</f>
        <v>0</v>
      </c>
    </row>
    <row r="163" spans="1:65" s="2" customFormat="1" ht="16.5" customHeight="1" x14ac:dyDescent="0.2">
      <c r="A163" s="28"/>
      <c r="B163" s="149"/>
      <c r="C163" s="150" t="s">
        <v>113</v>
      </c>
      <c r="D163" s="150" t="s">
        <v>177</v>
      </c>
      <c r="E163" s="151" t="s">
        <v>227</v>
      </c>
      <c r="F163" s="152" t="s">
        <v>228</v>
      </c>
      <c r="G163" s="153" t="s">
        <v>180</v>
      </c>
      <c r="H163" s="154">
        <v>532.87099999999998</v>
      </c>
      <c r="I163" s="155"/>
      <c r="J163" s="155"/>
      <c r="K163" s="156"/>
      <c r="L163" s="29"/>
      <c r="M163" s="157" t="s">
        <v>1</v>
      </c>
      <c r="N163" s="158" t="s">
        <v>35</v>
      </c>
      <c r="O163" s="159">
        <v>8.6999999999999994E-2</v>
      </c>
      <c r="P163" s="159">
        <f>O163*H163</f>
        <v>46.359776999999994</v>
      </c>
      <c r="Q163" s="159">
        <v>0</v>
      </c>
      <c r="R163" s="159">
        <f>Q163*H163</f>
        <v>0</v>
      </c>
      <c r="S163" s="159">
        <v>0</v>
      </c>
      <c r="T163" s="160">
        <f>S163*H163</f>
        <v>0</v>
      </c>
      <c r="U163" s="28"/>
      <c r="V163" s="28"/>
      <c r="W163" s="28"/>
      <c r="X163" s="28"/>
      <c r="Y163" s="28"/>
      <c r="Z163" s="28"/>
      <c r="AA163" s="28"/>
      <c r="AB163" s="28"/>
      <c r="AC163" s="28"/>
      <c r="AD163" s="28"/>
      <c r="AE163" s="28"/>
      <c r="AR163" s="161" t="s">
        <v>86</v>
      </c>
      <c r="AT163" s="161" t="s">
        <v>177</v>
      </c>
      <c r="AU163" s="161" t="s">
        <v>80</v>
      </c>
      <c r="AY163" s="16" t="s">
        <v>175</v>
      </c>
      <c r="BE163" s="162">
        <f>IF(N163="základná",J163,0)</f>
        <v>0</v>
      </c>
      <c r="BF163" s="162">
        <f>IF(N163="znížená",J163,0)</f>
        <v>0</v>
      </c>
      <c r="BG163" s="162">
        <f>IF(N163="zákl. prenesená",J163,0)</f>
        <v>0</v>
      </c>
      <c r="BH163" s="162">
        <f>IF(N163="zníž. prenesená",J163,0)</f>
        <v>0</v>
      </c>
      <c r="BI163" s="162">
        <f>IF(N163="nulová",J163,0)</f>
        <v>0</v>
      </c>
      <c r="BJ163" s="16" t="s">
        <v>80</v>
      </c>
      <c r="BK163" s="162">
        <f>ROUND(I163*H163,2)</f>
        <v>0</v>
      </c>
      <c r="BL163" s="16" t="s">
        <v>86</v>
      </c>
      <c r="BM163" s="161" t="s">
        <v>229</v>
      </c>
    </row>
    <row r="164" spans="1:65" s="2" customFormat="1" ht="33" customHeight="1" x14ac:dyDescent="0.2">
      <c r="A164" s="28"/>
      <c r="B164" s="149"/>
      <c r="C164" s="150" t="s">
        <v>117</v>
      </c>
      <c r="D164" s="150" t="s">
        <v>177</v>
      </c>
      <c r="E164" s="151" t="s">
        <v>230</v>
      </c>
      <c r="F164" s="152" t="s">
        <v>231</v>
      </c>
      <c r="G164" s="153" t="s">
        <v>180</v>
      </c>
      <c r="H164" s="154">
        <v>625.79999999999995</v>
      </c>
      <c r="I164" s="155"/>
      <c r="J164" s="155"/>
      <c r="K164" s="156"/>
      <c r="L164" s="29"/>
      <c r="M164" s="157" t="s">
        <v>1</v>
      </c>
      <c r="N164" s="158" t="s">
        <v>35</v>
      </c>
      <c r="O164" s="159">
        <v>0.14599999999999999</v>
      </c>
      <c r="P164" s="159">
        <f>O164*H164</f>
        <v>91.366799999999984</v>
      </c>
      <c r="Q164" s="159">
        <v>2.572E-2</v>
      </c>
      <c r="R164" s="159">
        <f>Q164*H164</f>
        <v>16.095575999999998</v>
      </c>
      <c r="S164" s="159">
        <v>0</v>
      </c>
      <c r="T164" s="160">
        <f>S164*H164</f>
        <v>0</v>
      </c>
      <c r="U164" s="28"/>
      <c r="V164" s="28"/>
      <c r="W164" s="28"/>
      <c r="X164" s="28"/>
      <c r="Y164" s="28"/>
      <c r="Z164" s="28"/>
      <c r="AA164" s="28"/>
      <c r="AB164" s="28"/>
      <c r="AC164" s="28"/>
      <c r="AD164" s="28"/>
      <c r="AE164" s="28"/>
      <c r="AR164" s="161" t="s">
        <v>86</v>
      </c>
      <c r="AT164" s="161" t="s">
        <v>177</v>
      </c>
      <c r="AU164" s="161" t="s">
        <v>80</v>
      </c>
      <c r="AY164" s="16" t="s">
        <v>175</v>
      </c>
      <c r="BE164" s="162">
        <f>IF(N164="základná",J164,0)</f>
        <v>0</v>
      </c>
      <c r="BF164" s="162">
        <f>IF(N164="znížená",J164,0)</f>
        <v>0</v>
      </c>
      <c r="BG164" s="162">
        <f>IF(N164="zákl. prenesená",J164,0)</f>
        <v>0</v>
      </c>
      <c r="BH164" s="162">
        <f>IF(N164="zníž. prenesená",J164,0)</f>
        <v>0</v>
      </c>
      <c r="BI164" s="162">
        <f>IF(N164="nulová",J164,0)</f>
        <v>0</v>
      </c>
      <c r="BJ164" s="16" t="s">
        <v>80</v>
      </c>
      <c r="BK164" s="162">
        <f>ROUND(I164*H164,2)</f>
        <v>0</v>
      </c>
      <c r="BL164" s="16" t="s">
        <v>86</v>
      </c>
      <c r="BM164" s="161" t="s">
        <v>232</v>
      </c>
    </row>
    <row r="165" spans="1:65" s="13" customFormat="1" x14ac:dyDescent="0.2">
      <c r="B165" s="163"/>
      <c r="D165" s="164" t="s">
        <v>182</v>
      </c>
      <c r="E165" s="165" t="s">
        <v>1</v>
      </c>
      <c r="F165" s="166" t="s">
        <v>211</v>
      </c>
      <c r="H165" s="167">
        <v>625.79999999999995</v>
      </c>
      <c r="L165" s="163"/>
      <c r="M165" s="168"/>
      <c r="N165" s="169"/>
      <c r="O165" s="169"/>
      <c r="P165" s="169"/>
      <c r="Q165" s="169"/>
      <c r="R165" s="169"/>
      <c r="S165" s="169"/>
      <c r="T165" s="170"/>
      <c r="AT165" s="165" t="s">
        <v>182</v>
      </c>
      <c r="AU165" s="165" t="s">
        <v>80</v>
      </c>
      <c r="AV165" s="13" t="s">
        <v>80</v>
      </c>
      <c r="AW165" s="13" t="s">
        <v>25</v>
      </c>
      <c r="AX165" s="13" t="s">
        <v>76</v>
      </c>
      <c r="AY165" s="165" t="s">
        <v>175</v>
      </c>
    </row>
    <row r="166" spans="1:65" s="2" customFormat="1" ht="44.25" customHeight="1" x14ac:dyDescent="0.2">
      <c r="A166" s="28"/>
      <c r="B166" s="149"/>
      <c r="C166" s="150" t="s">
        <v>119</v>
      </c>
      <c r="D166" s="150" t="s">
        <v>177</v>
      </c>
      <c r="E166" s="151" t="s">
        <v>233</v>
      </c>
      <c r="F166" s="152" t="s">
        <v>234</v>
      </c>
      <c r="G166" s="153" t="s">
        <v>180</v>
      </c>
      <c r="H166" s="154">
        <v>2503.1999999999998</v>
      </c>
      <c r="I166" s="155"/>
      <c r="J166" s="155"/>
      <c r="K166" s="156"/>
      <c r="L166" s="29"/>
      <c r="M166" s="157" t="s">
        <v>1</v>
      </c>
      <c r="N166" s="158" t="s">
        <v>35</v>
      </c>
      <c r="O166" s="159">
        <v>6.0000000000000001E-3</v>
      </c>
      <c r="P166" s="159">
        <f>O166*H166</f>
        <v>15.0192</v>
      </c>
      <c r="Q166" s="159">
        <v>0</v>
      </c>
      <c r="R166" s="159">
        <f>Q166*H166</f>
        <v>0</v>
      </c>
      <c r="S166" s="159">
        <v>0</v>
      </c>
      <c r="T166" s="160">
        <f>S166*H166</f>
        <v>0</v>
      </c>
      <c r="U166" s="28"/>
      <c r="V166" s="28"/>
      <c r="W166" s="28"/>
      <c r="X166" s="28"/>
      <c r="Y166" s="28"/>
      <c r="Z166" s="28"/>
      <c r="AA166" s="28"/>
      <c r="AB166" s="28"/>
      <c r="AC166" s="28"/>
      <c r="AD166" s="28"/>
      <c r="AE166" s="28"/>
      <c r="AR166" s="161" t="s">
        <v>86</v>
      </c>
      <c r="AT166" s="161" t="s">
        <v>177</v>
      </c>
      <c r="AU166" s="161" t="s">
        <v>80</v>
      </c>
      <c r="AY166" s="16" t="s">
        <v>175</v>
      </c>
      <c r="BE166" s="162">
        <f>IF(N166="základná",J166,0)</f>
        <v>0</v>
      </c>
      <c r="BF166" s="162">
        <f>IF(N166="znížená",J166,0)</f>
        <v>0</v>
      </c>
      <c r="BG166" s="162">
        <f>IF(N166="zákl. prenesená",J166,0)</f>
        <v>0</v>
      </c>
      <c r="BH166" s="162">
        <f>IF(N166="zníž. prenesená",J166,0)</f>
        <v>0</v>
      </c>
      <c r="BI166" s="162">
        <f>IF(N166="nulová",J166,0)</f>
        <v>0</v>
      </c>
      <c r="BJ166" s="16" t="s">
        <v>80</v>
      </c>
      <c r="BK166" s="162">
        <f>ROUND(I166*H166,2)</f>
        <v>0</v>
      </c>
      <c r="BL166" s="16" t="s">
        <v>86</v>
      </c>
      <c r="BM166" s="161" t="s">
        <v>235</v>
      </c>
    </row>
    <row r="167" spans="1:65" s="13" customFormat="1" x14ac:dyDescent="0.2">
      <c r="B167" s="163"/>
      <c r="D167" s="164" t="s">
        <v>182</v>
      </c>
      <c r="F167" s="166" t="s">
        <v>236</v>
      </c>
      <c r="H167" s="167">
        <v>2503.1999999999998</v>
      </c>
      <c r="L167" s="163"/>
      <c r="M167" s="168"/>
      <c r="N167" s="169"/>
      <c r="O167" s="169"/>
      <c r="P167" s="169"/>
      <c r="Q167" s="169"/>
      <c r="R167" s="169"/>
      <c r="S167" s="169"/>
      <c r="T167" s="170"/>
      <c r="AT167" s="165" t="s">
        <v>182</v>
      </c>
      <c r="AU167" s="165" t="s">
        <v>80</v>
      </c>
      <c r="AV167" s="13" t="s">
        <v>80</v>
      </c>
      <c r="AW167" s="13" t="s">
        <v>3</v>
      </c>
      <c r="AX167" s="13" t="s">
        <v>76</v>
      </c>
      <c r="AY167" s="165" t="s">
        <v>175</v>
      </c>
    </row>
    <row r="168" spans="1:65" s="2" customFormat="1" ht="33" customHeight="1" x14ac:dyDescent="0.2">
      <c r="A168" s="28"/>
      <c r="B168" s="149"/>
      <c r="C168" s="150" t="s">
        <v>121</v>
      </c>
      <c r="D168" s="150" t="s">
        <v>177</v>
      </c>
      <c r="E168" s="151" t="s">
        <v>237</v>
      </c>
      <c r="F168" s="152" t="s">
        <v>238</v>
      </c>
      <c r="G168" s="153" t="s">
        <v>180</v>
      </c>
      <c r="H168" s="154">
        <v>625.79999999999995</v>
      </c>
      <c r="I168" s="155"/>
      <c r="J168" s="155"/>
      <c r="K168" s="156"/>
      <c r="L168" s="29"/>
      <c r="M168" s="157" t="s">
        <v>1</v>
      </c>
      <c r="N168" s="158" t="s">
        <v>35</v>
      </c>
      <c r="O168" s="159">
        <v>0.104</v>
      </c>
      <c r="P168" s="159">
        <f>O168*H168</f>
        <v>65.083199999999991</v>
      </c>
      <c r="Q168" s="159">
        <v>2.572E-2</v>
      </c>
      <c r="R168" s="159">
        <f>Q168*H168</f>
        <v>16.095575999999998</v>
      </c>
      <c r="S168" s="159">
        <v>0</v>
      </c>
      <c r="T168" s="160">
        <f>S168*H168</f>
        <v>0</v>
      </c>
      <c r="U168" s="28"/>
      <c r="V168" s="28"/>
      <c r="W168" s="28"/>
      <c r="X168" s="28"/>
      <c r="Y168" s="28"/>
      <c r="Z168" s="28"/>
      <c r="AA168" s="28"/>
      <c r="AB168" s="28"/>
      <c r="AC168" s="28"/>
      <c r="AD168" s="28"/>
      <c r="AE168" s="28"/>
      <c r="AR168" s="161" t="s">
        <v>86</v>
      </c>
      <c r="AT168" s="161" t="s">
        <v>177</v>
      </c>
      <c r="AU168" s="161" t="s">
        <v>80</v>
      </c>
      <c r="AY168" s="16" t="s">
        <v>175</v>
      </c>
      <c r="BE168" s="162">
        <f>IF(N168="základná",J168,0)</f>
        <v>0</v>
      </c>
      <c r="BF168" s="162">
        <f>IF(N168="znížená",J168,0)</f>
        <v>0</v>
      </c>
      <c r="BG168" s="162">
        <f>IF(N168="zákl. prenesená",J168,0)</f>
        <v>0</v>
      </c>
      <c r="BH168" s="162">
        <f>IF(N168="zníž. prenesená",J168,0)</f>
        <v>0</v>
      </c>
      <c r="BI168" s="162">
        <f>IF(N168="nulová",J168,0)</f>
        <v>0</v>
      </c>
      <c r="BJ168" s="16" t="s">
        <v>80</v>
      </c>
      <c r="BK168" s="162">
        <f>ROUND(I168*H168,2)</f>
        <v>0</v>
      </c>
      <c r="BL168" s="16" t="s">
        <v>86</v>
      </c>
      <c r="BM168" s="161" t="s">
        <v>239</v>
      </c>
    </row>
    <row r="169" spans="1:65" s="2" customFormat="1" ht="16.5" customHeight="1" x14ac:dyDescent="0.2">
      <c r="A169" s="28"/>
      <c r="B169" s="149"/>
      <c r="C169" s="150" t="s">
        <v>123</v>
      </c>
      <c r="D169" s="150" t="s">
        <v>177</v>
      </c>
      <c r="E169" s="151" t="s">
        <v>240</v>
      </c>
      <c r="F169" s="152" t="s">
        <v>241</v>
      </c>
      <c r="G169" s="153" t="s">
        <v>180</v>
      </c>
      <c r="H169" s="154">
        <v>625.79999999999995</v>
      </c>
      <c r="I169" s="155"/>
      <c r="J169" s="155"/>
      <c r="K169" s="156"/>
      <c r="L169" s="29"/>
      <c r="M169" s="157" t="s">
        <v>1</v>
      </c>
      <c r="N169" s="158" t="s">
        <v>35</v>
      </c>
      <c r="O169" s="159">
        <v>4.0129999999999999E-2</v>
      </c>
      <c r="P169" s="159">
        <f>O169*H169</f>
        <v>25.113353999999998</v>
      </c>
      <c r="Q169" s="159">
        <v>5.0000000000000002E-5</v>
      </c>
      <c r="R169" s="159">
        <f>Q169*H169</f>
        <v>3.1289999999999998E-2</v>
      </c>
      <c r="S169" s="159">
        <v>0</v>
      </c>
      <c r="T169" s="160">
        <f>S169*H169</f>
        <v>0</v>
      </c>
      <c r="U169" s="28"/>
      <c r="V169" s="28"/>
      <c r="W169" s="28"/>
      <c r="X169" s="28"/>
      <c r="Y169" s="28"/>
      <c r="Z169" s="28"/>
      <c r="AA169" s="28"/>
      <c r="AB169" s="28"/>
      <c r="AC169" s="28"/>
      <c r="AD169" s="28"/>
      <c r="AE169" s="28"/>
      <c r="AR169" s="161" t="s">
        <v>86</v>
      </c>
      <c r="AT169" s="161" t="s">
        <v>177</v>
      </c>
      <c r="AU169" s="161" t="s">
        <v>80</v>
      </c>
      <c r="AY169" s="16" t="s">
        <v>175</v>
      </c>
      <c r="BE169" s="162">
        <f>IF(N169="základná",J169,0)</f>
        <v>0</v>
      </c>
      <c r="BF169" s="162">
        <f>IF(N169="znížená",J169,0)</f>
        <v>0</v>
      </c>
      <c r="BG169" s="162">
        <f>IF(N169="zákl. prenesená",J169,0)</f>
        <v>0</v>
      </c>
      <c r="BH169" s="162">
        <f>IF(N169="zníž. prenesená",J169,0)</f>
        <v>0</v>
      </c>
      <c r="BI169" s="162">
        <f>IF(N169="nulová",J169,0)</f>
        <v>0</v>
      </c>
      <c r="BJ169" s="16" t="s">
        <v>80</v>
      </c>
      <c r="BK169" s="162">
        <f>ROUND(I169*H169,2)</f>
        <v>0</v>
      </c>
      <c r="BL169" s="16" t="s">
        <v>86</v>
      </c>
      <c r="BM169" s="161" t="s">
        <v>242</v>
      </c>
    </row>
    <row r="170" spans="1:65" s="2" customFormat="1" ht="16.5" customHeight="1" x14ac:dyDescent="0.2">
      <c r="A170" s="28"/>
      <c r="B170" s="149"/>
      <c r="C170" s="150" t="s">
        <v>243</v>
      </c>
      <c r="D170" s="150" t="s">
        <v>177</v>
      </c>
      <c r="E170" s="151" t="s">
        <v>244</v>
      </c>
      <c r="F170" s="152" t="s">
        <v>245</v>
      </c>
      <c r="G170" s="153" t="s">
        <v>180</v>
      </c>
      <c r="H170" s="154">
        <v>625.79999999999995</v>
      </c>
      <c r="I170" s="155"/>
      <c r="J170" s="155"/>
      <c r="K170" s="156"/>
      <c r="L170" s="29"/>
      <c r="M170" s="157" t="s">
        <v>1</v>
      </c>
      <c r="N170" s="158" t="s">
        <v>35</v>
      </c>
      <c r="O170" s="159">
        <v>0.04</v>
      </c>
      <c r="P170" s="159">
        <f>O170*H170</f>
        <v>25.032</v>
      </c>
      <c r="Q170" s="159">
        <v>0</v>
      </c>
      <c r="R170" s="159">
        <f>Q170*H170</f>
        <v>0</v>
      </c>
      <c r="S170" s="159">
        <v>0</v>
      </c>
      <c r="T170" s="160">
        <f>S170*H170</f>
        <v>0</v>
      </c>
      <c r="U170" s="28"/>
      <c r="V170" s="28"/>
      <c r="W170" s="28"/>
      <c r="X170" s="28"/>
      <c r="Y170" s="28"/>
      <c r="Z170" s="28"/>
      <c r="AA170" s="28"/>
      <c r="AB170" s="28"/>
      <c r="AC170" s="28"/>
      <c r="AD170" s="28"/>
      <c r="AE170" s="28"/>
      <c r="AR170" s="161" t="s">
        <v>86</v>
      </c>
      <c r="AT170" s="161" t="s">
        <v>177</v>
      </c>
      <c r="AU170" s="161" t="s">
        <v>80</v>
      </c>
      <c r="AY170" s="16" t="s">
        <v>175</v>
      </c>
      <c r="BE170" s="162">
        <f>IF(N170="základná",J170,0)</f>
        <v>0</v>
      </c>
      <c r="BF170" s="162">
        <f>IF(N170="znížená",J170,0)</f>
        <v>0</v>
      </c>
      <c r="BG170" s="162">
        <f>IF(N170="zákl. prenesená",J170,0)</f>
        <v>0</v>
      </c>
      <c r="BH170" s="162">
        <f>IF(N170="zníž. prenesená",J170,0)</f>
        <v>0</v>
      </c>
      <c r="BI170" s="162">
        <f>IF(N170="nulová",J170,0)</f>
        <v>0</v>
      </c>
      <c r="BJ170" s="16" t="s">
        <v>80</v>
      </c>
      <c r="BK170" s="162">
        <f>ROUND(I170*H170,2)</f>
        <v>0</v>
      </c>
      <c r="BL170" s="16" t="s">
        <v>86</v>
      </c>
      <c r="BM170" s="161" t="s">
        <v>246</v>
      </c>
    </row>
    <row r="171" spans="1:65" s="2" customFormat="1" ht="16.5" customHeight="1" x14ac:dyDescent="0.2">
      <c r="A171" s="28"/>
      <c r="B171" s="149"/>
      <c r="C171" s="150" t="s">
        <v>247</v>
      </c>
      <c r="D171" s="150" t="s">
        <v>177</v>
      </c>
      <c r="E171" s="151" t="s">
        <v>248</v>
      </c>
      <c r="F171" s="152" t="s">
        <v>249</v>
      </c>
      <c r="G171" s="153" t="s">
        <v>250</v>
      </c>
      <c r="H171" s="154">
        <v>59.204999999999998</v>
      </c>
      <c r="I171" s="155"/>
      <c r="J171" s="155"/>
      <c r="K171" s="156"/>
      <c r="L171" s="29"/>
      <c r="M171" s="157" t="s">
        <v>1</v>
      </c>
      <c r="N171" s="158" t="s">
        <v>35</v>
      </c>
      <c r="O171" s="159">
        <v>0</v>
      </c>
      <c r="P171" s="159">
        <f>O171*H171</f>
        <v>0</v>
      </c>
      <c r="Q171" s="159">
        <v>0</v>
      </c>
      <c r="R171" s="159">
        <f>Q171*H171</f>
        <v>0</v>
      </c>
      <c r="S171" s="159">
        <v>0</v>
      </c>
      <c r="T171" s="160">
        <f>S171*H171</f>
        <v>0</v>
      </c>
      <c r="U171" s="28"/>
      <c r="V171" s="28"/>
      <c r="W171" s="28"/>
      <c r="X171" s="28"/>
      <c r="Y171" s="28"/>
      <c r="Z171" s="28"/>
      <c r="AA171" s="28"/>
      <c r="AB171" s="28"/>
      <c r="AC171" s="28"/>
      <c r="AD171" s="28"/>
      <c r="AE171" s="28"/>
      <c r="AR171" s="161" t="s">
        <v>86</v>
      </c>
      <c r="AT171" s="161" t="s">
        <v>177</v>
      </c>
      <c r="AU171" s="161" t="s">
        <v>80</v>
      </c>
      <c r="AY171" s="16" t="s">
        <v>175</v>
      </c>
      <c r="BE171" s="162">
        <f>IF(N171="základná",J171,0)</f>
        <v>0</v>
      </c>
      <c r="BF171" s="162">
        <f>IF(N171="znížená",J171,0)</f>
        <v>0</v>
      </c>
      <c r="BG171" s="162">
        <f>IF(N171="zákl. prenesená",J171,0)</f>
        <v>0</v>
      </c>
      <c r="BH171" s="162">
        <f>IF(N171="zníž. prenesená",J171,0)</f>
        <v>0</v>
      </c>
      <c r="BI171" s="162">
        <f>IF(N171="nulová",J171,0)</f>
        <v>0</v>
      </c>
      <c r="BJ171" s="16" t="s">
        <v>80</v>
      </c>
      <c r="BK171" s="162">
        <f>ROUND(I171*H171,2)</f>
        <v>0</v>
      </c>
      <c r="BL171" s="16" t="s">
        <v>86</v>
      </c>
      <c r="BM171" s="161" t="s">
        <v>251</v>
      </c>
    </row>
    <row r="172" spans="1:65" s="13" customFormat="1" x14ac:dyDescent="0.2">
      <c r="B172" s="163"/>
      <c r="D172" s="164" t="s">
        <v>182</v>
      </c>
      <c r="E172" s="165" t="s">
        <v>1</v>
      </c>
      <c r="F172" s="166" t="s">
        <v>252</v>
      </c>
      <c r="H172" s="167">
        <v>17.079999999999998</v>
      </c>
      <c r="L172" s="163"/>
      <c r="M172" s="168"/>
      <c r="N172" s="169"/>
      <c r="O172" s="169"/>
      <c r="P172" s="169"/>
      <c r="Q172" s="169"/>
      <c r="R172" s="169"/>
      <c r="S172" s="169"/>
      <c r="T172" s="170"/>
      <c r="AT172" s="165" t="s">
        <v>182</v>
      </c>
      <c r="AU172" s="165" t="s">
        <v>80</v>
      </c>
      <c r="AV172" s="13" t="s">
        <v>80</v>
      </c>
      <c r="AW172" s="13" t="s">
        <v>25</v>
      </c>
      <c r="AX172" s="13" t="s">
        <v>69</v>
      </c>
      <c r="AY172" s="165" t="s">
        <v>175</v>
      </c>
    </row>
    <row r="173" spans="1:65" s="13" customFormat="1" x14ac:dyDescent="0.2">
      <c r="B173" s="163"/>
      <c r="D173" s="164" t="s">
        <v>182</v>
      </c>
      <c r="E173" s="165" t="s">
        <v>1</v>
      </c>
      <c r="F173" s="166" t="s">
        <v>253</v>
      </c>
      <c r="H173" s="167">
        <v>22.745000000000001</v>
      </c>
      <c r="L173" s="163"/>
      <c r="M173" s="168"/>
      <c r="N173" s="169"/>
      <c r="O173" s="169"/>
      <c r="P173" s="169"/>
      <c r="Q173" s="169"/>
      <c r="R173" s="169"/>
      <c r="S173" s="169"/>
      <c r="T173" s="170"/>
      <c r="AT173" s="165" t="s">
        <v>182</v>
      </c>
      <c r="AU173" s="165" t="s">
        <v>80</v>
      </c>
      <c r="AV173" s="13" t="s">
        <v>80</v>
      </c>
      <c r="AW173" s="13" t="s">
        <v>25</v>
      </c>
      <c r="AX173" s="13" t="s">
        <v>69</v>
      </c>
      <c r="AY173" s="165" t="s">
        <v>175</v>
      </c>
    </row>
    <row r="174" spans="1:65" s="13" customFormat="1" x14ac:dyDescent="0.2">
      <c r="B174" s="163"/>
      <c r="D174" s="164" t="s">
        <v>182</v>
      </c>
      <c r="E174" s="165" t="s">
        <v>1</v>
      </c>
      <c r="F174" s="166" t="s">
        <v>254</v>
      </c>
      <c r="H174" s="167">
        <v>19.38</v>
      </c>
      <c r="L174" s="163"/>
      <c r="M174" s="168"/>
      <c r="N174" s="169"/>
      <c r="O174" s="169"/>
      <c r="P174" s="169"/>
      <c r="Q174" s="169"/>
      <c r="R174" s="169"/>
      <c r="S174" s="169"/>
      <c r="T174" s="170"/>
      <c r="AT174" s="165" t="s">
        <v>182</v>
      </c>
      <c r="AU174" s="165" t="s">
        <v>80</v>
      </c>
      <c r="AV174" s="13" t="s">
        <v>80</v>
      </c>
      <c r="AW174" s="13" t="s">
        <v>25</v>
      </c>
      <c r="AX174" s="13" t="s">
        <v>69</v>
      </c>
      <c r="AY174" s="165" t="s">
        <v>175</v>
      </c>
    </row>
    <row r="175" spans="1:65" s="14" customFormat="1" x14ac:dyDescent="0.2">
      <c r="B175" s="171"/>
      <c r="D175" s="164" t="s">
        <v>182</v>
      </c>
      <c r="E175" s="172" t="s">
        <v>1</v>
      </c>
      <c r="F175" s="173" t="s">
        <v>216</v>
      </c>
      <c r="H175" s="174">
        <v>59.204999999999998</v>
      </c>
      <c r="L175" s="171"/>
      <c r="M175" s="175"/>
      <c r="N175" s="176"/>
      <c r="O175" s="176"/>
      <c r="P175" s="176"/>
      <c r="Q175" s="176"/>
      <c r="R175" s="176"/>
      <c r="S175" s="176"/>
      <c r="T175" s="177"/>
      <c r="AT175" s="172" t="s">
        <v>182</v>
      </c>
      <c r="AU175" s="172" t="s">
        <v>80</v>
      </c>
      <c r="AV175" s="14" t="s">
        <v>86</v>
      </c>
      <c r="AW175" s="14" t="s">
        <v>25</v>
      </c>
      <c r="AX175" s="14" t="s">
        <v>76</v>
      </c>
      <c r="AY175" s="172" t="s">
        <v>175</v>
      </c>
    </row>
    <row r="176" spans="1:65" s="2" customFormat="1" ht="16.5" customHeight="1" x14ac:dyDescent="0.2">
      <c r="A176" s="28"/>
      <c r="B176" s="149"/>
      <c r="C176" s="150" t="s">
        <v>255</v>
      </c>
      <c r="D176" s="150" t="s">
        <v>177</v>
      </c>
      <c r="E176" s="151" t="s">
        <v>256</v>
      </c>
      <c r="F176" s="152" t="s">
        <v>257</v>
      </c>
      <c r="G176" s="153" t="s">
        <v>250</v>
      </c>
      <c r="H176" s="154">
        <v>225.65</v>
      </c>
      <c r="I176" s="155"/>
      <c r="J176" s="155"/>
      <c r="K176" s="156"/>
      <c r="L176" s="29"/>
      <c r="M176" s="157" t="s">
        <v>1</v>
      </c>
      <c r="N176" s="158" t="s">
        <v>35</v>
      </c>
      <c r="O176" s="159">
        <v>0</v>
      </c>
      <c r="P176" s="159">
        <f>O176*H176</f>
        <v>0</v>
      </c>
      <c r="Q176" s="159">
        <v>0.65800000000000003</v>
      </c>
      <c r="R176" s="159">
        <f>Q176*H176</f>
        <v>148.4777</v>
      </c>
      <c r="S176" s="159">
        <v>0</v>
      </c>
      <c r="T176" s="160">
        <f>S176*H176</f>
        <v>0</v>
      </c>
      <c r="U176" s="28"/>
      <c r="V176" s="28"/>
      <c r="W176" s="28"/>
      <c r="X176" s="28"/>
      <c r="Y176" s="28"/>
      <c r="Z176" s="28"/>
      <c r="AA176" s="28"/>
      <c r="AB176" s="28"/>
      <c r="AC176" s="28"/>
      <c r="AD176" s="28"/>
      <c r="AE176" s="28"/>
      <c r="AR176" s="161" t="s">
        <v>86</v>
      </c>
      <c r="AT176" s="161" t="s">
        <v>177</v>
      </c>
      <c r="AU176" s="161" t="s">
        <v>80</v>
      </c>
      <c r="AY176" s="16" t="s">
        <v>175</v>
      </c>
      <c r="BE176" s="162">
        <f>IF(N176="základná",J176,0)</f>
        <v>0</v>
      </c>
      <c r="BF176" s="162">
        <f>IF(N176="znížená",J176,0)</f>
        <v>0</v>
      </c>
      <c r="BG176" s="162">
        <f>IF(N176="zákl. prenesená",J176,0)</f>
        <v>0</v>
      </c>
      <c r="BH176" s="162">
        <f>IF(N176="zníž. prenesená",J176,0)</f>
        <v>0</v>
      </c>
      <c r="BI176" s="162">
        <f>IF(N176="nulová",J176,0)</f>
        <v>0</v>
      </c>
      <c r="BJ176" s="16" t="s">
        <v>80</v>
      </c>
      <c r="BK176" s="162">
        <f>ROUND(I176*H176,2)</f>
        <v>0</v>
      </c>
      <c r="BL176" s="16" t="s">
        <v>86</v>
      </c>
      <c r="BM176" s="161" t="s">
        <v>258</v>
      </c>
    </row>
    <row r="177" spans="1:65" s="13" customFormat="1" ht="33.75" x14ac:dyDescent="0.2">
      <c r="B177" s="163"/>
      <c r="D177" s="164" t="s">
        <v>182</v>
      </c>
      <c r="E177" s="165" t="s">
        <v>1</v>
      </c>
      <c r="F177" s="166" t="s">
        <v>259</v>
      </c>
      <c r="H177" s="167">
        <v>62.55</v>
      </c>
      <c r="L177" s="163"/>
      <c r="M177" s="168"/>
      <c r="N177" s="169"/>
      <c r="O177" s="169"/>
      <c r="P177" s="169"/>
      <c r="Q177" s="169"/>
      <c r="R177" s="169"/>
      <c r="S177" s="169"/>
      <c r="T177" s="170"/>
      <c r="AT177" s="165" t="s">
        <v>182</v>
      </c>
      <c r="AU177" s="165" t="s">
        <v>80</v>
      </c>
      <c r="AV177" s="13" t="s">
        <v>80</v>
      </c>
      <c r="AW177" s="13" t="s">
        <v>25</v>
      </c>
      <c r="AX177" s="13" t="s">
        <v>69</v>
      </c>
      <c r="AY177" s="165" t="s">
        <v>175</v>
      </c>
    </row>
    <row r="178" spans="1:65" s="13" customFormat="1" x14ac:dyDescent="0.2">
      <c r="B178" s="163"/>
      <c r="D178" s="164" t="s">
        <v>182</v>
      </c>
      <c r="E178" s="165" t="s">
        <v>1</v>
      </c>
      <c r="F178" s="166" t="s">
        <v>260</v>
      </c>
      <c r="H178" s="167">
        <v>12.87</v>
      </c>
      <c r="L178" s="163"/>
      <c r="M178" s="168"/>
      <c r="N178" s="169"/>
      <c r="O178" s="169"/>
      <c r="P178" s="169"/>
      <c r="Q178" s="169"/>
      <c r="R178" s="169"/>
      <c r="S178" s="169"/>
      <c r="T178" s="170"/>
      <c r="AT178" s="165" t="s">
        <v>182</v>
      </c>
      <c r="AU178" s="165" t="s">
        <v>80</v>
      </c>
      <c r="AV178" s="13" t="s">
        <v>80</v>
      </c>
      <c r="AW178" s="13" t="s">
        <v>25</v>
      </c>
      <c r="AX178" s="13" t="s">
        <v>69</v>
      </c>
      <c r="AY178" s="165" t="s">
        <v>175</v>
      </c>
    </row>
    <row r="179" spans="1:65" s="13" customFormat="1" ht="22.5" x14ac:dyDescent="0.2">
      <c r="B179" s="163"/>
      <c r="D179" s="164" t="s">
        <v>182</v>
      </c>
      <c r="E179" s="165" t="s">
        <v>1</v>
      </c>
      <c r="F179" s="166" t="s">
        <v>261</v>
      </c>
      <c r="H179" s="167">
        <v>60.38</v>
      </c>
      <c r="L179" s="163"/>
      <c r="M179" s="168"/>
      <c r="N179" s="169"/>
      <c r="O179" s="169"/>
      <c r="P179" s="169"/>
      <c r="Q179" s="169"/>
      <c r="R179" s="169"/>
      <c r="S179" s="169"/>
      <c r="T179" s="170"/>
      <c r="AT179" s="165" t="s">
        <v>182</v>
      </c>
      <c r="AU179" s="165" t="s">
        <v>80</v>
      </c>
      <c r="AV179" s="13" t="s">
        <v>80</v>
      </c>
      <c r="AW179" s="13" t="s">
        <v>25</v>
      </c>
      <c r="AX179" s="13" t="s">
        <v>69</v>
      </c>
      <c r="AY179" s="165" t="s">
        <v>175</v>
      </c>
    </row>
    <row r="180" spans="1:65" s="13" customFormat="1" x14ac:dyDescent="0.2">
      <c r="B180" s="163"/>
      <c r="D180" s="164" t="s">
        <v>182</v>
      </c>
      <c r="E180" s="165" t="s">
        <v>1</v>
      </c>
      <c r="F180" s="166" t="s">
        <v>262</v>
      </c>
      <c r="H180" s="167">
        <v>21.77</v>
      </c>
      <c r="L180" s="163"/>
      <c r="M180" s="168"/>
      <c r="N180" s="169"/>
      <c r="O180" s="169"/>
      <c r="P180" s="169"/>
      <c r="Q180" s="169"/>
      <c r="R180" s="169"/>
      <c r="S180" s="169"/>
      <c r="T180" s="170"/>
      <c r="AT180" s="165" t="s">
        <v>182</v>
      </c>
      <c r="AU180" s="165" t="s">
        <v>80</v>
      </c>
      <c r="AV180" s="13" t="s">
        <v>80</v>
      </c>
      <c r="AW180" s="13" t="s">
        <v>25</v>
      </c>
      <c r="AX180" s="13" t="s">
        <v>69</v>
      </c>
      <c r="AY180" s="165" t="s">
        <v>175</v>
      </c>
    </row>
    <row r="181" spans="1:65" s="13" customFormat="1" ht="22.5" x14ac:dyDescent="0.2">
      <c r="B181" s="163"/>
      <c r="D181" s="164" t="s">
        <v>182</v>
      </c>
      <c r="E181" s="165" t="s">
        <v>1</v>
      </c>
      <c r="F181" s="166" t="s">
        <v>263</v>
      </c>
      <c r="H181" s="167">
        <v>47.64</v>
      </c>
      <c r="L181" s="163"/>
      <c r="M181" s="168"/>
      <c r="N181" s="169"/>
      <c r="O181" s="169"/>
      <c r="P181" s="169"/>
      <c r="Q181" s="169"/>
      <c r="R181" s="169"/>
      <c r="S181" s="169"/>
      <c r="T181" s="170"/>
      <c r="AT181" s="165" t="s">
        <v>182</v>
      </c>
      <c r="AU181" s="165" t="s">
        <v>80</v>
      </c>
      <c r="AV181" s="13" t="s">
        <v>80</v>
      </c>
      <c r="AW181" s="13" t="s">
        <v>25</v>
      </c>
      <c r="AX181" s="13" t="s">
        <v>69</v>
      </c>
      <c r="AY181" s="165" t="s">
        <v>175</v>
      </c>
    </row>
    <row r="182" spans="1:65" s="13" customFormat="1" ht="22.5" x14ac:dyDescent="0.2">
      <c r="B182" s="163"/>
      <c r="D182" s="164" t="s">
        <v>182</v>
      </c>
      <c r="E182" s="165" t="s">
        <v>1</v>
      </c>
      <c r="F182" s="166" t="s">
        <v>264</v>
      </c>
      <c r="H182" s="167">
        <v>20.440000000000001</v>
      </c>
      <c r="L182" s="163"/>
      <c r="M182" s="168"/>
      <c r="N182" s="169"/>
      <c r="O182" s="169"/>
      <c r="P182" s="169"/>
      <c r="Q182" s="169"/>
      <c r="R182" s="169"/>
      <c r="S182" s="169"/>
      <c r="T182" s="170"/>
      <c r="AT182" s="165" t="s">
        <v>182</v>
      </c>
      <c r="AU182" s="165" t="s">
        <v>80</v>
      </c>
      <c r="AV182" s="13" t="s">
        <v>80</v>
      </c>
      <c r="AW182" s="13" t="s">
        <v>25</v>
      </c>
      <c r="AX182" s="13" t="s">
        <v>69</v>
      </c>
      <c r="AY182" s="165" t="s">
        <v>175</v>
      </c>
    </row>
    <row r="183" spans="1:65" s="14" customFormat="1" x14ac:dyDescent="0.2">
      <c r="B183" s="171"/>
      <c r="D183" s="164" t="s">
        <v>182</v>
      </c>
      <c r="E183" s="172" t="s">
        <v>1</v>
      </c>
      <c r="F183" s="173" t="s">
        <v>216</v>
      </c>
      <c r="H183" s="174">
        <v>225.65000000000003</v>
      </c>
      <c r="L183" s="171"/>
      <c r="M183" s="175"/>
      <c r="N183" s="176"/>
      <c r="O183" s="176"/>
      <c r="P183" s="176"/>
      <c r="Q183" s="176"/>
      <c r="R183" s="176"/>
      <c r="S183" s="176"/>
      <c r="T183" s="177"/>
      <c r="AT183" s="172" t="s">
        <v>182</v>
      </c>
      <c r="AU183" s="172" t="s">
        <v>80</v>
      </c>
      <c r="AV183" s="14" t="s">
        <v>86</v>
      </c>
      <c r="AW183" s="14" t="s">
        <v>25</v>
      </c>
      <c r="AX183" s="14" t="s">
        <v>76</v>
      </c>
      <c r="AY183" s="172" t="s">
        <v>175</v>
      </c>
    </row>
    <row r="184" spans="1:65" s="2" customFormat="1" ht="21.75" customHeight="1" x14ac:dyDescent="0.2">
      <c r="A184" s="28"/>
      <c r="B184" s="149"/>
      <c r="C184" s="150" t="s">
        <v>265</v>
      </c>
      <c r="D184" s="150" t="s">
        <v>177</v>
      </c>
      <c r="E184" s="151" t="s">
        <v>266</v>
      </c>
      <c r="F184" s="152" t="s">
        <v>267</v>
      </c>
      <c r="G184" s="153" t="s">
        <v>250</v>
      </c>
      <c r="H184" s="154">
        <v>184.86199999999999</v>
      </c>
      <c r="I184" s="155"/>
      <c r="J184" s="155"/>
      <c r="K184" s="156"/>
      <c r="L184" s="29"/>
      <c r="M184" s="157" t="s">
        <v>1</v>
      </c>
      <c r="N184" s="158" t="s">
        <v>35</v>
      </c>
      <c r="O184" s="159">
        <v>0</v>
      </c>
      <c r="P184" s="159">
        <f>O184*H184</f>
        <v>0</v>
      </c>
      <c r="Q184" s="159">
        <v>0.47299999999999998</v>
      </c>
      <c r="R184" s="159">
        <f>Q184*H184</f>
        <v>87.439725999999993</v>
      </c>
      <c r="S184" s="159">
        <v>0</v>
      </c>
      <c r="T184" s="160">
        <f>S184*H184</f>
        <v>0</v>
      </c>
      <c r="U184" s="28"/>
      <c r="V184" s="28"/>
      <c r="W184" s="28"/>
      <c r="X184" s="28"/>
      <c r="Y184" s="28"/>
      <c r="Z184" s="28"/>
      <c r="AA184" s="28"/>
      <c r="AB184" s="28"/>
      <c r="AC184" s="28"/>
      <c r="AD184" s="28"/>
      <c r="AE184" s="28"/>
      <c r="AR184" s="161" t="s">
        <v>86</v>
      </c>
      <c r="AT184" s="161" t="s">
        <v>177</v>
      </c>
      <c r="AU184" s="161" t="s">
        <v>80</v>
      </c>
      <c r="AY184" s="16" t="s">
        <v>175</v>
      </c>
      <c r="BE184" s="162">
        <f>IF(N184="základná",J184,0)</f>
        <v>0</v>
      </c>
      <c r="BF184" s="162">
        <f>IF(N184="znížená",J184,0)</f>
        <v>0</v>
      </c>
      <c r="BG184" s="162">
        <f>IF(N184="zákl. prenesená",J184,0)</f>
        <v>0</v>
      </c>
      <c r="BH184" s="162">
        <f>IF(N184="zníž. prenesená",J184,0)</f>
        <v>0</v>
      </c>
      <c r="BI184" s="162">
        <f>IF(N184="nulová",J184,0)</f>
        <v>0</v>
      </c>
      <c r="BJ184" s="16" t="s">
        <v>80</v>
      </c>
      <c r="BK184" s="162">
        <f>ROUND(I184*H184,2)</f>
        <v>0</v>
      </c>
      <c r="BL184" s="16" t="s">
        <v>86</v>
      </c>
      <c r="BM184" s="161" t="s">
        <v>268</v>
      </c>
    </row>
    <row r="185" spans="1:65" s="13" customFormat="1" ht="22.5" x14ac:dyDescent="0.2">
      <c r="B185" s="163"/>
      <c r="D185" s="164" t="s">
        <v>182</v>
      </c>
      <c r="E185" s="165" t="s">
        <v>1</v>
      </c>
      <c r="F185" s="166" t="s">
        <v>269</v>
      </c>
      <c r="H185" s="167">
        <v>51.6</v>
      </c>
      <c r="L185" s="163"/>
      <c r="M185" s="168"/>
      <c r="N185" s="169"/>
      <c r="O185" s="169"/>
      <c r="P185" s="169"/>
      <c r="Q185" s="169"/>
      <c r="R185" s="169"/>
      <c r="S185" s="169"/>
      <c r="T185" s="170"/>
      <c r="AT185" s="165" t="s">
        <v>182</v>
      </c>
      <c r="AU185" s="165" t="s">
        <v>80</v>
      </c>
      <c r="AV185" s="13" t="s">
        <v>80</v>
      </c>
      <c r="AW185" s="13" t="s">
        <v>25</v>
      </c>
      <c r="AX185" s="13" t="s">
        <v>69</v>
      </c>
      <c r="AY185" s="165" t="s">
        <v>175</v>
      </c>
    </row>
    <row r="186" spans="1:65" s="13" customFormat="1" ht="22.5" x14ac:dyDescent="0.2">
      <c r="B186" s="163"/>
      <c r="D186" s="164" t="s">
        <v>182</v>
      </c>
      <c r="E186" s="165" t="s">
        <v>1</v>
      </c>
      <c r="F186" s="166" t="s">
        <v>270</v>
      </c>
      <c r="H186" s="167">
        <v>34.26</v>
      </c>
      <c r="L186" s="163"/>
      <c r="M186" s="168"/>
      <c r="N186" s="169"/>
      <c r="O186" s="169"/>
      <c r="P186" s="169"/>
      <c r="Q186" s="169"/>
      <c r="R186" s="169"/>
      <c r="S186" s="169"/>
      <c r="T186" s="170"/>
      <c r="AT186" s="165" t="s">
        <v>182</v>
      </c>
      <c r="AU186" s="165" t="s">
        <v>80</v>
      </c>
      <c r="AV186" s="13" t="s">
        <v>80</v>
      </c>
      <c r="AW186" s="13" t="s">
        <v>25</v>
      </c>
      <c r="AX186" s="13" t="s">
        <v>69</v>
      </c>
      <c r="AY186" s="165" t="s">
        <v>175</v>
      </c>
    </row>
    <row r="187" spans="1:65" s="13" customFormat="1" ht="22.5" x14ac:dyDescent="0.2">
      <c r="B187" s="163"/>
      <c r="D187" s="164" t="s">
        <v>182</v>
      </c>
      <c r="E187" s="165" t="s">
        <v>1</v>
      </c>
      <c r="F187" s="166" t="s">
        <v>271</v>
      </c>
      <c r="H187" s="167">
        <v>30.19</v>
      </c>
      <c r="L187" s="163"/>
      <c r="M187" s="168"/>
      <c r="N187" s="169"/>
      <c r="O187" s="169"/>
      <c r="P187" s="169"/>
      <c r="Q187" s="169"/>
      <c r="R187" s="169"/>
      <c r="S187" s="169"/>
      <c r="T187" s="170"/>
      <c r="AT187" s="165" t="s">
        <v>182</v>
      </c>
      <c r="AU187" s="165" t="s">
        <v>80</v>
      </c>
      <c r="AV187" s="13" t="s">
        <v>80</v>
      </c>
      <c r="AW187" s="13" t="s">
        <v>25</v>
      </c>
      <c r="AX187" s="13" t="s">
        <v>69</v>
      </c>
      <c r="AY187" s="165" t="s">
        <v>175</v>
      </c>
    </row>
    <row r="188" spans="1:65" s="13" customFormat="1" x14ac:dyDescent="0.2">
      <c r="B188" s="163"/>
      <c r="D188" s="164" t="s">
        <v>182</v>
      </c>
      <c r="E188" s="165" t="s">
        <v>1</v>
      </c>
      <c r="F188" s="166" t="s">
        <v>272</v>
      </c>
      <c r="H188" s="167">
        <v>68.811999999999998</v>
      </c>
      <c r="L188" s="163"/>
      <c r="M188" s="168"/>
      <c r="N188" s="169"/>
      <c r="O188" s="169"/>
      <c r="P188" s="169"/>
      <c r="Q188" s="169"/>
      <c r="R188" s="169"/>
      <c r="S188" s="169"/>
      <c r="T188" s="170"/>
      <c r="AT188" s="165" t="s">
        <v>182</v>
      </c>
      <c r="AU188" s="165" t="s">
        <v>80</v>
      </c>
      <c r="AV188" s="13" t="s">
        <v>80</v>
      </c>
      <c r="AW188" s="13" t="s">
        <v>25</v>
      </c>
      <c r="AX188" s="13" t="s">
        <v>69</v>
      </c>
      <c r="AY188" s="165" t="s">
        <v>175</v>
      </c>
    </row>
    <row r="189" spans="1:65" s="14" customFormat="1" x14ac:dyDescent="0.2">
      <c r="B189" s="171"/>
      <c r="D189" s="164" t="s">
        <v>182</v>
      </c>
      <c r="E189" s="172" t="s">
        <v>1</v>
      </c>
      <c r="F189" s="173" t="s">
        <v>216</v>
      </c>
      <c r="H189" s="174">
        <v>184.86199999999999</v>
      </c>
      <c r="L189" s="171"/>
      <c r="M189" s="175"/>
      <c r="N189" s="176"/>
      <c r="O189" s="176"/>
      <c r="P189" s="176"/>
      <c r="Q189" s="176"/>
      <c r="R189" s="176"/>
      <c r="S189" s="176"/>
      <c r="T189" s="177"/>
      <c r="AT189" s="172" t="s">
        <v>182</v>
      </c>
      <c r="AU189" s="172" t="s">
        <v>80</v>
      </c>
      <c r="AV189" s="14" t="s">
        <v>86</v>
      </c>
      <c r="AW189" s="14" t="s">
        <v>25</v>
      </c>
      <c r="AX189" s="14" t="s">
        <v>76</v>
      </c>
      <c r="AY189" s="172" t="s">
        <v>175</v>
      </c>
    </row>
    <row r="190" spans="1:65" s="2" customFormat="1" ht="24.2" customHeight="1" x14ac:dyDescent="0.2">
      <c r="A190" s="28"/>
      <c r="B190" s="149"/>
      <c r="C190" s="150" t="s">
        <v>7</v>
      </c>
      <c r="D190" s="150" t="s">
        <v>177</v>
      </c>
      <c r="E190" s="151" t="s">
        <v>273</v>
      </c>
      <c r="F190" s="152" t="s">
        <v>274</v>
      </c>
      <c r="G190" s="153" t="s">
        <v>275</v>
      </c>
      <c r="H190" s="154">
        <v>30</v>
      </c>
      <c r="I190" s="155"/>
      <c r="J190" s="155"/>
      <c r="K190" s="156"/>
      <c r="L190" s="29"/>
      <c r="M190" s="157" t="s">
        <v>1</v>
      </c>
      <c r="N190" s="158" t="s">
        <v>35</v>
      </c>
      <c r="O190" s="159">
        <v>0.93300000000000005</v>
      </c>
      <c r="P190" s="159">
        <f>O190*H190</f>
        <v>27.990000000000002</v>
      </c>
      <c r="Q190" s="159">
        <v>0</v>
      </c>
      <c r="R190" s="159">
        <f>Q190*H190</f>
        <v>0</v>
      </c>
      <c r="S190" s="159">
        <v>0.08</v>
      </c>
      <c r="T190" s="160">
        <f>S190*H190</f>
        <v>2.4</v>
      </c>
      <c r="U190" s="28"/>
      <c r="V190" s="28"/>
      <c r="W190" s="28"/>
      <c r="X190" s="28"/>
      <c r="Y190" s="28"/>
      <c r="Z190" s="28"/>
      <c r="AA190" s="28"/>
      <c r="AB190" s="28"/>
      <c r="AC190" s="28"/>
      <c r="AD190" s="28"/>
      <c r="AE190" s="28"/>
      <c r="AR190" s="161" t="s">
        <v>86</v>
      </c>
      <c r="AT190" s="161" t="s">
        <v>177</v>
      </c>
      <c r="AU190" s="161" t="s">
        <v>80</v>
      </c>
      <c r="AY190" s="16" t="s">
        <v>175</v>
      </c>
      <c r="BE190" s="162">
        <f>IF(N190="základná",J190,0)</f>
        <v>0</v>
      </c>
      <c r="BF190" s="162">
        <f>IF(N190="znížená",J190,0)</f>
        <v>0</v>
      </c>
      <c r="BG190" s="162">
        <f>IF(N190="zákl. prenesená",J190,0)</f>
        <v>0</v>
      </c>
      <c r="BH190" s="162">
        <f>IF(N190="zníž. prenesená",J190,0)</f>
        <v>0</v>
      </c>
      <c r="BI190" s="162">
        <f>IF(N190="nulová",J190,0)</f>
        <v>0</v>
      </c>
      <c r="BJ190" s="16" t="s">
        <v>80</v>
      </c>
      <c r="BK190" s="162">
        <f>ROUND(I190*H190,2)</f>
        <v>0</v>
      </c>
      <c r="BL190" s="16" t="s">
        <v>86</v>
      </c>
      <c r="BM190" s="161" t="s">
        <v>276</v>
      </c>
    </row>
    <row r="191" spans="1:65" s="2" customFormat="1" ht="24.2" customHeight="1" x14ac:dyDescent="0.2">
      <c r="A191" s="28"/>
      <c r="B191" s="149"/>
      <c r="C191" s="150" t="s">
        <v>127</v>
      </c>
      <c r="D191" s="150" t="s">
        <v>177</v>
      </c>
      <c r="E191" s="151" t="s">
        <v>277</v>
      </c>
      <c r="F191" s="152" t="s">
        <v>278</v>
      </c>
      <c r="G191" s="153" t="s">
        <v>180</v>
      </c>
      <c r="H191" s="154">
        <v>532.87099999999998</v>
      </c>
      <c r="I191" s="155"/>
      <c r="J191" s="155"/>
      <c r="K191" s="156"/>
      <c r="L191" s="29"/>
      <c r="M191" s="157" t="s">
        <v>1</v>
      </c>
      <c r="N191" s="158" t="s">
        <v>35</v>
      </c>
      <c r="O191" s="159">
        <v>0.107</v>
      </c>
      <c r="P191" s="159">
        <f>O191*H191</f>
        <v>57.017196999999996</v>
      </c>
      <c r="Q191" s="159">
        <v>0</v>
      </c>
      <c r="R191" s="159">
        <f>Q191*H191</f>
        <v>0</v>
      </c>
      <c r="S191" s="159">
        <v>2.9000000000000001E-2</v>
      </c>
      <c r="T191" s="160">
        <f>S191*H191</f>
        <v>15.453259000000001</v>
      </c>
      <c r="U191" s="28"/>
      <c r="V191" s="28"/>
      <c r="W191" s="28"/>
      <c r="X191" s="28"/>
      <c r="Y191" s="28"/>
      <c r="Z191" s="28"/>
      <c r="AA191" s="28"/>
      <c r="AB191" s="28"/>
      <c r="AC191" s="28"/>
      <c r="AD191" s="28"/>
      <c r="AE191" s="28"/>
      <c r="AR191" s="161" t="s">
        <v>86</v>
      </c>
      <c r="AT191" s="161" t="s">
        <v>177</v>
      </c>
      <c r="AU191" s="161" t="s">
        <v>80</v>
      </c>
      <c r="AY191" s="16" t="s">
        <v>175</v>
      </c>
      <c r="BE191" s="162">
        <f>IF(N191="základná",J191,0)</f>
        <v>0</v>
      </c>
      <c r="BF191" s="162">
        <f>IF(N191="znížená",J191,0)</f>
        <v>0</v>
      </c>
      <c r="BG191" s="162">
        <f>IF(N191="zákl. prenesená",J191,0)</f>
        <v>0</v>
      </c>
      <c r="BH191" s="162">
        <f>IF(N191="zníž. prenesená",J191,0)</f>
        <v>0</v>
      </c>
      <c r="BI191" s="162">
        <f>IF(N191="nulová",J191,0)</f>
        <v>0</v>
      </c>
      <c r="BJ191" s="16" t="s">
        <v>80</v>
      </c>
      <c r="BK191" s="162">
        <f>ROUND(I191*H191,2)</f>
        <v>0</v>
      </c>
      <c r="BL191" s="16" t="s">
        <v>86</v>
      </c>
      <c r="BM191" s="161" t="s">
        <v>279</v>
      </c>
    </row>
    <row r="192" spans="1:65" s="13" customFormat="1" x14ac:dyDescent="0.2">
      <c r="B192" s="163"/>
      <c r="D192" s="164" t="s">
        <v>182</v>
      </c>
      <c r="E192" s="165" t="s">
        <v>1</v>
      </c>
      <c r="F192" s="166" t="s">
        <v>211</v>
      </c>
      <c r="H192" s="167">
        <v>625.79999999999995</v>
      </c>
      <c r="L192" s="163"/>
      <c r="M192" s="168"/>
      <c r="N192" s="169"/>
      <c r="O192" s="169"/>
      <c r="P192" s="169"/>
      <c r="Q192" s="169"/>
      <c r="R192" s="169"/>
      <c r="S192" s="169"/>
      <c r="T192" s="170"/>
      <c r="AT192" s="165" t="s">
        <v>182</v>
      </c>
      <c r="AU192" s="165" t="s">
        <v>80</v>
      </c>
      <c r="AV192" s="13" t="s">
        <v>80</v>
      </c>
      <c r="AW192" s="13" t="s">
        <v>25</v>
      </c>
      <c r="AX192" s="13" t="s">
        <v>69</v>
      </c>
      <c r="AY192" s="165" t="s">
        <v>175</v>
      </c>
    </row>
    <row r="193" spans="1:65" s="13" customFormat="1" ht="33.75" x14ac:dyDescent="0.2">
      <c r="B193" s="163"/>
      <c r="D193" s="164" t="s">
        <v>182</v>
      </c>
      <c r="E193" s="165" t="s">
        <v>1</v>
      </c>
      <c r="F193" s="166" t="s">
        <v>212</v>
      </c>
      <c r="H193" s="167">
        <v>-10.648</v>
      </c>
      <c r="L193" s="163"/>
      <c r="M193" s="168"/>
      <c r="N193" s="169"/>
      <c r="O193" s="169"/>
      <c r="P193" s="169"/>
      <c r="Q193" s="169"/>
      <c r="R193" s="169"/>
      <c r="S193" s="169"/>
      <c r="T193" s="170"/>
      <c r="AT193" s="165" t="s">
        <v>182</v>
      </c>
      <c r="AU193" s="165" t="s">
        <v>80</v>
      </c>
      <c r="AV193" s="13" t="s">
        <v>80</v>
      </c>
      <c r="AW193" s="13" t="s">
        <v>25</v>
      </c>
      <c r="AX193" s="13" t="s">
        <v>69</v>
      </c>
      <c r="AY193" s="165" t="s">
        <v>175</v>
      </c>
    </row>
    <row r="194" spans="1:65" s="13" customFormat="1" ht="33.75" x14ac:dyDescent="0.2">
      <c r="B194" s="163"/>
      <c r="D194" s="164" t="s">
        <v>182</v>
      </c>
      <c r="E194" s="165" t="s">
        <v>1</v>
      </c>
      <c r="F194" s="166" t="s">
        <v>213</v>
      </c>
      <c r="H194" s="167">
        <v>-23.186</v>
      </c>
      <c r="L194" s="163"/>
      <c r="M194" s="168"/>
      <c r="N194" s="169"/>
      <c r="O194" s="169"/>
      <c r="P194" s="169"/>
      <c r="Q194" s="169"/>
      <c r="R194" s="169"/>
      <c r="S194" s="169"/>
      <c r="T194" s="170"/>
      <c r="AT194" s="165" t="s">
        <v>182</v>
      </c>
      <c r="AU194" s="165" t="s">
        <v>80</v>
      </c>
      <c r="AV194" s="13" t="s">
        <v>80</v>
      </c>
      <c r="AW194" s="13" t="s">
        <v>25</v>
      </c>
      <c r="AX194" s="13" t="s">
        <v>69</v>
      </c>
      <c r="AY194" s="165" t="s">
        <v>175</v>
      </c>
    </row>
    <row r="195" spans="1:65" s="13" customFormat="1" ht="33.75" x14ac:dyDescent="0.2">
      <c r="B195" s="163"/>
      <c r="D195" s="164" t="s">
        <v>182</v>
      </c>
      <c r="E195" s="165" t="s">
        <v>1</v>
      </c>
      <c r="F195" s="166" t="s">
        <v>214</v>
      </c>
      <c r="H195" s="167">
        <v>-33.790999999999997</v>
      </c>
      <c r="L195" s="163"/>
      <c r="M195" s="168"/>
      <c r="N195" s="169"/>
      <c r="O195" s="169"/>
      <c r="P195" s="169"/>
      <c r="Q195" s="169"/>
      <c r="R195" s="169"/>
      <c r="S195" s="169"/>
      <c r="T195" s="170"/>
      <c r="AT195" s="165" t="s">
        <v>182</v>
      </c>
      <c r="AU195" s="165" t="s">
        <v>80</v>
      </c>
      <c r="AV195" s="13" t="s">
        <v>80</v>
      </c>
      <c r="AW195" s="13" t="s">
        <v>25</v>
      </c>
      <c r="AX195" s="13" t="s">
        <v>69</v>
      </c>
      <c r="AY195" s="165" t="s">
        <v>175</v>
      </c>
    </row>
    <row r="196" spans="1:65" s="13" customFormat="1" ht="33.75" x14ac:dyDescent="0.2">
      <c r="B196" s="163"/>
      <c r="D196" s="164" t="s">
        <v>182</v>
      </c>
      <c r="E196" s="165" t="s">
        <v>1</v>
      </c>
      <c r="F196" s="166" t="s">
        <v>215</v>
      </c>
      <c r="H196" s="167">
        <v>-25.303999999999998</v>
      </c>
      <c r="L196" s="163"/>
      <c r="M196" s="168"/>
      <c r="N196" s="169"/>
      <c r="O196" s="169"/>
      <c r="P196" s="169"/>
      <c r="Q196" s="169"/>
      <c r="R196" s="169"/>
      <c r="S196" s="169"/>
      <c r="T196" s="170"/>
      <c r="AT196" s="165" t="s">
        <v>182</v>
      </c>
      <c r="AU196" s="165" t="s">
        <v>80</v>
      </c>
      <c r="AV196" s="13" t="s">
        <v>80</v>
      </c>
      <c r="AW196" s="13" t="s">
        <v>25</v>
      </c>
      <c r="AX196" s="13" t="s">
        <v>69</v>
      </c>
      <c r="AY196" s="165" t="s">
        <v>175</v>
      </c>
    </row>
    <row r="197" spans="1:65" s="14" customFormat="1" x14ac:dyDescent="0.2">
      <c r="B197" s="171"/>
      <c r="D197" s="164" t="s">
        <v>182</v>
      </c>
      <c r="E197" s="172" t="s">
        <v>1</v>
      </c>
      <c r="F197" s="173" t="s">
        <v>216</v>
      </c>
      <c r="H197" s="174">
        <v>532.87099999999998</v>
      </c>
      <c r="L197" s="171"/>
      <c r="M197" s="175"/>
      <c r="N197" s="176"/>
      <c r="O197" s="176"/>
      <c r="P197" s="176"/>
      <c r="Q197" s="176"/>
      <c r="R197" s="176"/>
      <c r="S197" s="176"/>
      <c r="T197" s="177"/>
      <c r="AT197" s="172" t="s">
        <v>182</v>
      </c>
      <c r="AU197" s="172" t="s">
        <v>80</v>
      </c>
      <c r="AV197" s="14" t="s">
        <v>86</v>
      </c>
      <c r="AW197" s="14" t="s">
        <v>25</v>
      </c>
      <c r="AX197" s="14" t="s">
        <v>76</v>
      </c>
      <c r="AY197" s="172" t="s">
        <v>175</v>
      </c>
    </row>
    <row r="198" spans="1:65" s="2" customFormat="1" ht="16.5" customHeight="1" x14ac:dyDescent="0.2">
      <c r="A198" s="28"/>
      <c r="B198" s="149"/>
      <c r="C198" s="150" t="s">
        <v>129</v>
      </c>
      <c r="D198" s="150" t="s">
        <v>177</v>
      </c>
      <c r="E198" s="151" t="s">
        <v>280</v>
      </c>
      <c r="F198" s="152" t="s">
        <v>281</v>
      </c>
      <c r="G198" s="153" t="s">
        <v>282</v>
      </c>
      <c r="H198" s="154">
        <v>17.853999999999999</v>
      </c>
      <c r="I198" s="155"/>
      <c r="J198" s="155"/>
      <c r="K198" s="156"/>
      <c r="L198" s="29"/>
      <c r="M198" s="157" t="s">
        <v>1</v>
      </c>
      <c r="N198" s="158" t="s">
        <v>35</v>
      </c>
      <c r="O198" s="159">
        <v>1.972</v>
      </c>
      <c r="P198" s="159">
        <f>O198*H198</f>
        <v>35.208087999999996</v>
      </c>
      <c r="Q198" s="159">
        <v>0</v>
      </c>
      <c r="R198" s="159">
        <f>Q198*H198</f>
        <v>0</v>
      </c>
      <c r="S198" s="159">
        <v>0</v>
      </c>
      <c r="T198" s="160">
        <f>S198*H198</f>
        <v>0</v>
      </c>
      <c r="U198" s="28"/>
      <c r="V198" s="28"/>
      <c r="W198" s="28"/>
      <c r="X198" s="28"/>
      <c r="Y198" s="28"/>
      <c r="Z198" s="28"/>
      <c r="AA198" s="28"/>
      <c r="AB198" s="28"/>
      <c r="AC198" s="28"/>
      <c r="AD198" s="28"/>
      <c r="AE198" s="28"/>
      <c r="AR198" s="161" t="s">
        <v>86</v>
      </c>
      <c r="AT198" s="161" t="s">
        <v>177</v>
      </c>
      <c r="AU198" s="161" t="s">
        <v>80</v>
      </c>
      <c r="AY198" s="16" t="s">
        <v>175</v>
      </c>
      <c r="BE198" s="162">
        <f>IF(N198="základná",J198,0)</f>
        <v>0</v>
      </c>
      <c r="BF198" s="162">
        <f>IF(N198="znížená",J198,0)</f>
        <v>0</v>
      </c>
      <c r="BG198" s="162">
        <f>IF(N198="zákl. prenesená",J198,0)</f>
        <v>0</v>
      </c>
      <c r="BH198" s="162">
        <f>IF(N198="zníž. prenesená",J198,0)</f>
        <v>0</v>
      </c>
      <c r="BI198" s="162">
        <f>IF(N198="nulová",J198,0)</f>
        <v>0</v>
      </c>
      <c r="BJ198" s="16" t="s">
        <v>80</v>
      </c>
      <c r="BK198" s="162">
        <f>ROUND(I198*H198,2)</f>
        <v>0</v>
      </c>
      <c r="BL198" s="16" t="s">
        <v>86</v>
      </c>
      <c r="BM198" s="161" t="s">
        <v>283</v>
      </c>
    </row>
    <row r="199" spans="1:65" s="2" customFormat="1" ht="24.2" customHeight="1" x14ac:dyDescent="0.2">
      <c r="A199" s="28"/>
      <c r="B199" s="149"/>
      <c r="C199" s="150" t="s">
        <v>132</v>
      </c>
      <c r="D199" s="150" t="s">
        <v>177</v>
      </c>
      <c r="E199" s="151" t="s">
        <v>284</v>
      </c>
      <c r="F199" s="152" t="s">
        <v>285</v>
      </c>
      <c r="G199" s="153" t="s">
        <v>282</v>
      </c>
      <c r="H199" s="154">
        <v>35.707999999999998</v>
      </c>
      <c r="I199" s="155"/>
      <c r="J199" s="155"/>
      <c r="K199" s="156"/>
      <c r="L199" s="29"/>
      <c r="M199" s="157" t="s">
        <v>1</v>
      </c>
      <c r="N199" s="158" t="s">
        <v>35</v>
      </c>
      <c r="O199" s="159">
        <v>0.61899999999999999</v>
      </c>
      <c r="P199" s="159">
        <f>O199*H199</f>
        <v>22.103251999999998</v>
      </c>
      <c r="Q199" s="159">
        <v>0</v>
      </c>
      <c r="R199" s="159">
        <f>Q199*H199</f>
        <v>0</v>
      </c>
      <c r="S199" s="159">
        <v>0</v>
      </c>
      <c r="T199" s="160">
        <f>S199*H199</f>
        <v>0</v>
      </c>
      <c r="U199" s="28"/>
      <c r="V199" s="28"/>
      <c r="W199" s="28"/>
      <c r="X199" s="28"/>
      <c r="Y199" s="28"/>
      <c r="Z199" s="28"/>
      <c r="AA199" s="28"/>
      <c r="AB199" s="28"/>
      <c r="AC199" s="28"/>
      <c r="AD199" s="28"/>
      <c r="AE199" s="28"/>
      <c r="AR199" s="161" t="s">
        <v>86</v>
      </c>
      <c r="AT199" s="161" t="s">
        <v>177</v>
      </c>
      <c r="AU199" s="161" t="s">
        <v>80</v>
      </c>
      <c r="AY199" s="16" t="s">
        <v>175</v>
      </c>
      <c r="BE199" s="162">
        <f>IF(N199="základná",J199,0)</f>
        <v>0</v>
      </c>
      <c r="BF199" s="162">
        <f>IF(N199="znížená",J199,0)</f>
        <v>0</v>
      </c>
      <c r="BG199" s="162">
        <f>IF(N199="zákl. prenesená",J199,0)</f>
        <v>0</v>
      </c>
      <c r="BH199" s="162">
        <f>IF(N199="zníž. prenesená",J199,0)</f>
        <v>0</v>
      </c>
      <c r="BI199" s="162">
        <f>IF(N199="nulová",J199,0)</f>
        <v>0</v>
      </c>
      <c r="BJ199" s="16" t="s">
        <v>80</v>
      </c>
      <c r="BK199" s="162">
        <f>ROUND(I199*H199,2)</f>
        <v>0</v>
      </c>
      <c r="BL199" s="16" t="s">
        <v>86</v>
      </c>
      <c r="BM199" s="161" t="s">
        <v>286</v>
      </c>
    </row>
    <row r="200" spans="1:65" s="13" customFormat="1" x14ac:dyDescent="0.2">
      <c r="B200" s="163"/>
      <c r="D200" s="164" t="s">
        <v>182</v>
      </c>
      <c r="F200" s="166" t="s">
        <v>287</v>
      </c>
      <c r="H200" s="167">
        <v>35.707999999999998</v>
      </c>
      <c r="L200" s="163"/>
      <c r="M200" s="168"/>
      <c r="N200" s="169"/>
      <c r="O200" s="169"/>
      <c r="P200" s="169"/>
      <c r="Q200" s="169"/>
      <c r="R200" s="169"/>
      <c r="S200" s="169"/>
      <c r="T200" s="170"/>
      <c r="AT200" s="165" t="s">
        <v>182</v>
      </c>
      <c r="AU200" s="165" t="s">
        <v>80</v>
      </c>
      <c r="AV200" s="13" t="s">
        <v>80</v>
      </c>
      <c r="AW200" s="13" t="s">
        <v>3</v>
      </c>
      <c r="AX200" s="13" t="s">
        <v>76</v>
      </c>
      <c r="AY200" s="165" t="s">
        <v>175</v>
      </c>
    </row>
    <row r="201" spans="1:65" s="2" customFormat="1" ht="21.75" customHeight="1" x14ac:dyDescent="0.2">
      <c r="A201" s="28"/>
      <c r="B201" s="149"/>
      <c r="C201" s="150" t="s">
        <v>135</v>
      </c>
      <c r="D201" s="150" t="s">
        <v>177</v>
      </c>
      <c r="E201" s="151" t="s">
        <v>288</v>
      </c>
      <c r="F201" s="152" t="s">
        <v>289</v>
      </c>
      <c r="G201" s="153" t="s">
        <v>282</v>
      </c>
      <c r="H201" s="154">
        <v>17.853999999999999</v>
      </c>
      <c r="I201" s="155"/>
      <c r="J201" s="155"/>
      <c r="K201" s="156"/>
      <c r="L201" s="29"/>
      <c r="M201" s="157" t="s">
        <v>1</v>
      </c>
      <c r="N201" s="158" t="s">
        <v>35</v>
      </c>
      <c r="O201" s="159">
        <v>0.59799999999999998</v>
      </c>
      <c r="P201" s="159">
        <f>O201*H201</f>
        <v>10.676691999999999</v>
      </c>
      <c r="Q201" s="159">
        <v>0</v>
      </c>
      <c r="R201" s="159">
        <f>Q201*H201</f>
        <v>0</v>
      </c>
      <c r="S201" s="159">
        <v>0</v>
      </c>
      <c r="T201" s="160">
        <f>S201*H201</f>
        <v>0</v>
      </c>
      <c r="U201" s="28"/>
      <c r="V201" s="28"/>
      <c r="W201" s="28"/>
      <c r="X201" s="28"/>
      <c r="Y201" s="28"/>
      <c r="Z201" s="28"/>
      <c r="AA201" s="28"/>
      <c r="AB201" s="28"/>
      <c r="AC201" s="28"/>
      <c r="AD201" s="28"/>
      <c r="AE201" s="28"/>
      <c r="AR201" s="161" t="s">
        <v>86</v>
      </c>
      <c r="AT201" s="161" t="s">
        <v>177</v>
      </c>
      <c r="AU201" s="161" t="s">
        <v>80</v>
      </c>
      <c r="AY201" s="16" t="s">
        <v>175</v>
      </c>
      <c r="BE201" s="162">
        <f>IF(N201="základná",J201,0)</f>
        <v>0</v>
      </c>
      <c r="BF201" s="162">
        <f>IF(N201="znížená",J201,0)</f>
        <v>0</v>
      </c>
      <c r="BG201" s="162">
        <f>IF(N201="zákl. prenesená",J201,0)</f>
        <v>0</v>
      </c>
      <c r="BH201" s="162">
        <f>IF(N201="zníž. prenesená",J201,0)</f>
        <v>0</v>
      </c>
      <c r="BI201" s="162">
        <f>IF(N201="nulová",J201,0)</f>
        <v>0</v>
      </c>
      <c r="BJ201" s="16" t="s">
        <v>80</v>
      </c>
      <c r="BK201" s="162">
        <f>ROUND(I201*H201,2)</f>
        <v>0</v>
      </c>
      <c r="BL201" s="16" t="s">
        <v>86</v>
      </c>
      <c r="BM201" s="161" t="s">
        <v>290</v>
      </c>
    </row>
    <row r="202" spans="1:65" s="2" customFormat="1" ht="24.2" customHeight="1" x14ac:dyDescent="0.2">
      <c r="A202" s="28"/>
      <c r="B202" s="149"/>
      <c r="C202" s="150" t="s">
        <v>291</v>
      </c>
      <c r="D202" s="150" t="s">
        <v>177</v>
      </c>
      <c r="E202" s="151" t="s">
        <v>292</v>
      </c>
      <c r="F202" s="152" t="s">
        <v>293</v>
      </c>
      <c r="G202" s="153" t="s">
        <v>282</v>
      </c>
      <c r="H202" s="154">
        <v>535.62</v>
      </c>
      <c r="I202" s="155"/>
      <c r="J202" s="155"/>
      <c r="K202" s="156"/>
      <c r="L202" s="29"/>
      <c r="M202" s="157" t="s">
        <v>1</v>
      </c>
      <c r="N202" s="158" t="s">
        <v>35</v>
      </c>
      <c r="O202" s="159">
        <v>7.0000000000000001E-3</v>
      </c>
      <c r="P202" s="159">
        <f>O202*H202</f>
        <v>3.7493400000000001</v>
      </c>
      <c r="Q202" s="159">
        <v>0</v>
      </c>
      <c r="R202" s="159">
        <f>Q202*H202</f>
        <v>0</v>
      </c>
      <c r="S202" s="159">
        <v>0</v>
      </c>
      <c r="T202" s="160">
        <f>S202*H202</f>
        <v>0</v>
      </c>
      <c r="U202" s="28"/>
      <c r="V202" s="28"/>
      <c r="W202" s="28"/>
      <c r="X202" s="28"/>
      <c r="Y202" s="28"/>
      <c r="Z202" s="28"/>
      <c r="AA202" s="28"/>
      <c r="AB202" s="28"/>
      <c r="AC202" s="28"/>
      <c r="AD202" s="28"/>
      <c r="AE202" s="28"/>
      <c r="AR202" s="161" t="s">
        <v>86</v>
      </c>
      <c r="AT202" s="161" t="s">
        <v>177</v>
      </c>
      <c r="AU202" s="161" t="s">
        <v>80</v>
      </c>
      <c r="AY202" s="16" t="s">
        <v>175</v>
      </c>
      <c r="BE202" s="162">
        <f>IF(N202="základná",J202,0)</f>
        <v>0</v>
      </c>
      <c r="BF202" s="162">
        <f>IF(N202="znížená",J202,0)</f>
        <v>0</v>
      </c>
      <c r="BG202" s="162">
        <f>IF(N202="zákl. prenesená",J202,0)</f>
        <v>0</v>
      </c>
      <c r="BH202" s="162">
        <f>IF(N202="zníž. prenesená",J202,0)</f>
        <v>0</v>
      </c>
      <c r="BI202" s="162">
        <f>IF(N202="nulová",J202,0)</f>
        <v>0</v>
      </c>
      <c r="BJ202" s="16" t="s">
        <v>80</v>
      </c>
      <c r="BK202" s="162">
        <f>ROUND(I202*H202,2)</f>
        <v>0</v>
      </c>
      <c r="BL202" s="16" t="s">
        <v>86</v>
      </c>
      <c r="BM202" s="161" t="s">
        <v>294</v>
      </c>
    </row>
    <row r="203" spans="1:65" s="13" customFormat="1" x14ac:dyDescent="0.2">
      <c r="B203" s="163"/>
      <c r="D203" s="164" t="s">
        <v>182</v>
      </c>
      <c r="F203" s="166" t="s">
        <v>295</v>
      </c>
      <c r="H203" s="167">
        <v>535.62</v>
      </c>
      <c r="L203" s="163"/>
      <c r="M203" s="168"/>
      <c r="N203" s="169"/>
      <c r="O203" s="169"/>
      <c r="P203" s="169"/>
      <c r="Q203" s="169"/>
      <c r="R203" s="169"/>
      <c r="S203" s="169"/>
      <c r="T203" s="170"/>
      <c r="AT203" s="165" t="s">
        <v>182</v>
      </c>
      <c r="AU203" s="165" t="s">
        <v>80</v>
      </c>
      <c r="AV203" s="13" t="s">
        <v>80</v>
      </c>
      <c r="AW203" s="13" t="s">
        <v>3</v>
      </c>
      <c r="AX203" s="13" t="s">
        <v>76</v>
      </c>
      <c r="AY203" s="165" t="s">
        <v>175</v>
      </c>
    </row>
    <row r="204" spans="1:65" s="2" customFormat="1" ht="24.2" customHeight="1" x14ac:dyDescent="0.2">
      <c r="A204" s="28"/>
      <c r="B204" s="149"/>
      <c r="C204" s="150" t="s">
        <v>296</v>
      </c>
      <c r="D204" s="150" t="s">
        <v>177</v>
      </c>
      <c r="E204" s="151" t="s">
        <v>297</v>
      </c>
      <c r="F204" s="152" t="s">
        <v>298</v>
      </c>
      <c r="G204" s="153" t="s">
        <v>282</v>
      </c>
      <c r="H204" s="154">
        <v>17.853999999999999</v>
      </c>
      <c r="I204" s="155"/>
      <c r="J204" s="155"/>
      <c r="K204" s="156"/>
      <c r="L204" s="29"/>
      <c r="M204" s="157" t="s">
        <v>1</v>
      </c>
      <c r="N204" s="158" t="s">
        <v>35</v>
      </c>
      <c r="O204" s="159">
        <v>0.89</v>
      </c>
      <c r="P204" s="159">
        <f>O204*H204</f>
        <v>15.89006</v>
      </c>
      <c r="Q204" s="159">
        <v>0</v>
      </c>
      <c r="R204" s="159">
        <f>Q204*H204</f>
        <v>0</v>
      </c>
      <c r="S204" s="159">
        <v>0</v>
      </c>
      <c r="T204" s="160">
        <f>S204*H204</f>
        <v>0</v>
      </c>
      <c r="U204" s="28"/>
      <c r="V204" s="28"/>
      <c r="W204" s="28"/>
      <c r="X204" s="28"/>
      <c r="Y204" s="28"/>
      <c r="Z204" s="28"/>
      <c r="AA204" s="28"/>
      <c r="AB204" s="28"/>
      <c r="AC204" s="28"/>
      <c r="AD204" s="28"/>
      <c r="AE204" s="28"/>
      <c r="AR204" s="161" t="s">
        <v>86</v>
      </c>
      <c r="AT204" s="161" t="s">
        <v>177</v>
      </c>
      <c r="AU204" s="161" t="s">
        <v>80</v>
      </c>
      <c r="AY204" s="16" t="s">
        <v>175</v>
      </c>
      <c r="BE204" s="162">
        <f>IF(N204="základná",J204,0)</f>
        <v>0</v>
      </c>
      <c r="BF204" s="162">
        <f>IF(N204="znížená",J204,0)</f>
        <v>0</v>
      </c>
      <c r="BG204" s="162">
        <f>IF(N204="zákl. prenesená",J204,0)</f>
        <v>0</v>
      </c>
      <c r="BH204" s="162">
        <f>IF(N204="zníž. prenesená",J204,0)</f>
        <v>0</v>
      </c>
      <c r="BI204" s="162">
        <f>IF(N204="nulová",J204,0)</f>
        <v>0</v>
      </c>
      <c r="BJ204" s="16" t="s">
        <v>80</v>
      </c>
      <c r="BK204" s="162">
        <f>ROUND(I204*H204,2)</f>
        <v>0</v>
      </c>
      <c r="BL204" s="16" t="s">
        <v>86</v>
      </c>
      <c r="BM204" s="161" t="s">
        <v>299</v>
      </c>
    </row>
    <row r="205" spans="1:65" s="2" customFormat="1" ht="24.2" customHeight="1" x14ac:dyDescent="0.2">
      <c r="A205" s="28"/>
      <c r="B205" s="149"/>
      <c r="C205" s="150" t="s">
        <v>300</v>
      </c>
      <c r="D205" s="150" t="s">
        <v>177</v>
      </c>
      <c r="E205" s="151" t="s">
        <v>301</v>
      </c>
      <c r="F205" s="152" t="s">
        <v>302</v>
      </c>
      <c r="G205" s="153" t="s">
        <v>282</v>
      </c>
      <c r="H205" s="154">
        <v>35.707999999999998</v>
      </c>
      <c r="I205" s="155"/>
      <c r="J205" s="155"/>
      <c r="K205" s="156"/>
      <c r="L205" s="29"/>
      <c r="M205" s="157" t="s">
        <v>1</v>
      </c>
      <c r="N205" s="158" t="s">
        <v>35</v>
      </c>
      <c r="O205" s="159">
        <v>0.1</v>
      </c>
      <c r="P205" s="159">
        <f>O205*H205</f>
        <v>3.5708000000000002</v>
      </c>
      <c r="Q205" s="159">
        <v>0</v>
      </c>
      <c r="R205" s="159">
        <f>Q205*H205</f>
        <v>0</v>
      </c>
      <c r="S205" s="159">
        <v>0</v>
      </c>
      <c r="T205" s="160">
        <f>S205*H205</f>
        <v>0</v>
      </c>
      <c r="U205" s="28"/>
      <c r="V205" s="28"/>
      <c r="W205" s="28"/>
      <c r="X205" s="28"/>
      <c r="Y205" s="28"/>
      <c r="Z205" s="28"/>
      <c r="AA205" s="28"/>
      <c r="AB205" s="28"/>
      <c r="AC205" s="28"/>
      <c r="AD205" s="28"/>
      <c r="AE205" s="28"/>
      <c r="AR205" s="161" t="s">
        <v>86</v>
      </c>
      <c r="AT205" s="161" t="s">
        <v>177</v>
      </c>
      <c r="AU205" s="161" t="s">
        <v>80</v>
      </c>
      <c r="AY205" s="16" t="s">
        <v>175</v>
      </c>
      <c r="BE205" s="162">
        <f>IF(N205="základná",J205,0)</f>
        <v>0</v>
      </c>
      <c r="BF205" s="162">
        <f>IF(N205="znížená",J205,0)</f>
        <v>0</v>
      </c>
      <c r="BG205" s="162">
        <f>IF(N205="zákl. prenesená",J205,0)</f>
        <v>0</v>
      </c>
      <c r="BH205" s="162">
        <f>IF(N205="zníž. prenesená",J205,0)</f>
        <v>0</v>
      </c>
      <c r="BI205" s="162">
        <f>IF(N205="nulová",J205,0)</f>
        <v>0</v>
      </c>
      <c r="BJ205" s="16" t="s">
        <v>80</v>
      </c>
      <c r="BK205" s="162">
        <f>ROUND(I205*H205,2)</f>
        <v>0</v>
      </c>
      <c r="BL205" s="16" t="s">
        <v>86</v>
      </c>
      <c r="BM205" s="161" t="s">
        <v>303</v>
      </c>
    </row>
    <row r="206" spans="1:65" s="13" customFormat="1" x14ac:dyDescent="0.2">
      <c r="B206" s="163"/>
      <c r="D206" s="164" t="s">
        <v>182</v>
      </c>
      <c r="F206" s="166" t="s">
        <v>287</v>
      </c>
      <c r="H206" s="167">
        <v>35.707999999999998</v>
      </c>
      <c r="L206" s="163"/>
      <c r="M206" s="168"/>
      <c r="N206" s="169"/>
      <c r="O206" s="169"/>
      <c r="P206" s="169"/>
      <c r="Q206" s="169"/>
      <c r="R206" s="169"/>
      <c r="S206" s="169"/>
      <c r="T206" s="170"/>
      <c r="AT206" s="165" t="s">
        <v>182</v>
      </c>
      <c r="AU206" s="165" t="s">
        <v>80</v>
      </c>
      <c r="AV206" s="13" t="s">
        <v>80</v>
      </c>
      <c r="AW206" s="13" t="s">
        <v>3</v>
      </c>
      <c r="AX206" s="13" t="s">
        <v>76</v>
      </c>
      <c r="AY206" s="165" t="s">
        <v>175</v>
      </c>
    </row>
    <row r="207" spans="1:65" s="2" customFormat="1" ht="24.2" customHeight="1" x14ac:dyDescent="0.2">
      <c r="A207" s="28"/>
      <c r="B207" s="149"/>
      <c r="C207" s="150" t="s">
        <v>304</v>
      </c>
      <c r="D207" s="150" t="s">
        <v>177</v>
      </c>
      <c r="E207" s="151" t="s">
        <v>305</v>
      </c>
      <c r="F207" s="152" t="s">
        <v>306</v>
      </c>
      <c r="G207" s="153" t="s">
        <v>282</v>
      </c>
      <c r="H207" s="154">
        <v>17.853999999999999</v>
      </c>
      <c r="I207" s="155"/>
      <c r="J207" s="155"/>
      <c r="K207" s="156"/>
      <c r="L207" s="29"/>
      <c r="M207" s="157" t="s">
        <v>1</v>
      </c>
      <c r="N207" s="158" t="s">
        <v>35</v>
      </c>
      <c r="O207" s="159">
        <v>0</v>
      </c>
      <c r="P207" s="159">
        <f>O207*H207</f>
        <v>0</v>
      </c>
      <c r="Q207" s="159">
        <v>0</v>
      </c>
      <c r="R207" s="159">
        <f>Q207*H207</f>
        <v>0</v>
      </c>
      <c r="S207" s="159">
        <v>0</v>
      </c>
      <c r="T207" s="160">
        <f>S207*H207</f>
        <v>0</v>
      </c>
      <c r="U207" s="28"/>
      <c r="V207" s="28"/>
      <c r="W207" s="28"/>
      <c r="X207" s="28"/>
      <c r="Y207" s="28"/>
      <c r="Z207" s="28"/>
      <c r="AA207" s="28"/>
      <c r="AB207" s="28"/>
      <c r="AC207" s="28"/>
      <c r="AD207" s="28"/>
      <c r="AE207" s="28"/>
      <c r="AR207" s="161" t="s">
        <v>86</v>
      </c>
      <c r="AT207" s="161" t="s">
        <v>177</v>
      </c>
      <c r="AU207" s="161" t="s">
        <v>80</v>
      </c>
      <c r="AY207" s="16" t="s">
        <v>175</v>
      </c>
      <c r="BE207" s="162">
        <f>IF(N207="základná",J207,0)</f>
        <v>0</v>
      </c>
      <c r="BF207" s="162">
        <f>IF(N207="znížená",J207,0)</f>
        <v>0</v>
      </c>
      <c r="BG207" s="162">
        <f>IF(N207="zákl. prenesená",J207,0)</f>
        <v>0</v>
      </c>
      <c r="BH207" s="162">
        <f>IF(N207="zníž. prenesená",J207,0)</f>
        <v>0</v>
      </c>
      <c r="BI207" s="162">
        <f>IF(N207="nulová",J207,0)</f>
        <v>0</v>
      </c>
      <c r="BJ207" s="16" t="s">
        <v>80</v>
      </c>
      <c r="BK207" s="162">
        <f>ROUND(I207*H207,2)</f>
        <v>0</v>
      </c>
      <c r="BL207" s="16" t="s">
        <v>86</v>
      </c>
      <c r="BM207" s="161" t="s">
        <v>307</v>
      </c>
    </row>
    <row r="208" spans="1:65" s="12" customFormat="1" ht="22.9" customHeight="1" x14ac:dyDescent="0.2">
      <c r="B208" s="137"/>
      <c r="D208" s="138" t="s">
        <v>68</v>
      </c>
      <c r="E208" s="147" t="s">
        <v>308</v>
      </c>
      <c r="F208" s="147" t="s">
        <v>309</v>
      </c>
      <c r="J208" s="148"/>
      <c r="L208" s="137"/>
      <c r="M208" s="141"/>
      <c r="N208" s="142"/>
      <c r="O208" s="142"/>
      <c r="P208" s="143">
        <f>P209</f>
        <v>734.53063800000007</v>
      </c>
      <c r="Q208" s="142"/>
      <c r="R208" s="143">
        <f>R209</f>
        <v>0</v>
      </c>
      <c r="S208" s="142"/>
      <c r="T208" s="144">
        <f>T209</f>
        <v>0</v>
      </c>
      <c r="AR208" s="138" t="s">
        <v>76</v>
      </c>
      <c r="AT208" s="145" t="s">
        <v>68</v>
      </c>
      <c r="AU208" s="145" t="s">
        <v>76</v>
      </c>
      <c r="AY208" s="138" t="s">
        <v>175</v>
      </c>
      <c r="BK208" s="146">
        <f>BK209</f>
        <v>0</v>
      </c>
    </row>
    <row r="209" spans="1:65" s="2" customFormat="1" ht="24.2" customHeight="1" x14ac:dyDescent="0.2">
      <c r="A209" s="28"/>
      <c r="B209" s="149"/>
      <c r="C209" s="150" t="s">
        <v>310</v>
      </c>
      <c r="D209" s="150" t="s">
        <v>177</v>
      </c>
      <c r="E209" s="151" t="s">
        <v>311</v>
      </c>
      <c r="F209" s="152" t="s">
        <v>312</v>
      </c>
      <c r="G209" s="153" t="s">
        <v>282</v>
      </c>
      <c r="H209" s="154">
        <v>298.226</v>
      </c>
      <c r="I209" s="155"/>
      <c r="J209" s="155"/>
      <c r="K209" s="156"/>
      <c r="L209" s="29"/>
      <c r="M209" s="157" t="s">
        <v>1</v>
      </c>
      <c r="N209" s="158" t="s">
        <v>35</v>
      </c>
      <c r="O209" s="159">
        <v>2.4630000000000001</v>
      </c>
      <c r="P209" s="159">
        <f>O209*H209</f>
        <v>734.53063800000007</v>
      </c>
      <c r="Q209" s="159">
        <v>0</v>
      </c>
      <c r="R209" s="159">
        <f>Q209*H209</f>
        <v>0</v>
      </c>
      <c r="S209" s="159">
        <v>0</v>
      </c>
      <c r="T209" s="160">
        <f>S209*H209</f>
        <v>0</v>
      </c>
      <c r="U209" s="28"/>
      <c r="V209" s="28"/>
      <c r="W209" s="28"/>
      <c r="X209" s="28"/>
      <c r="Y209" s="28"/>
      <c r="Z209" s="28"/>
      <c r="AA209" s="28"/>
      <c r="AB209" s="28"/>
      <c r="AC209" s="28"/>
      <c r="AD209" s="28"/>
      <c r="AE209" s="28"/>
      <c r="AR209" s="161" t="s">
        <v>86</v>
      </c>
      <c r="AT209" s="161" t="s">
        <v>177</v>
      </c>
      <c r="AU209" s="161" t="s">
        <v>80</v>
      </c>
      <c r="AY209" s="16" t="s">
        <v>175</v>
      </c>
      <c r="BE209" s="162">
        <f>IF(N209="základná",J209,0)</f>
        <v>0</v>
      </c>
      <c r="BF209" s="162">
        <f>IF(N209="znížená",J209,0)</f>
        <v>0</v>
      </c>
      <c r="BG209" s="162">
        <f>IF(N209="zákl. prenesená",J209,0)</f>
        <v>0</v>
      </c>
      <c r="BH209" s="162">
        <f>IF(N209="zníž. prenesená",J209,0)</f>
        <v>0</v>
      </c>
      <c r="BI209" s="162">
        <f>IF(N209="nulová",J209,0)</f>
        <v>0</v>
      </c>
      <c r="BJ209" s="16" t="s">
        <v>80</v>
      </c>
      <c r="BK209" s="162">
        <f>ROUND(I209*H209,2)</f>
        <v>0</v>
      </c>
      <c r="BL209" s="16" t="s">
        <v>86</v>
      </c>
      <c r="BM209" s="161" t="s">
        <v>313</v>
      </c>
    </row>
    <row r="210" spans="1:65" s="12" customFormat="1" ht="25.9" customHeight="1" x14ac:dyDescent="0.2">
      <c r="B210" s="137"/>
      <c r="D210" s="138" t="s">
        <v>68</v>
      </c>
      <c r="E210" s="139" t="s">
        <v>314</v>
      </c>
      <c r="F210" s="139" t="s">
        <v>315</v>
      </c>
      <c r="J210" s="140"/>
      <c r="L210" s="137"/>
      <c r="M210" s="141"/>
      <c r="N210" s="142"/>
      <c r="O210" s="142"/>
      <c r="P210" s="143">
        <f>P211+P225+P228+P239+P243+P253</f>
        <v>35.322076879999997</v>
      </c>
      <c r="Q210" s="142"/>
      <c r="R210" s="143">
        <f>R211+R225+R228+R239+R243+R253</f>
        <v>0.60292161000000011</v>
      </c>
      <c r="S210" s="142"/>
      <c r="T210" s="144">
        <f>T211+T225+T228+T239+T243+T253</f>
        <v>1E-3</v>
      </c>
      <c r="AR210" s="138" t="s">
        <v>80</v>
      </c>
      <c r="AT210" s="145" t="s">
        <v>68</v>
      </c>
      <c r="AU210" s="145" t="s">
        <v>69</v>
      </c>
      <c r="AY210" s="138" t="s">
        <v>175</v>
      </c>
      <c r="BK210" s="146">
        <f>BK211+BK225+BK228+BK239+BK243+BK253</f>
        <v>0</v>
      </c>
    </row>
    <row r="211" spans="1:65" s="12" customFormat="1" ht="22.9" customHeight="1" x14ac:dyDescent="0.2">
      <c r="B211" s="137"/>
      <c r="D211" s="138" t="s">
        <v>68</v>
      </c>
      <c r="E211" s="147" t="s">
        <v>316</v>
      </c>
      <c r="F211" s="147" t="s">
        <v>317</v>
      </c>
      <c r="J211" s="148"/>
      <c r="L211" s="137"/>
      <c r="M211" s="141"/>
      <c r="N211" s="142"/>
      <c r="O211" s="142"/>
      <c r="P211" s="143">
        <f>SUM(P212:P224)</f>
        <v>1.2323950800000001</v>
      </c>
      <c r="Q211" s="142"/>
      <c r="R211" s="143">
        <f>SUM(R212:R224)</f>
        <v>1.4926319999999998E-2</v>
      </c>
      <c r="S211" s="142"/>
      <c r="T211" s="144">
        <f>SUM(T212:T224)</f>
        <v>0</v>
      </c>
      <c r="AR211" s="138" t="s">
        <v>80</v>
      </c>
      <c r="AT211" s="145" t="s">
        <v>68</v>
      </c>
      <c r="AU211" s="145" t="s">
        <v>76</v>
      </c>
      <c r="AY211" s="138" t="s">
        <v>175</v>
      </c>
      <c r="BK211" s="146">
        <f>SUM(BK212:BK224)</f>
        <v>0</v>
      </c>
    </row>
    <row r="212" spans="1:65" s="2" customFormat="1" ht="24.2" customHeight="1" x14ac:dyDescent="0.2">
      <c r="A212" s="28"/>
      <c r="B212" s="149"/>
      <c r="C212" s="150" t="s">
        <v>318</v>
      </c>
      <c r="D212" s="150" t="s">
        <v>177</v>
      </c>
      <c r="E212" s="151" t="s">
        <v>319</v>
      </c>
      <c r="F212" s="152" t="s">
        <v>320</v>
      </c>
      <c r="G212" s="153" t="s">
        <v>180</v>
      </c>
      <c r="H212" s="154">
        <v>4.5570000000000004</v>
      </c>
      <c r="I212" s="155"/>
      <c r="J212" s="155"/>
      <c r="K212" s="156"/>
      <c r="L212" s="29"/>
      <c r="M212" s="157" t="s">
        <v>1</v>
      </c>
      <c r="N212" s="158" t="s">
        <v>35</v>
      </c>
      <c r="O212" s="159">
        <v>0.17044000000000001</v>
      </c>
      <c r="P212" s="159">
        <f>O212*H212</f>
        <v>0.77669508000000009</v>
      </c>
      <c r="Q212" s="159">
        <v>2.9999999999999997E-4</v>
      </c>
      <c r="R212" s="159">
        <f>Q212*H212</f>
        <v>1.3671E-3</v>
      </c>
      <c r="S212" s="159">
        <v>0</v>
      </c>
      <c r="T212" s="160">
        <f>S212*H212</f>
        <v>0</v>
      </c>
      <c r="U212" s="28"/>
      <c r="V212" s="28"/>
      <c r="W212" s="28"/>
      <c r="X212" s="28"/>
      <c r="Y212" s="28"/>
      <c r="Z212" s="28"/>
      <c r="AA212" s="28"/>
      <c r="AB212" s="28"/>
      <c r="AC212" s="28"/>
      <c r="AD212" s="28"/>
      <c r="AE212" s="28"/>
      <c r="AR212" s="161" t="s">
        <v>243</v>
      </c>
      <c r="AT212" s="161" t="s">
        <v>177</v>
      </c>
      <c r="AU212" s="161" t="s">
        <v>80</v>
      </c>
      <c r="AY212" s="16" t="s">
        <v>175</v>
      </c>
      <c r="BE212" s="162">
        <f>IF(N212="základná",J212,0)</f>
        <v>0</v>
      </c>
      <c r="BF212" s="162">
        <f>IF(N212="znížená",J212,0)</f>
        <v>0</v>
      </c>
      <c r="BG212" s="162">
        <f>IF(N212="zákl. prenesená",J212,0)</f>
        <v>0</v>
      </c>
      <c r="BH212" s="162">
        <f>IF(N212="zníž. prenesená",J212,0)</f>
        <v>0</v>
      </c>
      <c r="BI212" s="162">
        <f>IF(N212="nulová",J212,0)</f>
        <v>0</v>
      </c>
      <c r="BJ212" s="16" t="s">
        <v>80</v>
      </c>
      <c r="BK212" s="162">
        <f>ROUND(I212*H212,2)</f>
        <v>0</v>
      </c>
      <c r="BL212" s="16" t="s">
        <v>243</v>
      </c>
      <c r="BM212" s="161" t="s">
        <v>321</v>
      </c>
    </row>
    <row r="213" spans="1:65" s="13" customFormat="1" x14ac:dyDescent="0.2">
      <c r="B213" s="163"/>
      <c r="D213" s="164" t="s">
        <v>182</v>
      </c>
      <c r="E213" s="165" t="s">
        <v>1</v>
      </c>
      <c r="F213" s="166" t="s">
        <v>322</v>
      </c>
      <c r="H213" s="167">
        <v>4.5570000000000004</v>
      </c>
      <c r="L213" s="163"/>
      <c r="M213" s="168"/>
      <c r="N213" s="169"/>
      <c r="O213" s="169"/>
      <c r="P213" s="169"/>
      <c r="Q213" s="169"/>
      <c r="R213" s="169"/>
      <c r="S213" s="169"/>
      <c r="T213" s="170"/>
      <c r="AT213" s="165" t="s">
        <v>182</v>
      </c>
      <c r="AU213" s="165" t="s">
        <v>80</v>
      </c>
      <c r="AV213" s="13" t="s">
        <v>80</v>
      </c>
      <c r="AW213" s="13" t="s">
        <v>25</v>
      </c>
      <c r="AX213" s="13" t="s">
        <v>76</v>
      </c>
      <c r="AY213" s="165" t="s">
        <v>175</v>
      </c>
    </row>
    <row r="214" spans="1:65" s="2" customFormat="1" ht="24.2" customHeight="1" x14ac:dyDescent="0.2">
      <c r="A214" s="28"/>
      <c r="B214" s="149"/>
      <c r="C214" s="178" t="s">
        <v>323</v>
      </c>
      <c r="D214" s="178" t="s">
        <v>324</v>
      </c>
      <c r="E214" s="179" t="s">
        <v>325</v>
      </c>
      <c r="F214" s="180" t="s">
        <v>326</v>
      </c>
      <c r="G214" s="181" t="s">
        <v>180</v>
      </c>
      <c r="H214" s="182">
        <v>4.6479999999999997</v>
      </c>
      <c r="I214" s="183"/>
      <c r="J214" s="183"/>
      <c r="K214" s="184"/>
      <c r="L214" s="185"/>
      <c r="M214" s="186" t="s">
        <v>1</v>
      </c>
      <c r="N214" s="187" t="s">
        <v>35</v>
      </c>
      <c r="O214" s="159">
        <v>0</v>
      </c>
      <c r="P214" s="159">
        <f>O214*H214</f>
        <v>0</v>
      </c>
      <c r="Q214" s="159">
        <v>2.3999999999999998E-3</v>
      </c>
      <c r="R214" s="159">
        <f>Q214*H214</f>
        <v>1.1155199999999999E-2</v>
      </c>
      <c r="S214" s="159">
        <v>0</v>
      </c>
      <c r="T214" s="160">
        <f>S214*H214</f>
        <v>0</v>
      </c>
      <c r="U214" s="28"/>
      <c r="V214" s="28"/>
      <c r="W214" s="28"/>
      <c r="X214" s="28"/>
      <c r="Y214" s="28"/>
      <c r="Z214" s="28"/>
      <c r="AA214" s="28"/>
      <c r="AB214" s="28"/>
      <c r="AC214" s="28"/>
      <c r="AD214" s="28"/>
      <c r="AE214" s="28"/>
      <c r="AR214" s="161" t="s">
        <v>327</v>
      </c>
      <c r="AT214" s="161" t="s">
        <v>324</v>
      </c>
      <c r="AU214" s="161" t="s">
        <v>80</v>
      </c>
      <c r="AY214" s="16" t="s">
        <v>175</v>
      </c>
      <c r="BE214" s="162">
        <f>IF(N214="základná",J214,0)</f>
        <v>0</v>
      </c>
      <c r="BF214" s="162">
        <f>IF(N214="znížená",J214,0)</f>
        <v>0</v>
      </c>
      <c r="BG214" s="162">
        <f>IF(N214="zákl. prenesená",J214,0)</f>
        <v>0</v>
      </c>
      <c r="BH214" s="162">
        <f>IF(N214="zníž. prenesená",J214,0)</f>
        <v>0</v>
      </c>
      <c r="BI214" s="162">
        <f>IF(N214="nulová",J214,0)</f>
        <v>0</v>
      </c>
      <c r="BJ214" s="16" t="s">
        <v>80</v>
      </c>
      <c r="BK214" s="162">
        <f>ROUND(I214*H214,2)</f>
        <v>0</v>
      </c>
      <c r="BL214" s="16" t="s">
        <v>243</v>
      </c>
      <c r="BM214" s="161" t="s">
        <v>328</v>
      </c>
    </row>
    <row r="215" spans="1:65" s="13" customFormat="1" x14ac:dyDescent="0.2">
      <c r="B215" s="163"/>
      <c r="D215" s="164" t="s">
        <v>182</v>
      </c>
      <c r="F215" s="166" t="s">
        <v>329</v>
      </c>
      <c r="H215" s="167">
        <v>4.6479999999999997</v>
      </c>
      <c r="L215" s="163"/>
      <c r="M215" s="168"/>
      <c r="N215" s="169"/>
      <c r="O215" s="169"/>
      <c r="P215" s="169"/>
      <c r="Q215" s="169"/>
      <c r="R215" s="169"/>
      <c r="S215" s="169"/>
      <c r="T215" s="170"/>
      <c r="AT215" s="165" t="s">
        <v>182</v>
      </c>
      <c r="AU215" s="165" t="s">
        <v>80</v>
      </c>
      <c r="AV215" s="13" t="s">
        <v>80</v>
      </c>
      <c r="AW215" s="13" t="s">
        <v>3</v>
      </c>
      <c r="AX215" s="13" t="s">
        <v>76</v>
      </c>
      <c r="AY215" s="165" t="s">
        <v>175</v>
      </c>
    </row>
    <row r="216" spans="1:65" s="2" customFormat="1" ht="16.5" customHeight="1" x14ac:dyDescent="0.2">
      <c r="A216" s="28"/>
      <c r="B216" s="149"/>
      <c r="C216" s="150" t="s">
        <v>327</v>
      </c>
      <c r="D216" s="150" t="s">
        <v>177</v>
      </c>
      <c r="E216" s="151" t="s">
        <v>330</v>
      </c>
      <c r="F216" s="152" t="s">
        <v>331</v>
      </c>
      <c r="G216" s="153" t="s">
        <v>180</v>
      </c>
      <c r="H216" s="154">
        <v>4.5570000000000004</v>
      </c>
      <c r="I216" s="155"/>
      <c r="J216" s="155"/>
      <c r="K216" s="156"/>
      <c r="L216" s="29"/>
      <c r="M216" s="157" t="s">
        <v>1</v>
      </c>
      <c r="N216" s="158" t="s">
        <v>35</v>
      </c>
      <c r="O216" s="159">
        <v>0.06</v>
      </c>
      <c r="P216" s="159">
        <f>O216*H216</f>
        <v>0.27342</v>
      </c>
      <c r="Q216" s="159">
        <v>1.0000000000000001E-5</v>
      </c>
      <c r="R216" s="159">
        <f>Q216*H216</f>
        <v>4.5570000000000006E-5</v>
      </c>
      <c r="S216" s="159">
        <v>0</v>
      </c>
      <c r="T216" s="160">
        <f>S216*H216</f>
        <v>0</v>
      </c>
      <c r="U216" s="28"/>
      <c r="V216" s="28"/>
      <c r="W216" s="28"/>
      <c r="X216" s="28"/>
      <c r="Y216" s="28"/>
      <c r="Z216" s="28"/>
      <c r="AA216" s="28"/>
      <c r="AB216" s="28"/>
      <c r="AC216" s="28"/>
      <c r="AD216" s="28"/>
      <c r="AE216" s="28"/>
      <c r="AR216" s="161" t="s">
        <v>243</v>
      </c>
      <c r="AT216" s="161" t="s">
        <v>177</v>
      </c>
      <c r="AU216" s="161" t="s">
        <v>80</v>
      </c>
      <c r="AY216" s="16" t="s">
        <v>175</v>
      </c>
      <c r="BE216" s="162">
        <f>IF(N216="základná",J216,0)</f>
        <v>0</v>
      </c>
      <c r="BF216" s="162">
        <f>IF(N216="znížená",J216,0)</f>
        <v>0</v>
      </c>
      <c r="BG216" s="162">
        <f>IF(N216="zákl. prenesená",J216,0)</f>
        <v>0</v>
      </c>
      <c r="BH216" s="162">
        <f>IF(N216="zníž. prenesená",J216,0)</f>
        <v>0</v>
      </c>
      <c r="BI216" s="162">
        <f>IF(N216="nulová",J216,0)</f>
        <v>0</v>
      </c>
      <c r="BJ216" s="16" t="s">
        <v>80</v>
      </c>
      <c r="BK216" s="162">
        <f>ROUND(I216*H216,2)</f>
        <v>0</v>
      </c>
      <c r="BL216" s="16" t="s">
        <v>243</v>
      </c>
      <c r="BM216" s="161" t="s">
        <v>332</v>
      </c>
    </row>
    <row r="217" spans="1:65" s="13" customFormat="1" x14ac:dyDescent="0.2">
      <c r="B217" s="163"/>
      <c r="D217" s="164" t="s">
        <v>182</v>
      </c>
      <c r="E217" s="165" t="s">
        <v>1</v>
      </c>
      <c r="F217" s="166" t="s">
        <v>322</v>
      </c>
      <c r="H217" s="167">
        <v>4.5570000000000004</v>
      </c>
      <c r="L217" s="163"/>
      <c r="M217" s="168"/>
      <c r="N217" s="169"/>
      <c r="O217" s="169"/>
      <c r="P217" s="169"/>
      <c r="Q217" s="169"/>
      <c r="R217" s="169"/>
      <c r="S217" s="169"/>
      <c r="T217" s="170"/>
      <c r="AT217" s="165" t="s">
        <v>182</v>
      </c>
      <c r="AU217" s="165" t="s">
        <v>80</v>
      </c>
      <c r="AV217" s="13" t="s">
        <v>80</v>
      </c>
      <c r="AW217" s="13" t="s">
        <v>25</v>
      </c>
      <c r="AX217" s="13" t="s">
        <v>76</v>
      </c>
      <c r="AY217" s="165" t="s">
        <v>175</v>
      </c>
    </row>
    <row r="218" spans="1:65" s="2" customFormat="1" ht="16.5" customHeight="1" x14ac:dyDescent="0.2">
      <c r="A218" s="28"/>
      <c r="B218" s="149"/>
      <c r="C218" s="178" t="s">
        <v>333</v>
      </c>
      <c r="D218" s="178" t="s">
        <v>324</v>
      </c>
      <c r="E218" s="179" t="s">
        <v>334</v>
      </c>
      <c r="F218" s="180" t="s">
        <v>335</v>
      </c>
      <c r="G218" s="181" t="s">
        <v>180</v>
      </c>
      <c r="H218" s="182">
        <v>5.2409999999999997</v>
      </c>
      <c r="I218" s="183"/>
      <c r="J218" s="183"/>
      <c r="K218" s="184"/>
      <c r="L218" s="185"/>
      <c r="M218" s="186" t="s">
        <v>1</v>
      </c>
      <c r="N218" s="187" t="s">
        <v>35</v>
      </c>
      <c r="O218" s="159">
        <v>0</v>
      </c>
      <c r="P218" s="159">
        <f>O218*H218</f>
        <v>0</v>
      </c>
      <c r="Q218" s="159">
        <v>2.7E-4</v>
      </c>
      <c r="R218" s="159">
        <f>Q218*H218</f>
        <v>1.4150699999999998E-3</v>
      </c>
      <c r="S218" s="159">
        <v>0</v>
      </c>
      <c r="T218" s="160">
        <f>S218*H218</f>
        <v>0</v>
      </c>
      <c r="U218" s="28"/>
      <c r="V218" s="28"/>
      <c r="W218" s="28"/>
      <c r="X218" s="28"/>
      <c r="Y218" s="28"/>
      <c r="Z218" s="28"/>
      <c r="AA218" s="28"/>
      <c r="AB218" s="28"/>
      <c r="AC218" s="28"/>
      <c r="AD218" s="28"/>
      <c r="AE218" s="28"/>
      <c r="AR218" s="161" t="s">
        <v>327</v>
      </c>
      <c r="AT218" s="161" t="s">
        <v>324</v>
      </c>
      <c r="AU218" s="161" t="s">
        <v>80</v>
      </c>
      <c r="AY218" s="16" t="s">
        <v>175</v>
      </c>
      <c r="BE218" s="162">
        <f>IF(N218="základná",J218,0)</f>
        <v>0</v>
      </c>
      <c r="BF218" s="162">
        <f>IF(N218="znížená",J218,0)</f>
        <v>0</v>
      </c>
      <c r="BG218" s="162">
        <f>IF(N218="zákl. prenesená",J218,0)</f>
        <v>0</v>
      </c>
      <c r="BH218" s="162">
        <f>IF(N218="zníž. prenesená",J218,0)</f>
        <v>0</v>
      </c>
      <c r="BI218" s="162">
        <f>IF(N218="nulová",J218,0)</f>
        <v>0</v>
      </c>
      <c r="BJ218" s="16" t="s">
        <v>80</v>
      </c>
      <c r="BK218" s="162">
        <f>ROUND(I218*H218,2)</f>
        <v>0</v>
      </c>
      <c r="BL218" s="16" t="s">
        <v>243</v>
      </c>
      <c r="BM218" s="161" t="s">
        <v>336</v>
      </c>
    </row>
    <row r="219" spans="1:65" s="13" customFormat="1" x14ac:dyDescent="0.2">
      <c r="B219" s="163"/>
      <c r="D219" s="164" t="s">
        <v>182</v>
      </c>
      <c r="F219" s="166" t="s">
        <v>337</v>
      </c>
      <c r="H219" s="167">
        <v>5.2409999999999997</v>
      </c>
      <c r="L219" s="163"/>
      <c r="M219" s="168"/>
      <c r="N219" s="169"/>
      <c r="O219" s="169"/>
      <c r="P219" s="169"/>
      <c r="Q219" s="169"/>
      <c r="R219" s="169"/>
      <c r="S219" s="169"/>
      <c r="T219" s="170"/>
      <c r="AT219" s="165" t="s">
        <v>182</v>
      </c>
      <c r="AU219" s="165" t="s">
        <v>80</v>
      </c>
      <c r="AV219" s="13" t="s">
        <v>80</v>
      </c>
      <c r="AW219" s="13" t="s">
        <v>3</v>
      </c>
      <c r="AX219" s="13" t="s">
        <v>76</v>
      </c>
      <c r="AY219" s="165" t="s">
        <v>175</v>
      </c>
    </row>
    <row r="220" spans="1:65" s="2" customFormat="1" ht="16.5" customHeight="1" x14ac:dyDescent="0.2">
      <c r="A220" s="28"/>
      <c r="B220" s="149"/>
      <c r="C220" s="150" t="s">
        <v>338</v>
      </c>
      <c r="D220" s="150" t="s">
        <v>177</v>
      </c>
      <c r="E220" s="151" t="s">
        <v>339</v>
      </c>
      <c r="F220" s="152" t="s">
        <v>340</v>
      </c>
      <c r="G220" s="153" t="s">
        <v>180</v>
      </c>
      <c r="H220" s="154">
        <v>4.5570000000000004</v>
      </c>
      <c r="I220" s="155"/>
      <c r="J220" s="155"/>
      <c r="K220" s="156"/>
      <c r="L220" s="29"/>
      <c r="M220" s="157" t="s">
        <v>1</v>
      </c>
      <c r="N220" s="158" t="s">
        <v>35</v>
      </c>
      <c r="O220" s="159">
        <v>0.04</v>
      </c>
      <c r="P220" s="159">
        <f>O220*H220</f>
        <v>0.18228000000000003</v>
      </c>
      <c r="Q220" s="159">
        <v>0</v>
      </c>
      <c r="R220" s="159">
        <f>Q220*H220</f>
        <v>0</v>
      </c>
      <c r="S220" s="159">
        <v>0</v>
      </c>
      <c r="T220" s="160">
        <f>S220*H220</f>
        <v>0</v>
      </c>
      <c r="U220" s="28"/>
      <c r="V220" s="28"/>
      <c r="W220" s="28"/>
      <c r="X220" s="28"/>
      <c r="Y220" s="28"/>
      <c r="Z220" s="28"/>
      <c r="AA220" s="28"/>
      <c r="AB220" s="28"/>
      <c r="AC220" s="28"/>
      <c r="AD220" s="28"/>
      <c r="AE220" s="28"/>
      <c r="AR220" s="161" t="s">
        <v>243</v>
      </c>
      <c r="AT220" s="161" t="s">
        <v>177</v>
      </c>
      <c r="AU220" s="161" t="s">
        <v>80</v>
      </c>
      <c r="AY220" s="16" t="s">
        <v>175</v>
      </c>
      <c r="BE220" s="162">
        <f>IF(N220="základná",J220,0)</f>
        <v>0</v>
      </c>
      <c r="BF220" s="162">
        <f>IF(N220="znížená",J220,0)</f>
        <v>0</v>
      </c>
      <c r="BG220" s="162">
        <f>IF(N220="zákl. prenesená",J220,0)</f>
        <v>0</v>
      </c>
      <c r="BH220" s="162">
        <f>IF(N220="zníž. prenesená",J220,0)</f>
        <v>0</v>
      </c>
      <c r="BI220" s="162">
        <f>IF(N220="nulová",J220,0)</f>
        <v>0</v>
      </c>
      <c r="BJ220" s="16" t="s">
        <v>80</v>
      </c>
      <c r="BK220" s="162">
        <f>ROUND(I220*H220,2)</f>
        <v>0</v>
      </c>
      <c r="BL220" s="16" t="s">
        <v>243</v>
      </c>
      <c r="BM220" s="161" t="s">
        <v>341</v>
      </c>
    </row>
    <row r="221" spans="1:65" s="13" customFormat="1" x14ac:dyDescent="0.2">
      <c r="B221" s="163"/>
      <c r="D221" s="164" t="s">
        <v>182</v>
      </c>
      <c r="E221" s="165" t="s">
        <v>1</v>
      </c>
      <c r="F221" s="166" t="s">
        <v>322</v>
      </c>
      <c r="H221" s="167">
        <v>4.5570000000000004</v>
      </c>
      <c r="L221" s="163"/>
      <c r="M221" s="168"/>
      <c r="N221" s="169"/>
      <c r="O221" s="169"/>
      <c r="P221" s="169"/>
      <c r="Q221" s="169"/>
      <c r="R221" s="169"/>
      <c r="S221" s="169"/>
      <c r="T221" s="170"/>
      <c r="AT221" s="165" t="s">
        <v>182</v>
      </c>
      <c r="AU221" s="165" t="s">
        <v>80</v>
      </c>
      <c r="AV221" s="13" t="s">
        <v>80</v>
      </c>
      <c r="AW221" s="13" t="s">
        <v>25</v>
      </c>
      <c r="AX221" s="13" t="s">
        <v>76</v>
      </c>
      <c r="AY221" s="165" t="s">
        <v>175</v>
      </c>
    </row>
    <row r="222" spans="1:65" s="2" customFormat="1" ht="16.5" customHeight="1" x14ac:dyDescent="0.2">
      <c r="A222" s="28"/>
      <c r="B222" s="149"/>
      <c r="C222" s="178" t="s">
        <v>342</v>
      </c>
      <c r="D222" s="178" t="s">
        <v>324</v>
      </c>
      <c r="E222" s="179" t="s">
        <v>343</v>
      </c>
      <c r="F222" s="180" t="s">
        <v>344</v>
      </c>
      <c r="G222" s="181" t="s">
        <v>180</v>
      </c>
      <c r="H222" s="182">
        <v>5.2409999999999997</v>
      </c>
      <c r="I222" s="183"/>
      <c r="J222" s="183"/>
      <c r="K222" s="184"/>
      <c r="L222" s="185"/>
      <c r="M222" s="186" t="s">
        <v>1</v>
      </c>
      <c r="N222" s="187" t="s">
        <v>35</v>
      </c>
      <c r="O222" s="159">
        <v>0</v>
      </c>
      <c r="P222" s="159">
        <f>O222*H222</f>
        <v>0</v>
      </c>
      <c r="Q222" s="159">
        <v>1.8000000000000001E-4</v>
      </c>
      <c r="R222" s="159">
        <f>Q222*H222</f>
        <v>9.4337999999999996E-4</v>
      </c>
      <c r="S222" s="159">
        <v>0</v>
      </c>
      <c r="T222" s="160">
        <f>S222*H222</f>
        <v>0</v>
      </c>
      <c r="U222" s="28"/>
      <c r="V222" s="28"/>
      <c r="W222" s="28"/>
      <c r="X222" s="28"/>
      <c r="Y222" s="28"/>
      <c r="Z222" s="28"/>
      <c r="AA222" s="28"/>
      <c r="AB222" s="28"/>
      <c r="AC222" s="28"/>
      <c r="AD222" s="28"/>
      <c r="AE222" s="28"/>
      <c r="AR222" s="161" t="s">
        <v>327</v>
      </c>
      <c r="AT222" s="161" t="s">
        <v>324</v>
      </c>
      <c r="AU222" s="161" t="s">
        <v>80</v>
      </c>
      <c r="AY222" s="16" t="s">
        <v>175</v>
      </c>
      <c r="BE222" s="162">
        <f>IF(N222="základná",J222,0)</f>
        <v>0</v>
      </c>
      <c r="BF222" s="162">
        <f>IF(N222="znížená",J222,0)</f>
        <v>0</v>
      </c>
      <c r="BG222" s="162">
        <f>IF(N222="zákl. prenesená",J222,0)</f>
        <v>0</v>
      </c>
      <c r="BH222" s="162">
        <f>IF(N222="zníž. prenesená",J222,0)</f>
        <v>0</v>
      </c>
      <c r="BI222" s="162">
        <f>IF(N222="nulová",J222,0)</f>
        <v>0</v>
      </c>
      <c r="BJ222" s="16" t="s">
        <v>80</v>
      </c>
      <c r="BK222" s="162">
        <f>ROUND(I222*H222,2)</f>
        <v>0</v>
      </c>
      <c r="BL222" s="16" t="s">
        <v>243</v>
      </c>
      <c r="BM222" s="161" t="s">
        <v>345</v>
      </c>
    </row>
    <row r="223" spans="1:65" s="13" customFormat="1" x14ac:dyDescent="0.2">
      <c r="B223" s="163"/>
      <c r="D223" s="164" t="s">
        <v>182</v>
      </c>
      <c r="F223" s="166" t="s">
        <v>337</v>
      </c>
      <c r="H223" s="167">
        <v>5.2409999999999997</v>
      </c>
      <c r="L223" s="163"/>
      <c r="M223" s="168"/>
      <c r="N223" s="169"/>
      <c r="O223" s="169"/>
      <c r="P223" s="169"/>
      <c r="Q223" s="169"/>
      <c r="R223" s="169"/>
      <c r="S223" s="169"/>
      <c r="T223" s="170"/>
      <c r="AT223" s="165" t="s">
        <v>182</v>
      </c>
      <c r="AU223" s="165" t="s">
        <v>80</v>
      </c>
      <c r="AV223" s="13" t="s">
        <v>80</v>
      </c>
      <c r="AW223" s="13" t="s">
        <v>3</v>
      </c>
      <c r="AX223" s="13" t="s">
        <v>76</v>
      </c>
      <c r="AY223" s="165" t="s">
        <v>175</v>
      </c>
    </row>
    <row r="224" spans="1:65" s="2" customFormat="1" ht="24.2" customHeight="1" x14ac:dyDescent="0.2">
      <c r="A224" s="28"/>
      <c r="B224" s="149"/>
      <c r="C224" s="150" t="s">
        <v>346</v>
      </c>
      <c r="D224" s="150" t="s">
        <v>177</v>
      </c>
      <c r="E224" s="151" t="s">
        <v>347</v>
      </c>
      <c r="F224" s="152" t="s">
        <v>348</v>
      </c>
      <c r="G224" s="153" t="s">
        <v>349</v>
      </c>
      <c r="H224" s="154">
        <v>1.137</v>
      </c>
      <c r="I224" s="155"/>
      <c r="J224" s="155"/>
      <c r="K224" s="156"/>
      <c r="L224" s="29"/>
      <c r="M224" s="157" t="s">
        <v>1</v>
      </c>
      <c r="N224" s="158" t="s">
        <v>35</v>
      </c>
      <c r="O224" s="159">
        <v>0</v>
      </c>
      <c r="P224" s="159">
        <f>O224*H224</f>
        <v>0</v>
      </c>
      <c r="Q224" s="159">
        <v>0</v>
      </c>
      <c r="R224" s="159">
        <f>Q224*H224</f>
        <v>0</v>
      </c>
      <c r="S224" s="159">
        <v>0</v>
      </c>
      <c r="T224" s="160">
        <f>S224*H224</f>
        <v>0</v>
      </c>
      <c r="U224" s="28"/>
      <c r="V224" s="28"/>
      <c r="W224" s="28"/>
      <c r="X224" s="28"/>
      <c r="Y224" s="28"/>
      <c r="Z224" s="28"/>
      <c r="AA224" s="28"/>
      <c r="AB224" s="28"/>
      <c r="AC224" s="28"/>
      <c r="AD224" s="28"/>
      <c r="AE224" s="28"/>
      <c r="AR224" s="161" t="s">
        <v>243</v>
      </c>
      <c r="AT224" s="161" t="s">
        <v>177</v>
      </c>
      <c r="AU224" s="161" t="s">
        <v>80</v>
      </c>
      <c r="AY224" s="16" t="s">
        <v>175</v>
      </c>
      <c r="BE224" s="162">
        <f>IF(N224="základná",J224,0)</f>
        <v>0</v>
      </c>
      <c r="BF224" s="162">
        <f>IF(N224="znížená",J224,0)</f>
        <v>0</v>
      </c>
      <c r="BG224" s="162">
        <f>IF(N224="zákl. prenesená",J224,0)</f>
        <v>0</v>
      </c>
      <c r="BH224" s="162">
        <f>IF(N224="zníž. prenesená",J224,0)</f>
        <v>0</v>
      </c>
      <c r="BI224" s="162">
        <f>IF(N224="nulová",J224,0)</f>
        <v>0</v>
      </c>
      <c r="BJ224" s="16" t="s">
        <v>80</v>
      </c>
      <c r="BK224" s="162">
        <f>ROUND(I224*H224,2)</f>
        <v>0</v>
      </c>
      <c r="BL224" s="16" t="s">
        <v>243</v>
      </c>
      <c r="BM224" s="161" t="s">
        <v>350</v>
      </c>
    </row>
    <row r="225" spans="1:65" s="12" customFormat="1" ht="22.9" customHeight="1" x14ac:dyDescent="0.2">
      <c r="B225" s="137"/>
      <c r="D225" s="138" t="s">
        <v>68</v>
      </c>
      <c r="E225" s="147" t="s">
        <v>351</v>
      </c>
      <c r="F225" s="147" t="s">
        <v>352</v>
      </c>
      <c r="J225" s="148"/>
      <c r="L225" s="137"/>
      <c r="M225" s="141"/>
      <c r="N225" s="142"/>
      <c r="O225" s="142"/>
      <c r="P225" s="143">
        <f>SUM(P226:P227)</f>
        <v>3.1233678000000005</v>
      </c>
      <c r="Q225" s="142"/>
      <c r="R225" s="143">
        <f>SUM(R226:R227)</f>
        <v>6.3114450000000002E-2</v>
      </c>
      <c r="S225" s="142"/>
      <c r="T225" s="144">
        <f>SUM(T226:T227)</f>
        <v>0</v>
      </c>
      <c r="AR225" s="138" t="s">
        <v>80</v>
      </c>
      <c r="AT225" s="145" t="s">
        <v>68</v>
      </c>
      <c r="AU225" s="145" t="s">
        <v>76</v>
      </c>
      <c r="AY225" s="138" t="s">
        <v>175</v>
      </c>
      <c r="BK225" s="146">
        <f>SUM(BK226:BK227)</f>
        <v>0</v>
      </c>
    </row>
    <row r="226" spans="1:65" s="2" customFormat="1" ht="24.2" customHeight="1" x14ac:dyDescent="0.2">
      <c r="A226" s="28"/>
      <c r="B226" s="149"/>
      <c r="C226" s="150" t="s">
        <v>353</v>
      </c>
      <c r="D226" s="150" t="s">
        <v>177</v>
      </c>
      <c r="E226" s="151" t="s">
        <v>354</v>
      </c>
      <c r="F226" s="152" t="s">
        <v>355</v>
      </c>
      <c r="G226" s="153" t="s">
        <v>180</v>
      </c>
      <c r="H226" s="154">
        <v>4.5570000000000004</v>
      </c>
      <c r="I226" s="155"/>
      <c r="J226" s="155"/>
      <c r="K226" s="156"/>
      <c r="L226" s="29"/>
      <c r="M226" s="157" t="s">
        <v>1</v>
      </c>
      <c r="N226" s="158" t="s">
        <v>35</v>
      </c>
      <c r="O226" s="159">
        <v>0.68540000000000001</v>
      </c>
      <c r="P226" s="159">
        <f>O226*H226</f>
        <v>3.1233678000000005</v>
      </c>
      <c r="Q226" s="159">
        <v>1.3849999999999999E-2</v>
      </c>
      <c r="R226" s="159">
        <f>Q226*H226</f>
        <v>6.3114450000000002E-2</v>
      </c>
      <c r="S226" s="159">
        <v>0</v>
      </c>
      <c r="T226" s="160">
        <f>S226*H226</f>
        <v>0</v>
      </c>
      <c r="U226" s="28"/>
      <c r="V226" s="28"/>
      <c r="W226" s="28"/>
      <c r="X226" s="28"/>
      <c r="Y226" s="28"/>
      <c r="Z226" s="28"/>
      <c r="AA226" s="28"/>
      <c r="AB226" s="28"/>
      <c r="AC226" s="28"/>
      <c r="AD226" s="28"/>
      <c r="AE226" s="28"/>
      <c r="AR226" s="161" t="s">
        <v>243</v>
      </c>
      <c r="AT226" s="161" t="s">
        <v>177</v>
      </c>
      <c r="AU226" s="161" t="s">
        <v>80</v>
      </c>
      <c r="AY226" s="16" t="s">
        <v>175</v>
      </c>
      <c r="BE226" s="162">
        <f>IF(N226="základná",J226,0)</f>
        <v>0</v>
      </c>
      <c r="BF226" s="162">
        <f>IF(N226="znížená",J226,0)</f>
        <v>0</v>
      </c>
      <c r="BG226" s="162">
        <f>IF(N226="zákl. prenesená",J226,0)</f>
        <v>0</v>
      </c>
      <c r="BH226" s="162">
        <f>IF(N226="zníž. prenesená",J226,0)</f>
        <v>0</v>
      </c>
      <c r="BI226" s="162">
        <f>IF(N226="nulová",J226,0)</f>
        <v>0</v>
      </c>
      <c r="BJ226" s="16" t="s">
        <v>80</v>
      </c>
      <c r="BK226" s="162">
        <f>ROUND(I226*H226,2)</f>
        <v>0</v>
      </c>
      <c r="BL226" s="16" t="s">
        <v>243</v>
      </c>
      <c r="BM226" s="161" t="s">
        <v>356</v>
      </c>
    </row>
    <row r="227" spans="1:65" s="2" customFormat="1" ht="24.2" customHeight="1" x14ac:dyDescent="0.2">
      <c r="A227" s="28"/>
      <c r="B227" s="149"/>
      <c r="C227" s="150" t="s">
        <v>357</v>
      </c>
      <c r="D227" s="150" t="s">
        <v>177</v>
      </c>
      <c r="E227" s="151" t="s">
        <v>358</v>
      </c>
      <c r="F227" s="152" t="s">
        <v>359</v>
      </c>
      <c r="G227" s="153" t="s">
        <v>349</v>
      </c>
      <c r="H227" s="154">
        <v>1.0229999999999999</v>
      </c>
      <c r="I227" s="155"/>
      <c r="J227" s="155"/>
      <c r="K227" s="156"/>
      <c r="L227" s="29"/>
      <c r="M227" s="157" t="s">
        <v>1</v>
      </c>
      <c r="N227" s="158" t="s">
        <v>35</v>
      </c>
      <c r="O227" s="159">
        <v>0</v>
      </c>
      <c r="P227" s="159">
        <f>O227*H227</f>
        <v>0</v>
      </c>
      <c r="Q227" s="159">
        <v>0</v>
      </c>
      <c r="R227" s="159">
        <f>Q227*H227</f>
        <v>0</v>
      </c>
      <c r="S227" s="159">
        <v>0</v>
      </c>
      <c r="T227" s="160">
        <f>S227*H227</f>
        <v>0</v>
      </c>
      <c r="U227" s="28"/>
      <c r="V227" s="28"/>
      <c r="W227" s="28"/>
      <c r="X227" s="28"/>
      <c r="Y227" s="28"/>
      <c r="Z227" s="28"/>
      <c r="AA227" s="28"/>
      <c r="AB227" s="28"/>
      <c r="AC227" s="28"/>
      <c r="AD227" s="28"/>
      <c r="AE227" s="28"/>
      <c r="AR227" s="161" t="s">
        <v>243</v>
      </c>
      <c r="AT227" s="161" t="s">
        <v>177</v>
      </c>
      <c r="AU227" s="161" t="s">
        <v>80</v>
      </c>
      <c r="AY227" s="16" t="s">
        <v>175</v>
      </c>
      <c r="BE227" s="162">
        <f>IF(N227="základná",J227,0)</f>
        <v>0</v>
      </c>
      <c r="BF227" s="162">
        <f>IF(N227="znížená",J227,0)</f>
        <v>0</v>
      </c>
      <c r="BG227" s="162">
        <f>IF(N227="zákl. prenesená",J227,0)</f>
        <v>0</v>
      </c>
      <c r="BH227" s="162">
        <f>IF(N227="zníž. prenesená",J227,0)</f>
        <v>0</v>
      </c>
      <c r="BI227" s="162">
        <f>IF(N227="nulová",J227,0)</f>
        <v>0</v>
      </c>
      <c r="BJ227" s="16" t="s">
        <v>80</v>
      </c>
      <c r="BK227" s="162">
        <f>ROUND(I227*H227,2)</f>
        <v>0</v>
      </c>
      <c r="BL227" s="16" t="s">
        <v>243</v>
      </c>
      <c r="BM227" s="161" t="s">
        <v>360</v>
      </c>
    </row>
    <row r="228" spans="1:65" s="12" customFormat="1" ht="22.9" customHeight="1" x14ac:dyDescent="0.2">
      <c r="B228" s="137"/>
      <c r="D228" s="138" t="s">
        <v>68</v>
      </c>
      <c r="E228" s="147" t="s">
        <v>361</v>
      </c>
      <c r="F228" s="147" t="s">
        <v>362</v>
      </c>
      <c r="J228" s="148"/>
      <c r="L228" s="137"/>
      <c r="M228" s="141"/>
      <c r="N228" s="142"/>
      <c r="O228" s="142"/>
      <c r="P228" s="143">
        <f>SUM(P229:P238)</f>
        <v>23.539839999999998</v>
      </c>
      <c r="Q228" s="142"/>
      <c r="R228" s="143">
        <f>SUM(R229:R238)</f>
        <v>0.49596662000000002</v>
      </c>
      <c r="S228" s="142"/>
      <c r="T228" s="144">
        <f>SUM(T229:T238)</f>
        <v>0</v>
      </c>
      <c r="AR228" s="138" t="s">
        <v>80</v>
      </c>
      <c r="AT228" s="145" t="s">
        <v>68</v>
      </c>
      <c r="AU228" s="145" t="s">
        <v>76</v>
      </c>
      <c r="AY228" s="138" t="s">
        <v>175</v>
      </c>
      <c r="BK228" s="146">
        <f>SUM(BK229:BK238)</f>
        <v>0</v>
      </c>
    </row>
    <row r="229" spans="1:65" s="2" customFormat="1" ht="33" customHeight="1" x14ac:dyDescent="0.2">
      <c r="A229" s="28"/>
      <c r="B229" s="149"/>
      <c r="C229" s="150" t="s">
        <v>363</v>
      </c>
      <c r="D229" s="150" t="s">
        <v>177</v>
      </c>
      <c r="E229" s="151" t="s">
        <v>364</v>
      </c>
      <c r="F229" s="152" t="s">
        <v>365</v>
      </c>
      <c r="G229" s="153" t="s">
        <v>180</v>
      </c>
      <c r="H229" s="154">
        <v>36.780999999999999</v>
      </c>
      <c r="I229" s="155"/>
      <c r="J229" s="155"/>
      <c r="K229" s="156"/>
      <c r="L229" s="29"/>
      <c r="M229" s="157" t="s">
        <v>1</v>
      </c>
      <c r="N229" s="158" t="s">
        <v>35</v>
      </c>
      <c r="O229" s="159">
        <v>0.64</v>
      </c>
      <c r="P229" s="159">
        <f>O229*H229</f>
        <v>23.539839999999998</v>
      </c>
      <c r="Q229" s="159">
        <v>2.0000000000000002E-5</v>
      </c>
      <c r="R229" s="159">
        <f>Q229*H229</f>
        <v>7.3562000000000009E-4</v>
      </c>
      <c r="S229" s="159">
        <v>0</v>
      </c>
      <c r="T229" s="160">
        <f>S229*H229</f>
        <v>0</v>
      </c>
      <c r="U229" s="28"/>
      <c r="V229" s="28"/>
      <c r="W229" s="28"/>
      <c r="X229" s="28"/>
      <c r="Y229" s="28"/>
      <c r="Z229" s="28"/>
      <c r="AA229" s="28"/>
      <c r="AB229" s="28"/>
      <c r="AC229" s="28"/>
      <c r="AD229" s="28"/>
      <c r="AE229" s="28"/>
      <c r="AR229" s="161" t="s">
        <v>243</v>
      </c>
      <c r="AT229" s="161" t="s">
        <v>177</v>
      </c>
      <c r="AU229" s="161" t="s">
        <v>80</v>
      </c>
      <c r="AY229" s="16" t="s">
        <v>175</v>
      </c>
      <c r="BE229" s="162">
        <f>IF(N229="základná",J229,0)</f>
        <v>0</v>
      </c>
      <c r="BF229" s="162">
        <f>IF(N229="znížená",J229,0)</f>
        <v>0</v>
      </c>
      <c r="BG229" s="162">
        <f>IF(N229="zákl. prenesená",J229,0)</f>
        <v>0</v>
      </c>
      <c r="BH229" s="162">
        <f>IF(N229="zníž. prenesená",J229,0)</f>
        <v>0</v>
      </c>
      <c r="BI229" s="162">
        <f>IF(N229="nulová",J229,0)</f>
        <v>0</v>
      </c>
      <c r="BJ229" s="16" t="s">
        <v>80</v>
      </c>
      <c r="BK229" s="162">
        <f>ROUND(I229*H229,2)</f>
        <v>0</v>
      </c>
      <c r="BL229" s="16" t="s">
        <v>243</v>
      </c>
      <c r="BM229" s="161" t="s">
        <v>366</v>
      </c>
    </row>
    <row r="230" spans="1:65" s="13" customFormat="1" x14ac:dyDescent="0.2">
      <c r="B230" s="163"/>
      <c r="D230" s="164" t="s">
        <v>182</v>
      </c>
      <c r="E230" s="165" t="s">
        <v>1</v>
      </c>
      <c r="F230" s="166" t="s">
        <v>322</v>
      </c>
      <c r="H230" s="167">
        <v>4.5570000000000004</v>
      </c>
      <c r="L230" s="163"/>
      <c r="M230" s="168"/>
      <c r="N230" s="169"/>
      <c r="O230" s="169"/>
      <c r="P230" s="169"/>
      <c r="Q230" s="169"/>
      <c r="R230" s="169"/>
      <c r="S230" s="169"/>
      <c r="T230" s="170"/>
      <c r="AT230" s="165" t="s">
        <v>182</v>
      </c>
      <c r="AU230" s="165" t="s">
        <v>80</v>
      </c>
      <c r="AV230" s="13" t="s">
        <v>80</v>
      </c>
      <c r="AW230" s="13" t="s">
        <v>25</v>
      </c>
      <c r="AX230" s="13" t="s">
        <v>69</v>
      </c>
      <c r="AY230" s="165" t="s">
        <v>175</v>
      </c>
    </row>
    <row r="231" spans="1:65" s="13" customFormat="1" x14ac:dyDescent="0.2">
      <c r="B231" s="163"/>
      <c r="D231" s="164" t="s">
        <v>182</v>
      </c>
      <c r="E231" s="165" t="s">
        <v>1</v>
      </c>
      <c r="F231" s="166" t="s">
        <v>183</v>
      </c>
      <c r="H231" s="167">
        <v>32.223999999999997</v>
      </c>
      <c r="L231" s="163"/>
      <c r="M231" s="168"/>
      <c r="N231" s="169"/>
      <c r="O231" s="169"/>
      <c r="P231" s="169"/>
      <c r="Q231" s="169"/>
      <c r="R231" s="169"/>
      <c r="S231" s="169"/>
      <c r="T231" s="170"/>
      <c r="AT231" s="165" t="s">
        <v>182</v>
      </c>
      <c r="AU231" s="165" t="s">
        <v>80</v>
      </c>
      <c r="AV231" s="13" t="s">
        <v>80</v>
      </c>
      <c r="AW231" s="13" t="s">
        <v>25</v>
      </c>
      <c r="AX231" s="13" t="s">
        <v>69</v>
      </c>
      <c r="AY231" s="165" t="s">
        <v>175</v>
      </c>
    </row>
    <row r="232" spans="1:65" s="14" customFormat="1" x14ac:dyDescent="0.2">
      <c r="B232" s="171"/>
      <c r="D232" s="164" t="s">
        <v>182</v>
      </c>
      <c r="E232" s="172" t="s">
        <v>1</v>
      </c>
      <c r="F232" s="173" t="s">
        <v>216</v>
      </c>
      <c r="H232" s="174">
        <v>36.780999999999999</v>
      </c>
      <c r="L232" s="171"/>
      <c r="M232" s="175"/>
      <c r="N232" s="176"/>
      <c r="O232" s="176"/>
      <c r="P232" s="176"/>
      <c r="Q232" s="176"/>
      <c r="R232" s="176"/>
      <c r="S232" s="176"/>
      <c r="T232" s="177"/>
      <c r="AT232" s="172" t="s">
        <v>182</v>
      </c>
      <c r="AU232" s="172" t="s">
        <v>80</v>
      </c>
      <c r="AV232" s="14" t="s">
        <v>86</v>
      </c>
      <c r="AW232" s="14" t="s">
        <v>25</v>
      </c>
      <c r="AX232" s="14" t="s">
        <v>76</v>
      </c>
      <c r="AY232" s="172" t="s">
        <v>175</v>
      </c>
    </row>
    <row r="233" spans="1:65" s="2" customFormat="1" ht="24.2" customHeight="1" x14ac:dyDescent="0.2">
      <c r="A233" s="28"/>
      <c r="B233" s="149"/>
      <c r="C233" s="178" t="s">
        <v>367</v>
      </c>
      <c r="D233" s="178" t="s">
        <v>324</v>
      </c>
      <c r="E233" s="179" t="s">
        <v>368</v>
      </c>
      <c r="F233" s="180" t="s">
        <v>369</v>
      </c>
      <c r="G233" s="181" t="s">
        <v>180</v>
      </c>
      <c r="H233" s="182">
        <v>4.7850000000000001</v>
      </c>
      <c r="I233" s="183"/>
      <c r="J233" s="183"/>
      <c r="K233" s="184"/>
      <c r="L233" s="185"/>
      <c r="M233" s="186" t="s">
        <v>1</v>
      </c>
      <c r="N233" s="187" t="s">
        <v>35</v>
      </c>
      <c r="O233" s="159">
        <v>0</v>
      </c>
      <c r="P233" s="159">
        <f>O233*H233</f>
        <v>0</v>
      </c>
      <c r="Q233" s="159">
        <v>1.4200000000000001E-2</v>
      </c>
      <c r="R233" s="159">
        <f>Q233*H233</f>
        <v>6.7947000000000007E-2</v>
      </c>
      <c r="S233" s="159">
        <v>0</v>
      </c>
      <c r="T233" s="160">
        <f>S233*H233</f>
        <v>0</v>
      </c>
      <c r="U233" s="28"/>
      <c r="V233" s="28"/>
      <c r="W233" s="28"/>
      <c r="X233" s="28"/>
      <c r="Y233" s="28"/>
      <c r="Z233" s="28"/>
      <c r="AA233" s="28"/>
      <c r="AB233" s="28"/>
      <c r="AC233" s="28"/>
      <c r="AD233" s="28"/>
      <c r="AE233" s="28"/>
      <c r="AR233" s="161" t="s">
        <v>327</v>
      </c>
      <c r="AT233" s="161" t="s">
        <v>324</v>
      </c>
      <c r="AU233" s="161" t="s">
        <v>80</v>
      </c>
      <c r="AY233" s="16" t="s">
        <v>175</v>
      </c>
      <c r="BE233" s="162">
        <f>IF(N233="základná",J233,0)</f>
        <v>0</v>
      </c>
      <c r="BF233" s="162">
        <f>IF(N233="znížená",J233,0)</f>
        <v>0</v>
      </c>
      <c r="BG233" s="162">
        <f>IF(N233="zákl. prenesená",J233,0)</f>
        <v>0</v>
      </c>
      <c r="BH233" s="162">
        <f>IF(N233="zníž. prenesená",J233,0)</f>
        <v>0</v>
      </c>
      <c r="BI233" s="162">
        <f>IF(N233="nulová",J233,0)</f>
        <v>0</v>
      </c>
      <c r="BJ233" s="16" t="s">
        <v>80</v>
      </c>
      <c r="BK233" s="162">
        <f>ROUND(I233*H233,2)</f>
        <v>0</v>
      </c>
      <c r="BL233" s="16" t="s">
        <v>243</v>
      </c>
      <c r="BM233" s="161" t="s">
        <v>370</v>
      </c>
    </row>
    <row r="234" spans="1:65" s="13" customFormat="1" x14ac:dyDescent="0.2">
      <c r="B234" s="163"/>
      <c r="D234" s="164" t="s">
        <v>182</v>
      </c>
      <c r="F234" s="166" t="s">
        <v>371</v>
      </c>
      <c r="H234" s="167">
        <v>4.7850000000000001</v>
      </c>
      <c r="L234" s="163"/>
      <c r="M234" s="168"/>
      <c r="N234" s="169"/>
      <c r="O234" s="169"/>
      <c r="P234" s="169"/>
      <c r="Q234" s="169"/>
      <c r="R234" s="169"/>
      <c r="S234" s="169"/>
      <c r="T234" s="170"/>
      <c r="AT234" s="165" t="s">
        <v>182</v>
      </c>
      <c r="AU234" s="165" t="s">
        <v>80</v>
      </c>
      <c r="AV234" s="13" t="s">
        <v>80</v>
      </c>
      <c r="AW234" s="13" t="s">
        <v>3</v>
      </c>
      <c r="AX234" s="13" t="s">
        <v>76</v>
      </c>
      <c r="AY234" s="165" t="s">
        <v>175</v>
      </c>
    </row>
    <row r="235" spans="1:65" s="2" customFormat="1" ht="49.5" customHeight="1" x14ac:dyDescent="0.2">
      <c r="A235" s="28"/>
      <c r="B235" s="149"/>
      <c r="C235" s="296" t="s">
        <v>372</v>
      </c>
      <c r="D235" s="178" t="s">
        <v>324</v>
      </c>
      <c r="E235" s="179" t="s">
        <v>373</v>
      </c>
      <c r="F235" s="180" t="s">
        <v>2970</v>
      </c>
      <c r="G235" s="181" t="s">
        <v>180</v>
      </c>
      <c r="H235" s="182">
        <v>32.868000000000002</v>
      </c>
      <c r="I235" s="183"/>
      <c r="J235" s="183"/>
      <c r="K235" s="184"/>
      <c r="L235" s="185"/>
      <c r="M235" s="186" t="s">
        <v>1</v>
      </c>
      <c r="N235" s="187" t="s">
        <v>35</v>
      </c>
      <c r="O235" s="159">
        <v>0</v>
      </c>
      <c r="P235" s="159">
        <f>O235*H235</f>
        <v>0</v>
      </c>
      <c r="Q235" s="159">
        <v>1.2999999999999999E-2</v>
      </c>
      <c r="R235" s="159">
        <f>Q235*H235</f>
        <v>0.427284</v>
      </c>
      <c r="S235" s="159">
        <v>0</v>
      </c>
      <c r="T235" s="160">
        <f>S235*H235</f>
        <v>0</v>
      </c>
      <c r="U235" s="28"/>
      <c r="V235" s="28"/>
      <c r="W235" s="28"/>
      <c r="X235" s="28"/>
      <c r="Y235" s="28"/>
      <c r="Z235" s="28"/>
      <c r="AA235" s="28"/>
      <c r="AB235" s="28"/>
      <c r="AC235" s="28"/>
      <c r="AD235" s="28"/>
      <c r="AE235" s="28"/>
      <c r="AR235" s="161" t="s">
        <v>327</v>
      </c>
      <c r="AT235" s="161" t="s">
        <v>324</v>
      </c>
      <c r="AU235" s="161" t="s">
        <v>80</v>
      </c>
      <c r="AY235" s="16" t="s">
        <v>175</v>
      </c>
      <c r="BE235" s="162">
        <f>IF(N235="základná",J235,0)</f>
        <v>0</v>
      </c>
      <c r="BF235" s="162">
        <f>IF(N235="znížená",J235,0)</f>
        <v>0</v>
      </c>
      <c r="BG235" s="162">
        <f>IF(N235="zákl. prenesená",J235,0)</f>
        <v>0</v>
      </c>
      <c r="BH235" s="162">
        <f>IF(N235="zníž. prenesená",J235,0)</f>
        <v>0</v>
      </c>
      <c r="BI235" s="162">
        <f>IF(N235="nulová",J235,0)</f>
        <v>0</v>
      </c>
      <c r="BJ235" s="16" t="s">
        <v>80</v>
      </c>
      <c r="BK235" s="162">
        <f>ROUND(I235*H235,2)</f>
        <v>0</v>
      </c>
      <c r="BL235" s="16" t="s">
        <v>243</v>
      </c>
      <c r="BM235" s="161" t="s">
        <v>374</v>
      </c>
    </row>
    <row r="236" spans="1:65" s="13" customFormat="1" x14ac:dyDescent="0.2">
      <c r="B236" s="163"/>
      <c r="D236" s="164" t="s">
        <v>182</v>
      </c>
      <c r="E236" s="165" t="s">
        <v>1</v>
      </c>
      <c r="F236" s="166" t="s">
        <v>183</v>
      </c>
      <c r="H236" s="167">
        <v>32.223999999999997</v>
      </c>
      <c r="L236" s="163"/>
      <c r="M236" s="168"/>
      <c r="N236" s="169"/>
      <c r="O236" s="169"/>
      <c r="P236" s="169"/>
      <c r="Q236" s="169"/>
      <c r="R236" s="169"/>
      <c r="S236" s="169"/>
      <c r="T236" s="170"/>
      <c r="AT236" s="165" t="s">
        <v>182</v>
      </c>
      <c r="AU236" s="165" t="s">
        <v>80</v>
      </c>
      <c r="AV236" s="13" t="s">
        <v>80</v>
      </c>
      <c r="AW236" s="13" t="s">
        <v>25</v>
      </c>
      <c r="AX236" s="13" t="s">
        <v>76</v>
      </c>
      <c r="AY236" s="165" t="s">
        <v>175</v>
      </c>
    </row>
    <row r="237" spans="1:65" s="13" customFormat="1" x14ac:dyDescent="0.2">
      <c r="B237" s="163"/>
      <c r="D237" s="164" t="s">
        <v>182</v>
      </c>
      <c r="F237" s="166" t="s">
        <v>375</v>
      </c>
      <c r="H237" s="167">
        <v>32.868000000000002</v>
      </c>
      <c r="L237" s="163"/>
      <c r="M237" s="168"/>
      <c r="N237" s="169"/>
      <c r="O237" s="169"/>
      <c r="P237" s="169"/>
      <c r="Q237" s="169"/>
      <c r="R237" s="169"/>
      <c r="S237" s="169"/>
      <c r="T237" s="170"/>
      <c r="AT237" s="165" t="s">
        <v>182</v>
      </c>
      <c r="AU237" s="165" t="s">
        <v>80</v>
      </c>
      <c r="AV237" s="13" t="s">
        <v>80</v>
      </c>
      <c r="AW237" s="13" t="s">
        <v>3</v>
      </c>
      <c r="AX237" s="13" t="s">
        <v>76</v>
      </c>
      <c r="AY237" s="165" t="s">
        <v>175</v>
      </c>
    </row>
    <row r="238" spans="1:65" s="2" customFormat="1" ht="24.2" customHeight="1" x14ac:dyDescent="0.2">
      <c r="A238" s="28"/>
      <c r="B238" s="149"/>
      <c r="C238" s="150" t="s">
        <v>376</v>
      </c>
      <c r="D238" s="150" t="s">
        <v>177</v>
      </c>
      <c r="E238" s="151" t="s">
        <v>377</v>
      </c>
      <c r="F238" s="152" t="s">
        <v>378</v>
      </c>
      <c r="G238" s="153" t="s">
        <v>349</v>
      </c>
      <c r="H238" s="154">
        <v>17.88</v>
      </c>
      <c r="I238" s="155"/>
      <c r="J238" s="155"/>
      <c r="K238" s="156"/>
      <c r="L238" s="29"/>
      <c r="M238" s="157" t="s">
        <v>1</v>
      </c>
      <c r="N238" s="158" t="s">
        <v>35</v>
      </c>
      <c r="O238" s="159">
        <v>0</v>
      </c>
      <c r="P238" s="159">
        <f>O238*H238</f>
        <v>0</v>
      </c>
      <c r="Q238" s="159">
        <v>0</v>
      </c>
      <c r="R238" s="159">
        <f>Q238*H238</f>
        <v>0</v>
      </c>
      <c r="S238" s="159">
        <v>0</v>
      </c>
      <c r="T238" s="160">
        <f>S238*H238</f>
        <v>0</v>
      </c>
      <c r="U238" s="28"/>
      <c r="V238" s="28"/>
      <c r="W238" s="28"/>
      <c r="X238" s="28"/>
      <c r="Y238" s="28"/>
      <c r="Z238" s="28"/>
      <c r="AA238" s="28"/>
      <c r="AB238" s="28"/>
      <c r="AC238" s="28"/>
      <c r="AD238" s="28"/>
      <c r="AE238" s="28"/>
      <c r="AR238" s="161" t="s">
        <v>243</v>
      </c>
      <c r="AT238" s="161" t="s">
        <v>177</v>
      </c>
      <c r="AU238" s="161" t="s">
        <v>80</v>
      </c>
      <c r="AY238" s="16" t="s">
        <v>175</v>
      </c>
      <c r="BE238" s="162">
        <f>IF(N238="základná",J238,0)</f>
        <v>0</v>
      </c>
      <c r="BF238" s="162">
        <f>IF(N238="znížená",J238,0)</f>
        <v>0</v>
      </c>
      <c r="BG238" s="162">
        <f>IF(N238="zákl. prenesená",J238,0)</f>
        <v>0</v>
      </c>
      <c r="BH238" s="162">
        <f>IF(N238="zníž. prenesená",J238,0)</f>
        <v>0</v>
      </c>
      <c r="BI238" s="162">
        <f>IF(N238="nulová",J238,0)</f>
        <v>0</v>
      </c>
      <c r="BJ238" s="16" t="s">
        <v>80</v>
      </c>
      <c r="BK238" s="162">
        <f>ROUND(I238*H238,2)</f>
        <v>0</v>
      </c>
      <c r="BL238" s="16" t="s">
        <v>243</v>
      </c>
      <c r="BM238" s="161" t="s">
        <v>379</v>
      </c>
    </row>
    <row r="239" spans="1:65" s="12" customFormat="1" ht="22.9" customHeight="1" x14ac:dyDescent="0.2">
      <c r="B239" s="137"/>
      <c r="D239" s="138" t="s">
        <v>68</v>
      </c>
      <c r="E239" s="147" t="s">
        <v>380</v>
      </c>
      <c r="F239" s="147" t="s">
        <v>381</v>
      </c>
      <c r="J239" s="148"/>
      <c r="L239" s="137"/>
      <c r="M239" s="141"/>
      <c r="N239" s="142"/>
      <c r="O239" s="142"/>
      <c r="P239" s="143">
        <f>SUM(P240:P242)</f>
        <v>0.3972</v>
      </c>
      <c r="Q239" s="142"/>
      <c r="R239" s="143">
        <f>SUM(R240:R242)</f>
        <v>1.1E-4</v>
      </c>
      <c r="S239" s="142"/>
      <c r="T239" s="144">
        <f>SUM(T240:T242)</f>
        <v>1E-3</v>
      </c>
      <c r="AR239" s="138" t="s">
        <v>80</v>
      </c>
      <c r="AT239" s="145" t="s">
        <v>68</v>
      </c>
      <c r="AU239" s="145" t="s">
        <v>76</v>
      </c>
      <c r="AY239" s="138" t="s">
        <v>175</v>
      </c>
      <c r="BK239" s="146">
        <f>SUM(BK240:BK242)</f>
        <v>0</v>
      </c>
    </row>
    <row r="240" spans="1:65" s="2" customFormat="1" ht="24.2" customHeight="1" x14ac:dyDescent="0.2">
      <c r="A240" s="28"/>
      <c r="B240" s="149"/>
      <c r="C240" s="150" t="s">
        <v>382</v>
      </c>
      <c r="D240" s="150" t="s">
        <v>177</v>
      </c>
      <c r="E240" s="151" t="s">
        <v>383</v>
      </c>
      <c r="F240" s="152" t="s">
        <v>384</v>
      </c>
      <c r="G240" s="153" t="s">
        <v>275</v>
      </c>
      <c r="H240" s="154">
        <v>1</v>
      </c>
      <c r="I240" s="155"/>
      <c r="J240" s="155"/>
      <c r="K240" s="156"/>
      <c r="L240" s="29"/>
      <c r="M240" s="157" t="s">
        <v>1</v>
      </c>
      <c r="N240" s="158" t="s">
        <v>35</v>
      </c>
      <c r="O240" s="159">
        <v>0.30109999999999998</v>
      </c>
      <c r="P240" s="159">
        <f>O240*H240</f>
        <v>0.30109999999999998</v>
      </c>
      <c r="Q240" s="159">
        <v>6.0000000000000002E-5</v>
      </c>
      <c r="R240" s="159">
        <f>Q240*H240</f>
        <v>6.0000000000000002E-5</v>
      </c>
      <c r="S240" s="159">
        <v>0</v>
      </c>
      <c r="T240" s="160">
        <f>S240*H240</f>
        <v>0</v>
      </c>
      <c r="U240" s="28"/>
      <c r="V240" s="28"/>
      <c r="W240" s="28"/>
      <c r="X240" s="28"/>
      <c r="Y240" s="28"/>
      <c r="Z240" s="28"/>
      <c r="AA240" s="28"/>
      <c r="AB240" s="28"/>
      <c r="AC240" s="28"/>
      <c r="AD240" s="28"/>
      <c r="AE240" s="28"/>
      <c r="AR240" s="161" t="s">
        <v>243</v>
      </c>
      <c r="AT240" s="161" t="s">
        <v>177</v>
      </c>
      <c r="AU240" s="161" t="s">
        <v>80</v>
      </c>
      <c r="AY240" s="16" t="s">
        <v>175</v>
      </c>
      <c r="BE240" s="162">
        <f>IF(N240="základná",J240,0)</f>
        <v>0</v>
      </c>
      <c r="BF240" s="162">
        <f>IF(N240="znížená",J240,0)</f>
        <v>0</v>
      </c>
      <c r="BG240" s="162">
        <f>IF(N240="zákl. prenesená",J240,0)</f>
        <v>0</v>
      </c>
      <c r="BH240" s="162">
        <f>IF(N240="zníž. prenesená",J240,0)</f>
        <v>0</v>
      </c>
      <c r="BI240" s="162">
        <f>IF(N240="nulová",J240,0)</f>
        <v>0</v>
      </c>
      <c r="BJ240" s="16" t="s">
        <v>80</v>
      </c>
      <c r="BK240" s="162">
        <f>ROUND(I240*H240,2)</f>
        <v>0</v>
      </c>
      <c r="BL240" s="16" t="s">
        <v>243</v>
      </c>
      <c r="BM240" s="161" t="s">
        <v>385</v>
      </c>
    </row>
    <row r="241" spans="1:65" s="2" customFormat="1" ht="24.2" customHeight="1" x14ac:dyDescent="0.2">
      <c r="A241" s="28"/>
      <c r="B241" s="149"/>
      <c r="C241" s="150" t="s">
        <v>386</v>
      </c>
      <c r="D241" s="150" t="s">
        <v>177</v>
      </c>
      <c r="E241" s="151" t="s">
        <v>387</v>
      </c>
      <c r="F241" s="152" t="s">
        <v>388</v>
      </c>
      <c r="G241" s="153" t="s">
        <v>275</v>
      </c>
      <c r="H241" s="154">
        <v>1</v>
      </c>
      <c r="I241" s="155"/>
      <c r="J241" s="155"/>
      <c r="K241" s="156"/>
      <c r="L241" s="29"/>
      <c r="M241" s="157" t="s">
        <v>1</v>
      </c>
      <c r="N241" s="158" t="s">
        <v>35</v>
      </c>
      <c r="O241" s="159">
        <v>9.6100000000000005E-2</v>
      </c>
      <c r="P241" s="159">
        <f>O241*H241</f>
        <v>9.6100000000000005E-2</v>
      </c>
      <c r="Q241" s="159">
        <v>5.0000000000000002E-5</v>
      </c>
      <c r="R241" s="159">
        <f>Q241*H241</f>
        <v>5.0000000000000002E-5</v>
      </c>
      <c r="S241" s="159">
        <v>1E-3</v>
      </c>
      <c r="T241" s="160">
        <f>S241*H241</f>
        <v>1E-3</v>
      </c>
      <c r="U241" s="28"/>
      <c r="V241" s="28"/>
      <c r="W241" s="28"/>
      <c r="X241" s="28"/>
      <c r="Y241" s="28"/>
      <c r="Z241" s="28"/>
      <c r="AA241" s="28"/>
      <c r="AB241" s="28"/>
      <c r="AC241" s="28"/>
      <c r="AD241" s="28"/>
      <c r="AE241" s="28"/>
      <c r="AR241" s="161" t="s">
        <v>243</v>
      </c>
      <c r="AT241" s="161" t="s">
        <v>177</v>
      </c>
      <c r="AU241" s="161" t="s">
        <v>80</v>
      </c>
      <c r="AY241" s="16" t="s">
        <v>175</v>
      </c>
      <c r="BE241" s="162">
        <f>IF(N241="základná",J241,0)</f>
        <v>0</v>
      </c>
      <c r="BF241" s="162">
        <f>IF(N241="znížená",J241,0)</f>
        <v>0</v>
      </c>
      <c r="BG241" s="162">
        <f>IF(N241="zákl. prenesená",J241,0)</f>
        <v>0</v>
      </c>
      <c r="BH241" s="162">
        <f>IF(N241="zníž. prenesená",J241,0)</f>
        <v>0</v>
      </c>
      <c r="BI241" s="162">
        <f>IF(N241="nulová",J241,0)</f>
        <v>0</v>
      </c>
      <c r="BJ241" s="16" t="s">
        <v>80</v>
      </c>
      <c r="BK241" s="162">
        <f>ROUND(I241*H241,2)</f>
        <v>0</v>
      </c>
      <c r="BL241" s="16" t="s">
        <v>243</v>
      </c>
      <c r="BM241" s="161" t="s">
        <v>389</v>
      </c>
    </row>
    <row r="242" spans="1:65" s="2" customFormat="1" ht="24.2" customHeight="1" x14ac:dyDescent="0.2">
      <c r="A242" s="28"/>
      <c r="B242" s="149"/>
      <c r="C242" s="150" t="s">
        <v>390</v>
      </c>
      <c r="D242" s="150" t="s">
        <v>177</v>
      </c>
      <c r="E242" s="151" t="s">
        <v>391</v>
      </c>
      <c r="F242" s="152" t="s">
        <v>392</v>
      </c>
      <c r="G242" s="153" t="s">
        <v>349</v>
      </c>
      <c r="H242" s="154">
        <v>0.3</v>
      </c>
      <c r="I242" s="155"/>
      <c r="J242" s="155"/>
      <c r="K242" s="156"/>
      <c r="L242" s="29"/>
      <c r="M242" s="157" t="s">
        <v>1</v>
      </c>
      <c r="N242" s="158" t="s">
        <v>35</v>
      </c>
      <c r="O242" s="159">
        <v>0</v>
      </c>
      <c r="P242" s="159">
        <f>O242*H242</f>
        <v>0</v>
      </c>
      <c r="Q242" s="159">
        <v>0</v>
      </c>
      <c r="R242" s="159">
        <f>Q242*H242</f>
        <v>0</v>
      </c>
      <c r="S242" s="159">
        <v>0</v>
      </c>
      <c r="T242" s="160">
        <f>S242*H242</f>
        <v>0</v>
      </c>
      <c r="U242" s="28"/>
      <c r="V242" s="28"/>
      <c r="W242" s="28"/>
      <c r="X242" s="28"/>
      <c r="Y242" s="28"/>
      <c r="Z242" s="28"/>
      <c r="AA242" s="28"/>
      <c r="AB242" s="28"/>
      <c r="AC242" s="28"/>
      <c r="AD242" s="28"/>
      <c r="AE242" s="28"/>
      <c r="AR242" s="161" t="s">
        <v>243</v>
      </c>
      <c r="AT242" s="161" t="s">
        <v>177</v>
      </c>
      <c r="AU242" s="161" t="s">
        <v>80</v>
      </c>
      <c r="AY242" s="16" t="s">
        <v>175</v>
      </c>
      <c r="BE242" s="162">
        <f>IF(N242="základná",J242,0)</f>
        <v>0</v>
      </c>
      <c r="BF242" s="162">
        <f>IF(N242="znížená",J242,0)</f>
        <v>0</v>
      </c>
      <c r="BG242" s="162">
        <f>IF(N242="zákl. prenesená",J242,0)</f>
        <v>0</v>
      </c>
      <c r="BH242" s="162">
        <f>IF(N242="zníž. prenesená",J242,0)</f>
        <v>0</v>
      </c>
      <c r="BI242" s="162">
        <f>IF(N242="nulová",J242,0)</f>
        <v>0</v>
      </c>
      <c r="BJ242" s="16" t="s">
        <v>80</v>
      </c>
      <c r="BK242" s="162">
        <f>ROUND(I242*H242,2)</f>
        <v>0</v>
      </c>
      <c r="BL242" s="16" t="s">
        <v>243</v>
      </c>
      <c r="BM242" s="161" t="s">
        <v>393</v>
      </c>
    </row>
    <row r="243" spans="1:65" s="12" customFormat="1" ht="22.9" customHeight="1" x14ac:dyDescent="0.2">
      <c r="B243" s="137"/>
      <c r="D243" s="138" t="s">
        <v>68</v>
      </c>
      <c r="E243" s="147" t="s">
        <v>394</v>
      </c>
      <c r="F243" s="147" t="s">
        <v>395</v>
      </c>
      <c r="J243" s="148"/>
      <c r="L243" s="137"/>
      <c r="M243" s="141"/>
      <c r="N243" s="142"/>
      <c r="O243" s="142"/>
      <c r="P243" s="143">
        <f>SUM(P244:P252)</f>
        <v>1.3650000000000002</v>
      </c>
      <c r="Q243" s="142"/>
      <c r="R243" s="143">
        <f>SUM(R244:R252)</f>
        <v>6.0000000000000001E-3</v>
      </c>
      <c r="S243" s="142"/>
      <c r="T243" s="144">
        <f>SUM(T244:T252)</f>
        <v>0</v>
      </c>
      <c r="AR243" s="138" t="s">
        <v>80</v>
      </c>
      <c r="AT243" s="145" t="s">
        <v>68</v>
      </c>
      <c r="AU243" s="145" t="s">
        <v>76</v>
      </c>
      <c r="AY243" s="138" t="s">
        <v>175</v>
      </c>
      <c r="BK243" s="146">
        <f>SUM(BK244:BK252)</f>
        <v>0</v>
      </c>
    </row>
    <row r="244" spans="1:65" s="2" customFormat="1" ht="24.2" customHeight="1" x14ac:dyDescent="0.2">
      <c r="A244" s="28"/>
      <c r="B244" s="149"/>
      <c r="C244" s="150" t="s">
        <v>396</v>
      </c>
      <c r="D244" s="150" t="s">
        <v>177</v>
      </c>
      <c r="E244" s="151" t="s">
        <v>397</v>
      </c>
      <c r="F244" s="152" t="s">
        <v>398</v>
      </c>
      <c r="G244" s="153" t="s">
        <v>275</v>
      </c>
      <c r="H244" s="154">
        <v>5</v>
      </c>
      <c r="I244" s="155"/>
      <c r="J244" s="155"/>
      <c r="K244" s="156"/>
      <c r="L244" s="29"/>
      <c r="M244" s="157" t="s">
        <v>1</v>
      </c>
      <c r="N244" s="158" t="s">
        <v>35</v>
      </c>
      <c r="O244" s="159">
        <v>0.27300000000000002</v>
      </c>
      <c r="P244" s="159">
        <f>O244*H244</f>
        <v>1.3650000000000002</v>
      </c>
      <c r="Q244" s="159">
        <v>0</v>
      </c>
      <c r="R244" s="159">
        <f>Q244*H244</f>
        <v>0</v>
      </c>
      <c r="S244" s="159">
        <v>0</v>
      </c>
      <c r="T244" s="160">
        <f>S244*H244</f>
        <v>0</v>
      </c>
      <c r="U244" s="28"/>
      <c r="V244" s="28"/>
      <c r="W244" s="28"/>
      <c r="X244" s="28"/>
      <c r="Y244" s="28"/>
      <c r="Z244" s="28"/>
      <c r="AA244" s="28"/>
      <c r="AB244" s="28"/>
      <c r="AC244" s="28"/>
      <c r="AD244" s="28"/>
      <c r="AE244" s="28"/>
      <c r="AR244" s="161" t="s">
        <v>243</v>
      </c>
      <c r="AT244" s="161" t="s">
        <v>177</v>
      </c>
      <c r="AU244" s="161" t="s">
        <v>80</v>
      </c>
      <c r="AY244" s="16" t="s">
        <v>175</v>
      </c>
      <c r="BE244" s="162">
        <f>IF(N244="základná",J244,0)</f>
        <v>0</v>
      </c>
      <c r="BF244" s="162">
        <f>IF(N244="znížená",J244,0)</f>
        <v>0</v>
      </c>
      <c r="BG244" s="162">
        <f>IF(N244="zákl. prenesená",J244,0)</f>
        <v>0</v>
      </c>
      <c r="BH244" s="162">
        <f>IF(N244="zníž. prenesená",J244,0)</f>
        <v>0</v>
      </c>
      <c r="BI244" s="162">
        <f>IF(N244="nulová",J244,0)</f>
        <v>0</v>
      </c>
      <c r="BJ244" s="16" t="s">
        <v>80</v>
      </c>
      <c r="BK244" s="162">
        <f>ROUND(I244*H244,2)</f>
        <v>0</v>
      </c>
      <c r="BL244" s="16" t="s">
        <v>243</v>
      </c>
      <c r="BM244" s="161" t="s">
        <v>399</v>
      </c>
    </row>
    <row r="245" spans="1:65" s="13" customFormat="1" x14ac:dyDescent="0.2">
      <c r="B245" s="163"/>
      <c r="D245" s="164" t="s">
        <v>182</v>
      </c>
      <c r="E245" s="165" t="s">
        <v>1</v>
      </c>
      <c r="F245" s="166" t="s">
        <v>400</v>
      </c>
      <c r="H245" s="167">
        <v>1</v>
      </c>
      <c r="L245" s="163"/>
      <c r="M245" s="168"/>
      <c r="N245" s="169"/>
      <c r="O245" s="169"/>
      <c r="P245" s="169"/>
      <c r="Q245" s="169"/>
      <c r="R245" s="169"/>
      <c r="S245" s="169"/>
      <c r="T245" s="170"/>
      <c r="AT245" s="165" t="s">
        <v>182</v>
      </c>
      <c r="AU245" s="165" t="s">
        <v>80</v>
      </c>
      <c r="AV245" s="13" t="s">
        <v>80</v>
      </c>
      <c r="AW245" s="13" t="s">
        <v>25</v>
      </c>
      <c r="AX245" s="13" t="s">
        <v>69</v>
      </c>
      <c r="AY245" s="165" t="s">
        <v>175</v>
      </c>
    </row>
    <row r="246" spans="1:65" s="13" customFormat="1" x14ac:dyDescent="0.2">
      <c r="B246" s="163"/>
      <c r="D246" s="164" t="s">
        <v>182</v>
      </c>
      <c r="E246" s="165" t="s">
        <v>1</v>
      </c>
      <c r="F246" s="166" t="s">
        <v>401</v>
      </c>
      <c r="H246" s="167">
        <v>1</v>
      </c>
      <c r="L246" s="163"/>
      <c r="M246" s="168"/>
      <c r="N246" s="169"/>
      <c r="O246" s="169"/>
      <c r="P246" s="169"/>
      <c r="Q246" s="169"/>
      <c r="R246" s="169"/>
      <c r="S246" s="169"/>
      <c r="T246" s="170"/>
      <c r="AT246" s="165" t="s">
        <v>182</v>
      </c>
      <c r="AU246" s="165" t="s">
        <v>80</v>
      </c>
      <c r="AV246" s="13" t="s">
        <v>80</v>
      </c>
      <c r="AW246" s="13" t="s">
        <v>25</v>
      </c>
      <c r="AX246" s="13" t="s">
        <v>69</v>
      </c>
      <c r="AY246" s="165" t="s">
        <v>175</v>
      </c>
    </row>
    <row r="247" spans="1:65" s="13" customFormat="1" x14ac:dyDescent="0.2">
      <c r="B247" s="163"/>
      <c r="D247" s="164" t="s">
        <v>182</v>
      </c>
      <c r="E247" s="165" t="s">
        <v>1</v>
      </c>
      <c r="F247" s="166" t="s">
        <v>402</v>
      </c>
      <c r="H247" s="167">
        <v>3</v>
      </c>
      <c r="L247" s="163"/>
      <c r="M247" s="168"/>
      <c r="N247" s="169"/>
      <c r="O247" s="169"/>
      <c r="P247" s="169"/>
      <c r="Q247" s="169"/>
      <c r="R247" s="169"/>
      <c r="S247" s="169"/>
      <c r="T247" s="170"/>
      <c r="AT247" s="165" t="s">
        <v>182</v>
      </c>
      <c r="AU247" s="165" t="s">
        <v>80</v>
      </c>
      <c r="AV247" s="13" t="s">
        <v>80</v>
      </c>
      <c r="AW247" s="13" t="s">
        <v>25</v>
      </c>
      <c r="AX247" s="13" t="s">
        <v>69</v>
      </c>
      <c r="AY247" s="165" t="s">
        <v>175</v>
      </c>
    </row>
    <row r="248" spans="1:65" s="14" customFormat="1" x14ac:dyDescent="0.2">
      <c r="B248" s="171"/>
      <c r="D248" s="164" t="s">
        <v>182</v>
      </c>
      <c r="E248" s="172" t="s">
        <v>1</v>
      </c>
      <c r="F248" s="173" t="s">
        <v>216</v>
      </c>
      <c r="H248" s="174">
        <v>5</v>
      </c>
      <c r="L248" s="171"/>
      <c r="M248" s="175"/>
      <c r="N248" s="176"/>
      <c r="O248" s="176"/>
      <c r="P248" s="176"/>
      <c r="Q248" s="176"/>
      <c r="R248" s="176"/>
      <c r="S248" s="176"/>
      <c r="T248" s="177"/>
      <c r="AT248" s="172" t="s">
        <v>182</v>
      </c>
      <c r="AU248" s="172" t="s">
        <v>80</v>
      </c>
      <c r="AV248" s="14" t="s">
        <v>86</v>
      </c>
      <c r="AW248" s="14" t="s">
        <v>25</v>
      </c>
      <c r="AX248" s="14" t="s">
        <v>76</v>
      </c>
      <c r="AY248" s="172" t="s">
        <v>175</v>
      </c>
    </row>
    <row r="249" spans="1:65" s="2" customFormat="1" ht="33" customHeight="1" x14ac:dyDescent="0.2">
      <c r="A249" s="28"/>
      <c r="B249" s="149"/>
      <c r="C249" s="178" t="s">
        <v>403</v>
      </c>
      <c r="D249" s="178" t="s">
        <v>324</v>
      </c>
      <c r="E249" s="179" t="s">
        <v>404</v>
      </c>
      <c r="F249" s="180" t="s">
        <v>405</v>
      </c>
      <c r="G249" s="181" t="s">
        <v>275</v>
      </c>
      <c r="H249" s="182">
        <v>1</v>
      </c>
      <c r="I249" s="183"/>
      <c r="J249" s="183"/>
      <c r="K249" s="184"/>
      <c r="L249" s="185"/>
      <c r="M249" s="186" t="s">
        <v>1</v>
      </c>
      <c r="N249" s="187" t="s">
        <v>35</v>
      </c>
      <c r="O249" s="159">
        <v>0</v>
      </c>
      <c r="P249" s="159">
        <f>O249*H249</f>
        <v>0</v>
      </c>
      <c r="Q249" s="159">
        <v>6.9999999999999999E-4</v>
      </c>
      <c r="R249" s="159">
        <f>Q249*H249</f>
        <v>6.9999999999999999E-4</v>
      </c>
      <c r="S249" s="159">
        <v>0</v>
      </c>
      <c r="T249" s="160">
        <f>S249*H249</f>
        <v>0</v>
      </c>
      <c r="U249" s="28"/>
      <c r="V249" s="28"/>
      <c r="W249" s="28"/>
      <c r="X249" s="28"/>
      <c r="Y249" s="28"/>
      <c r="Z249" s="28"/>
      <c r="AA249" s="28"/>
      <c r="AB249" s="28"/>
      <c r="AC249" s="28"/>
      <c r="AD249" s="28"/>
      <c r="AE249" s="28"/>
      <c r="AR249" s="161" t="s">
        <v>327</v>
      </c>
      <c r="AT249" s="161" t="s">
        <v>324</v>
      </c>
      <c r="AU249" s="161" t="s">
        <v>80</v>
      </c>
      <c r="AY249" s="16" t="s">
        <v>175</v>
      </c>
      <c r="BE249" s="162">
        <f>IF(N249="základná",J249,0)</f>
        <v>0</v>
      </c>
      <c r="BF249" s="162">
        <f>IF(N249="znížená",J249,0)</f>
        <v>0</v>
      </c>
      <c r="BG249" s="162">
        <f>IF(N249="zákl. prenesená",J249,0)</f>
        <v>0</v>
      </c>
      <c r="BH249" s="162">
        <f>IF(N249="zníž. prenesená",J249,0)</f>
        <v>0</v>
      </c>
      <c r="BI249" s="162">
        <f>IF(N249="nulová",J249,0)</f>
        <v>0</v>
      </c>
      <c r="BJ249" s="16" t="s">
        <v>80</v>
      </c>
      <c r="BK249" s="162">
        <f>ROUND(I249*H249,2)</f>
        <v>0</v>
      </c>
      <c r="BL249" s="16" t="s">
        <v>243</v>
      </c>
      <c r="BM249" s="161" t="s">
        <v>406</v>
      </c>
    </row>
    <row r="250" spans="1:65" s="2" customFormat="1" ht="33" customHeight="1" x14ac:dyDescent="0.2">
      <c r="A250" s="28"/>
      <c r="B250" s="149"/>
      <c r="C250" s="178" t="s">
        <v>407</v>
      </c>
      <c r="D250" s="178" t="s">
        <v>324</v>
      </c>
      <c r="E250" s="179" t="s">
        <v>408</v>
      </c>
      <c r="F250" s="180" t="s">
        <v>409</v>
      </c>
      <c r="G250" s="181" t="s">
        <v>275</v>
      </c>
      <c r="H250" s="182">
        <v>1</v>
      </c>
      <c r="I250" s="183"/>
      <c r="J250" s="183"/>
      <c r="K250" s="184"/>
      <c r="L250" s="185"/>
      <c r="M250" s="186" t="s">
        <v>1</v>
      </c>
      <c r="N250" s="187" t="s">
        <v>35</v>
      </c>
      <c r="O250" s="159">
        <v>0</v>
      </c>
      <c r="P250" s="159">
        <f>O250*H250</f>
        <v>0</v>
      </c>
      <c r="Q250" s="159">
        <v>1.1000000000000001E-3</v>
      </c>
      <c r="R250" s="159">
        <f>Q250*H250</f>
        <v>1.1000000000000001E-3</v>
      </c>
      <c r="S250" s="159">
        <v>0</v>
      </c>
      <c r="T250" s="160">
        <f>S250*H250</f>
        <v>0</v>
      </c>
      <c r="U250" s="28"/>
      <c r="V250" s="28"/>
      <c r="W250" s="28"/>
      <c r="X250" s="28"/>
      <c r="Y250" s="28"/>
      <c r="Z250" s="28"/>
      <c r="AA250" s="28"/>
      <c r="AB250" s="28"/>
      <c r="AC250" s="28"/>
      <c r="AD250" s="28"/>
      <c r="AE250" s="28"/>
      <c r="AR250" s="161" t="s">
        <v>327</v>
      </c>
      <c r="AT250" s="161" t="s">
        <v>324</v>
      </c>
      <c r="AU250" s="161" t="s">
        <v>80</v>
      </c>
      <c r="AY250" s="16" t="s">
        <v>175</v>
      </c>
      <c r="BE250" s="162">
        <f>IF(N250="základná",J250,0)</f>
        <v>0</v>
      </c>
      <c r="BF250" s="162">
        <f>IF(N250="znížená",J250,0)</f>
        <v>0</v>
      </c>
      <c r="BG250" s="162">
        <f>IF(N250="zákl. prenesená",J250,0)</f>
        <v>0</v>
      </c>
      <c r="BH250" s="162">
        <f>IF(N250="zníž. prenesená",J250,0)</f>
        <v>0</v>
      </c>
      <c r="BI250" s="162">
        <f>IF(N250="nulová",J250,0)</f>
        <v>0</v>
      </c>
      <c r="BJ250" s="16" t="s">
        <v>80</v>
      </c>
      <c r="BK250" s="162">
        <f>ROUND(I250*H250,2)</f>
        <v>0</v>
      </c>
      <c r="BL250" s="16" t="s">
        <v>243</v>
      </c>
      <c r="BM250" s="161" t="s">
        <v>410</v>
      </c>
    </row>
    <row r="251" spans="1:65" s="2" customFormat="1" ht="33" customHeight="1" x14ac:dyDescent="0.2">
      <c r="A251" s="28"/>
      <c r="B251" s="149"/>
      <c r="C251" s="178" t="s">
        <v>411</v>
      </c>
      <c r="D251" s="178" t="s">
        <v>324</v>
      </c>
      <c r="E251" s="179" t="s">
        <v>412</v>
      </c>
      <c r="F251" s="180" t="s">
        <v>413</v>
      </c>
      <c r="G251" s="181" t="s">
        <v>275</v>
      </c>
      <c r="H251" s="182">
        <v>3</v>
      </c>
      <c r="I251" s="183"/>
      <c r="J251" s="183"/>
      <c r="K251" s="184"/>
      <c r="L251" s="185"/>
      <c r="M251" s="186" t="s">
        <v>1</v>
      </c>
      <c r="N251" s="187" t="s">
        <v>35</v>
      </c>
      <c r="O251" s="159">
        <v>0</v>
      </c>
      <c r="P251" s="159">
        <f>O251*H251</f>
        <v>0</v>
      </c>
      <c r="Q251" s="159">
        <v>1.4E-3</v>
      </c>
      <c r="R251" s="159">
        <f>Q251*H251</f>
        <v>4.1999999999999997E-3</v>
      </c>
      <c r="S251" s="159">
        <v>0</v>
      </c>
      <c r="T251" s="160">
        <f>S251*H251</f>
        <v>0</v>
      </c>
      <c r="U251" s="28"/>
      <c r="V251" s="28"/>
      <c r="W251" s="28"/>
      <c r="X251" s="28"/>
      <c r="Y251" s="28"/>
      <c r="Z251" s="28"/>
      <c r="AA251" s="28"/>
      <c r="AB251" s="28"/>
      <c r="AC251" s="28"/>
      <c r="AD251" s="28"/>
      <c r="AE251" s="28"/>
      <c r="AR251" s="161" t="s">
        <v>327</v>
      </c>
      <c r="AT251" s="161" t="s">
        <v>324</v>
      </c>
      <c r="AU251" s="161" t="s">
        <v>80</v>
      </c>
      <c r="AY251" s="16" t="s">
        <v>175</v>
      </c>
      <c r="BE251" s="162">
        <f>IF(N251="základná",J251,0)</f>
        <v>0</v>
      </c>
      <c r="BF251" s="162">
        <f>IF(N251="znížená",J251,0)</f>
        <v>0</v>
      </c>
      <c r="BG251" s="162">
        <f>IF(N251="zákl. prenesená",J251,0)</f>
        <v>0</v>
      </c>
      <c r="BH251" s="162">
        <f>IF(N251="zníž. prenesená",J251,0)</f>
        <v>0</v>
      </c>
      <c r="BI251" s="162">
        <f>IF(N251="nulová",J251,0)</f>
        <v>0</v>
      </c>
      <c r="BJ251" s="16" t="s">
        <v>80</v>
      </c>
      <c r="BK251" s="162">
        <f>ROUND(I251*H251,2)</f>
        <v>0</v>
      </c>
      <c r="BL251" s="16" t="s">
        <v>243</v>
      </c>
      <c r="BM251" s="161" t="s">
        <v>414</v>
      </c>
    </row>
    <row r="252" spans="1:65" s="2" customFormat="1" ht="33" customHeight="1" x14ac:dyDescent="0.2">
      <c r="A252" s="28"/>
      <c r="B252" s="149"/>
      <c r="C252" s="150" t="s">
        <v>415</v>
      </c>
      <c r="D252" s="150" t="s">
        <v>177</v>
      </c>
      <c r="E252" s="151" t="s">
        <v>416</v>
      </c>
      <c r="F252" s="152" t="s">
        <v>417</v>
      </c>
      <c r="G252" s="153" t="s">
        <v>349</v>
      </c>
      <c r="H252" s="154">
        <v>4.21</v>
      </c>
      <c r="I252" s="155"/>
      <c r="J252" s="155"/>
      <c r="K252" s="156"/>
      <c r="L252" s="29"/>
      <c r="M252" s="157" t="s">
        <v>1</v>
      </c>
      <c r="N252" s="158" t="s">
        <v>35</v>
      </c>
      <c r="O252" s="159">
        <v>0</v>
      </c>
      <c r="P252" s="159">
        <f>O252*H252</f>
        <v>0</v>
      </c>
      <c r="Q252" s="159">
        <v>0</v>
      </c>
      <c r="R252" s="159">
        <f>Q252*H252</f>
        <v>0</v>
      </c>
      <c r="S252" s="159">
        <v>0</v>
      </c>
      <c r="T252" s="160">
        <f>S252*H252</f>
        <v>0</v>
      </c>
      <c r="U252" s="28"/>
      <c r="V252" s="28"/>
      <c r="W252" s="28"/>
      <c r="X252" s="28"/>
      <c r="Y252" s="28"/>
      <c r="Z252" s="28"/>
      <c r="AA252" s="28"/>
      <c r="AB252" s="28"/>
      <c r="AC252" s="28"/>
      <c r="AD252" s="28"/>
      <c r="AE252" s="28"/>
      <c r="AR252" s="161" t="s">
        <v>243</v>
      </c>
      <c r="AT252" s="161" t="s">
        <v>177</v>
      </c>
      <c r="AU252" s="161" t="s">
        <v>80</v>
      </c>
      <c r="AY252" s="16" t="s">
        <v>175</v>
      </c>
      <c r="BE252" s="162">
        <f>IF(N252="základná",J252,0)</f>
        <v>0</v>
      </c>
      <c r="BF252" s="162">
        <f>IF(N252="znížená",J252,0)</f>
        <v>0</v>
      </c>
      <c r="BG252" s="162">
        <f>IF(N252="zákl. prenesená",J252,0)</f>
        <v>0</v>
      </c>
      <c r="BH252" s="162">
        <f>IF(N252="zníž. prenesená",J252,0)</f>
        <v>0</v>
      </c>
      <c r="BI252" s="162">
        <f>IF(N252="nulová",J252,0)</f>
        <v>0</v>
      </c>
      <c r="BJ252" s="16" t="s">
        <v>80</v>
      </c>
      <c r="BK252" s="162">
        <f>ROUND(I252*H252,2)</f>
        <v>0</v>
      </c>
      <c r="BL252" s="16" t="s">
        <v>243</v>
      </c>
      <c r="BM252" s="161" t="s">
        <v>418</v>
      </c>
    </row>
    <row r="253" spans="1:65" s="12" customFormat="1" ht="22.9" customHeight="1" x14ac:dyDescent="0.2">
      <c r="B253" s="137"/>
      <c r="D253" s="138" t="s">
        <v>68</v>
      </c>
      <c r="E253" s="147" t="s">
        <v>419</v>
      </c>
      <c r="F253" s="147" t="s">
        <v>420</v>
      </c>
      <c r="J253" s="148"/>
      <c r="L253" s="137"/>
      <c r="M253" s="141"/>
      <c r="N253" s="142"/>
      <c r="O253" s="142"/>
      <c r="P253" s="143">
        <f>SUM(P254:P256)</f>
        <v>5.6642739999999989</v>
      </c>
      <c r="Q253" s="142"/>
      <c r="R253" s="143">
        <f>SUM(R254:R256)</f>
        <v>2.280422E-2</v>
      </c>
      <c r="S253" s="142"/>
      <c r="T253" s="144">
        <f>SUM(T254:T256)</f>
        <v>0</v>
      </c>
      <c r="AR253" s="138" t="s">
        <v>80</v>
      </c>
      <c r="AT253" s="145" t="s">
        <v>68</v>
      </c>
      <c r="AU253" s="145" t="s">
        <v>76</v>
      </c>
      <c r="AY253" s="138" t="s">
        <v>175</v>
      </c>
      <c r="BK253" s="146">
        <f>SUM(BK254:BK256)</f>
        <v>0</v>
      </c>
    </row>
    <row r="254" spans="1:65" s="2" customFormat="1" ht="21.75" customHeight="1" x14ac:dyDescent="0.2">
      <c r="A254" s="28"/>
      <c r="B254" s="149"/>
      <c r="C254" s="150" t="s">
        <v>421</v>
      </c>
      <c r="D254" s="150" t="s">
        <v>177</v>
      </c>
      <c r="E254" s="151" t="s">
        <v>422</v>
      </c>
      <c r="F254" s="152" t="s">
        <v>423</v>
      </c>
      <c r="G254" s="153" t="s">
        <v>180</v>
      </c>
      <c r="H254" s="154">
        <v>36.780999999999999</v>
      </c>
      <c r="I254" s="155"/>
      <c r="J254" s="155"/>
      <c r="K254" s="156"/>
      <c r="L254" s="29"/>
      <c r="M254" s="157" t="s">
        <v>1</v>
      </c>
      <c r="N254" s="158" t="s">
        <v>35</v>
      </c>
      <c r="O254" s="159">
        <v>6.8000000000000005E-2</v>
      </c>
      <c r="P254" s="159">
        <f>O254*H254</f>
        <v>2.5011079999999999</v>
      </c>
      <c r="Q254" s="159">
        <v>3.1E-4</v>
      </c>
      <c r="R254" s="159">
        <f>Q254*H254</f>
        <v>1.140211E-2</v>
      </c>
      <c r="S254" s="159">
        <v>0</v>
      </c>
      <c r="T254" s="160">
        <f>S254*H254</f>
        <v>0</v>
      </c>
      <c r="U254" s="28"/>
      <c r="V254" s="28"/>
      <c r="W254" s="28"/>
      <c r="X254" s="28"/>
      <c r="Y254" s="28"/>
      <c r="Z254" s="28"/>
      <c r="AA254" s="28"/>
      <c r="AB254" s="28"/>
      <c r="AC254" s="28"/>
      <c r="AD254" s="28"/>
      <c r="AE254" s="28"/>
      <c r="AR254" s="161" t="s">
        <v>243</v>
      </c>
      <c r="AT254" s="161" t="s">
        <v>177</v>
      </c>
      <c r="AU254" s="161" t="s">
        <v>80</v>
      </c>
      <c r="AY254" s="16" t="s">
        <v>175</v>
      </c>
      <c r="BE254" s="162">
        <f>IF(N254="základná",J254,0)</f>
        <v>0</v>
      </c>
      <c r="BF254" s="162">
        <f>IF(N254="znížená",J254,0)</f>
        <v>0</v>
      </c>
      <c r="BG254" s="162">
        <f>IF(N254="zákl. prenesená",J254,0)</f>
        <v>0</v>
      </c>
      <c r="BH254" s="162">
        <f>IF(N254="zníž. prenesená",J254,0)</f>
        <v>0</v>
      </c>
      <c r="BI254" s="162">
        <f>IF(N254="nulová",J254,0)</f>
        <v>0</v>
      </c>
      <c r="BJ254" s="16" t="s">
        <v>80</v>
      </c>
      <c r="BK254" s="162">
        <f>ROUND(I254*H254,2)</f>
        <v>0</v>
      </c>
      <c r="BL254" s="16" t="s">
        <v>243</v>
      </c>
      <c r="BM254" s="161" t="s">
        <v>424</v>
      </c>
    </row>
    <row r="255" spans="1:65" s="13" customFormat="1" x14ac:dyDescent="0.2">
      <c r="B255" s="163"/>
      <c r="D255" s="164" t="s">
        <v>182</v>
      </c>
      <c r="E255" s="165" t="s">
        <v>1</v>
      </c>
      <c r="F255" s="166" t="s">
        <v>425</v>
      </c>
      <c r="H255" s="167">
        <v>36.780999999999999</v>
      </c>
      <c r="L255" s="163"/>
      <c r="M255" s="168"/>
      <c r="N255" s="169"/>
      <c r="O255" s="169"/>
      <c r="P255" s="169"/>
      <c r="Q255" s="169"/>
      <c r="R255" s="169"/>
      <c r="S255" s="169"/>
      <c r="T255" s="170"/>
      <c r="AT255" s="165" t="s">
        <v>182</v>
      </c>
      <c r="AU255" s="165" t="s">
        <v>80</v>
      </c>
      <c r="AV255" s="13" t="s">
        <v>80</v>
      </c>
      <c r="AW255" s="13" t="s">
        <v>25</v>
      </c>
      <c r="AX255" s="13" t="s">
        <v>76</v>
      </c>
      <c r="AY255" s="165" t="s">
        <v>175</v>
      </c>
    </row>
    <row r="256" spans="1:65" s="2" customFormat="1" ht="16.5" customHeight="1" x14ac:dyDescent="0.2">
      <c r="A256" s="28"/>
      <c r="B256" s="149"/>
      <c r="C256" s="150" t="s">
        <v>426</v>
      </c>
      <c r="D256" s="150" t="s">
        <v>177</v>
      </c>
      <c r="E256" s="151" t="s">
        <v>427</v>
      </c>
      <c r="F256" s="152" t="s">
        <v>428</v>
      </c>
      <c r="G256" s="153" t="s">
        <v>180</v>
      </c>
      <c r="H256" s="154">
        <v>36.780999999999999</v>
      </c>
      <c r="I256" s="155"/>
      <c r="J256" s="155"/>
      <c r="K256" s="156"/>
      <c r="L256" s="29"/>
      <c r="M256" s="188" t="s">
        <v>1</v>
      </c>
      <c r="N256" s="189" t="s">
        <v>35</v>
      </c>
      <c r="O256" s="190">
        <v>8.5999999999999993E-2</v>
      </c>
      <c r="P256" s="190">
        <f>O256*H256</f>
        <v>3.1631659999999995</v>
      </c>
      <c r="Q256" s="190">
        <v>3.1E-4</v>
      </c>
      <c r="R256" s="190">
        <f>Q256*H256</f>
        <v>1.140211E-2</v>
      </c>
      <c r="S256" s="190">
        <v>0</v>
      </c>
      <c r="T256" s="191">
        <f>S256*H256</f>
        <v>0</v>
      </c>
      <c r="U256" s="28"/>
      <c r="V256" s="28"/>
      <c r="W256" s="28"/>
      <c r="X256" s="28"/>
      <c r="Y256" s="28"/>
      <c r="Z256" s="28"/>
      <c r="AA256" s="28"/>
      <c r="AB256" s="28"/>
      <c r="AC256" s="28"/>
      <c r="AD256" s="28"/>
      <c r="AE256" s="28"/>
      <c r="AR256" s="161" t="s">
        <v>243</v>
      </c>
      <c r="AT256" s="161" t="s">
        <v>177</v>
      </c>
      <c r="AU256" s="161" t="s">
        <v>80</v>
      </c>
      <c r="AY256" s="16" t="s">
        <v>175</v>
      </c>
      <c r="BE256" s="162">
        <f>IF(N256="základná",J256,0)</f>
        <v>0</v>
      </c>
      <c r="BF256" s="162">
        <f>IF(N256="znížená",J256,0)</f>
        <v>0</v>
      </c>
      <c r="BG256" s="162">
        <f>IF(N256="zákl. prenesená",J256,0)</f>
        <v>0</v>
      </c>
      <c r="BH256" s="162">
        <f>IF(N256="zníž. prenesená",J256,0)</f>
        <v>0</v>
      </c>
      <c r="BI256" s="162">
        <f>IF(N256="nulová",J256,0)</f>
        <v>0</v>
      </c>
      <c r="BJ256" s="16" t="s">
        <v>80</v>
      </c>
      <c r="BK256" s="162">
        <f>ROUND(I256*H256,2)</f>
        <v>0</v>
      </c>
      <c r="BL256" s="16" t="s">
        <v>243</v>
      </c>
      <c r="BM256" s="161" t="s">
        <v>429</v>
      </c>
    </row>
    <row r="257" spans="1:31" s="2" customFormat="1" ht="6.95" customHeight="1" x14ac:dyDescent="0.2">
      <c r="A257" s="28"/>
      <c r="B257" s="45"/>
      <c r="C257" s="46"/>
      <c r="D257" s="46"/>
      <c r="E257" s="46"/>
      <c r="F257" s="46"/>
      <c r="G257" s="46"/>
      <c r="H257" s="46"/>
      <c r="I257" s="46"/>
      <c r="J257" s="46"/>
      <c r="K257" s="46"/>
      <c r="L257" s="29"/>
      <c r="M257" s="28"/>
      <c r="O257" s="28"/>
      <c r="P257" s="28"/>
      <c r="Q257" s="28"/>
      <c r="R257" s="28"/>
      <c r="S257" s="28"/>
      <c r="T257" s="28"/>
      <c r="U257" s="28"/>
      <c r="V257" s="28"/>
      <c r="W257" s="28"/>
      <c r="X257" s="28"/>
      <c r="Y257" s="28"/>
      <c r="Z257" s="28"/>
      <c r="AA257" s="28"/>
      <c r="AB257" s="28"/>
      <c r="AC257" s="28"/>
      <c r="AD257" s="28"/>
      <c r="AE257" s="28"/>
    </row>
  </sheetData>
  <autoFilter ref="C131:K256"/>
  <mergeCells count="15">
    <mergeCell ref="E121:H121"/>
    <mergeCell ref="E125:H125"/>
    <mergeCell ref="E123:H123"/>
    <mergeCell ref="E127:H127"/>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scale="87" fitToHeight="100" orientation="portrait" blackAndWhite="1" r:id="rId1"/>
  <headerFooter>
    <oddFooter>&amp;CStrana &amp;P z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60"/>
  <sheetViews>
    <sheetView showGridLines="0" workbookViewId="0">
      <selection activeCell="I115" sqref="I115"/>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5"/>
    </row>
    <row r="2" spans="1:46" s="1" customFormat="1" ht="36.950000000000003" customHeight="1" x14ac:dyDescent="0.2">
      <c r="L2" s="298" t="s">
        <v>5</v>
      </c>
      <c r="M2" s="299"/>
      <c r="N2" s="299"/>
      <c r="O2" s="299"/>
      <c r="P2" s="299"/>
      <c r="Q2" s="299"/>
      <c r="R2" s="299"/>
      <c r="S2" s="299"/>
      <c r="T2" s="299"/>
      <c r="U2" s="299"/>
      <c r="V2" s="299"/>
      <c r="AT2" s="16" t="s">
        <v>137</v>
      </c>
    </row>
    <row r="3" spans="1:46" s="1" customFormat="1" ht="6.95" customHeight="1" x14ac:dyDescent="0.2">
      <c r="B3" s="17"/>
      <c r="C3" s="18"/>
      <c r="D3" s="18"/>
      <c r="E3" s="18"/>
      <c r="F3" s="18"/>
      <c r="G3" s="18"/>
      <c r="H3" s="18"/>
      <c r="I3" s="18"/>
      <c r="J3" s="18"/>
      <c r="K3" s="18"/>
      <c r="L3" s="19"/>
      <c r="AT3" s="16" t="s">
        <v>69</v>
      </c>
    </row>
    <row r="4" spans="1:46" s="1" customFormat="1" ht="24.95" customHeight="1" x14ac:dyDescent="0.2">
      <c r="B4" s="19"/>
      <c r="D4" s="20" t="s">
        <v>138</v>
      </c>
      <c r="L4" s="19"/>
      <c r="M4" s="96" t="s">
        <v>8</v>
      </c>
      <c r="AT4" s="16" t="s">
        <v>3</v>
      </c>
    </row>
    <row r="5" spans="1:46" s="1" customFormat="1" ht="6.95" customHeight="1" x14ac:dyDescent="0.2">
      <c r="B5" s="19"/>
      <c r="L5" s="19"/>
    </row>
    <row r="6" spans="1:46" s="1" customFormat="1" ht="12" customHeight="1" x14ac:dyDescent="0.2">
      <c r="B6" s="19"/>
      <c r="D6" s="25" t="s">
        <v>11</v>
      </c>
      <c r="L6" s="19"/>
    </row>
    <row r="7" spans="1:46" s="1" customFormat="1" ht="16.5" customHeight="1" x14ac:dyDescent="0.2">
      <c r="B7" s="19"/>
      <c r="E7" s="359" t="str">
        <f>'Rekapitulácia stavby'!K6</f>
        <v>Lipany OOPZ, Rekonštrukcia objektu</v>
      </c>
      <c r="F7" s="360"/>
      <c r="G7" s="360"/>
      <c r="H7" s="360"/>
      <c r="L7" s="19"/>
    </row>
    <row r="8" spans="1:46" s="1" customFormat="1" ht="12" customHeight="1" x14ac:dyDescent="0.2">
      <c r="B8" s="19"/>
      <c r="D8" s="25" t="s">
        <v>139</v>
      </c>
      <c r="E8" s="203"/>
      <c r="F8" s="203"/>
      <c r="G8" s="203"/>
      <c r="H8" s="203"/>
      <c r="L8" s="19"/>
    </row>
    <row r="9" spans="1:46" s="2" customFormat="1" ht="16.5" customHeight="1" x14ac:dyDescent="0.2">
      <c r="A9" s="28"/>
      <c r="B9" s="29"/>
      <c r="C9" s="28"/>
      <c r="D9" s="28"/>
      <c r="E9" s="359" t="s">
        <v>2884</v>
      </c>
      <c r="F9" s="363"/>
      <c r="G9" s="363"/>
      <c r="H9" s="363"/>
      <c r="I9" s="28"/>
      <c r="J9" s="28"/>
      <c r="K9" s="28"/>
      <c r="L9" s="40"/>
      <c r="S9" s="28"/>
      <c r="T9" s="28"/>
      <c r="U9" s="28"/>
      <c r="V9" s="28"/>
      <c r="W9" s="28"/>
      <c r="X9" s="28"/>
      <c r="Y9" s="28"/>
      <c r="Z9" s="28"/>
      <c r="AA9" s="28"/>
      <c r="AB9" s="28"/>
      <c r="AC9" s="28"/>
      <c r="AD9" s="28"/>
      <c r="AE9" s="28"/>
    </row>
    <row r="10" spans="1:46" s="2" customFormat="1" ht="12" customHeight="1" x14ac:dyDescent="0.2">
      <c r="A10" s="28"/>
      <c r="B10" s="29"/>
      <c r="C10" s="28"/>
      <c r="D10" s="25" t="s">
        <v>141</v>
      </c>
      <c r="E10" s="28"/>
      <c r="F10" s="28"/>
      <c r="G10" s="28"/>
      <c r="H10" s="28"/>
      <c r="I10" s="28"/>
      <c r="J10" s="28"/>
      <c r="K10" s="28"/>
      <c r="L10" s="40"/>
      <c r="S10" s="28"/>
      <c r="T10" s="28"/>
      <c r="U10" s="28"/>
      <c r="V10" s="28"/>
      <c r="W10" s="28"/>
      <c r="X10" s="28"/>
      <c r="Y10" s="28"/>
      <c r="Z10" s="28"/>
      <c r="AA10" s="28"/>
      <c r="AB10" s="28"/>
      <c r="AC10" s="28"/>
      <c r="AD10" s="28"/>
      <c r="AE10" s="28"/>
    </row>
    <row r="11" spans="1:46" s="2" customFormat="1" ht="16.5" customHeight="1" x14ac:dyDescent="0.2">
      <c r="A11" s="28"/>
      <c r="B11" s="29"/>
      <c r="C11" s="28"/>
      <c r="D11" s="28"/>
      <c r="E11" s="333" t="s">
        <v>2826</v>
      </c>
      <c r="F11" s="357"/>
      <c r="G11" s="357"/>
      <c r="H11" s="357"/>
      <c r="I11" s="28"/>
      <c r="J11" s="28"/>
      <c r="K11" s="28"/>
      <c r="L11" s="40"/>
      <c r="S11" s="28"/>
      <c r="T11" s="28"/>
      <c r="U11" s="28"/>
      <c r="V11" s="28"/>
      <c r="W11" s="28"/>
      <c r="X11" s="28"/>
      <c r="Y11" s="28"/>
      <c r="Z11" s="28"/>
      <c r="AA11" s="28"/>
      <c r="AB11" s="28"/>
      <c r="AC11" s="28"/>
      <c r="AD11" s="28"/>
      <c r="AE11" s="28"/>
    </row>
    <row r="12" spans="1:46" s="2" customFormat="1" x14ac:dyDescent="0.2">
      <c r="A12" s="28"/>
      <c r="B12" s="29"/>
      <c r="C12" s="28"/>
      <c r="D12" s="28"/>
      <c r="E12" s="28"/>
      <c r="F12" s="28"/>
      <c r="G12" s="28"/>
      <c r="H12" s="28"/>
      <c r="I12" s="28"/>
      <c r="J12" s="28"/>
      <c r="K12" s="28"/>
      <c r="L12" s="40"/>
      <c r="S12" s="28"/>
      <c r="T12" s="28"/>
      <c r="U12" s="28"/>
      <c r="V12" s="28"/>
      <c r="W12" s="28"/>
      <c r="X12" s="28"/>
      <c r="Y12" s="28"/>
      <c r="Z12" s="28"/>
      <c r="AA12" s="28"/>
      <c r="AB12" s="28"/>
      <c r="AC12" s="28"/>
      <c r="AD12" s="28"/>
      <c r="AE12" s="28"/>
    </row>
    <row r="13" spans="1:46" s="2" customFormat="1" ht="12" customHeight="1" x14ac:dyDescent="0.2">
      <c r="A13" s="28"/>
      <c r="B13" s="29"/>
      <c r="C13" s="28"/>
      <c r="D13" s="25" t="s">
        <v>13</v>
      </c>
      <c r="E13" s="28"/>
      <c r="F13" s="23" t="s">
        <v>1</v>
      </c>
      <c r="G13" s="28"/>
      <c r="H13" s="28"/>
      <c r="I13" s="25" t="s">
        <v>14</v>
      </c>
      <c r="J13" s="23" t="s">
        <v>1</v>
      </c>
      <c r="K13" s="28"/>
      <c r="L13" s="40"/>
      <c r="S13" s="28"/>
      <c r="T13" s="28"/>
      <c r="U13" s="28"/>
      <c r="V13" s="28"/>
      <c r="W13" s="28"/>
      <c r="X13" s="28"/>
      <c r="Y13" s="28"/>
      <c r="Z13" s="28"/>
      <c r="AA13" s="28"/>
      <c r="AB13" s="28"/>
      <c r="AC13" s="28"/>
      <c r="AD13" s="28"/>
      <c r="AE13" s="28"/>
    </row>
    <row r="14" spans="1:46" s="2" customFormat="1" ht="12" customHeight="1" x14ac:dyDescent="0.2">
      <c r="A14" s="28"/>
      <c r="B14" s="29"/>
      <c r="C14" s="28"/>
      <c r="D14" s="25" t="s">
        <v>15</v>
      </c>
      <c r="E14" s="28"/>
      <c r="F14" s="23" t="s">
        <v>16</v>
      </c>
      <c r="G14" s="28"/>
      <c r="H14" s="28"/>
      <c r="I14" s="25" t="s">
        <v>17</v>
      </c>
      <c r="J14" s="53" t="str">
        <f>'Rekapitulácia stavby'!AN8</f>
        <v>16.12.2022</v>
      </c>
      <c r="K14" s="28"/>
      <c r="L14" s="40"/>
      <c r="S14" s="28"/>
      <c r="T14" s="28"/>
      <c r="U14" s="28"/>
      <c r="V14" s="28"/>
      <c r="W14" s="28"/>
      <c r="X14" s="28"/>
      <c r="Y14" s="28"/>
      <c r="Z14" s="28"/>
      <c r="AA14" s="28"/>
      <c r="AB14" s="28"/>
      <c r="AC14" s="28"/>
      <c r="AD14" s="28"/>
      <c r="AE14" s="28"/>
    </row>
    <row r="15" spans="1:46" s="2" customFormat="1" ht="10.9" customHeight="1" x14ac:dyDescent="0.2">
      <c r="A15" s="28"/>
      <c r="B15" s="29"/>
      <c r="C15" s="28"/>
      <c r="D15" s="28"/>
      <c r="E15" s="28"/>
      <c r="F15" s="28"/>
      <c r="G15" s="28"/>
      <c r="H15" s="28"/>
      <c r="I15" s="28"/>
      <c r="J15" s="28"/>
      <c r="K15" s="28"/>
      <c r="L15" s="40"/>
      <c r="S15" s="28"/>
      <c r="T15" s="28"/>
      <c r="U15" s="28"/>
      <c r="V15" s="28"/>
      <c r="W15" s="28"/>
      <c r="X15" s="28"/>
      <c r="Y15" s="28"/>
      <c r="Z15" s="28"/>
      <c r="AA15" s="28"/>
      <c r="AB15" s="28"/>
      <c r="AC15" s="28"/>
      <c r="AD15" s="28"/>
      <c r="AE15" s="28"/>
    </row>
    <row r="16" spans="1:46" s="2" customFormat="1" ht="12" customHeight="1" x14ac:dyDescent="0.2">
      <c r="A16" s="28"/>
      <c r="B16" s="29"/>
      <c r="C16" s="28"/>
      <c r="D16" s="25" t="s">
        <v>19</v>
      </c>
      <c r="E16" s="28"/>
      <c r="F16" s="28"/>
      <c r="G16" s="28"/>
      <c r="H16" s="28"/>
      <c r="I16" s="25" t="s">
        <v>20</v>
      </c>
      <c r="J16" s="23" t="str">
        <f>IF('Rekapitulácia stavby'!AN10="","",'Rekapitulácia stavby'!AN10)</f>
        <v/>
      </c>
      <c r="K16" s="28"/>
      <c r="L16" s="40"/>
      <c r="S16" s="28"/>
      <c r="T16" s="28"/>
      <c r="U16" s="28"/>
      <c r="V16" s="28"/>
      <c r="W16" s="28"/>
      <c r="X16" s="28"/>
      <c r="Y16" s="28"/>
      <c r="Z16" s="28"/>
      <c r="AA16" s="28"/>
      <c r="AB16" s="28"/>
      <c r="AC16" s="28"/>
      <c r="AD16" s="28"/>
      <c r="AE16" s="28"/>
    </row>
    <row r="17" spans="1:31" s="2" customFormat="1" ht="18" customHeight="1" x14ac:dyDescent="0.2">
      <c r="A17" s="28"/>
      <c r="B17" s="29"/>
      <c r="C17" s="28"/>
      <c r="D17" s="28"/>
      <c r="E17" s="23" t="str">
        <f>IF('Rekapitulácia stavby'!E11="","",'Rekapitulácia stavby'!E11)</f>
        <v xml:space="preserve"> </v>
      </c>
      <c r="F17" s="28"/>
      <c r="G17" s="28"/>
      <c r="H17" s="28"/>
      <c r="I17" s="25" t="s">
        <v>21</v>
      </c>
      <c r="J17" s="23" t="str">
        <f>IF('Rekapitulácia stavby'!AN11="","",'Rekapitulácia stavby'!AN11)</f>
        <v/>
      </c>
      <c r="K17" s="28"/>
      <c r="L17" s="40"/>
      <c r="S17" s="28"/>
      <c r="T17" s="28"/>
      <c r="U17" s="28"/>
      <c r="V17" s="28"/>
      <c r="W17" s="28"/>
      <c r="X17" s="28"/>
      <c r="Y17" s="28"/>
      <c r="Z17" s="28"/>
      <c r="AA17" s="28"/>
      <c r="AB17" s="28"/>
      <c r="AC17" s="28"/>
      <c r="AD17" s="28"/>
      <c r="AE17" s="28"/>
    </row>
    <row r="18" spans="1:31" s="2" customFormat="1" ht="6.95" customHeight="1" x14ac:dyDescent="0.2">
      <c r="A18" s="28"/>
      <c r="B18" s="29"/>
      <c r="C18" s="28"/>
      <c r="D18" s="28"/>
      <c r="E18" s="28"/>
      <c r="F18" s="28"/>
      <c r="G18" s="28"/>
      <c r="H18" s="28"/>
      <c r="I18" s="28"/>
      <c r="J18" s="28"/>
      <c r="K18" s="28"/>
      <c r="L18" s="40"/>
      <c r="S18" s="28"/>
      <c r="T18" s="28"/>
      <c r="U18" s="28"/>
      <c r="V18" s="28"/>
      <c r="W18" s="28"/>
      <c r="X18" s="28"/>
      <c r="Y18" s="28"/>
      <c r="Z18" s="28"/>
      <c r="AA18" s="28"/>
      <c r="AB18" s="28"/>
      <c r="AC18" s="28"/>
      <c r="AD18" s="28"/>
      <c r="AE18" s="28"/>
    </row>
    <row r="19" spans="1:31" s="2" customFormat="1" ht="12" customHeight="1" x14ac:dyDescent="0.2">
      <c r="A19" s="28"/>
      <c r="B19" s="29"/>
      <c r="C19" s="28"/>
      <c r="D19" s="25" t="s">
        <v>22</v>
      </c>
      <c r="E19" s="28"/>
      <c r="F19" s="28"/>
      <c r="G19" s="28"/>
      <c r="H19" s="28"/>
      <c r="I19" s="25" t="s">
        <v>20</v>
      </c>
      <c r="J19" s="23" t="str">
        <f>'Rekapitulácia stavby'!AN13</f>
        <v/>
      </c>
      <c r="K19" s="28"/>
      <c r="L19" s="40"/>
      <c r="S19" s="28"/>
      <c r="T19" s="28"/>
      <c r="U19" s="28"/>
      <c r="V19" s="28"/>
      <c r="W19" s="28"/>
      <c r="X19" s="28"/>
      <c r="Y19" s="28"/>
      <c r="Z19" s="28"/>
      <c r="AA19" s="28"/>
      <c r="AB19" s="28"/>
      <c r="AC19" s="28"/>
      <c r="AD19" s="28"/>
      <c r="AE19" s="28"/>
    </row>
    <row r="20" spans="1:31" s="2" customFormat="1" ht="18" customHeight="1" x14ac:dyDescent="0.2">
      <c r="A20" s="28"/>
      <c r="B20" s="29"/>
      <c r="C20" s="28"/>
      <c r="D20" s="28"/>
      <c r="E20" s="302" t="str">
        <f>'Rekapitulácia stavby'!E14</f>
        <v xml:space="preserve"> </v>
      </c>
      <c r="F20" s="302"/>
      <c r="G20" s="302"/>
      <c r="H20" s="302"/>
      <c r="I20" s="25" t="s">
        <v>21</v>
      </c>
      <c r="J20" s="23" t="str">
        <f>'Rekapitulácia stavby'!AN14</f>
        <v/>
      </c>
      <c r="K20" s="28"/>
      <c r="L20" s="40"/>
      <c r="S20" s="28"/>
      <c r="T20" s="28"/>
      <c r="U20" s="28"/>
      <c r="V20" s="28"/>
      <c r="W20" s="28"/>
      <c r="X20" s="28"/>
      <c r="Y20" s="28"/>
      <c r="Z20" s="28"/>
      <c r="AA20" s="28"/>
      <c r="AB20" s="28"/>
      <c r="AC20" s="28"/>
      <c r="AD20" s="28"/>
      <c r="AE20" s="28"/>
    </row>
    <row r="21" spans="1:31" s="2" customFormat="1" ht="6.95" customHeight="1" x14ac:dyDescent="0.2">
      <c r="A21" s="28"/>
      <c r="B21" s="29"/>
      <c r="C21" s="28"/>
      <c r="D21" s="28"/>
      <c r="E21" s="28"/>
      <c r="F21" s="28"/>
      <c r="G21" s="28"/>
      <c r="H21" s="28"/>
      <c r="I21" s="28"/>
      <c r="J21" s="28"/>
      <c r="K21" s="28"/>
      <c r="L21" s="40"/>
      <c r="S21" s="28"/>
      <c r="T21" s="28"/>
      <c r="U21" s="28"/>
      <c r="V21" s="28"/>
      <c r="W21" s="28"/>
      <c r="X21" s="28"/>
      <c r="Y21" s="28"/>
      <c r="Z21" s="28"/>
      <c r="AA21" s="28"/>
      <c r="AB21" s="28"/>
      <c r="AC21" s="28"/>
      <c r="AD21" s="28"/>
      <c r="AE21" s="28"/>
    </row>
    <row r="22" spans="1:31" s="2" customFormat="1" ht="12" customHeight="1" x14ac:dyDescent="0.2">
      <c r="A22" s="28"/>
      <c r="B22" s="29"/>
      <c r="C22" s="28"/>
      <c r="D22" s="25" t="s">
        <v>23</v>
      </c>
      <c r="E22" s="28"/>
      <c r="F22" s="28"/>
      <c r="G22" s="28"/>
      <c r="H22" s="28"/>
      <c r="I22" s="25" t="s">
        <v>20</v>
      </c>
      <c r="J22" s="23" t="s">
        <v>1</v>
      </c>
      <c r="K22" s="28"/>
      <c r="L22" s="40"/>
      <c r="S22" s="28"/>
      <c r="T22" s="28"/>
      <c r="U22" s="28"/>
      <c r="V22" s="28"/>
      <c r="W22" s="28"/>
      <c r="X22" s="28"/>
      <c r="Y22" s="28"/>
      <c r="Z22" s="28"/>
      <c r="AA22" s="28"/>
      <c r="AB22" s="28"/>
      <c r="AC22" s="28"/>
      <c r="AD22" s="28"/>
      <c r="AE22" s="28"/>
    </row>
    <row r="23" spans="1:31" s="2" customFormat="1" ht="18" customHeight="1" x14ac:dyDescent="0.2">
      <c r="A23" s="28"/>
      <c r="B23" s="29"/>
      <c r="C23" s="28"/>
      <c r="D23" s="28"/>
      <c r="E23" s="23" t="s">
        <v>24</v>
      </c>
      <c r="F23" s="28"/>
      <c r="G23" s="28"/>
      <c r="H23" s="28"/>
      <c r="I23" s="25" t="s">
        <v>21</v>
      </c>
      <c r="J23" s="23" t="s">
        <v>1</v>
      </c>
      <c r="K23" s="28"/>
      <c r="L23" s="40"/>
      <c r="S23" s="28"/>
      <c r="T23" s="28"/>
      <c r="U23" s="28"/>
      <c r="V23" s="28"/>
      <c r="W23" s="28"/>
      <c r="X23" s="28"/>
      <c r="Y23" s="28"/>
      <c r="Z23" s="28"/>
      <c r="AA23" s="28"/>
      <c r="AB23" s="28"/>
      <c r="AC23" s="28"/>
      <c r="AD23" s="28"/>
      <c r="AE23" s="28"/>
    </row>
    <row r="24" spans="1:31" s="2" customFormat="1" ht="6.95" customHeight="1" x14ac:dyDescent="0.2">
      <c r="A24" s="28"/>
      <c r="B24" s="29"/>
      <c r="C24" s="28"/>
      <c r="D24" s="28"/>
      <c r="E24" s="28"/>
      <c r="F24" s="28"/>
      <c r="G24" s="28"/>
      <c r="H24" s="28"/>
      <c r="I24" s="28"/>
      <c r="J24" s="28"/>
      <c r="K24" s="28"/>
      <c r="L24" s="40"/>
      <c r="S24" s="28"/>
      <c r="T24" s="28"/>
      <c r="U24" s="28"/>
      <c r="V24" s="28"/>
      <c r="W24" s="28"/>
      <c r="X24" s="28"/>
      <c r="Y24" s="28"/>
      <c r="Z24" s="28"/>
      <c r="AA24" s="28"/>
      <c r="AB24" s="28"/>
      <c r="AC24" s="28"/>
      <c r="AD24" s="28"/>
      <c r="AE24" s="28"/>
    </row>
    <row r="25" spans="1:31" s="2" customFormat="1" ht="12" customHeight="1" x14ac:dyDescent="0.2">
      <c r="A25" s="28"/>
      <c r="B25" s="29"/>
      <c r="C25" s="28"/>
      <c r="D25" s="25" t="s">
        <v>26</v>
      </c>
      <c r="E25" s="28"/>
      <c r="F25" s="28"/>
      <c r="G25" s="28"/>
      <c r="H25" s="28"/>
      <c r="I25" s="25" t="s">
        <v>20</v>
      </c>
      <c r="J25" s="23" t="s">
        <v>1</v>
      </c>
      <c r="K25" s="28"/>
      <c r="L25" s="40"/>
      <c r="S25" s="28"/>
      <c r="T25" s="28"/>
      <c r="U25" s="28"/>
      <c r="V25" s="28"/>
      <c r="W25" s="28"/>
      <c r="X25" s="28"/>
      <c r="Y25" s="28"/>
      <c r="Z25" s="28"/>
      <c r="AA25" s="28"/>
      <c r="AB25" s="28"/>
      <c r="AC25" s="28"/>
      <c r="AD25" s="28"/>
      <c r="AE25" s="28"/>
    </row>
    <row r="26" spans="1:31" s="2" customFormat="1" ht="18" customHeight="1" x14ac:dyDescent="0.2">
      <c r="A26" s="28"/>
      <c r="B26" s="29"/>
      <c r="C26" s="28"/>
      <c r="D26" s="28"/>
      <c r="E26" s="23" t="s">
        <v>27</v>
      </c>
      <c r="F26" s="28"/>
      <c r="G26" s="28"/>
      <c r="H26" s="28"/>
      <c r="I26" s="25" t="s">
        <v>21</v>
      </c>
      <c r="J26" s="23" t="s">
        <v>1</v>
      </c>
      <c r="K26" s="28"/>
      <c r="L26" s="40"/>
      <c r="S26" s="28"/>
      <c r="T26" s="28"/>
      <c r="U26" s="28"/>
      <c r="V26" s="28"/>
      <c r="W26" s="28"/>
      <c r="X26" s="28"/>
      <c r="Y26" s="28"/>
      <c r="Z26" s="28"/>
      <c r="AA26" s="28"/>
      <c r="AB26" s="28"/>
      <c r="AC26" s="28"/>
      <c r="AD26" s="28"/>
      <c r="AE26" s="28"/>
    </row>
    <row r="27" spans="1:31" s="2" customFormat="1" ht="6.95" customHeight="1" x14ac:dyDescent="0.2">
      <c r="A27" s="28"/>
      <c r="B27" s="29"/>
      <c r="C27" s="28"/>
      <c r="D27" s="28"/>
      <c r="E27" s="28"/>
      <c r="F27" s="28"/>
      <c r="G27" s="28"/>
      <c r="H27" s="28"/>
      <c r="I27" s="28"/>
      <c r="J27" s="28"/>
      <c r="K27" s="28"/>
      <c r="L27" s="40"/>
      <c r="S27" s="28"/>
      <c r="T27" s="28"/>
      <c r="U27" s="28"/>
      <c r="V27" s="28"/>
      <c r="W27" s="28"/>
      <c r="X27" s="28"/>
      <c r="Y27" s="28"/>
      <c r="Z27" s="28"/>
      <c r="AA27" s="28"/>
      <c r="AB27" s="28"/>
      <c r="AC27" s="28"/>
      <c r="AD27" s="28"/>
      <c r="AE27" s="28"/>
    </row>
    <row r="28" spans="1:31" s="2" customFormat="1" ht="12" customHeight="1" x14ac:dyDescent="0.2">
      <c r="A28" s="28"/>
      <c r="B28" s="29"/>
      <c r="C28" s="28"/>
      <c r="D28" s="25" t="s">
        <v>28</v>
      </c>
      <c r="E28" s="28"/>
      <c r="F28" s="28"/>
      <c r="G28" s="28"/>
      <c r="H28" s="28"/>
      <c r="I28" s="28"/>
      <c r="J28" s="28"/>
      <c r="K28" s="28"/>
      <c r="L28" s="40"/>
      <c r="S28" s="28"/>
      <c r="T28" s="28"/>
      <c r="U28" s="28"/>
      <c r="V28" s="28"/>
      <c r="W28" s="28"/>
      <c r="X28" s="28"/>
      <c r="Y28" s="28"/>
      <c r="Z28" s="28"/>
      <c r="AA28" s="28"/>
      <c r="AB28" s="28"/>
      <c r="AC28" s="28"/>
      <c r="AD28" s="28"/>
      <c r="AE28" s="28"/>
    </row>
    <row r="29" spans="1:31" s="8" customFormat="1" ht="16.5" customHeight="1" x14ac:dyDescent="0.2">
      <c r="A29" s="98"/>
      <c r="B29" s="99"/>
      <c r="C29" s="98"/>
      <c r="D29" s="98"/>
      <c r="E29" s="304" t="s">
        <v>1</v>
      </c>
      <c r="F29" s="304"/>
      <c r="G29" s="304"/>
      <c r="H29" s="304"/>
      <c r="I29" s="98"/>
      <c r="J29" s="98"/>
      <c r="K29" s="98"/>
      <c r="L29" s="100"/>
      <c r="S29" s="98"/>
      <c r="T29" s="98"/>
      <c r="U29" s="98"/>
      <c r="V29" s="98"/>
      <c r="W29" s="98"/>
      <c r="X29" s="98"/>
      <c r="Y29" s="98"/>
      <c r="Z29" s="98"/>
      <c r="AA29" s="98"/>
      <c r="AB29" s="98"/>
      <c r="AC29" s="98"/>
      <c r="AD29" s="98"/>
      <c r="AE29" s="98"/>
    </row>
    <row r="30" spans="1:31" s="2" customFormat="1" ht="6.95" customHeight="1" x14ac:dyDescent="0.2">
      <c r="A30" s="28"/>
      <c r="B30" s="29"/>
      <c r="C30" s="28"/>
      <c r="D30" s="28"/>
      <c r="E30" s="28"/>
      <c r="F30" s="28"/>
      <c r="G30" s="28"/>
      <c r="H30" s="28"/>
      <c r="I30" s="28"/>
      <c r="J30" s="28"/>
      <c r="K30" s="28"/>
      <c r="L30" s="40"/>
      <c r="S30" s="28"/>
      <c r="T30" s="28"/>
      <c r="U30" s="28"/>
      <c r="V30" s="28"/>
      <c r="W30" s="28"/>
      <c r="X30" s="28"/>
      <c r="Y30" s="28"/>
      <c r="Z30" s="28"/>
      <c r="AA30" s="28"/>
      <c r="AB30" s="28"/>
      <c r="AC30" s="28"/>
      <c r="AD30" s="28"/>
      <c r="AE30" s="28"/>
    </row>
    <row r="31" spans="1:31" s="2" customFormat="1" ht="6.95" customHeight="1" x14ac:dyDescent="0.2">
      <c r="A31" s="28"/>
      <c r="B31" s="29"/>
      <c r="C31" s="28"/>
      <c r="D31" s="64"/>
      <c r="E31" s="64"/>
      <c r="F31" s="64"/>
      <c r="G31" s="64"/>
      <c r="H31" s="64"/>
      <c r="I31" s="64"/>
      <c r="J31" s="64"/>
      <c r="K31" s="64"/>
      <c r="L31" s="40"/>
      <c r="S31" s="28"/>
      <c r="T31" s="28"/>
      <c r="U31" s="28"/>
      <c r="V31" s="28"/>
      <c r="W31" s="28"/>
      <c r="X31" s="28"/>
      <c r="Y31" s="28"/>
      <c r="Z31" s="28"/>
      <c r="AA31" s="28"/>
      <c r="AB31" s="28"/>
      <c r="AC31" s="28"/>
      <c r="AD31" s="28"/>
      <c r="AE31" s="28"/>
    </row>
    <row r="32" spans="1:31" s="2" customFormat="1" ht="25.35" customHeight="1" x14ac:dyDescent="0.2">
      <c r="A32" s="28"/>
      <c r="B32" s="29"/>
      <c r="C32" s="28"/>
      <c r="D32" s="101" t="s">
        <v>29</v>
      </c>
      <c r="E32" s="28"/>
      <c r="F32" s="28"/>
      <c r="G32" s="28"/>
      <c r="H32" s="28"/>
      <c r="I32" s="28"/>
      <c r="J32" s="69"/>
      <c r="K32" s="28"/>
      <c r="L32" s="40"/>
      <c r="S32" s="28"/>
      <c r="T32" s="28"/>
      <c r="U32" s="28"/>
      <c r="V32" s="28"/>
      <c r="W32" s="28"/>
      <c r="X32" s="28"/>
      <c r="Y32" s="28"/>
      <c r="Z32" s="28"/>
      <c r="AA32" s="28"/>
      <c r="AB32" s="28"/>
      <c r="AC32" s="28"/>
      <c r="AD32" s="28"/>
      <c r="AE32" s="28"/>
    </row>
    <row r="33" spans="1:31" s="2" customFormat="1" ht="6.95" customHeight="1" x14ac:dyDescent="0.2">
      <c r="A33" s="28"/>
      <c r="B33" s="29"/>
      <c r="C33" s="28"/>
      <c r="D33" s="64"/>
      <c r="E33" s="64"/>
      <c r="F33" s="64"/>
      <c r="G33" s="64"/>
      <c r="H33" s="64"/>
      <c r="I33" s="64"/>
      <c r="J33" s="64"/>
      <c r="K33" s="64"/>
      <c r="L33" s="40"/>
      <c r="S33" s="28"/>
      <c r="T33" s="28"/>
      <c r="U33" s="28"/>
      <c r="V33" s="28"/>
      <c r="W33" s="28"/>
      <c r="X33" s="28"/>
      <c r="Y33" s="28"/>
      <c r="Z33" s="28"/>
      <c r="AA33" s="28"/>
      <c r="AB33" s="28"/>
      <c r="AC33" s="28"/>
      <c r="AD33" s="28"/>
      <c r="AE33" s="28"/>
    </row>
    <row r="34" spans="1:31" s="2" customFormat="1" ht="14.45" customHeight="1" x14ac:dyDescent="0.2">
      <c r="A34" s="28"/>
      <c r="B34" s="29"/>
      <c r="C34" s="28"/>
      <c r="D34" s="28"/>
      <c r="E34" s="28"/>
      <c r="F34" s="32" t="s">
        <v>31</v>
      </c>
      <c r="G34" s="28"/>
      <c r="H34" s="28"/>
      <c r="I34" s="32" t="s">
        <v>30</v>
      </c>
      <c r="J34" s="32" t="s">
        <v>32</v>
      </c>
      <c r="K34" s="28"/>
      <c r="L34" s="40"/>
      <c r="S34" s="28"/>
      <c r="T34" s="28"/>
      <c r="U34" s="28"/>
      <c r="V34" s="28"/>
      <c r="W34" s="28"/>
      <c r="X34" s="28"/>
      <c r="Y34" s="28"/>
      <c r="Z34" s="28"/>
      <c r="AA34" s="28"/>
      <c r="AB34" s="28"/>
      <c r="AC34" s="28"/>
      <c r="AD34" s="28"/>
      <c r="AE34" s="28"/>
    </row>
    <row r="35" spans="1:31" s="2" customFormat="1" ht="14.45" customHeight="1" x14ac:dyDescent="0.2">
      <c r="A35" s="28"/>
      <c r="B35" s="29"/>
      <c r="C35" s="28"/>
      <c r="D35" s="97" t="s">
        <v>33</v>
      </c>
      <c r="E35" s="34" t="s">
        <v>34</v>
      </c>
      <c r="F35" s="102">
        <f>ROUND((SUM(BE126:BE159)),  2)</f>
        <v>0</v>
      </c>
      <c r="G35" s="103"/>
      <c r="H35" s="103"/>
      <c r="I35" s="104">
        <v>0.2</v>
      </c>
      <c r="J35" s="102">
        <f>ROUND(((SUM(BE126:BE159))*I35),  2)</f>
        <v>0</v>
      </c>
      <c r="K35" s="28"/>
      <c r="L35" s="40"/>
      <c r="S35" s="28"/>
      <c r="T35" s="28"/>
      <c r="U35" s="28"/>
      <c r="V35" s="28"/>
      <c r="W35" s="28"/>
      <c r="X35" s="28"/>
      <c r="Y35" s="28"/>
      <c r="Z35" s="28"/>
      <c r="AA35" s="28"/>
      <c r="AB35" s="28"/>
      <c r="AC35" s="28"/>
      <c r="AD35" s="28"/>
      <c r="AE35" s="28"/>
    </row>
    <row r="36" spans="1:31" s="2" customFormat="1" ht="14.45" customHeight="1" x14ac:dyDescent="0.2">
      <c r="A36" s="28"/>
      <c r="B36" s="29"/>
      <c r="C36" s="28"/>
      <c r="D36" s="28"/>
      <c r="E36" s="34" t="s">
        <v>35</v>
      </c>
      <c r="F36" s="105"/>
      <c r="G36" s="28"/>
      <c r="H36" s="28"/>
      <c r="I36" s="106">
        <v>0.2</v>
      </c>
      <c r="J36" s="105"/>
      <c r="K36" s="28"/>
      <c r="L36" s="40"/>
      <c r="S36" s="28"/>
      <c r="T36" s="28"/>
      <c r="U36" s="28"/>
      <c r="V36" s="28"/>
      <c r="W36" s="28"/>
      <c r="X36" s="28"/>
      <c r="Y36" s="28"/>
      <c r="Z36" s="28"/>
      <c r="AA36" s="28"/>
      <c r="AB36" s="28"/>
      <c r="AC36" s="28"/>
      <c r="AD36" s="28"/>
      <c r="AE36" s="28"/>
    </row>
    <row r="37" spans="1:31" s="2" customFormat="1" ht="14.45" hidden="1" customHeight="1" x14ac:dyDescent="0.2">
      <c r="A37" s="28"/>
      <c r="B37" s="29"/>
      <c r="C37" s="28"/>
      <c r="D37" s="28"/>
      <c r="E37" s="25" t="s">
        <v>36</v>
      </c>
      <c r="F37" s="105">
        <f>ROUND((SUM(BG126:BG159)),  2)</f>
        <v>0</v>
      </c>
      <c r="G37" s="28"/>
      <c r="H37" s="28"/>
      <c r="I37" s="106">
        <v>0.2</v>
      </c>
      <c r="J37" s="105">
        <f>0</f>
        <v>0</v>
      </c>
      <c r="K37" s="28"/>
      <c r="L37" s="40"/>
      <c r="S37" s="28"/>
      <c r="T37" s="28"/>
      <c r="U37" s="28"/>
      <c r="V37" s="28"/>
      <c r="W37" s="28"/>
      <c r="X37" s="28"/>
      <c r="Y37" s="28"/>
      <c r="Z37" s="28"/>
      <c r="AA37" s="28"/>
      <c r="AB37" s="28"/>
      <c r="AC37" s="28"/>
      <c r="AD37" s="28"/>
      <c r="AE37" s="28"/>
    </row>
    <row r="38" spans="1:31" s="2" customFormat="1" ht="14.45" hidden="1" customHeight="1" x14ac:dyDescent="0.2">
      <c r="A38" s="28"/>
      <c r="B38" s="29"/>
      <c r="C38" s="28"/>
      <c r="D38" s="28"/>
      <c r="E38" s="25" t="s">
        <v>37</v>
      </c>
      <c r="F38" s="105">
        <f>ROUND((SUM(BH126:BH159)),  2)</f>
        <v>0</v>
      </c>
      <c r="G38" s="28"/>
      <c r="H38" s="28"/>
      <c r="I38" s="106">
        <v>0.2</v>
      </c>
      <c r="J38" s="105">
        <f>0</f>
        <v>0</v>
      </c>
      <c r="K38" s="28"/>
      <c r="L38" s="40"/>
      <c r="S38" s="28"/>
      <c r="T38" s="28"/>
      <c r="U38" s="28"/>
      <c r="V38" s="28"/>
      <c r="W38" s="28"/>
      <c r="X38" s="28"/>
      <c r="Y38" s="28"/>
      <c r="Z38" s="28"/>
      <c r="AA38" s="28"/>
      <c r="AB38" s="28"/>
      <c r="AC38" s="28"/>
      <c r="AD38" s="28"/>
      <c r="AE38" s="28"/>
    </row>
    <row r="39" spans="1:31" s="2" customFormat="1" ht="14.45" hidden="1" customHeight="1" x14ac:dyDescent="0.2">
      <c r="A39" s="28"/>
      <c r="B39" s="29"/>
      <c r="C39" s="28"/>
      <c r="D39" s="28"/>
      <c r="E39" s="34" t="s">
        <v>38</v>
      </c>
      <c r="F39" s="102">
        <f>ROUND((SUM(BI126:BI159)),  2)</f>
        <v>0</v>
      </c>
      <c r="G39" s="103"/>
      <c r="H39" s="103"/>
      <c r="I39" s="104">
        <v>0</v>
      </c>
      <c r="J39" s="102">
        <f>0</f>
        <v>0</v>
      </c>
      <c r="K39" s="28"/>
      <c r="L39" s="40"/>
      <c r="S39" s="28"/>
      <c r="T39" s="28"/>
      <c r="U39" s="28"/>
      <c r="V39" s="28"/>
      <c r="W39" s="28"/>
      <c r="X39" s="28"/>
      <c r="Y39" s="28"/>
      <c r="Z39" s="28"/>
      <c r="AA39" s="28"/>
      <c r="AB39" s="28"/>
      <c r="AC39" s="28"/>
      <c r="AD39" s="28"/>
      <c r="AE39" s="28"/>
    </row>
    <row r="40" spans="1:31" s="2" customFormat="1" ht="6.95" customHeight="1" x14ac:dyDescent="0.2">
      <c r="A40" s="28"/>
      <c r="B40" s="29"/>
      <c r="C40" s="28"/>
      <c r="D40" s="28"/>
      <c r="E40" s="28"/>
      <c r="F40" s="28"/>
      <c r="G40" s="28"/>
      <c r="H40" s="28"/>
      <c r="I40" s="28"/>
      <c r="J40" s="28"/>
      <c r="K40" s="28"/>
      <c r="L40" s="40"/>
      <c r="S40" s="28"/>
      <c r="T40" s="28"/>
      <c r="U40" s="28"/>
      <c r="V40" s="28"/>
      <c r="W40" s="28"/>
      <c r="X40" s="28"/>
      <c r="Y40" s="28"/>
      <c r="Z40" s="28"/>
      <c r="AA40" s="28"/>
      <c r="AB40" s="28"/>
      <c r="AC40" s="28"/>
      <c r="AD40" s="28"/>
      <c r="AE40" s="28"/>
    </row>
    <row r="41" spans="1:31" s="2" customFormat="1" ht="25.35" customHeight="1" x14ac:dyDescent="0.2">
      <c r="A41" s="28"/>
      <c r="B41" s="29"/>
      <c r="C41" s="107"/>
      <c r="D41" s="108" t="s">
        <v>39</v>
      </c>
      <c r="E41" s="58"/>
      <c r="F41" s="58"/>
      <c r="G41" s="109" t="s">
        <v>40</v>
      </c>
      <c r="H41" s="110" t="s">
        <v>41</v>
      </c>
      <c r="I41" s="58"/>
      <c r="J41" s="111"/>
      <c r="K41" s="112"/>
      <c r="L41" s="40"/>
      <c r="S41" s="28"/>
      <c r="T41" s="28"/>
      <c r="U41" s="28"/>
      <c r="V41" s="28"/>
      <c r="W41" s="28"/>
      <c r="X41" s="28"/>
      <c r="Y41" s="28"/>
      <c r="Z41" s="28"/>
      <c r="AA41" s="28"/>
      <c r="AB41" s="28"/>
      <c r="AC41" s="28"/>
      <c r="AD41" s="28"/>
      <c r="AE41" s="28"/>
    </row>
    <row r="42" spans="1:31" s="2" customFormat="1" ht="14.45" customHeight="1" x14ac:dyDescent="0.2">
      <c r="A42" s="28"/>
      <c r="B42" s="29"/>
      <c r="C42" s="28"/>
      <c r="D42" s="28"/>
      <c r="E42" s="28"/>
      <c r="F42" s="28"/>
      <c r="G42" s="28"/>
      <c r="H42" s="28"/>
      <c r="I42" s="28"/>
      <c r="J42" s="28"/>
      <c r="K42" s="28"/>
      <c r="L42" s="40"/>
      <c r="S42" s="28"/>
      <c r="T42" s="28"/>
      <c r="U42" s="28"/>
      <c r="V42" s="28"/>
      <c r="W42" s="28"/>
      <c r="X42" s="28"/>
      <c r="Y42" s="28"/>
      <c r="Z42" s="28"/>
      <c r="AA42" s="28"/>
      <c r="AB42" s="28"/>
      <c r="AC42" s="28"/>
      <c r="AD42" s="28"/>
      <c r="AE42" s="28"/>
    </row>
    <row r="43" spans="1:31" s="1" customFormat="1" ht="14.45" customHeight="1" x14ac:dyDescent="0.2">
      <c r="B43" s="19"/>
      <c r="L43" s="19"/>
    </row>
    <row r="44" spans="1:31" s="1" customFormat="1" ht="14.45" customHeight="1" x14ac:dyDescent="0.2">
      <c r="B44" s="19"/>
      <c r="L44" s="19"/>
    </row>
    <row r="45" spans="1:31" s="1" customFormat="1" ht="14.45" customHeight="1" x14ac:dyDescent="0.2">
      <c r="B45" s="19"/>
      <c r="L45" s="19"/>
    </row>
    <row r="46" spans="1:31" s="1" customFormat="1" ht="14.45" customHeight="1" x14ac:dyDescent="0.2">
      <c r="B46" s="19"/>
      <c r="L46" s="19"/>
    </row>
    <row r="47" spans="1:31" s="1" customFormat="1" ht="14.45" customHeight="1" x14ac:dyDescent="0.2">
      <c r="B47" s="19"/>
      <c r="L47" s="19"/>
    </row>
    <row r="48" spans="1:31" s="1" customFormat="1" ht="14.45" customHeight="1" x14ac:dyDescent="0.2">
      <c r="B48" s="19"/>
      <c r="L48" s="19"/>
    </row>
    <row r="49" spans="1:31" s="1" customFormat="1" ht="14.45" customHeight="1" x14ac:dyDescent="0.2">
      <c r="B49" s="19"/>
      <c r="L49" s="19"/>
    </row>
    <row r="50" spans="1:31" s="2" customFormat="1" ht="14.45" customHeight="1" x14ac:dyDescent="0.2">
      <c r="B50" s="40"/>
      <c r="D50" s="41" t="s">
        <v>42</v>
      </c>
      <c r="E50" s="42"/>
      <c r="F50" s="42"/>
      <c r="G50" s="41" t="s">
        <v>43</v>
      </c>
      <c r="H50" s="42"/>
      <c r="I50" s="42"/>
      <c r="J50" s="42"/>
      <c r="K50" s="42"/>
      <c r="L50" s="40"/>
    </row>
    <row r="51" spans="1:31" x14ac:dyDescent="0.2">
      <c r="B51" s="19"/>
      <c r="L51" s="19"/>
    </row>
    <row r="52" spans="1:31" x14ac:dyDescent="0.2">
      <c r="B52" s="19"/>
      <c r="L52" s="19"/>
    </row>
    <row r="53" spans="1:31" x14ac:dyDescent="0.2">
      <c r="B53" s="19"/>
      <c r="L53" s="19"/>
    </row>
    <row r="54" spans="1:31" x14ac:dyDescent="0.2">
      <c r="B54" s="19"/>
      <c r="L54" s="19"/>
    </row>
    <row r="55" spans="1:31" x14ac:dyDescent="0.2">
      <c r="B55" s="19"/>
      <c r="L55" s="19"/>
    </row>
    <row r="56" spans="1:31" x14ac:dyDescent="0.2">
      <c r="B56" s="19"/>
      <c r="L56" s="19"/>
    </row>
    <row r="57" spans="1:31" x14ac:dyDescent="0.2">
      <c r="B57" s="19"/>
      <c r="L57" s="19"/>
    </row>
    <row r="58" spans="1:31" x14ac:dyDescent="0.2">
      <c r="B58" s="19"/>
      <c r="L58" s="19"/>
    </row>
    <row r="59" spans="1:31" x14ac:dyDescent="0.2">
      <c r="B59" s="19"/>
      <c r="L59" s="19"/>
    </row>
    <row r="60" spans="1:31" x14ac:dyDescent="0.2">
      <c r="B60" s="19"/>
      <c r="L60" s="19"/>
    </row>
    <row r="61" spans="1:31" s="2" customFormat="1" ht="12.75" x14ac:dyDescent="0.2">
      <c r="A61" s="28"/>
      <c r="B61" s="29"/>
      <c r="C61" s="28"/>
      <c r="D61" s="43" t="s">
        <v>44</v>
      </c>
      <c r="E61" s="31"/>
      <c r="F61" s="113" t="s">
        <v>45</v>
      </c>
      <c r="G61" s="43" t="s">
        <v>44</v>
      </c>
      <c r="H61" s="31"/>
      <c r="I61" s="31"/>
      <c r="J61" s="114" t="s">
        <v>45</v>
      </c>
      <c r="K61" s="31"/>
      <c r="L61" s="40"/>
      <c r="S61" s="28"/>
      <c r="T61" s="28"/>
      <c r="U61" s="28"/>
      <c r="V61" s="28"/>
      <c r="W61" s="28"/>
      <c r="X61" s="28"/>
      <c r="Y61" s="28"/>
      <c r="Z61" s="28"/>
      <c r="AA61" s="28"/>
      <c r="AB61" s="28"/>
      <c r="AC61" s="28"/>
      <c r="AD61" s="28"/>
      <c r="AE61" s="28"/>
    </row>
    <row r="62" spans="1:31" x14ac:dyDescent="0.2">
      <c r="B62" s="19"/>
      <c r="L62" s="19"/>
    </row>
    <row r="63" spans="1:31" x14ac:dyDescent="0.2">
      <c r="B63" s="19"/>
      <c r="L63" s="19"/>
    </row>
    <row r="64" spans="1:31" x14ac:dyDescent="0.2">
      <c r="B64" s="19"/>
      <c r="L64" s="19"/>
    </row>
    <row r="65" spans="1:31" s="2" customFormat="1" ht="12.75" x14ac:dyDescent="0.2">
      <c r="A65" s="28"/>
      <c r="B65" s="29"/>
      <c r="C65" s="28"/>
      <c r="D65" s="41" t="s">
        <v>46</v>
      </c>
      <c r="E65" s="44"/>
      <c r="F65" s="44"/>
      <c r="G65" s="41" t="s">
        <v>47</v>
      </c>
      <c r="H65" s="44"/>
      <c r="I65" s="44"/>
      <c r="J65" s="44"/>
      <c r="K65" s="44"/>
      <c r="L65" s="40"/>
      <c r="S65" s="28"/>
      <c r="T65" s="28"/>
      <c r="U65" s="28"/>
      <c r="V65" s="28"/>
      <c r="W65" s="28"/>
      <c r="X65" s="28"/>
      <c r="Y65" s="28"/>
      <c r="Z65" s="28"/>
      <c r="AA65" s="28"/>
      <c r="AB65" s="28"/>
      <c r="AC65" s="28"/>
      <c r="AD65" s="28"/>
      <c r="AE65" s="28"/>
    </row>
    <row r="66" spans="1:31" x14ac:dyDescent="0.2">
      <c r="B66" s="19"/>
      <c r="L66" s="19"/>
    </row>
    <row r="67" spans="1:31" x14ac:dyDescent="0.2">
      <c r="B67" s="19"/>
      <c r="L67" s="19"/>
    </row>
    <row r="68" spans="1:31" x14ac:dyDescent="0.2">
      <c r="B68" s="19"/>
      <c r="L68" s="19"/>
    </row>
    <row r="69" spans="1:31" x14ac:dyDescent="0.2">
      <c r="B69" s="19"/>
      <c r="L69" s="19"/>
    </row>
    <row r="70" spans="1:31" x14ac:dyDescent="0.2">
      <c r="B70" s="19"/>
      <c r="L70" s="19"/>
    </row>
    <row r="71" spans="1:31" x14ac:dyDescent="0.2">
      <c r="B71" s="19"/>
      <c r="L71" s="19"/>
    </row>
    <row r="72" spans="1:31" x14ac:dyDescent="0.2">
      <c r="B72" s="19"/>
      <c r="L72" s="19"/>
    </row>
    <row r="73" spans="1:31" x14ac:dyDescent="0.2">
      <c r="B73" s="19"/>
      <c r="L73" s="19"/>
    </row>
    <row r="74" spans="1:31" x14ac:dyDescent="0.2">
      <c r="B74" s="19"/>
      <c r="L74" s="19"/>
    </row>
    <row r="75" spans="1:31" x14ac:dyDescent="0.2">
      <c r="B75" s="19"/>
      <c r="L75" s="19"/>
    </row>
    <row r="76" spans="1:31" s="2" customFormat="1" ht="12.75" x14ac:dyDescent="0.2">
      <c r="A76" s="28"/>
      <c r="B76" s="29"/>
      <c r="C76" s="28"/>
      <c r="D76" s="43" t="s">
        <v>44</v>
      </c>
      <c r="E76" s="31"/>
      <c r="F76" s="113" t="s">
        <v>45</v>
      </c>
      <c r="G76" s="43" t="s">
        <v>44</v>
      </c>
      <c r="H76" s="31"/>
      <c r="I76" s="31"/>
      <c r="J76" s="114" t="s">
        <v>45</v>
      </c>
      <c r="K76" s="31"/>
      <c r="L76" s="40"/>
      <c r="S76" s="28"/>
      <c r="T76" s="28"/>
      <c r="U76" s="28"/>
      <c r="V76" s="28"/>
      <c r="W76" s="28"/>
      <c r="X76" s="28"/>
      <c r="Y76" s="28"/>
      <c r="Z76" s="28"/>
      <c r="AA76" s="28"/>
      <c r="AB76" s="28"/>
      <c r="AC76" s="28"/>
      <c r="AD76" s="28"/>
      <c r="AE76" s="28"/>
    </row>
    <row r="77" spans="1:31" s="2" customFormat="1" ht="14.45" customHeight="1" x14ac:dyDescent="0.2">
      <c r="A77" s="28"/>
      <c r="B77" s="45"/>
      <c r="C77" s="46"/>
      <c r="D77" s="46"/>
      <c r="E77" s="46"/>
      <c r="F77" s="46"/>
      <c r="G77" s="46"/>
      <c r="H77" s="46"/>
      <c r="I77" s="46"/>
      <c r="J77" s="46"/>
      <c r="K77" s="46"/>
      <c r="L77" s="40"/>
      <c r="S77" s="28"/>
      <c r="T77" s="28"/>
      <c r="U77" s="28"/>
      <c r="V77" s="28"/>
      <c r="W77" s="28"/>
      <c r="X77" s="28"/>
      <c r="Y77" s="28"/>
      <c r="Z77" s="28"/>
      <c r="AA77" s="28"/>
      <c r="AB77" s="28"/>
      <c r="AC77" s="28"/>
      <c r="AD77" s="28"/>
      <c r="AE77" s="28"/>
    </row>
    <row r="81" spans="1:31" s="2" customFormat="1" ht="6.95" customHeight="1" x14ac:dyDescent="0.2">
      <c r="A81" s="28"/>
      <c r="B81" s="47"/>
      <c r="C81" s="48"/>
      <c r="D81" s="48"/>
      <c r="E81" s="48"/>
      <c r="F81" s="48"/>
      <c r="G81" s="48"/>
      <c r="H81" s="48"/>
      <c r="I81" s="48"/>
      <c r="J81" s="48"/>
      <c r="K81" s="48"/>
      <c r="L81" s="40"/>
      <c r="S81" s="28"/>
      <c r="T81" s="28"/>
      <c r="U81" s="28"/>
      <c r="V81" s="28"/>
      <c r="W81" s="28"/>
      <c r="X81" s="28"/>
      <c r="Y81" s="28"/>
      <c r="Z81" s="28"/>
      <c r="AA81" s="28"/>
      <c r="AB81" s="28"/>
      <c r="AC81" s="28"/>
      <c r="AD81" s="28"/>
      <c r="AE81" s="28"/>
    </row>
    <row r="82" spans="1:31" s="2" customFormat="1" ht="24.95" customHeight="1" x14ac:dyDescent="0.2">
      <c r="A82" s="28"/>
      <c r="B82" s="29"/>
      <c r="C82" s="20" t="s">
        <v>145</v>
      </c>
      <c r="D82" s="28"/>
      <c r="E82" s="28"/>
      <c r="F82" s="28"/>
      <c r="G82" s="28"/>
      <c r="H82" s="28"/>
      <c r="I82" s="28"/>
      <c r="J82" s="28"/>
      <c r="K82" s="28"/>
      <c r="L82" s="40"/>
      <c r="S82" s="28"/>
      <c r="T82" s="28"/>
      <c r="U82" s="28"/>
      <c r="V82" s="28"/>
      <c r="W82" s="28"/>
      <c r="X82" s="28"/>
      <c r="Y82" s="28"/>
      <c r="Z82" s="28"/>
      <c r="AA82" s="28"/>
      <c r="AB82" s="28"/>
      <c r="AC82" s="28"/>
      <c r="AD82" s="28"/>
      <c r="AE82" s="28"/>
    </row>
    <row r="83" spans="1:31" s="2" customFormat="1" ht="6.95" customHeight="1" x14ac:dyDescent="0.2">
      <c r="A83" s="28"/>
      <c r="B83" s="29"/>
      <c r="C83" s="28"/>
      <c r="D83" s="28"/>
      <c r="E83" s="28"/>
      <c r="F83" s="28"/>
      <c r="G83" s="28"/>
      <c r="H83" s="28"/>
      <c r="I83" s="28"/>
      <c r="J83" s="28"/>
      <c r="K83" s="28"/>
      <c r="L83" s="40"/>
      <c r="S83" s="28"/>
      <c r="T83" s="28"/>
      <c r="U83" s="28"/>
      <c r="V83" s="28"/>
      <c r="W83" s="28"/>
      <c r="X83" s="28"/>
      <c r="Y83" s="28"/>
      <c r="Z83" s="28"/>
      <c r="AA83" s="28"/>
      <c r="AB83" s="28"/>
      <c r="AC83" s="28"/>
      <c r="AD83" s="28"/>
      <c r="AE83" s="28"/>
    </row>
    <row r="84" spans="1:31" s="2" customFormat="1" ht="12" customHeight="1" x14ac:dyDescent="0.2">
      <c r="A84" s="28"/>
      <c r="B84" s="29"/>
      <c r="C84" s="25" t="s">
        <v>11</v>
      </c>
      <c r="D84" s="28"/>
      <c r="E84" s="28"/>
      <c r="F84" s="28"/>
      <c r="G84" s="28"/>
      <c r="H84" s="28"/>
      <c r="I84" s="28"/>
      <c r="J84" s="28"/>
      <c r="K84" s="28"/>
      <c r="L84" s="40"/>
      <c r="S84" s="28"/>
      <c r="T84" s="28"/>
      <c r="U84" s="28"/>
      <c r="V84" s="28"/>
      <c r="W84" s="28"/>
      <c r="X84" s="28"/>
      <c r="Y84" s="28"/>
      <c r="Z84" s="28"/>
      <c r="AA84" s="28"/>
      <c r="AB84" s="28"/>
      <c r="AC84" s="28"/>
      <c r="AD84" s="28"/>
      <c r="AE84" s="28"/>
    </row>
    <row r="85" spans="1:31" s="2" customFormat="1" ht="16.5" customHeight="1" x14ac:dyDescent="0.2">
      <c r="A85" s="28"/>
      <c r="B85" s="29"/>
      <c r="C85" s="28"/>
      <c r="D85" s="28"/>
      <c r="E85" s="359" t="str">
        <f>E7</f>
        <v>Lipany OOPZ, Rekonštrukcia objektu</v>
      </c>
      <c r="F85" s="360"/>
      <c r="G85" s="360"/>
      <c r="H85" s="360"/>
      <c r="I85" s="28"/>
      <c r="J85" s="28"/>
      <c r="K85" s="28"/>
      <c r="L85" s="40"/>
      <c r="S85" s="28"/>
      <c r="T85" s="28"/>
      <c r="U85" s="28"/>
      <c r="V85" s="28"/>
      <c r="W85" s="28"/>
      <c r="X85" s="28"/>
      <c r="Y85" s="28"/>
      <c r="Z85" s="28"/>
      <c r="AA85" s="28"/>
      <c r="AB85" s="28"/>
      <c r="AC85" s="28"/>
      <c r="AD85" s="28"/>
      <c r="AE85" s="28"/>
    </row>
    <row r="86" spans="1:31" s="1" customFormat="1" ht="12" customHeight="1" x14ac:dyDescent="0.2">
      <c r="B86" s="19"/>
      <c r="C86" s="25" t="s">
        <v>139</v>
      </c>
      <c r="E86" s="203"/>
      <c r="F86" s="203"/>
      <c r="G86" s="203"/>
      <c r="H86" s="203"/>
      <c r="L86" s="19"/>
    </row>
    <row r="87" spans="1:31" s="2" customFormat="1" ht="16.5" customHeight="1" x14ac:dyDescent="0.2">
      <c r="A87" s="28"/>
      <c r="B87" s="29"/>
      <c r="C87" s="28"/>
      <c r="D87" s="28"/>
      <c r="E87" s="359" t="s">
        <v>2884</v>
      </c>
      <c r="F87" s="363"/>
      <c r="G87" s="363"/>
      <c r="H87" s="363"/>
      <c r="I87" s="28"/>
      <c r="J87" s="28"/>
      <c r="K87" s="28"/>
      <c r="L87" s="40"/>
      <c r="S87" s="28"/>
      <c r="T87" s="28"/>
      <c r="U87" s="28"/>
      <c r="V87" s="28"/>
      <c r="W87" s="28"/>
      <c r="X87" s="28"/>
      <c r="Y87" s="28"/>
      <c r="Z87" s="28"/>
      <c r="AA87" s="28"/>
      <c r="AB87" s="28"/>
      <c r="AC87" s="28"/>
      <c r="AD87" s="28"/>
      <c r="AE87" s="28"/>
    </row>
    <row r="88" spans="1:31" s="2" customFormat="1" ht="12" customHeight="1" x14ac:dyDescent="0.2">
      <c r="A88" s="28"/>
      <c r="B88" s="29"/>
      <c r="C88" s="25" t="s">
        <v>141</v>
      </c>
      <c r="D88" s="28"/>
      <c r="E88" s="28"/>
      <c r="F88" s="28"/>
      <c r="G88" s="28"/>
      <c r="H88" s="28"/>
      <c r="I88" s="28"/>
      <c r="J88" s="28"/>
      <c r="K88" s="28"/>
      <c r="L88" s="40"/>
      <c r="S88" s="28"/>
      <c r="T88" s="28"/>
      <c r="U88" s="28"/>
      <c r="V88" s="28"/>
      <c r="W88" s="28"/>
      <c r="X88" s="28"/>
      <c r="Y88" s="28"/>
      <c r="Z88" s="28"/>
      <c r="AA88" s="28"/>
      <c r="AB88" s="28"/>
      <c r="AC88" s="28"/>
      <c r="AD88" s="28"/>
      <c r="AE88" s="28"/>
    </row>
    <row r="89" spans="1:31" s="2" customFormat="1" ht="16.5" customHeight="1" x14ac:dyDescent="0.2">
      <c r="A89" s="28"/>
      <c r="B89" s="29"/>
      <c r="C89" s="28"/>
      <c r="D89" s="28"/>
      <c r="E89" s="333" t="str">
        <f>E11</f>
        <v>24 - SO 02.4 Asanácia koterca</v>
      </c>
      <c r="F89" s="357"/>
      <c r="G89" s="357"/>
      <c r="H89" s="357"/>
      <c r="I89" s="28"/>
      <c r="J89" s="28"/>
      <c r="K89" s="28"/>
      <c r="L89" s="40"/>
      <c r="S89" s="28"/>
      <c r="T89" s="28"/>
      <c r="U89" s="28"/>
      <c r="V89" s="28"/>
      <c r="W89" s="28"/>
      <c r="X89" s="28"/>
      <c r="Y89" s="28"/>
      <c r="Z89" s="28"/>
      <c r="AA89" s="28"/>
      <c r="AB89" s="28"/>
      <c r="AC89" s="28"/>
      <c r="AD89" s="28"/>
      <c r="AE89" s="28"/>
    </row>
    <row r="90" spans="1:31" s="2" customFormat="1" ht="6.95" customHeight="1" x14ac:dyDescent="0.2">
      <c r="A90" s="28"/>
      <c r="B90" s="29"/>
      <c r="C90" s="28"/>
      <c r="D90" s="28"/>
      <c r="E90" s="28"/>
      <c r="F90" s="28"/>
      <c r="G90" s="28"/>
      <c r="H90" s="28"/>
      <c r="I90" s="28"/>
      <c r="J90" s="28"/>
      <c r="K90" s="28"/>
      <c r="L90" s="40"/>
      <c r="S90" s="28"/>
      <c r="T90" s="28"/>
      <c r="U90" s="28"/>
      <c r="V90" s="28"/>
      <c r="W90" s="28"/>
      <c r="X90" s="28"/>
      <c r="Y90" s="28"/>
      <c r="Z90" s="28"/>
      <c r="AA90" s="28"/>
      <c r="AB90" s="28"/>
      <c r="AC90" s="28"/>
      <c r="AD90" s="28"/>
      <c r="AE90" s="28"/>
    </row>
    <row r="91" spans="1:31" s="2" customFormat="1" ht="12" customHeight="1" x14ac:dyDescent="0.2">
      <c r="A91" s="28"/>
      <c r="B91" s="29"/>
      <c r="C91" s="25" t="s">
        <v>15</v>
      </c>
      <c r="D91" s="28"/>
      <c r="E91" s="28"/>
      <c r="F91" s="23" t="str">
        <f>F14</f>
        <v xml:space="preserve"> </v>
      </c>
      <c r="G91" s="28"/>
      <c r="H91" s="28"/>
      <c r="I91" s="25" t="s">
        <v>17</v>
      </c>
      <c r="J91" s="53" t="str">
        <f>IF(J14="","",J14)</f>
        <v>16.12.2022</v>
      </c>
      <c r="K91" s="28"/>
      <c r="L91" s="40"/>
      <c r="S91" s="28"/>
      <c r="T91" s="28"/>
      <c r="U91" s="28"/>
      <c r="V91" s="28"/>
      <c r="W91" s="28"/>
      <c r="X91" s="28"/>
      <c r="Y91" s="28"/>
      <c r="Z91" s="28"/>
      <c r="AA91" s="28"/>
      <c r="AB91" s="28"/>
      <c r="AC91" s="28"/>
      <c r="AD91" s="28"/>
      <c r="AE91" s="28"/>
    </row>
    <row r="92" spans="1:31" s="2" customFormat="1" ht="6.95" customHeight="1" x14ac:dyDescent="0.2">
      <c r="A92" s="28"/>
      <c r="B92" s="29"/>
      <c r="C92" s="28"/>
      <c r="D92" s="28"/>
      <c r="E92" s="28"/>
      <c r="F92" s="28"/>
      <c r="G92" s="28"/>
      <c r="H92" s="28"/>
      <c r="I92" s="28"/>
      <c r="J92" s="28"/>
      <c r="K92" s="28"/>
      <c r="L92" s="40"/>
      <c r="S92" s="28"/>
      <c r="T92" s="28"/>
      <c r="U92" s="28"/>
      <c r="V92" s="28"/>
      <c r="W92" s="28"/>
      <c r="X92" s="28"/>
      <c r="Y92" s="28"/>
      <c r="Z92" s="28"/>
      <c r="AA92" s="28"/>
      <c r="AB92" s="28"/>
      <c r="AC92" s="28"/>
      <c r="AD92" s="28"/>
      <c r="AE92" s="28"/>
    </row>
    <row r="93" spans="1:31" s="2" customFormat="1" ht="40.15" customHeight="1" x14ac:dyDescent="0.2">
      <c r="A93" s="28"/>
      <c r="B93" s="29"/>
      <c r="C93" s="25" t="s">
        <v>19</v>
      </c>
      <c r="D93" s="28"/>
      <c r="E93" s="28"/>
      <c r="F93" s="23" t="str">
        <f>E17</f>
        <v xml:space="preserve"> </v>
      </c>
      <c r="G93" s="28"/>
      <c r="H93" s="28"/>
      <c r="I93" s="25" t="s">
        <v>23</v>
      </c>
      <c r="J93" s="26" t="str">
        <f>E23</f>
        <v>LTK projekt, s.r.o., Jánošíkova 5, 0890 01 Prešov</v>
      </c>
      <c r="K93" s="28"/>
      <c r="L93" s="40"/>
      <c r="S93" s="28"/>
      <c r="T93" s="28"/>
      <c r="U93" s="28"/>
      <c r="V93" s="28"/>
      <c r="W93" s="28"/>
      <c r="X93" s="28"/>
      <c r="Y93" s="28"/>
      <c r="Z93" s="28"/>
      <c r="AA93" s="28"/>
      <c r="AB93" s="28"/>
      <c r="AC93" s="28"/>
      <c r="AD93" s="28"/>
      <c r="AE93" s="28"/>
    </row>
    <row r="94" spans="1:31" s="2" customFormat="1" ht="15.2" customHeight="1" x14ac:dyDescent="0.2">
      <c r="A94" s="28"/>
      <c r="B94" s="29"/>
      <c r="C94" s="25" t="s">
        <v>22</v>
      </c>
      <c r="D94" s="28"/>
      <c r="E94" s="28"/>
      <c r="F94" s="23" t="str">
        <f>IF(E20="","",E20)</f>
        <v xml:space="preserve"> </v>
      </c>
      <c r="G94" s="28"/>
      <c r="H94" s="28"/>
      <c r="I94" s="25" t="s">
        <v>26</v>
      </c>
      <c r="J94" s="26" t="str">
        <f>E26</f>
        <v>Ing. Ľubomnír Tkáč</v>
      </c>
      <c r="K94" s="28"/>
      <c r="L94" s="40"/>
      <c r="S94" s="28"/>
      <c r="T94" s="28"/>
      <c r="U94" s="28"/>
      <c r="V94" s="28"/>
      <c r="W94" s="28"/>
      <c r="X94" s="28"/>
      <c r="Y94" s="28"/>
      <c r="Z94" s="28"/>
      <c r="AA94" s="28"/>
      <c r="AB94" s="28"/>
      <c r="AC94" s="28"/>
      <c r="AD94" s="28"/>
      <c r="AE94" s="28"/>
    </row>
    <row r="95" spans="1:31" s="2" customFormat="1" ht="10.35" customHeight="1" x14ac:dyDescent="0.2">
      <c r="A95" s="28"/>
      <c r="B95" s="29"/>
      <c r="C95" s="28"/>
      <c r="D95" s="28"/>
      <c r="E95" s="28"/>
      <c r="F95" s="28"/>
      <c r="G95" s="28"/>
      <c r="H95" s="28"/>
      <c r="I95" s="28"/>
      <c r="J95" s="28"/>
      <c r="K95" s="28"/>
      <c r="L95" s="40"/>
      <c r="S95" s="28"/>
      <c r="T95" s="28"/>
      <c r="U95" s="28"/>
      <c r="V95" s="28"/>
      <c r="W95" s="28"/>
      <c r="X95" s="28"/>
      <c r="Y95" s="28"/>
      <c r="Z95" s="28"/>
      <c r="AA95" s="28"/>
      <c r="AB95" s="28"/>
      <c r="AC95" s="28"/>
      <c r="AD95" s="28"/>
      <c r="AE95" s="28"/>
    </row>
    <row r="96" spans="1:31" s="2" customFormat="1" ht="29.25" customHeight="1" x14ac:dyDescent="0.2">
      <c r="A96" s="28"/>
      <c r="B96" s="29"/>
      <c r="C96" s="115" t="s">
        <v>146</v>
      </c>
      <c r="D96" s="107"/>
      <c r="E96" s="107"/>
      <c r="F96" s="107"/>
      <c r="G96" s="107"/>
      <c r="H96" s="107"/>
      <c r="I96" s="107"/>
      <c r="J96" s="116" t="s">
        <v>147</v>
      </c>
      <c r="K96" s="107"/>
      <c r="L96" s="40"/>
      <c r="S96" s="28"/>
      <c r="T96" s="28"/>
      <c r="U96" s="28"/>
      <c r="V96" s="28"/>
      <c r="W96" s="28"/>
      <c r="X96" s="28"/>
      <c r="Y96" s="28"/>
      <c r="Z96" s="28"/>
      <c r="AA96" s="28"/>
      <c r="AB96" s="28"/>
      <c r="AC96" s="28"/>
      <c r="AD96" s="28"/>
      <c r="AE96" s="28"/>
    </row>
    <row r="97" spans="1:47" s="2" customFormat="1" ht="10.35" customHeight="1" x14ac:dyDescent="0.2">
      <c r="A97" s="28"/>
      <c r="B97" s="29"/>
      <c r="C97" s="28"/>
      <c r="D97" s="28"/>
      <c r="E97" s="28"/>
      <c r="F97" s="28"/>
      <c r="G97" s="28"/>
      <c r="H97" s="28"/>
      <c r="I97" s="28"/>
      <c r="J97" s="28"/>
      <c r="K97" s="28"/>
      <c r="L97" s="40"/>
      <c r="S97" s="28"/>
      <c r="T97" s="28"/>
      <c r="U97" s="28"/>
      <c r="V97" s="28"/>
      <c r="W97" s="28"/>
      <c r="X97" s="28"/>
      <c r="Y97" s="28"/>
      <c r="Z97" s="28"/>
      <c r="AA97" s="28"/>
      <c r="AB97" s="28"/>
      <c r="AC97" s="28"/>
      <c r="AD97" s="28"/>
      <c r="AE97" s="28"/>
    </row>
    <row r="98" spans="1:47" s="2" customFormat="1" ht="22.9" customHeight="1" x14ac:dyDescent="0.2">
      <c r="A98" s="28"/>
      <c r="B98" s="29"/>
      <c r="C98" s="117" t="s">
        <v>148</v>
      </c>
      <c r="D98" s="28"/>
      <c r="E98" s="28"/>
      <c r="F98" s="28"/>
      <c r="G98" s="28"/>
      <c r="H98" s="28"/>
      <c r="I98" s="28"/>
      <c r="J98" s="69"/>
      <c r="K98" s="28"/>
      <c r="L98" s="40"/>
      <c r="S98" s="28"/>
      <c r="T98" s="28"/>
      <c r="U98" s="28"/>
      <c r="V98" s="28"/>
      <c r="W98" s="28"/>
      <c r="X98" s="28"/>
      <c r="Y98" s="28"/>
      <c r="Z98" s="28"/>
      <c r="AA98" s="28"/>
      <c r="AB98" s="28"/>
      <c r="AC98" s="28"/>
      <c r="AD98" s="28"/>
      <c r="AE98" s="28"/>
      <c r="AU98" s="16" t="s">
        <v>149</v>
      </c>
    </row>
    <row r="99" spans="1:47" s="9" customFormat="1" ht="24.95" customHeight="1" x14ac:dyDescent="0.2">
      <c r="B99" s="118"/>
      <c r="D99" s="119" t="s">
        <v>150</v>
      </c>
      <c r="E99" s="120"/>
      <c r="F99" s="120"/>
      <c r="G99" s="120"/>
      <c r="H99" s="120"/>
      <c r="I99" s="120"/>
      <c r="J99" s="121"/>
      <c r="L99" s="118"/>
    </row>
    <row r="100" spans="1:47" s="10" customFormat="1" ht="19.899999999999999" customHeight="1" x14ac:dyDescent="0.2">
      <c r="B100" s="122"/>
      <c r="D100" s="123" t="s">
        <v>152</v>
      </c>
      <c r="E100" s="124"/>
      <c r="F100" s="124"/>
      <c r="G100" s="124"/>
      <c r="H100" s="124"/>
      <c r="I100" s="124"/>
      <c r="J100" s="125"/>
      <c r="L100" s="122"/>
    </row>
    <row r="101" spans="1:47" s="9" customFormat="1" ht="24.95" customHeight="1" x14ac:dyDescent="0.2">
      <c r="B101" s="118"/>
      <c r="D101" s="119" t="s">
        <v>154</v>
      </c>
      <c r="E101" s="120"/>
      <c r="F101" s="120"/>
      <c r="G101" s="120"/>
      <c r="H101" s="120"/>
      <c r="I101" s="120"/>
      <c r="J101" s="121"/>
      <c r="L101" s="118"/>
    </row>
    <row r="102" spans="1:47" s="10" customFormat="1" ht="19.899999999999999" customHeight="1" x14ac:dyDescent="0.2">
      <c r="B102" s="122"/>
      <c r="D102" s="123" t="s">
        <v>434</v>
      </c>
      <c r="E102" s="124"/>
      <c r="F102" s="124"/>
      <c r="G102" s="124"/>
      <c r="H102" s="124"/>
      <c r="I102" s="124"/>
      <c r="J102" s="125"/>
      <c r="L102" s="122"/>
    </row>
    <row r="103" spans="1:47" s="10" customFormat="1" ht="19.899999999999999" customHeight="1" x14ac:dyDescent="0.2">
      <c r="B103" s="122"/>
      <c r="D103" s="123" t="s">
        <v>435</v>
      </c>
      <c r="E103" s="124"/>
      <c r="F103" s="124"/>
      <c r="G103" s="124"/>
      <c r="H103" s="124"/>
      <c r="I103" s="124"/>
      <c r="J103" s="125"/>
      <c r="L103" s="122"/>
    </row>
    <row r="104" spans="1:47" s="10" customFormat="1" ht="19.899999999999999" customHeight="1" x14ac:dyDescent="0.2">
      <c r="B104" s="122"/>
      <c r="D104" s="123" t="s">
        <v>158</v>
      </c>
      <c r="E104" s="124"/>
      <c r="F104" s="124"/>
      <c r="G104" s="124"/>
      <c r="H104" s="124"/>
      <c r="I104" s="124"/>
      <c r="J104" s="125"/>
      <c r="L104" s="122"/>
    </row>
    <row r="105" spans="1:47" s="2" customFormat="1" ht="21.75" customHeight="1" x14ac:dyDescent="0.2">
      <c r="A105" s="28"/>
      <c r="B105" s="29"/>
      <c r="C105" s="28"/>
      <c r="D105" s="28"/>
      <c r="E105" s="28"/>
      <c r="F105" s="28"/>
      <c r="G105" s="28"/>
      <c r="H105" s="28"/>
      <c r="I105" s="28"/>
      <c r="J105" s="28"/>
      <c r="K105" s="28"/>
      <c r="L105" s="40"/>
      <c r="S105" s="28"/>
      <c r="T105" s="28"/>
      <c r="U105" s="28"/>
      <c r="V105" s="28"/>
      <c r="W105" s="28"/>
      <c r="X105" s="28"/>
      <c r="Y105" s="28"/>
      <c r="Z105" s="28"/>
      <c r="AA105" s="28"/>
      <c r="AB105" s="28"/>
      <c r="AC105" s="28"/>
      <c r="AD105" s="28"/>
      <c r="AE105" s="28"/>
    </row>
    <row r="106" spans="1:47" s="2" customFormat="1" ht="6.95" customHeight="1" x14ac:dyDescent="0.2">
      <c r="A106" s="28"/>
      <c r="B106" s="45"/>
      <c r="C106" s="46"/>
      <c r="D106" s="46"/>
      <c r="E106" s="46"/>
      <c r="F106" s="46"/>
      <c r="G106" s="46"/>
      <c r="H106" s="46"/>
      <c r="I106" s="46"/>
      <c r="J106" s="46"/>
      <c r="K106" s="46"/>
      <c r="L106" s="40"/>
      <c r="S106" s="28"/>
      <c r="T106" s="28"/>
      <c r="U106" s="28"/>
      <c r="V106" s="28"/>
      <c r="W106" s="28"/>
      <c r="X106" s="28"/>
      <c r="Y106" s="28"/>
      <c r="Z106" s="28"/>
      <c r="AA106" s="28"/>
      <c r="AB106" s="28"/>
      <c r="AC106" s="28"/>
      <c r="AD106" s="28"/>
      <c r="AE106" s="28"/>
    </row>
    <row r="110" spans="1:47" s="2" customFormat="1" ht="6.95" customHeight="1" x14ac:dyDescent="0.2">
      <c r="A110" s="28"/>
      <c r="B110" s="47"/>
      <c r="C110" s="48"/>
      <c r="D110" s="48"/>
      <c r="E110" s="48"/>
      <c r="F110" s="48"/>
      <c r="G110" s="48"/>
      <c r="H110" s="48"/>
      <c r="I110" s="48"/>
      <c r="J110" s="48"/>
      <c r="K110" s="48"/>
      <c r="L110" s="40"/>
      <c r="S110" s="28"/>
      <c r="T110" s="28"/>
      <c r="U110" s="28"/>
      <c r="V110" s="28"/>
      <c r="W110" s="28"/>
      <c r="X110" s="28"/>
      <c r="Y110" s="28"/>
      <c r="Z110" s="28"/>
      <c r="AA110" s="28"/>
      <c r="AB110" s="28"/>
      <c r="AC110" s="28"/>
      <c r="AD110" s="28"/>
      <c r="AE110" s="28"/>
    </row>
    <row r="111" spans="1:47" s="2" customFormat="1" ht="24.95" customHeight="1" x14ac:dyDescent="0.2">
      <c r="A111" s="28"/>
      <c r="B111" s="29"/>
      <c r="C111" s="20" t="s">
        <v>161</v>
      </c>
      <c r="D111" s="28"/>
      <c r="E111" s="28"/>
      <c r="F111" s="28"/>
      <c r="G111" s="28"/>
      <c r="H111" s="28"/>
      <c r="I111" s="28"/>
      <c r="J111" s="28"/>
      <c r="K111" s="28"/>
      <c r="L111" s="40"/>
      <c r="S111" s="28"/>
      <c r="T111" s="28"/>
      <c r="U111" s="28"/>
      <c r="V111" s="28"/>
      <c r="W111" s="28"/>
      <c r="X111" s="28"/>
      <c r="Y111" s="28"/>
      <c r="Z111" s="28"/>
      <c r="AA111" s="28"/>
      <c r="AB111" s="28"/>
      <c r="AC111" s="28"/>
      <c r="AD111" s="28"/>
      <c r="AE111" s="28"/>
    </row>
    <row r="112" spans="1:47" s="2" customFormat="1" ht="6.95" customHeight="1" x14ac:dyDescent="0.2">
      <c r="A112" s="28"/>
      <c r="B112" s="29"/>
      <c r="C112" s="28"/>
      <c r="D112" s="28"/>
      <c r="E112" s="28"/>
      <c r="F112" s="28"/>
      <c r="G112" s="28"/>
      <c r="H112" s="28"/>
      <c r="I112" s="28"/>
      <c r="J112" s="28"/>
      <c r="K112" s="28"/>
      <c r="L112" s="40"/>
      <c r="S112" s="28"/>
      <c r="T112" s="28"/>
      <c r="U112" s="28"/>
      <c r="V112" s="28"/>
      <c r="W112" s="28"/>
      <c r="X112" s="28"/>
      <c r="Y112" s="28"/>
      <c r="Z112" s="28"/>
      <c r="AA112" s="28"/>
      <c r="AB112" s="28"/>
      <c r="AC112" s="28"/>
      <c r="AD112" s="28"/>
      <c r="AE112" s="28"/>
    </row>
    <row r="113" spans="1:63" s="2" customFormat="1" ht="12" customHeight="1" x14ac:dyDescent="0.2">
      <c r="A113" s="28"/>
      <c r="B113" s="29"/>
      <c r="C113" s="25" t="s">
        <v>11</v>
      </c>
      <c r="D113" s="28"/>
      <c r="E113" s="28"/>
      <c r="F113" s="28"/>
      <c r="G113" s="28"/>
      <c r="H113" s="28"/>
      <c r="I113" s="28"/>
      <c r="J113" s="28"/>
      <c r="K113" s="28"/>
      <c r="L113" s="40"/>
      <c r="S113" s="28"/>
      <c r="T113" s="28"/>
      <c r="U113" s="28"/>
      <c r="V113" s="28"/>
      <c r="W113" s="28"/>
      <c r="X113" s="28"/>
      <c r="Y113" s="28"/>
      <c r="Z113" s="28"/>
      <c r="AA113" s="28"/>
      <c r="AB113" s="28"/>
      <c r="AC113" s="28"/>
      <c r="AD113" s="28"/>
      <c r="AE113" s="28"/>
    </row>
    <row r="114" spans="1:63" s="2" customFormat="1" ht="16.5" customHeight="1" x14ac:dyDescent="0.2">
      <c r="A114" s="28"/>
      <c r="B114" s="29"/>
      <c r="C114" s="28"/>
      <c r="D114" s="28"/>
      <c r="E114" s="359" t="str">
        <f>E7</f>
        <v>Lipany OOPZ, Rekonštrukcia objektu</v>
      </c>
      <c r="F114" s="360"/>
      <c r="G114" s="360"/>
      <c r="H114" s="360"/>
      <c r="I114" s="28"/>
      <c r="J114" s="28"/>
      <c r="K114" s="28"/>
      <c r="L114" s="40"/>
      <c r="S114" s="28"/>
      <c r="T114" s="28"/>
      <c r="U114" s="28"/>
      <c r="V114" s="28"/>
      <c r="W114" s="28"/>
      <c r="X114" s="28"/>
      <c r="Y114" s="28"/>
      <c r="Z114" s="28"/>
      <c r="AA114" s="28"/>
      <c r="AB114" s="28"/>
      <c r="AC114" s="28"/>
      <c r="AD114" s="28"/>
      <c r="AE114" s="28"/>
    </row>
    <row r="115" spans="1:63" s="1" customFormat="1" ht="12" customHeight="1" x14ac:dyDescent="0.2">
      <c r="B115" s="19"/>
      <c r="C115" s="25" t="s">
        <v>139</v>
      </c>
      <c r="E115" s="203"/>
      <c r="F115" s="203"/>
      <c r="G115" s="203"/>
      <c r="H115" s="203"/>
      <c r="L115" s="19"/>
    </row>
    <row r="116" spans="1:63" s="2" customFormat="1" ht="16.5" customHeight="1" x14ac:dyDescent="0.2">
      <c r="A116" s="28"/>
      <c r="B116" s="29"/>
      <c r="C116" s="28"/>
      <c r="D116" s="28"/>
      <c r="E116" s="359" t="s">
        <v>2884</v>
      </c>
      <c r="F116" s="363"/>
      <c r="G116" s="363"/>
      <c r="H116" s="363"/>
      <c r="I116" s="28"/>
      <c r="J116" s="28"/>
      <c r="K116" s="28"/>
      <c r="L116" s="40"/>
      <c r="S116" s="28"/>
      <c r="T116" s="28"/>
      <c r="U116" s="28"/>
      <c r="V116" s="28"/>
      <c r="W116" s="28"/>
      <c r="X116" s="28"/>
      <c r="Y116" s="28"/>
      <c r="Z116" s="28"/>
      <c r="AA116" s="28"/>
      <c r="AB116" s="28"/>
      <c r="AC116" s="28"/>
      <c r="AD116" s="28"/>
      <c r="AE116" s="28"/>
    </row>
    <row r="117" spans="1:63" s="2" customFormat="1" ht="12" customHeight="1" x14ac:dyDescent="0.2">
      <c r="A117" s="28"/>
      <c r="B117" s="29"/>
      <c r="C117" s="25" t="s">
        <v>141</v>
      </c>
      <c r="D117" s="28"/>
      <c r="E117" s="28"/>
      <c r="F117" s="28"/>
      <c r="G117" s="28"/>
      <c r="H117" s="28"/>
      <c r="I117" s="28"/>
      <c r="J117" s="28"/>
      <c r="K117" s="28"/>
      <c r="L117" s="40"/>
      <c r="S117" s="28"/>
      <c r="T117" s="28"/>
      <c r="U117" s="28"/>
      <c r="V117" s="28"/>
      <c r="W117" s="28"/>
      <c r="X117" s="28"/>
      <c r="Y117" s="28"/>
      <c r="Z117" s="28"/>
      <c r="AA117" s="28"/>
      <c r="AB117" s="28"/>
      <c r="AC117" s="28"/>
      <c r="AD117" s="28"/>
      <c r="AE117" s="28"/>
    </row>
    <row r="118" spans="1:63" s="2" customFormat="1" ht="16.5" customHeight="1" x14ac:dyDescent="0.2">
      <c r="A118" s="28"/>
      <c r="B118" s="29"/>
      <c r="C118" s="28"/>
      <c r="D118" s="28"/>
      <c r="E118" s="333" t="str">
        <f>E11</f>
        <v>24 - SO 02.4 Asanácia koterca</v>
      </c>
      <c r="F118" s="357"/>
      <c r="G118" s="357"/>
      <c r="H118" s="357"/>
      <c r="I118" s="28"/>
      <c r="J118" s="28"/>
      <c r="K118" s="28"/>
      <c r="L118" s="40"/>
      <c r="S118" s="28"/>
      <c r="T118" s="28"/>
      <c r="U118" s="28"/>
      <c r="V118" s="28"/>
      <c r="W118" s="28"/>
      <c r="X118" s="28"/>
      <c r="Y118" s="28"/>
      <c r="Z118" s="28"/>
      <c r="AA118" s="28"/>
      <c r="AB118" s="28"/>
      <c r="AC118" s="28"/>
      <c r="AD118" s="28"/>
      <c r="AE118" s="28"/>
    </row>
    <row r="119" spans="1:63" s="2" customFormat="1" ht="6.95" customHeight="1" x14ac:dyDescent="0.2">
      <c r="A119" s="28"/>
      <c r="B119" s="29"/>
      <c r="C119" s="28"/>
      <c r="D119" s="28"/>
      <c r="E119" s="28"/>
      <c r="F119" s="28"/>
      <c r="G119" s="28"/>
      <c r="H119" s="28"/>
      <c r="I119" s="28"/>
      <c r="J119" s="28"/>
      <c r="K119" s="28"/>
      <c r="L119" s="40"/>
      <c r="S119" s="28"/>
      <c r="T119" s="28"/>
      <c r="U119" s="28"/>
      <c r="V119" s="28"/>
      <c r="W119" s="28"/>
      <c r="X119" s="28"/>
      <c r="Y119" s="28"/>
      <c r="Z119" s="28"/>
      <c r="AA119" s="28"/>
      <c r="AB119" s="28"/>
      <c r="AC119" s="28"/>
      <c r="AD119" s="28"/>
      <c r="AE119" s="28"/>
    </row>
    <row r="120" spans="1:63" s="2" customFormat="1" ht="12" customHeight="1" x14ac:dyDescent="0.2">
      <c r="A120" s="28"/>
      <c r="B120" s="29"/>
      <c r="C120" s="25" t="s">
        <v>15</v>
      </c>
      <c r="D120" s="28"/>
      <c r="E120" s="28"/>
      <c r="F120" s="23" t="str">
        <f>F14</f>
        <v xml:space="preserve"> </v>
      </c>
      <c r="G120" s="28"/>
      <c r="H120" s="28"/>
      <c r="I120" s="25" t="s">
        <v>17</v>
      </c>
      <c r="J120" s="53" t="str">
        <f>IF(J14="","",J14)</f>
        <v>16.12.2022</v>
      </c>
      <c r="K120" s="28"/>
      <c r="L120" s="40"/>
      <c r="S120" s="28"/>
      <c r="T120" s="28"/>
      <c r="U120" s="28"/>
      <c r="V120" s="28"/>
      <c r="W120" s="28"/>
      <c r="X120" s="28"/>
      <c r="Y120" s="28"/>
      <c r="Z120" s="28"/>
      <c r="AA120" s="28"/>
      <c r="AB120" s="28"/>
      <c r="AC120" s="28"/>
      <c r="AD120" s="28"/>
      <c r="AE120" s="28"/>
    </row>
    <row r="121" spans="1:63" s="2" customFormat="1" ht="6.95" customHeight="1" x14ac:dyDescent="0.2">
      <c r="A121" s="28"/>
      <c r="B121" s="29"/>
      <c r="C121" s="28"/>
      <c r="D121" s="28"/>
      <c r="E121" s="28"/>
      <c r="F121" s="28"/>
      <c r="G121" s="28"/>
      <c r="H121" s="28"/>
      <c r="I121" s="28"/>
      <c r="J121" s="28"/>
      <c r="K121" s="28"/>
      <c r="L121" s="40"/>
      <c r="S121" s="28"/>
      <c r="T121" s="28"/>
      <c r="U121" s="28"/>
      <c r="V121" s="28"/>
      <c r="W121" s="28"/>
      <c r="X121" s="28"/>
      <c r="Y121" s="28"/>
      <c r="Z121" s="28"/>
      <c r="AA121" s="28"/>
      <c r="AB121" s="28"/>
      <c r="AC121" s="28"/>
      <c r="AD121" s="28"/>
      <c r="AE121" s="28"/>
    </row>
    <row r="122" spans="1:63" s="2" customFormat="1" ht="40.15" customHeight="1" x14ac:dyDescent="0.2">
      <c r="A122" s="28"/>
      <c r="B122" s="29"/>
      <c r="C122" s="25" t="s">
        <v>19</v>
      </c>
      <c r="D122" s="28"/>
      <c r="E122" s="28"/>
      <c r="F122" s="23" t="str">
        <f>E17</f>
        <v xml:space="preserve"> </v>
      </c>
      <c r="G122" s="28"/>
      <c r="H122" s="28"/>
      <c r="I122" s="25" t="s">
        <v>23</v>
      </c>
      <c r="J122" s="26" t="str">
        <f>E23</f>
        <v>LTK projekt, s.r.o., Jánošíkova 5, 0890 01 Prešov</v>
      </c>
      <c r="K122" s="28"/>
      <c r="L122" s="40"/>
      <c r="S122" s="28"/>
      <c r="T122" s="28"/>
      <c r="U122" s="28"/>
      <c r="V122" s="28"/>
      <c r="W122" s="28"/>
      <c r="X122" s="28"/>
      <c r="Y122" s="28"/>
      <c r="Z122" s="28"/>
      <c r="AA122" s="28"/>
      <c r="AB122" s="28"/>
      <c r="AC122" s="28"/>
      <c r="AD122" s="28"/>
      <c r="AE122" s="28"/>
    </row>
    <row r="123" spans="1:63" s="2" customFormat="1" ht="15.2" customHeight="1" x14ac:dyDescent="0.2">
      <c r="A123" s="28"/>
      <c r="B123" s="29"/>
      <c r="C123" s="25" t="s">
        <v>22</v>
      </c>
      <c r="D123" s="28"/>
      <c r="E123" s="28"/>
      <c r="F123" s="23" t="str">
        <f>IF(E20="","",E20)</f>
        <v xml:space="preserve"> </v>
      </c>
      <c r="G123" s="28"/>
      <c r="H123" s="28"/>
      <c r="I123" s="25" t="s">
        <v>26</v>
      </c>
      <c r="J123" s="26" t="str">
        <f>E26</f>
        <v>Ing. Ľubomnír Tkáč</v>
      </c>
      <c r="K123" s="28"/>
      <c r="L123" s="40"/>
      <c r="S123" s="28"/>
      <c r="T123" s="28"/>
      <c r="U123" s="28"/>
      <c r="V123" s="28"/>
      <c r="W123" s="28"/>
      <c r="X123" s="28"/>
      <c r="Y123" s="28"/>
      <c r="Z123" s="28"/>
      <c r="AA123" s="28"/>
      <c r="AB123" s="28"/>
      <c r="AC123" s="28"/>
      <c r="AD123" s="28"/>
      <c r="AE123" s="28"/>
    </row>
    <row r="124" spans="1:63" s="2" customFormat="1" ht="10.35" customHeight="1" x14ac:dyDescent="0.2">
      <c r="A124" s="28"/>
      <c r="B124" s="29"/>
      <c r="C124" s="28"/>
      <c r="D124" s="28"/>
      <c r="E124" s="28"/>
      <c r="F124" s="28"/>
      <c r="G124" s="28"/>
      <c r="H124" s="28"/>
      <c r="I124" s="28"/>
      <c r="J124" s="28"/>
      <c r="K124" s="28"/>
      <c r="L124" s="40"/>
      <c r="S124" s="28"/>
      <c r="T124" s="28"/>
      <c r="U124" s="28"/>
      <c r="V124" s="28"/>
      <c r="W124" s="28"/>
      <c r="X124" s="28"/>
      <c r="Y124" s="28"/>
      <c r="Z124" s="28"/>
      <c r="AA124" s="28"/>
      <c r="AB124" s="28"/>
      <c r="AC124" s="28"/>
      <c r="AD124" s="28"/>
      <c r="AE124" s="28"/>
    </row>
    <row r="125" spans="1:63" s="11" customFormat="1" ht="29.25" customHeight="1" x14ac:dyDescent="0.2">
      <c r="A125" s="126"/>
      <c r="B125" s="127"/>
      <c r="C125" s="128" t="s">
        <v>162</v>
      </c>
      <c r="D125" s="129" t="s">
        <v>54</v>
      </c>
      <c r="E125" s="129" t="s">
        <v>50</v>
      </c>
      <c r="F125" s="129" t="s">
        <v>51</v>
      </c>
      <c r="G125" s="129" t="s">
        <v>163</v>
      </c>
      <c r="H125" s="129" t="s">
        <v>164</v>
      </c>
      <c r="I125" s="129" t="s">
        <v>165</v>
      </c>
      <c r="J125" s="130" t="s">
        <v>147</v>
      </c>
      <c r="K125" s="131" t="s">
        <v>166</v>
      </c>
      <c r="L125" s="132"/>
      <c r="M125" s="60" t="s">
        <v>1</v>
      </c>
      <c r="N125" s="61" t="s">
        <v>33</v>
      </c>
      <c r="O125" s="61" t="s">
        <v>167</v>
      </c>
      <c r="P125" s="61" t="s">
        <v>168</v>
      </c>
      <c r="Q125" s="61" t="s">
        <v>169</v>
      </c>
      <c r="R125" s="61" t="s">
        <v>170</v>
      </c>
      <c r="S125" s="61" t="s">
        <v>171</v>
      </c>
      <c r="T125" s="62" t="s">
        <v>172</v>
      </c>
      <c r="U125" s="126"/>
      <c r="V125" s="126"/>
      <c r="W125" s="126"/>
      <c r="X125" s="126"/>
      <c r="Y125" s="126"/>
      <c r="Z125" s="126"/>
      <c r="AA125" s="126"/>
      <c r="AB125" s="126"/>
      <c r="AC125" s="126"/>
      <c r="AD125" s="126"/>
      <c r="AE125" s="126"/>
    </row>
    <row r="126" spans="1:63" s="2" customFormat="1" ht="22.9" customHeight="1" x14ac:dyDescent="0.25">
      <c r="A126" s="28"/>
      <c r="B126" s="29"/>
      <c r="C126" s="67" t="s">
        <v>148</v>
      </c>
      <c r="D126" s="28"/>
      <c r="E126" s="28"/>
      <c r="F126" s="28"/>
      <c r="G126" s="28"/>
      <c r="H126" s="28"/>
      <c r="I126" s="28"/>
      <c r="J126" s="133"/>
      <c r="K126" s="28"/>
      <c r="L126" s="29"/>
      <c r="M126" s="63"/>
      <c r="N126" s="54"/>
      <c r="O126" s="64"/>
      <c r="P126" s="134">
        <f>P127+P143</f>
        <v>244.25659301999997</v>
      </c>
      <c r="Q126" s="64"/>
      <c r="R126" s="134">
        <f>R127+R143</f>
        <v>7.3080000000000006E-2</v>
      </c>
      <c r="S126" s="64"/>
      <c r="T126" s="135">
        <f>T127+T143</f>
        <v>95.264501440000004</v>
      </c>
      <c r="U126" s="28"/>
      <c r="V126" s="28"/>
      <c r="W126" s="28"/>
      <c r="X126" s="28"/>
      <c r="Y126" s="28"/>
      <c r="Z126" s="28"/>
      <c r="AA126" s="28"/>
      <c r="AB126" s="28"/>
      <c r="AC126" s="28"/>
      <c r="AD126" s="28"/>
      <c r="AE126" s="28"/>
      <c r="AT126" s="16" t="s">
        <v>68</v>
      </c>
      <c r="AU126" s="16" t="s">
        <v>149</v>
      </c>
      <c r="BK126" s="136">
        <f>BK127+BK143</f>
        <v>0</v>
      </c>
    </row>
    <row r="127" spans="1:63" s="12" customFormat="1" ht="25.9" customHeight="1" x14ac:dyDescent="0.2">
      <c r="B127" s="137"/>
      <c r="D127" s="138" t="s">
        <v>68</v>
      </c>
      <c r="E127" s="139" t="s">
        <v>173</v>
      </c>
      <c r="F127" s="139" t="s">
        <v>174</v>
      </c>
      <c r="J127" s="140"/>
      <c r="L127" s="137"/>
      <c r="M127" s="141"/>
      <c r="N127" s="142"/>
      <c r="O127" s="142"/>
      <c r="P127" s="143">
        <f>P128</f>
        <v>230.62310801999996</v>
      </c>
      <c r="Q127" s="142"/>
      <c r="R127" s="143">
        <f>R128</f>
        <v>7.3080000000000006E-2</v>
      </c>
      <c r="S127" s="142"/>
      <c r="T127" s="144">
        <f>T128</f>
        <v>93.193200000000004</v>
      </c>
      <c r="AR127" s="138" t="s">
        <v>76</v>
      </c>
      <c r="AT127" s="145" t="s">
        <v>68</v>
      </c>
      <c r="AU127" s="145" t="s">
        <v>69</v>
      </c>
      <c r="AY127" s="138" t="s">
        <v>175</v>
      </c>
      <c r="BK127" s="146">
        <f>BK128</f>
        <v>0</v>
      </c>
    </row>
    <row r="128" spans="1:63" s="12" customFormat="1" ht="22.9" customHeight="1" x14ac:dyDescent="0.2">
      <c r="B128" s="137"/>
      <c r="D128" s="138" t="s">
        <v>68</v>
      </c>
      <c r="E128" s="147" t="s">
        <v>102</v>
      </c>
      <c r="F128" s="147" t="s">
        <v>226</v>
      </c>
      <c r="J128" s="148"/>
      <c r="L128" s="137"/>
      <c r="M128" s="141"/>
      <c r="N128" s="142"/>
      <c r="O128" s="142"/>
      <c r="P128" s="143">
        <f>SUM(P129:P142)</f>
        <v>230.62310801999996</v>
      </c>
      <c r="Q128" s="142"/>
      <c r="R128" s="143">
        <f>SUM(R129:R142)</f>
        <v>7.3080000000000006E-2</v>
      </c>
      <c r="S128" s="142"/>
      <c r="T128" s="144">
        <f>SUM(T129:T142)</f>
        <v>93.193200000000004</v>
      </c>
      <c r="AR128" s="138" t="s">
        <v>76</v>
      </c>
      <c r="AT128" s="145" t="s">
        <v>68</v>
      </c>
      <c r="AU128" s="145" t="s">
        <v>76</v>
      </c>
      <c r="AY128" s="138" t="s">
        <v>175</v>
      </c>
      <c r="BK128" s="146">
        <f>SUM(BK129:BK142)</f>
        <v>0</v>
      </c>
    </row>
    <row r="129" spans="1:65" s="2" customFormat="1" ht="37.9" customHeight="1" x14ac:dyDescent="0.2">
      <c r="A129" s="28"/>
      <c r="B129" s="149"/>
      <c r="C129" s="150" t="s">
        <v>76</v>
      </c>
      <c r="D129" s="150" t="s">
        <v>177</v>
      </c>
      <c r="E129" s="151" t="s">
        <v>2765</v>
      </c>
      <c r="F129" s="152" t="s">
        <v>2827</v>
      </c>
      <c r="G129" s="153" t="s">
        <v>564</v>
      </c>
      <c r="H129" s="154">
        <v>11.754</v>
      </c>
      <c r="I129" s="155"/>
      <c r="J129" s="155"/>
      <c r="K129" s="156"/>
      <c r="L129" s="29"/>
      <c r="M129" s="157" t="s">
        <v>1</v>
      </c>
      <c r="N129" s="158" t="s">
        <v>35</v>
      </c>
      <c r="O129" s="159">
        <v>5.1219999999999999</v>
      </c>
      <c r="P129" s="159">
        <f>O129*H129</f>
        <v>60.203987999999995</v>
      </c>
      <c r="Q129" s="159">
        <v>0</v>
      </c>
      <c r="R129" s="159">
        <f>Q129*H129</f>
        <v>0</v>
      </c>
      <c r="S129" s="159">
        <v>2.2000000000000002</v>
      </c>
      <c r="T129" s="160">
        <f>S129*H129</f>
        <v>25.858800000000002</v>
      </c>
      <c r="U129" s="28"/>
      <c r="V129" s="28"/>
      <c r="W129" s="28"/>
      <c r="X129" s="28"/>
      <c r="Y129" s="28"/>
      <c r="Z129" s="28"/>
      <c r="AA129" s="28"/>
      <c r="AB129" s="28"/>
      <c r="AC129" s="28"/>
      <c r="AD129" s="28"/>
      <c r="AE129" s="28"/>
      <c r="AR129" s="161" t="s">
        <v>86</v>
      </c>
      <c r="AT129" s="161" t="s">
        <v>177</v>
      </c>
      <c r="AU129" s="161" t="s">
        <v>80</v>
      </c>
      <c r="AY129" s="16" t="s">
        <v>175</v>
      </c>
      <c r="BE129" s="162">
        <f>IF(N129="základná",J129,0)</f>
        <v>0</v>
      </c>
      <c r="BF129" s="162">
        <f>IF(N129="znížená",J129,0)</f>
        <v>0</v>
      </c>
      <c r="BG129" s="162">
        <f>IF(N129="zákl. prenesená",J129,0)</f>
        <v>0</v>
      </c>
      <c r="BH129" s="162">
        <f>IF(N129="zníž. prenesená",J129,0)</f>
        <v>0</v>
      </c>
      <c r="BI129" s="162">
        <f>IF(N129="nulová",J129,0)</f>
        <v>0</v>
      </c>
      <c r="BJ129" s="16" t="s">
        <v>80</v>
      </c>
      <c r="BK129" s="162">
        <f>ROUND(I129*H129,2)</f>
        <v>0</v>
      </c>
      <c r="BL129" s="16" t="s">
        <v>86</v>
      </c>
      <c r="BM129" s="161" t="s">
        <v>2828</v>
      </c>
    </row>
    <row r="130" spans="1:65" s="13" customFormat="1" x14ac:dyDescent="0.2">
      <c r="B130" s="163"/>
      <c r="D130" s="164" t="s">
        <v>182</v>
      </c>
      <c r="E130" s="165" t="s">
        <v>1</v>
      </c>
      <c r="F130" s="166" t="s">
        <v>2829</v>
      </c>
      <c r="H130" s="167">
        <v>11.592000000000001</v>
      </c>
      <c r="L130" s="163"/>
      <c r="M130" s="168"/>
      <c r="N130" s="169"/>
      <c r="O130" s="169"/>
      <c r="P130" s="169"/>
      <c r="Q130" s="169"/>
      <c r="R130" s="169"/>
      <c r="S130" s="169"/>
      <c r="T130" s="170"/>
      <c r="AT130" s="165" t="s">
        <v>182</v>
      </c>
      <c r="AU130" s="165" t="s">
        <v>80</v>
      </c>
      <c r="AV130" s="13" t="s">
        <v>80</v>
      </c>
      <c r="AW130" s="13" t="s">
        <v>25</v>
      </c>
      <c r="AX130" s="13" t="s">
        <v>69</v>
      </c>
      <c r="AY130" s="165" t="s">
        <v>175</v>
      </c>
    </row>
    <row r="131" spans="1:65" s="13" customFormat="1" x14ac:dyDescent="0.2">
      <c r="B131" s="163"/>
      <c r="D131" s="164" t="s">
        <v>182</v>
      </c>
      <c r="E131" s="165" t="s">
        <v>1</v>
      </c>
      <c r="F131" s="166" t="s">
        <v>2830</v>
      </c>
      <c r="H131" s="167">
        <v>0.16200000000000001</v>
      </c>
      <c r="L131" s="163"/>
      <c r="M131" s="168"/>
      <c r="N131" s="169"/>
      <c r="O131" s="169"/>
      <c r="P131" s="169"/>
      <c r="Q131" s="169"/>
      <c r="R131" s="169"/>
      <c r="S131" s="169"/>
      <c r="T131" s="170"/>
      <c r="AT131" s="165" t="s">
        <v>182</v>
      </c>
      <c r="AU131" s="165" t="s">
        <v>80</v>
      </c>
      <c r="AV131" s="13" t="s">
        <v>80</v>
      </c>
      <c r="AW131" s="13" t="s">
        <v>25</v>
      </c>
      <c r="AX131" s="13" t="s">
        <v>69</v>
      </c>
      <c r="AY131" s="165" t="s">
        <v>175</v>
      </c>
    </row>
    <row r="132" spans="1:65" s="14" customFormat="1" x14ac:dyDescent="0.2">
      <c r="B132" s="171"/>
      <c r="D132" s="164" t="s">
        <v>182</v>
      </c>
      <c r="E132" s="172" t="s">
        <v>1</v>
      </c>
      <c r="F132" s="173" t="s">
        <v>216</v>
      </c>
      <c r="H132" s="174">
        <v>11.754000000000001</v>
      </c>
      <c r="L132" s="171"/>
      <c r="M132" s="175"/>
      <c r="N132" s="176"/>
      <c r="O132" s="176"/>
      <c r="P132" s="176"/>
      <c r="Q132" s="176"/>
      <c r="R132" s="176"/>
      <c r="S132" s="176"/>
      <c r="T132" s="177"/>
      <c r="AT132" s="172" t="s">
        <v>182</v>
      </c>
      <c r="AU132" s="172" t="s">
        <v>80</v>
      </c>
      <c r="AV132" s="14" t="s">
        <v>86</v>
      </c>
      <c r="AW132" s="14" t="s">
        <v>25</v>
      </c>
      <c r="AX132" s="14" t="s">
        <v>76</v>
      </c>
      <c r="AY132" s="172" t="s">
        <v>175</v>
      </c>
    </row>
    <row r="133" spans="1:65" s="2" customFormat="1" ht="37.9" customHeight="1" x14ac:dyDescent="0.2">
      <c r="A133" s="28"/>
      <c r="B133" s="149"/>
      <c r="C133" s="150" t="s">
        <v>80</v>
      </c>
      <c r="D133" s="150" t="s">
        <v>177</v>
      </c>
      <c r="E133" s="151" t="s">
        <v>2363</v>
      </c>
      <c r="F133" s="152" t="s">
        <v>2831</v>
      </c>
      <c r="G133" s="153" t="s">
        <v>564</v>
      </c>
      <c r="H133" s="154">
        <v>2.3879999999999999</v>
      </c>
      <c r="I133" s="155"/>
      <c r="J133" s="155"/>
      <c r="K133" s="156"/>
      <c r="L133" s="29"/>
      <c r="M133" s="157" t="s">
        <v>1</v>
      </c>
      <c r="N133" s="158" t="s">
        <v>35</v>
      </c>
      <c r="O133" s="159">
        <v>10.019880000000001</v>
      </c>
      <c r="P133" s="159">
        <f>O133*H133</f>
        <v>23.92747344</v>
      </c>
      <c r="Q133" s="159">
        <v>0</v>
      </c>
      <c r="R133" s="159">
        <f>Q133*H133</f>
        <v>0</v>
      </c>
      <c r="S133" s="159">
        <v>2.2000000000000002</v>
      </c>
      <c r="T133" s="160">
        <f>S133*H133</f>
        <v>5.2536000000000005</v>
      </c>
      <c r="U133" s="28"/>
      <c r="V133" s="28"/>
      <c r="W133" s="28"/>
      <c r="X133" s="28"/>
      <c r="Y133" s="28"/>
      <c r="Z133" s="28"/>
      <c r="AA133" s="28"/>
      <c r="AB133" s="28"/>
      <c r="AC133" s="28"/>
      <c r="AD133" s="28"/>
      <c r="AE133" s="28"/>
      <c r="AR133" s="161" t="s">
        <v>86</v>
      </c>
      <c r="AT133" s="161" t="s">
        <v>177</v>
      </c>
      <c r="AU133" s="161" t="s">
        <v>80</v>
      </c>
      <c r="AY133" s="16" t="s">
        <v>175</v>
      </c>
      <c r="BE133" s="162">
        <f>IF(N133="základná",J133,0)</f>
        <v>0</v>
      </c>
      <c r="BF133" s="162">
        <f>IF(N133="znížená",J133,0)</f>
        <v>0</v>
      </c>
      <c r="BG133" s="162">
        <f>IF(N133="zákl. prenesená",J133,0)</f>
        <v>0</v>
      </c>
      <c r="BH133" s="162">
        <f>IF(N133="zníž. prenesená",J133,0)</f>
        <v>0</v>
      </c>
      <c r="BI133" s="162">
        <f>IF(N133="nulová",J133,0)</f>
        <v>0</v>
      </c>
      <c r="BJ133" s="16" t="s">
        <v>80</v>
      </c>
      <c r="BK133" s="162">
        <f>ROUND(I133*H133,2)</f>
        <v>0</v>
      </c>
      <c r="BL133" s="16" t="s">
        <v>86</v>
      </c>
      <c r="BM133" s="161" t="s">
        <v>2832</v>
      </c>
    </row>
    <row r="134" spans="1:65" s="13" customFormat="1" x14ac:dyDescent="0.2">
      <c r="B134" s="163"/>
      <c r="D134" s="164" t="s">
        <v>182</v>
      </c>
      <c r="E134" s="165" t="s">
        <v>1</v>
      </c>
      <c r="F134" s="166" t="s">
        <v>2833</v>
      </c>
      <c r="H134" s="167">
        <v>2.3879999999999999</v>
      </c>
      <c r="L134" s="163"/>
      <c r="M134" s="168"/>
      <c r="N134" s="169"/>
      <c r="O134" s="169"/>
      <c r="P134" s="169"/>
      <c r="Q134" s="169"/>
      <c r="R134" s="169"/>
      <c r="S134" s="169"/>
      <c r="T134" s="170"/>
      <c r="AT134" s="165" t="s">
        <v>182</v>
      </c>
      <c r="AU134" s="165" t="s">
        <v>80</v>
      </c>
      <c r="AV134" s="13" t="s">
        <v>80</v>
      </c>
      <c r="AW134" s="13" t="s">
        <v>25</v>
      </c>
      <c r="AX134" s="13" t="s">
        <v>76</v>
      </c>
      <c r="AY134" s="165" t="s">
        <v>175</v>
      </c>
    </row>
    <row r="135" spans="1:65" s="2" customFormat="1" ht="37.9" customHeight="1" x14ac:dyDescent="0.2">
      <c r="A135" s="28"/>
      <c r="B135" s="149"/>
      <c r="C135" s="150" t="s">
        <v>83</v>
      </c>
      <c r="D135" s="150" t="s">
        <v>177</v>
      </c>
      <c r="E135" s="151" t="s">
        <v>2374</v>
      </c>
      <c r="F135" s="152" t="s">
        <v>2375</v>
      </c>
      <c r="G135" s="153" t="s">
        <v>564</v>
      </c>
      <c r="H135" s="154">
        <v>2.5139999999999998</v>
      </c>
      <c r="I135" s="155"/>
      <c r="J135" s="155"/>
      <c r="K135" s="156"/>
      <c r="L135" s="29"/>
      <c r="M135" s="157" t="s">
        <v>1</v>
      </c>
      <c r="N135" s="158" t="s">
        <v>35</v>
      </c>
      <c r="O135" s="159">
        <v>8.3529699999999991</v>
      </c>
      <c r="P135" s="159">
        <f>O135*H135</f>
        <v>20.999366579999997</v>
      </c>
      <c r="Q135" s="159">
        <v>0</v>
      </c>
      <c r="R135" s="159">
        <f>Q135*H135</f>
        <v>0</v>
      </c>
      <c r="S135" s="159">
        <v>2.2000000000000002</v>
      </c>
      <c r="T135" s="160">
        <f>S135*H135</f>
        <v>5.5308000000000002</v>
      </c>
      <c r="U135" s="28"/>
      <c r="V135" s="28"/>
      <c r="W135" s="28"/>
      <c r="X135" s="28"/>
      <c r="Y135" s="28"/>
      <c r="Z135" s="28"/>
      <c r="AA135" s="28"/>
      <c r="AB135" s="28"/>
      <c r="AC135" s="28"/>
      <c r="AD135" s="28"/>
      <c r="AE135" s="28"/>
      <c r="AR135" s="161" t="s">
        <v>86</v>
      </c>
      <c r="AT135" s="161" t="s">
        <v>177</v>
      </c>
      <c r="AU135" s="161" t="s">
        <v>80</v>
      </c>
      <c r="AY135" s="16" t="s">
        <v>175</v>
      </c>
      <c r="BE135" s="162">
        <f>IF(N135="základná",J135,0)</f>
        <v>0</v>
      </c>
      <c r="BF135" s="162">
        <f>IF(N135="znížená",J135,0)</f>
        <v>0</v>
      </c>
      <c r="BG135" s="162">
        <f>IF(N135="zákl. prenesená",J135,0)</f>
        <v>0</v>
      </c>
      <c r="BH135" s="162">
        <f>IF(N135="zníž. prenesená",J135,0)</f>
        <v>0</v>
      </c>
      <c r="BI135" s="162">
        <f>IF(N135="nulová",J135,0)</f>
        <v>0</v>
      </c>
      <c r="BJ135" s="16" t="s">
        <v>80</v>
      </c>
      <c r="BK135" s="162">
        <f>ROUND(I135*H135,2)</f>
        <v>0</v>
      </c>
      <c r="BL135" s="16" t="s">
        <v>86</v>
      </c>
      <c r="BM135" s="161" t="s">
        <v>2834</v>
      </c>
    </row>
    <row r="136" spans="1:65" s="13" customFormat="1" x14ac:dyDescent="0.2">
      <c r="B136" s="163"/>
      <c r="D136" s="164" t="s">
        <v>182</v>
      </c>
      <c r="E136" s="165" t="s">
        <v>1</v>
      </c>
      <c r="F136" s="166" t="s">
        <v>2835</v>
      </c>
      <c r="H136" s="167">
        <v>2.5139999999999998</v>
      </c>
      <c r="L136" s="163"/>
      <c r="M136" s="168"/>
      <c r="N136" s="169"/>
      <c r="O136" s="169"/>
      <c r="P136" s="169"/>
      <c r="Q136" s="169"/>
      <c r="R136" s="169"/>
      <c r="S136" s="169"/>
      <c r="T136" s="170"/>
      <c r="AT136" s="165" t="s">
        <v>182</v>
      </c>
      <c r="AU136" s="165" t="s">
        <v>80</v>
      </c>
      <c r="AV136" s="13" t="s">
        <v>80</v>
      </c>
      <c r="AW136" s="13" t="s">
        <v>25</v>
      </c>
      <c r="AX136" s="13" t="s">
        <v>76</v>
      </c>
      <c r="AY136" s="165" t="s">
        <v>175</v>
      </c>
    </row>
    <row r="137" spans="1:65" s="2" customFormat="1" ht="24.2" customHeight="1" x14ac:dyDescent="0.2">
      <c r="A137" s="28"/>
      <c r="B137" s="149"/>
      <c r="C137" s="150" t="s">
        <v>86</v>
      </c>
      <c r="D137" s="150" t="s">
        <v>177</v>
      </c>
      <c r="E137" s="151" t="s">
        <v>2836</v>
      </c>
      <c r="F137" s="152" t="s">
        <v>2837</v>
      </c>
      <c r="G137" s="153" t="s">
        <v>282</v>
      </c>
      <c r="H137" s="154">
        <v>95.265000000000001</v>
      </c>
      <c r="I137" s="155"/>
      <c r="J137" s="155"/>
      <c r="K137" s="156"/>
      <c r="L137" s="29"/>
      <c r="M137" s="157" t="s">
        <v>1</v>
      </c>
      <c r="N137" s="158" t="s">
        <v>35</v>
      </c>
      <c r="O137" s="159">
        <v>7.5999999999999998E-2</v>
      </c>
      <c r="P137" s="159">
        <f>O137*H137</f>
        <v>7.2401400000000002</v>
      </c>
      <c r="Q137" s="159">
        <v>0</v>
      </c>
      <c r="R137" s="159">
        <f>Q137*H137</f>
        <v>0</v>
      </c>
      <c r="S137" s="159">
        <v>0</v>
      </c>
      <c r="T137" s="160">
        <f>S137*H137</f>
        <v>0</v>
      </c>
      <c r="U137" s="28"/>
      <c r="V137" s="28"/>
      <c r="W137" s="28"/>
      <c r="X137" s="28"/>
      <c r="Y137" s="28"/>
      <c r="Z137" s="28"/>
      <c r="AA137" s="28"/>
      <c r="AB137" s="28"/>
      <c r="AC137" s="28"/>
      <c r="AD137" s="28"/>
      <c r="AE137" s="28"/>
      <c r="AR137" s="161" t="s">
        <v>86</v>
      </c>
      <c r="AT137" s="161" t="s">
        <v>177</v>
      </c>
      <c r="AU137" s="161" t="s">
        <v>80</v>
      </c>
      <c r="AY137" s="16" t="s">
        <v>175</v>
      </c>
      <c r="BE137" s="162">
        <f>IF(N137="základná",J137,0)</f>
        <v>0</v>
      </c>
      <c r="BF137" s="162">
        <f>IF(N137="znížená",J137,0)</f>
        <v>0</v>
      </c>
      <c r="BG137" s="162">
        <f>IF(N137="zákl. prenesená",J137,0)</f>
        <v>0</v>
      </c>
      <c r="BH137" s="162">
        <f>IF(N137="zníž. prenesená",J137,0)</f>
        <v>0</v>
      </c>
      <c r="BI137" s="162">
        <f>IF(N137="nulová",J137,0)</f>
        <v>0</v>
      </c>
      <c r="BJ137" s="16" t="s">
        <v>80</v>
      </c>
      <c r="BK137" s="162">
        <f>ROUND(I137*H137,2)</f>
        <v>0</v>
      </c>
      <c r="BL137" s="16" t="s">
        <v>86</v>
      </c>
      <c r="BM137" s="161" t="s">
        <v>2838</v>
      </c>
    </row>
    <row r="138" spans="1:65" s="2" customFormat="1" ht="33" customHeight="1" x14ac:dyDescent="0.2">
      <c r="A138" s="28"/>
      <c r="B138" s="149"/>
      <c r="C138" s="150" t="s">
        <v>91</v>
      </c>
      <c r="D138" s="150" t="s">
        <v>177</v>
      </c>
      <c r="E138" s="151" t="s">
        <v>2839</v>
      </c>
      <c r="F138" s="152" t="s">
        <v>2840</v>
      </c>
      <c r="G138" s="153" t="s">
        <v>282</v>
      </c>
      <c r="H138" s="154">
        <v>2857.95</v>
      </c>
      <c r="I138" s="155"/>
      <c r="J138" s="155"/>
      <c r="K138" s="156"/>
      <c r="L138" s="29"/>
      <c r="M138" s="157" t="s">
        <v>1</v>
      </c>
      <c r="N138" s="158" t="s">
        <v>35</v>
      </c>
      <c r="O138" s="159">
        <v>8.9999999999999993E-3</v>
      </c>
      <c r="P138" s="159">
        <f>O138*H138</f>
        <v>25.721549999999997</v>
      </c>
      <c r="Q138" s="159">
        <v>0</v>
      </c>
      <c r="R138" s="159">
        <f>Q138*H138</f>
        <v>0</v>
      </c>
      <c r="S138" s="159">
        <v>0</v>
      </c>
      <c r="T138" s="160">
        <f>S138*H138</f>
        <v>0</v>
      </c>
      <c r="U138" s="28"/>
      <c r="V138" s="28"/>
      <c r="W138" s="28"/>
      <c r="X138" s="28"/>
      <c r="Y138" s="28"/>
      <c r="Z138" s="28"/>
      <c r="AA138" s="28"/>
      <c r="AB138" s="28"/>
      <c r="AC138" s="28"/>
      <c r="AD138" s="28"/>
      <c r="AE138" s="28"/>
      <c r="AR138" s="161" t="s">
        <v>86</v>
      </c>
      <c r="AT138" s="161" t="s">
        <v>177</v>
      </c>
      <c r="AU138" s="161" t="s">
        <v>80</v>
      </c>
      <c r="AY138" s="16" t="s">
        <v>175</v>
      </c>
      <c r="BE138" s="162">
        <f>IF(N138="základná",J138,0)</f>
        <v>0</v>
      </c>
      <c r="BF138" s="162">
        <f>IF(N138="znížená",J138,0)</f>
        <v>0</v>
      </c>
      <c r="BG138" s="162">
        <f>IF(N138="zákl. prenesená",J138,0)</f>
        <v>0</v>
      </c>
      <c r="BH138" s="162">
        <f>IF(N138="zníž. prenesená",J138,0)</f>
        <v>0</v>
      </c>
      <c r="BI138" s="162">
        <f>IF(N138="nulová",J138,0)</f>
        <v>0</v>
      </c>
      <c r="BJ138" s="16" t="s">
        <v>80</v>
      </c>
      <c r="BK138" s="162">
        <f>ROUND(I138*H138,2)</f>
        <v>0</v>
      </c>
      <c r="BL138" s="16" t="s">
        <v>86</v>
      </c>
      <c r="BM138" s="161" t="s">
        <v>2841</v>
      </c>
    </row>
    <row r="139" spans="1:65" s="13" customFormat="1" x14ac:dyDescent="0.2">
      <c r="B139" s="163"/>
      <c r="D139" s="164" t="s">
        <v>182</v>
      </c>
      <c r="F139" s="166" t="s">
        <v>2842</v>
      </c>
      <c r="H139" s="167">
        <v>2857.95</v>
      </c>
      <c r="L139" s="163"/>
      <c r="M139" s="168"/>
      <c r="N139" s="169"/>
      <c r="O139" s="169"/>
      <c r="P139" s="169"/>
      <c r="Q139" s="169"/>
      <c r="R139" s="169"/>
      <c r="S139" s="169"/>
      <c r="T139" s="170"/>
      <c r="AT139" s="165" t="s">
        <v>182</v>
      </c>
      <c r="AU139" s="165" t="s">
        <v>80</v>
      </c>
      <c r="AV139" s="13" t="s">
        <v>80</v>
      </c>
      <c r="AW139" s="13" t="s">
        <v>3</v>
      </c>
      <c r="AX139" s="13" t="s">
        <v>76</v>
      </c>
      <c r="AY139" s="165" t="s">
        <v>175</v>
      </c>
    </row>
    <row r="140" spans="1:65" s="2" customFormat="1" ht="24.2" customHeight="1" x14ac:dyDescent="0.2">
      <c r="A140" s="28"/>
      <c r="B140" s="149"/>
      <c r="C140" s="150" t="s">
        <v>93</v>
      </c>
      <c r="D140" s="150" t="s">
        <v>177</v>
      </c>
      <c r="E140" s="151" t="s">
        <v>2843</v>
      </c>
      <c r="F140" s="152" t="s">
        <v>2844</v>
      </c>
      <c r="G140" s="153" t="s">
        <v>282</v>
      </c>
      <c r="H140" s="154">
        <v>95.265000000000001</v>
      </c>
      <c r="I140" s="155"/>
      <c r="J140" s="155"/>
      <c r="K140" s="156"/>
      <c r="L140" s="29"/>
      <c r="M140" s="157" t="s">
        <v>1</v>
      </c>
      <c r="N140" s="158" t="s">
        <v>35</v>
      </c>
      <c r="O140" s="159">
        <v>6.0000000000000001E-3</v>
      </c>
      <c r="P140" s="159">
        <f>O140*H140</f>
        <v>0.57159000000000004</v>
      </c>
      <c r="Q140" s="159">
        <v>0</v>
      </c>
      <c r="R140" s="159">
        <f>Q140*H140</f>
        <v>0</v>
      </c>
      <c r="S140" s="159">
        <v>0</v>
      </c>
      <c r="T140" s="160">
        <f>S140*H140</f>
        <v>0</v>
      </c>
      <c r="U140" s="28"/>
      <c r="V140" s="28"/>
      <c r="W140" s="28"/>
      <c r="X140" s="28"/>
      <c r="Y140" s="28"/>
      <c r="Z140" s="28"/>
      <c r="AA140" s="28"/>
      <c r="AB140" s="28"/>
      <c r="AC140" s="28"/>
      <c r="AD140" s="28"/>
      <c r="AE140" s="28"/>
      <c r="AR140" s="161" t="s">
        <v>86</v>
      </c>
      <c r="AT140" s="161" t="s">
        <v>177</v>
      </c>
      <c r="AU140" s="161" t="s">
        <v>80</v>
      </c>
      <c r="AY140" s="16" t="s">
        <v>175</v>
      </c>
      <c r="BE140" s="162">
        <f>IF(N140="základná",J140,0)</f>
        <v>0</v>
      </c>
      <c r="BF140" s="162">
        <f>IF(N140="znížená",J140,0)</f>
        <v>0</v>
      </c>
      <c r="BG140" s="162">
        <f>IF(N140="zákl. prenesená",J140,0)</f>
        <v>0</v>
      </c>
      <c r="BH140" s="162">
        <f>IF(N140="zníž. prenesená",J140,0)</f>
        <v>0</v>
      </c>
      <c r="BI140" s="162">
        <f>IF(N140="nulová",J140,0)</f>
        <v>0</v>
      </c>
      <c r="BJ140" s="16" t="s">
        <v>80</v>
      </c>
      <c r="BK140" s="162">
        <f>ROUND(I140*H140,2)</f>
        <v>0</v>
      </c>
      <c r="BL140" s="16" t="s">
        <v>86</v>
      </c>
      <c r="BM140" s="161" t="s">
        <v>2845</v>
      </c>
    </row>
    <row r="141" spans="1:65" s="2" customFormat="1" ht="37.9" customHeight="1" x14ac:dyDescent="0.2">
      <c r="A141" s="28"/>
      <c r="B141" s="149"/>
      <c r="C141" s="150" t="s">
        <v>97</v>
      </c>
      <c r="D141" s="150" t="s">
        <v>177</v>
      </c>
      <c r="E141" s="151" t="s">
        <v>2846</v>
      </c>
      <c r="F141" s="152" t="s">
        <v>2847</v>
      </c>
      <c r="G141" s="153" t="s">
        <v>564</v>
      </c>
      <c r="H141" s="154">
        <v>87</v>
      </c>
      <c r="I141" s="155"/>
      <c r="J141" s="155"/>
      <c r="K141" s="156"/>
      <c r="L141" s="29"/>
      <c r="M141" s="157" t="s">
        <v>1</v>
      </c>
      <c r="N141" s="158" t="s">
        <v>35</v>
      </c>
      <c r="O141" s="159">
        <v>1.0569999999999999</v>
      </c>
      <c r="P141" s="159">
        <f>O141*H141</f>
        <v>91.958999999999989</v>
      </c>
      <c r="Q141" s="159">
        <v>8.4000000000000003E-4</v>
      </c>
      <c r="R141" s="159">
        <f>Q141*H141</f>
        <v>7.3080000000000006E-2</v>
      </c>
      <c r="S141" s="159">
        <v>0.65</v>
      </c>
      <c r="T141" s="160">
        <f>S141*H141</f>
        <v>56.550000000000004</v>
      </c>
      <c r="U141" s="28"/>
      <c r="V141" s="28"/>
      <c r="W141" s="28"/>
      <c r="X141" s="28"/>
      <c r="Y141" s="28"/>
      <c r="Z141" s="28"/>
      <c r="AA141" s="28"/>
      <c r="AB141" s="28"/>
      <c r="AC141" s="28"/>
      <c r="AD141" s="28"/>
      <c r="AE141" s="28"/>
      <c r="AR141" s="161" t="s">
        <v>86</v>
      </c>
      <c r="AT141" s="161" t="s">
        <v>177</v>
      </c>
      <c r="AU141" s="161" t="s">
        <v>80</v>
      </c>
      <c r="AY141" s="16" t="s">
        <v>175</v>
      </c>
      <c r="BE141" s="162">
        <f>IF(N141="základná",J141,0)</f>
        <v>0</v>
      </c>
      <c r="BF141" s="162">
        <f>IF(N141="znížená",J141,0)</f>
        <v>0</v>
      </c>
      <c r="BG141" s="162">
        <f>IF(N141="zákl. prenesená",J141,0)</f>
        <v>0</v>
      </c>
      <c r="BH141" s="162">
        <f>IF(N141="zníž. prenesená",J141,0)</f>
        <v>0</v>
      </c>
      <c r="BI141" s="162">
        <f>IF(N141="nulová",J141,0)</f>
        <v>0</v>
      </c>
      <c r="BJ141" s="16" t="s">
        <v>80</v>
      </c>
      <c r="BK141" s="162">
        <f>ROUND(I141*H141,2)</f>
        <v>0</v>
      </c>
      <c r="BL141" s="16" t="s">
        <v>86</v>
      </c>
      <c r="BM141" s="161" t="s">
        <v>2848</v>
      </c>
    </row>
    <row r="142" spans="1:65" s="13" customFormat="1" x14ac:dyDescent="0.2">
      <c r="B142" s="163"/>
      <c r="D142" s="164" t="s">
        <v>182</v>
      </c>
      <c r="E142" s="165" t="s">
        <v>1</v>
      </c>
      <c r="F142" s="166" t="s">
        <v>1481</v>
      </c>
      <c r="H142" s="167">
        <v>87</v>
      </c>
      <c r="L142" s="163"/>
      <c r="M142" s="168"/>
      <c r="N142" s="169"/>
      <c r="O142" s="169"/>
      <c r="P142" s="169"/>
      <c r="Q142" s="169"/>
      <c r="R142" s="169"/>
      <c r="S142" s="169"/>
      <c r="T142" s="170"/>
      <c r="AT142" s="165" t="s">
        <v>182</v>
      </c>
      <c r="AU142" s="165" t="s">
        <v>80</v>
      </c>
      <c r="AV142" s="13" t="s">
        <v>80</v>
      </c>
      <c r="AW142" s="13" t="s">
        <v>25</v>
      </c>
      <c r="AX142" s="13" t="s">
        <v>76</v>
      </c>
      <c r="AY142" s="165" t="s">
        <v>175</v>
      </c>
    </row>
    <row r="143" spans="1:65" s="12" customFormat="1" ht="25.9" customHeight="1" x14ac:dyDescent="0.2">
      <c r="B143" s="137"/>
      <c r="D143" s="138" t="s">
        <v>68</v>
      </c>
      <c r="E143" s="139" t="s">
        <v>314</v>
      </c>
      <c r="F143" s="139" t="s">
        <v>315</v>
      </c>
      <c r="J143" s="140"/>
      <c r="L143" s="137"/>
      <c r="M143" s="141"/>
      <c r="N143" s="142"/>
      <c r="O143" s="142"/>
      <c r="P143" s="143">
        <f>P144+P154+P157</f>
        <v>13.633485</v>
      </c>
      <c r="Q143" s="142"/>
      <c r="R143" s="143">
        <f>R144+R154+R157</f>
        <v>0</v>
      </c>
      <c r="S143" s="142"/>
      <c r="T143" s="144">
        <f>T144+T154+T157</f>
        <v>2.07130144</v>
      </c>
      <c r="AR143" s="138" t="s">
        <v>80</v>
      </c>
      <c r="AT143" s="145" t="s">
        <v>68</v>
      </c>
      <c r="AU143" s="145" t="s">
        <v>69</v>
      </c>
      <c r="AY143" s="138" t="s">
        <v>175</v>
      </c>
      <c r="BK143" s="146">
        <f>BK144+BK154+BK157</f>
        <v>0</v>
      </c>
    </row>
    <row r="144" spans="1:65" s="12" customFormat="1" ht="22.9" customHeight="1" x14ac:dyDescent="0.2">
      <c r="B144" s="137"/>
      <c r="D144" s="138" t="s">
        <v>68</v>
      </c>
      <c r="E144" s="147" t="s">
        <v>550</v>
      </c>
      <c r="F144" s="147" t="s">
        <v>551</v>
      </c>
      <c r="J144" s="148"/>
      <c r="L144" s="137"/>
      <c r="M144" s="141"/>
      <c r="N144" s="142"/>
      <c r="O144" s="142"/>
      <c r="P144" s="143">
        <f>SUM(P145:P153)</f>
        <v>10.420635000000001</v>
      </c>
      <c r="Q144" s="142"/>
      <c r="R144" s="143">
        <f>SUM(R145:R153)</f>
        <v>0</v>
      </c>
      <c r="S144" s="142"/>
      <c r="T144" s="144">
        <f>SUM(T145:T153)</f>
        <v>1.8480620000000001</v>
      </c>
      <c r="AR144" s="138" t="s">
        <v>80</v>
      </c>
      <c r="AT144" s="145" t="s">
        <v>68</v>
      </c>
      <c r="AU144" s="145" t="s">
        <v>76</v>
      </c>
      <c r="AY144" s="138" t="s">
        <v>175</v>
      </c>
      <c r="BK144" s="146">
        <f>SUM(BK145:BK153)</f>
        <v>0</v>
      </c>
    </row>
    <row r="145" spans="1:65" s="2" customFormat="1" ht="33" customHeight="1" x14ac:dyDescent="0.2">
      <c r="A145" s="28"/>
      <c r="B145" s="149"/>
      <c r="C145" s="150" t="s">
        <v>99</v>
      </c>
      <c r="D145" s="150" t="s">
        <v>177</v>
      </c>
      <c r="E145" s="151" t="s">
        <v>2849</v>
      </c>
      <c r="F145" s="152" t="s">
        <v>2850</v>
      </c>
      <c r="G145" s="153" t="s">
        <v>250</v>
      </c>
      <c r="H145" s="154">
        <v>22.655000000000001</v>
      </c>
      <c r="I145" s="155"/>
      <c r="J145" s="155"/>
      <c r="K145" s="156"/>
      <c r="L145" s="29"/>
      <c r="M145" s="157" t="s">
        <v>1</v>
      </c>
      <c r="N145" s="158" t="s">
        <v>35</v>
      </c>
      <c r="O145" s="159">
        <v>9.7000000000000003E-2</v>
      </c>
      <c r="P145" s="159">
        <f>O145*H145</f>
        <v>2.1975350000000002</v>
      </c>
      <c r="Q145" s="159">
        <v>0</v>
      </c>
      <c r="R145" s="159">
        <f>Q145*H145</f>
        <v>0</v>
      </c>
      <c r="S145" s="159">
        <v>8.0000000000000002E-3</v>
      </c>
      <c r="T145" s="160">
        <f>S145*H145</f>
        <v>0.18124000000000001</v>
      </c>
      <c r="U145" s="28"/>
      <c r="V145" s="28"/>
      <c r="W145" s="28"/>
      <c r="X145" s="28"/>
      <c r="Y145" s="28"/>
      <c r="Z145" s="28"/>
      <c r="AA145" s="28"/>
      <c r="AB145" s="28"/>
      <c r="AC145" s="28"/>
      <c r="AD145" s="28"/>
      <c r="AE145" s="28"/>
      <c r="AR145" s="161" t="s">
        <v>243</v>
      </c>
      <c r="AT145" s="161" t="s">
        <v>177</v>
      </c>
      <c r="AU145" s="161" t="s">
        <v>80</v>
      </c>
      <c r="AY145" s="16" t="s">
        <v>175</v>
      </c>
      <c r="BE145" s="162">
        <f>IF(N145="základná",J145,0)</f>
        <v>0</v>
      </c>
      <c r="BF145" s="162">
        <f>IF(N145="znížená",J145,0)</f>
        <v>0</v>
      </c>
      <c r="BG145" s="162">
        <f>IF(N145="zákl. prenesená",J145,0)</f>
        <v>0</v>
      </c>
      <c r="BH145" s="162">
        <f>IF(N145="zníž. prenesená",J145,0)</f>
        <v>0</v>
      </c>
      <c r="BI145" s="162">
        <f>IF(N145="nulová",J145,0)</f>
        <v>0</v>
      </c>
      <c r="BJ145" s="16" t="s">
        <v>80</v>
      </c>
      <c r="BK145" s="162">
        <f>ROUND(I145*H145,2)</f>
        <v>0</v>
      </c>
      <c r="BL145" s="16" t="s">
        <v>243</v>
      </c>
      <c r="BM145" s="161" t="s">
        <v>2851</v>
      </c>
    </row>
    <row r="146" spans="1:65" s="13" customFormat="1" x14ac:dyDescent="0.2">
      <c r="B146" s="163"/>
      <c r="D146" s="164" t="s">
        <v>182</v>
      </c>
      <c r="E146" s="165" t="s">
        <v>1</v>
      </c>
      <c r="F146" s="166" t="s">
        <v>2852</v>
      </c>
      <c r="H146" s="167">
        <v>22.655000000000001</v>
      </c>
      <c r="L146" s="163"/>
      <c r="M146" s="168"/>
      <c r="N146" s="169"/>
      <c r="O146" s="169"/>
      <c r="P146" s="169"/>
      <c r="Q146" s="169"/>
      <c r="R146" s="169"/>
      <c r="S146" s="169"/>
      <c r="T146" s="170"/>
      <c r="AT146" s="165" t="s">
        <v>182</v>
      </c>
      <c r="AU146" s="165" t="s">
        <v>80</v>
      </c>
      <c r="AV146" s="13" t="s">
        <v>80</v>
      </c>
      <c r="AW146" s="13" t="s">
        <v>25</v>
      </c>
      <c r="AX146" s="13" t="s">
        <v>76</v>
      </c>
      <c r="AY146" s="165" t="s">
        <v>175</v>
      </c>
    </row>
    <row r="147" spans="1:65" s="2" customFormat="1" ht="33" customHeight="1" x14ac:dyDescent="0.2">
      <c r="A147" s="28"/>
      <c r="B147" s="149"/>
      <c r="C147" s="150" t="s">
        <v>102</v>
      </c>
      <c r="D147" s="150" t="s">
        <v>177</v>
      </c>
      <c r="E147" s="151" t="s">
        <v>2853</v>
      </c>
      <c r="F147" s="152" t="s">
        <v>2854</v>
      </c>
      <c r="G147" s="153" t="s">
        <v>250</v>
      </c>
      <c r="H147" s="154">
        <v>3.65</v>
      </c>
      <c r="I147" s="155"/>
      <c r="J147" s="155"/>
      <c r="K147" s="156"/>
      <c r="L147" s="29"/>
      <c r="M147" s="157" t="s">
        <v>1</v>
      </c>
      <c r="N147" s="158" t="s">
        <v>35</v>
      </c>
      <c r="O147" s="159">
        <v>0.121</v>
      </c>
      <c r="P147" s="159">
        <f>O147*H147</f>
        <v>0.44164999999999999</v>
      </c>
      <c r="Q147" s="159">
        <v>0</v>
      </c>
      <c r="R147" s="159">
        <f>Q147*H147</f>
        <v>0</v>
      </c>
      <c r="S147" s="159">
        <v>1.4E-2</v>
      </c>
      <c r="T147" s="160">
        <f>S147*H147</f>
        <v>5.11E-2</v>
      </c>
      <c r="U147" s="28"/>
      <c r="V147" s="28"/>
      <c r="W147" s="28"/>
      <c r="X147" s="28"/>
      <c r="Y147" s="28"/>
      <c r="Z147" s="28"/>
      <c r="AA147" s="28"/>
      <c r="AB147" s="28"/>
      <c r="AC147" s="28"/>
      <c r="AD147" s="28"/>
      <c r="AE147" s="28"/>
      <c r="AR147" s="161" t="s">
        <v>243</v>
      </c>
      <c r="AT147" s="161" t="s">
        <v>177</v>
      </c>
      <c r="AU147" s="161" t="s">
        <v>80</v>
      </c>
      <c r="AY147" s="16" t="s">
        <v>175</v>
      </c>
      <c r="BE147" s="162">
        <f>IF(N147="základná",J147,0)</f>
        <v>0</v>
      </c>
      <c r="BF147" s="162">
        <f>IF(N147="znížená",J147,0)</f>
        <v>0</v>
      </c>
      <c r="BG147" s="162">
        <f>IF(N147="zákl. prenesená",J147,0)</f>
        <v>0</v>
      </c>
      <c r="BH147" s="162">
        <f>IF(N147="zníž. prenesená",J147,0)</f>
        <v>0</v>
      </c>
      <c r="BI147" s="162">
        <f>IF(N147="nulová",J147,0)</f>
        <v>0</v>
      </c>
      <c r="BJ147" s="16" t="s">
        <v>80</v>
      </c>
      <c r="BK147" s="162">
        <f>ROUND(I147*H147,2)</f>
        <v>0</v>
      </c>
      <c r="BL147" s="16" t="s">
        <v>243</v>
      </c>
      <c r="BM147" s="161" t="s">
        <v>2855</v>
      </c>
    </row>
    <row r="148" spans="1:65" s="2" customFormat="1" ht="33" customHeight="1" x14ac:dyDescent="0.2">
      <c r="A148" s="28"/>
      <c r="B148" s="149"/>
      <c r="C148" s="150" t="s">
        <v>105</v>
      </c>
      <c r="D148" s="150" t="s">
        <v>177</v>
      </c>
      <c r="E148" s="151" t="s">
        <v>2856</v>
      </c>
      <c r="F148" s="152" t="s">
        <v>2857</v>
      </c>
      <c r="G148" s="153" t="s">
        <v>250</v>
      </c>
      <c r="H148" s="154">
        <v>3.65</v>
      </c>
      <c r="I148" s="155"/>
      <c r="J148" s="155"/>
      <c r="K148" s="156"/>
      <c r="L148" s="29"/>
      <c r="M148" s="157" t="s">
        <v>1</v>
      </c>
      <c r="N148" s="158" t="s">
        <v>35</v>
      </c>
      <c r="O148" s="159">
        <v>0.14599999999999999</v>
      </c>
      <c r="P148" s="159">
        <f>O148*H148</f>
        <v>0.53289999999999993</v>
      </c>
      <c r="Q148" s="159">
        <v>0</v>
      </c>
      <c r="R148" s="159">
        <f>Q148*H148</f>
        <v>0</v>
      </c>
      <c r="S148" s="159">
        <v>2.4E-2</v>
      </c>
      <c r="T148" s="160">
        <f>S148*H148</f>
        <v>8.7599999999999997E-2</v>
      </c>
      <c r="U148" s="28"/>
      <c r="V148" s="28"/>
      <c r="W148" s="28"/>
      <c r="X148" s="28"/>
      <c r="Y148" s="28"/>
      <c r="Z148" s="28"/>
      <c r="AA148" s="28"/>
      <c r="AB148" s="28"/>
      <c r="AC148" s="28"/>
      <c r="AD148" s="28"/>
      <c r="AE148" s="28"/>
      <c r="AR148" s="161" t="s">
        <v>243</v>
      </c>
      <c r="AT148" s="161" t="s">
        <v>177</v>
      </c>
      <c r="AU148" s="161" t="s">
        <v>80</v>
      </c>
      <c r="AY148" s="16" t="s">
        <v>175</v>
      </c>
      <c r="BE148" s="162">
        <f>IF(N148="základná",J148,0)</f>
        <v>0</v>
      </c>
      <c r="BF148" s="162">
        <f>IF(N148="znížená",J148,0)</f>
        <v>0</v>
      </c>
      <c r="BG148" s="162">
        <f>IF(N148="zákl. prenesená",J148,0)</f>
        <v>0</v>
      </c>
      <c r="BH148" s="162">
        <f>IF(N148="zníž. prenesená",J148,0)</f>
        <v>0</v>
      </c>
      <c r="BI148" s="162">
        <f>IF(N148="nulová",J148,0)</f>
        <v>0</v>
      </c>
      <c r="BJ148" s="16" t="s">
        <v>80</v>
      </c>
      <c r="BK148" s="162">
        <f>ROUND(I148*H148,2)</f>
        <v>0</v>
      </c>
      <c r="BL148" s="16" t="s">
        <v>243</v>
      </c>
      <c r="BM148" s="161" t="s">
        <v>2858</v>
      </c>
    </row>
    <row r="149" spans="1:65" s="2" customFormat="1" ht="16.5" customHeight="1" x14ac:dyDescent="0.2">
      <c r="A149" s="28"/>
      <c r="B149" s="149"/>
      <c r="C149" s="150" t="s">
        <v>113</v>
      </c>
      <c r="D149" s="150" t="s">
        <v>177</v>
      </c>
      <c r="E149" s="151" t="s">
        <v>2859</v>
      </c>
      <c r="F149" s="152" t="s">
        <v>2860</v>
      </c>
      <c r="G149" s="153" t="s">
        <v>180</v>
      </c>
      <c r="H149" s="154">
        <v>25.141999999999999</v>
      </c>
      <c r="I149" s="155"/>
      <c r="J149" s="155"/>
      <c r="K149" s="156"/>
      <c r="L149" s="29"/>
      <c r="M149" s="157" t="s">
        <v>1</v>
      </c>
      <c r="N149" s="158" t="s">
        <v>35</v>
      </c>
      <c r="O149" s="159">
        <v>9.5000000000000001E-2</v>
      </c>
      <c r="P149" s="159">
        <f>O149*H149</f>
        <v>2.38849</v>
      </c>
      <c r="Q149" s="159">
        <v>0</v>
      </c>
      <c r="R149" s="159">
        <f>Q149*H149</f>
        <v>0</v>
      </c>
      <c r="S149" s="159">
        <v>1.6E-2</v>
      </c>
      <c r="T149" s="160">
        <f>S149*H149</f>
        <v>0.40227200000000002</v>
      </c>
      <c r="U149" s="28"/>
      <c r="V149" s="28"/>
      <c r="W149" s="28"/>
      <c r="X149" s="28"/>
      <c r="Y149" s="28"/>
      <c r="Z149" s="28"/>
      <c r="AA149" s="28"/>
      <c r="AB149" s="28"/>
      <c r="AC149" s="28"/>
      <c r="AD149" s="28"/>
      <c r="AE149" s="28"/>
      <c r="AR149" s="161" t="s">
        <v>243</v>
      </c>
      <c r="AT149" s="161" t="s">
        <v>177</v>
      </c>
      <c r="AU149" s="161" t="s">
        <v>80</v>
      </c>
      <c r="AY149" s="16" t="s">
        <v>175</v>
      </c>
      <c r="BE149" s="162">
        <f>IF(N149="základná",J149,0)</f>
        <v>0</v>
      </c>
      <c r="BF149" s="162">
        <f>IF(N149="znížená",J149,0)</f>
        <v>0</v>
      </c>
      <c r="BG149" s="162">
        <f>IF(N149="zákl. prenesená",J149,0)</f>
        <v>0</v>
      </c>
      <c r="BH149" s="162">
        <f>IF(N149="zníž. prenesená",J149,0)</f>
        <v>0</v>
      </c>
      <c r="BI149" s="162">
        <f>IF(N149="nulová",J149,0)</f>
        <v>0</v>
      </c>
      <c r="BJ149" s="16" t="s">
        <v>80</v>
      </c>
      <c r="BK149" s="162">
        <f>ROUND(I149*H149,2)</f>
        <v>0</v>
      </c>
      <c r="BL149" s="16" t="s">
        <v>243</v>
      </c>
      <c r="BM149" s="161" t="s">
        <v>2861</v>
      </c>
    </row>
    <row r="150" spans="1:65" s="2" customFormat="1" ht="24.2" customHeight="1" x14ac:dyDescent="0.2">
      <c r="A150" s="28"/>
      <c r="B150" s="149"/>
      <c r="C150" s="150" t="s">
        <v>117</v>
      </c>
      <c r="D150" s="150" t="s">
        <v>177</v>
      </c>
      <c r="E150" s="151" t="s">
        <v>2862</v>
      </c>
      <c r="F150" s="152" t="s">
        <v>2863</v>
      </c>
      <c r="G150" s="153" t="s">
        <v>250</v>
      </c>
      <c r="H150" s="154">
        <v>22.65</v>
      </c>
      <c r="I150" s="155"/>
      <c r="J150" s="155"/>
      <c r="K150" s="156"/>
      <c r="L150" s="29"/>
      <c r="M150" s="157" t="s">
        <v>1</v>
      </c>
      <c r="N150" s="158" t="s">
        <v>35</v>
      </c>
      <c r="O150" s="159">
        <v>0.114</v>
      </c>
      <c r="P150" s="159">
        <f>O150*H150</f>
        <v>2.5821000000000001</v>
      </c>
      <c r="Q150" s="159">
        <v>0</v>
      </c>
      <c r="R150" s="159">
        <f>Q150*H150</f>
        <v>0</v>
      </c>
      <c r="S150" s="159">
        <v>1.7000000000000001E-2</v>
      </c>
      <c r="T150" s="160">
        <f>S150*H150</f>
        <v>0.38505</v>
      </c>
      <c r="U150" s="28"/>
      <c r="V150" s="28"/>
      <c r="W150" s="28"/>
      <c r="X150" s="28"/>
      <c r="Y150" s="28"/>
      <c r="Z150" s="28"/>
      <c r="AA150" s="28"/>
      <c r="AB150" s="28"/>
      <c r="AC150" s="28"/>
      <c r="AD150" s="28"/>
      <c r="AE150" s="28"/>
      <c r="AR150" s="161" t="s">
        <v>243</v>
      </c>
      <c r="AT150" s="161" t="s">
        <v>177</v>
      </c>
      <c r="AU150" s="161" t="s">
        <v>80</v>
      </c>
      <c r="AY150" s="16" t="s">
        <v>175</v>
      </c>
      <c r="BE150" s="162">
        <f>IF(N150="základná",J150,0)</f>
        <v>0</v>
      </c>
      <c r="BF150" s="162">
        <f>IF(N150="znížená",J150,0)</f>
        <v>0</v>
      </c>
      <c r="BG150" s="162">
        <f>IF(N150="zákl. prenesená",J150,0)</f>
        <v>0</v>
      </c>
      <c r="BH150" s="162">
        <f>IF(N150="zníž. prenesená",J150,0)</f>
        <v>0</v>
      </c>
      <c r="BI150" s="162">
        <f>IF(N150="nulová",J150,0)</f>
        <v>0</v>
      </c>
      <c r="BJ150" s="16" t="s">
        <v>80</v>
      </c>
      <c r="BK150" s="162">
        <f>ROUND(I150*H150,2)</f>
        <v>0</v>
      </c>
      <c r="BL150" s="16" t="s">
        <v>243</v>
      </c>
      <c r="BM150" s="161" t="s">
        <v>2864</v>
      </c>
    </row>
    <row r="151" spans="1:65" s="13" customFormat="1" x14ac:dyDescent="0.2">
      <c r="B151" s="163"/>
      <c r="D151" s="164" t="s">
        <v>182</v>
      </c>
      <c r="E151" s="165" t="s">
        <v>1</v>
      </c>
      <c r="F151" s="166" t="s">
        <v>2865</v>
      </c>
      <c r="H151" s="167">
        <v>22.65</v>
      </c>
      <c r="L151" s="163"/>
      <c r="M151" s="168"/>
      <c r="N151" s="169"/>
      <c r="O151" s="169"/>
      <c r="P151" s="169"/>
      <c r="Q151" s="169"/>
      <c r="R151" s="169"/>
      <c r="S151" s="169"/>
      <c r="T151" s="170"/>
      <c r="AT151" s="165" t="s">
        <v>182</v>
      </c>
      <c r="AU151" s="165" t="s">
        <v>80</v>
      </c>
      <c r="AV151" s="13" t="s">
        <v>80</v>
      </c>
      <c r="AW151" s="13" t="s">
        <v>25</v>
      </c>
      <c r="AX151" s="13" t="s">
        <v>76</v>
      </c>
      <c r="AY151" s="165" t="s">
        <v>175</v>
      </c>
    </row>
    <row r="152" spans="1:65" s="2" customFormat="1" ht="33" customHeight="1" x14ac:dyDescent="0.2">
      <c r="A152" s="28"/>
      <c r="B152" s="149"/>
      <c r="C152" s="150" t="s">
        <v>119</v>
      </c>
      <c r="D152" s="150" t="s">
        <v>177</v>
      </c>
      <c r="E152" s="151" t="s">
        <v>2866</v>
      </c>
      <c r="F152" s="152" t="s">
        <v>2867</v>
      </c>
      <c r="G152" s="153" t="s">
        <v>180</v>
      </c>
      <c r="H152" s="154">
        <v>18.52</v>
      </c>
      <c r="I152" s="155"/>
      <c r="J152" s="155"/>
      <c r="K152" s="156"/>
      <c r="L152" s="29"/>
      <c r="M152" s="157" t="s">
        <v>1</v>
      </c>
      <c r="N152" s="158" t="s">
        <v>35</v>
      </c>
      <c r="O152" s="159">
        <v>0.123</v>
      </c>
      <c r="P152" s="159">
        <f>O152*H152</f>
        <v>2.2779599999999998</v>
      </c>
      <c r="Q152" s="159">
        <v>0</v>
      </c>
      <c r="R152" s="159">
        <f>Q152*H152</f>
        <v>0</v>
      </c>
      <c r="S152" s="159">
        <v>0.04</v>
      </c>
      <c r="T152" s="160">
        <f>S152*H152</f>
        <v>0.74080000000000001</v>
      </c>
      <c r="U152" s="28"/>
      <c r="V152" s="28"/>
      <c r="W152" s="28"/>
      <c r="X152" s="28"/>
      <c r="Y152" s="28"/>
      <c r="Z152" s="28"/>
      <c r="AA152" s="28"/>
      <c r="AB152" s="28"/>
      <c r="AC152" s="28"/>
      <c r="AD152" s="28"/>
      <c r="AE152" s="28"/>
      <c r="AR152" s="161" t="s">
        <v>243</v>
      </c>
      <c r="AT152" s="161" t="s">
        <v>177</v>
      </c>
      <c r="AU152" s="161" t="s">
        <v>80</v>
      </c>
      <c r="AY152" s="16" t="s">
        <v>175</v>
      </c>
      <c r="BE152" s="162">
        <f>IF(N152="základná",J152,0)</f>
        <v>0</v>
      </c>
      <c r="BF152" s="162">
        <f>IF(N152="znížená",J152,0)</f>
        <v>0</v>
      </c>
      <c r="BG152" s="162">
        <f>IF(N152="zákl. prenesená",J152,0)</f>
        <v>0</v>
      </c>
      <c r="BH152" s="162">
        <f>IF(N152="zníž. prenesená",J152,0)</f>
        <v>0</v>
      </c>
      <c r="BI152" s="162">
        <f>IF(N152="nulová",J152,0)</f>
        <v>0</v>
      </c>
      <c r="BJ152" s="16" t="s">
        <v>80</v>
      </c>
      <c r="BK152" s="162">
        <f>ROUND(I152*H152,2)</f>
        <v>0</v>
      </c>
      <c r="BL152" s="16" t="s">
        <v>243</v>
      </c>
      <c r="BM152" s="161" t="s">
        <v>2868</v>
      </c>
    </row>
    <row r="153" spans="1:65" s="13" customFormat="1" x14ac:dyDescent="0.2">
      <c r="B153" s="163"/>
      <c r="D153" s="164" t="s">
        <v>182</v>
      </c>
      <c r="E153" s="165" t="s">
        <v>1</v>
      </c>
      <c r="F153" s="166" t="s">
        <v>2869</v>
      </c>
      <c r="H153" s="167">
        <v>18.52</v>
      </c>
      <c r="L153" s="163"/>
      <c r="M153" s="168"/>
      <c r="N153" s="169"/>
      <c r="O153" s="169"/>
      <c r="P153" s="169"/>
      <c r="Q153" s="169"/>
      <c r="R153" s="169"/>
      <c r="S153" s="169"/>
      <c r="T153" s="170"/>
      <c r="AT153" s="165" t="s">
        <v>182</v>
      </c>
      <c r="AU153" s="165" t="s">
        <v>80</v>
      </c>
      <c r="AV153" s="13" t="s">
        <v>80</v>
      </c>
      <c r="AW153" s="13" t="s">
        <v>25</v>
      </c>
      <c r="AX153" s="13" t="s">
        <v>76</v>
      </c>
      <c r="AY153" s="165" t="s">
        <v>175</v>
      </c>
    </row>
    <row r="154" spans="1:65" s="12" customFormat="1" ht="22.9" customHeight="1" x14ac:dyDescent="0.2">
      <c r="B154" s="137"/>
      <c r="D154" s="138" t="s">
        <v>68</v>
      </c>
      <c r="E154" s="147" t="s">
        <v>579</v>
      </c>
      <c r="F154" s="147" t="s">
        <v>580</v>
      </c>
      <c r="J154" s="148"/>
      <c r="L154" s="137"/>
      <c r="M154" s="141"/>
      <c r="N154" s="142"/>
      <c r="O154" s="142"/>
      <c r="P154" s="143">
        <f>SUM(P155:P156)</f>
        <v>1.8856499999999998</v>
      </c>
      <c r="Q154" s="142"/>
      <c r="R154" s="143">
        <f>SUM(R155:R156)</f>
        <v>0</v>
      </c>
      <c r="S154" s="142"/>
      <c r="T154" s="144">
        <f>SUM(T155:T156)</f>
        <v>0.18403944</v>
      </c>
      <c r="AR154" s="138" t="s">
        <v>80</v>
      </c>
      <c r="AT154" s="145" t="s">
        <v>68</v>
      </c>
      <c r="AU154" s="145" t="s">
        <v>76</v>
      </c>
      <c r="AY154" s="138" t="s">
        <v>175</v>
      </c>
      <c r="BK154" s="146">
        <f>SUM(BK155:BK156)</f>
        <v>0</v>
      </c>
    </row>
    <row r="155" spans="1:65" s="2" customFormat="1" ht="24.2" customHeight="1" x14ac:dyDescent="0.2">
      <c r="A155" s="28"/>
      <c r="B155" s="149"/>
      <c r="C155" s="150" t="s">
        <v>121</v>
      </c>
      <c r="D155" s="150" t="s">
        <v>177</v>
      </c>
      <c r="E155" s="151" t="s">
        <v>2870</v>
      </c>
      <c r="F155" s="152" t="s">
        <v>2871</v>
      </c>
      <c r="G155" s="153" t="s">
        <v>180</v>
      </c>
      <c r="H155" s="154">
        <v>25.141999999999999</v>
      </c>
      <c r="I155" s="155"/>
      <c r="J155" s="155"/>
      <c r="K155" s="156"/>
      <c r="L155" s="29"/>
      <c r="M155" s="157" t="s">
        <v>1</v>
      </c>
      <c r="N155" s="158" t="s">
        <v>35</v>
      </c>
      <c r="O155" s="159">
        <v>7.4999999999999997E-2</v>
      </c>
      <c r="P155" s="159">
        <f>O155*H155</f>
        <v>1.8856499999999998</v>
      </c>
      <c r="Q155" s="159">
        <v>0</v>
      </c>
      <c r="R155" s="159">
        <f>Q155*H155</f>
        <v>0</v>
      </c>
      <c r="S155" s="159">
        <v>7.3200000000000001E-3</v>
      </c>
      <c r="T155" s="160">
        <f>S155*H155</f>
        <v>0.18403944</v>
      </c>
      <c r="U155" s="28"/>
      <c r="V155" s="28"/>
      <c r="W155" s="28"/>
      <c r="X155" s="28"/>
      <c r="Y155" s="28"/>
      <c r="Z155" s="28"/>
      <c r="AA155" s="28"/>
      <c r="AB155" s="28"/>
      <c r="AC155" s="28"/>
      <c r="AD155" s="28"/>
      <c r="AE155" s="28"/>
      <c r="AR155" s="161" t="s">
        <v>243</v>
      </c>
      <c r="AT155" s="161" t="s">
        <v>177</v>
      </c>
      <c r="AU155" s="161" t="s">
        <v>80</v>
      </c>
      <c r="AY155" s="16" t="s">
        <v>175</v>
      </c>
      <c r="BE155" s="162">
        <f>IF(N155="základná",J155,0)</f>
        <v>0</v>
      </c>
      <c r="BF155" s="162">
        <f>IF(N155="znížená",J155,0)</f>
        <v>0</v>
      </c>
      <c r="BG155" s="162">
        <f>IF(N155="zákl. prenesená",J155,0)</f>
        <v>0</v>
      </c>
      <c r="BH155" s="162">
        <f>IF(N155="zníž. prenesená",J155,0)</f>
        <v>0</v>
      </c>
      <c r="BI155" s="162">
        <f>IF(N155="nulová",J155,0)</f>
        <v>0</v>
      </c>
      <c r="BJ155" s="16" t="s">
        <v>80</v>
      </c>
      <c r="BK155" s="162">
        <f>ROUND(I155*H155,2)</f>
        <v>0</v>
      </c>
      <c r="BL155" s="16" t="s">
        <v>243</v>
      </c>
      <c r="BM155" s="161" t="s">
        <v>2872</v>
      </c>
    </row>
    <row r="156" spans="1:65" s="13" customFormat="1" x14ac:dyDescent="0.2">
      <c r="B156" s="163"/>
      <c r="D156" s="164" t="s">
        <v>182</v>
      </c>
      <c r="E156" s="165" t="s">
        <v>1</v>
      </c>
      <c r="F156" s="166" t="s">
        <v>2873</v>
      </c>
      <c r="H156" s="167">
        <v>25.141999999999999</v>
      </c>
      <c r="L156" s="163"/>
      <c r="M156" s="168"/>
      <c r="N156" s="169"/>
      <c r="O156" s="169"/>
      <c r="P156" s="169"/>
      <c r="Q156" s="169"/>
      <c r="R156" s="169"/>
      <c r="S156" s="169"/>
      <c r="T156" s="170"/>
      <c r="AT156" s="165" t="s">
        <v>182</v>
      </c>
      <c r="AU156" s="165" t="s">
        <v>80</v>
      </c>
      <c r="AV156" s="13" t="s">
        <v>80</v>
      </c>
      <c r="AW156" s="13" t="s">
        <v>25</v>
      </c>
      <c r="AX156" s="13" t="s">
        <v>76</v>
      </c>
      <c r="AY156" s="165" t="s">
        <v>175</v>
      </c>
    </row>
    <row r="157" spans="1:65" s="12" customFormat="1" ht="22.9" customHeight="1" x14ac:dyDescent="0.2">
      <c r="B157" s="137"/>
      <c r="D157" s="138" t="s">
        <v>68</v>
      </c>
      <c r="E157" s="147" t="s">
        <v>380</v>
      </c>
      <c r="F157" s="147" t="s">
        <v>381</v>
      </c>
      <c r="J157" s="148"/>
      <c r="L157" s="137"/>
      <c r="M157" s="141"/>
      <c r="N157" s="142"/>
      <c r="O157" s="142"/>
      <c r="P157" s="143">
        <f>SUM(P158:P159)</f>
        <v>1.3271999999999999</v>
      </c>
      <c r="Q157" s="142"/>
      <c r="R157" s="143">
        <f>SUM(R158:R159)</f>
        <v>0</v>
      </c>
      <c r="S157" s="142"/>
      <c r="T157" s="144">
        <f>SUM(T158:T159)</f>
        <v>3.9199999999999999E-2</v>
      </c>
      <c r="AR157" s="138" t="s">
        <v>80</v>
      </c>
      <c r="AT157" s="145" t="s">
        <v>68</v>
      </c>
      <c r="AU157" s="145" t="s">
        <v>76</v>
      </c>
      <c r="AY157" s="138" t="s">
        <v>175</v>
      </c>
      <c r="BK157" s="146">
        <f>SUM(BK158:BK159)</f>
        <v>0</v>
      </c>
    </row>
    <row r="158" spans="1:65" s="2" customFormat="1" ht="24.2" customHeight="1" x14ac:dyDescent="0.2">
      <c r="A158" s="28"/>
      <c r="B158" s="149"/>
      <c r="C158" s="150" t="s">
        <v>123</v>
      </c>
      <c r="D158" s="150" t="s">
        <v>177</v>
      </c>
      <c r="E158" s="151" t="s">
        <v>2874</v>
      </c>
      <c r="F158" s="152" t="s">
        <v>2875</v>
      </c>
      <c r="G158" s="153" t="s">
        <v>180</v>
      </c>
      <c r="H158" s="154">
        <v>5.6</v>
      </c>
      <c r="I158" s="155"/>
      <c r="J158" s="155"/>
      <c r="K158" s="156"/>
      <c r="L158" s="29"/>
      <c r="M158" s="157" t="s">
        <v>1</v>
      </c>
      <c r="N158" s="158" t="s">
        <v>35</v>
      </c>
      <c r="O158" s="159">
        <v>0.23699999999999999</v>
      </c>
      <c r="P158" s="159">
        <f>O158*H158</f>
        <v>1.3271999999999999</v>
      </c>
      <c r="Q158" s="159">
        <v>0</v>
      </c>
      <c r="R158" s="159">
        <f>Q158*H158</f>
        <v>0</v>
      </c>
      <c r="S158" s="159">
        <v>7.0000000000000001E-3</v>
      </c>
      <c r="T158" s="160">
        <f>S158*H158</f>
        <v>3.9199999999999999E-2</v>
      </c>
      <c r="U158" s="28"/>
      <c r="V158" s="28"/>
      <c r="W158" s="28"/>
      <c r="X158" s="28"/>
      <c r="Y158" s="28"/>
      <c r="Z158" s="28"/>
      <c r="AA158" s="28"/>
      <c r="AB158" s="28"/>
      <c r="AC158" s="28"/>
      <c r="AD158" s="28"/>
      <c r="AE158" s="28"/>
      <c r="AR158" s="161" t="s">
        <v>243</v>
      </c>
      <c r="AT158" s="161" t="s">
        <v>177</v>
      </c>
      <c r="AU158" s="161" t="s">
        <v>80</v>
      </c>
      <c r="AY158" s="16" t="s">
        <v>175</v>
      </c>
      <c r="BE158" s="162">
        <f>IF(N158="základná",J158,0)</f>
        <v>0</v>
      </c>
      <c r="BF158" s="162">
        <f>IF(N158="znížená",J158,0)</f>
        <v>0</v>
      </c>
      <c r="BG158" s="162">
        <f>IF(N158="zákl. prenesená",J158,0)</f>
        <v>0</v>
      </c>
      <c r="BH158" s="162">
        <f>IF(N158="zníž. prenesená",J158,0)</f>
        <v>0</v>
      </c>
      <c r="BI158" s="162">
        <f>IF(N158="nulová",J158,0)</f>
        <v>0</v>
      </c>
      <c r="BJ158" s="16" t="s">
        <v>80</v>
      </c>
      <c r="BK158" s="162">
        <f>ROUND(I158*H158,2)</f>
        <v>0</v>
      </c>
      <c r="BL158" s="16" t="s">
        <v>243</v>
      </c>
      <c r="BM158" s="161" t="s">
        <v>2876</v>
      </c>
    </row>
    <row r="159" spans="1:65" s="13" customFormat="1" x14ac:dyDescent="0.2">
      <c r="B159" s="163"/>
      <c r="D159" s="164" t="s">
        <v>182</v>
      </c>
      <c r="E159" s="165" t="s">
        <v>1</v>
      </c>
      <c r="F159" s="166" t="s">
        <v>2877</v>
      </c>
      <c r="H159" s="167">
        <v>5.6</v>
      </c>
      <c r="L159" s="163"/>
      <c r="M159" s="195"/>
      <c r="N159" s="196"/>
      <c r="O159" s="196"/>
      <c r="P159" s="196"/>
      <c r="Q159" s="196"/>
      <c r="R159" s="196"/>
      <c r="S159" s="196"/>
      <c r="T159" s="197"/>
      <c r="AT159" s="165" t="s">
        <v>182</v>
      </c>
      <c r="AU159" s="165" t="s">
        <v>80</v>
      </c>
      <c r="AV159" s="13" t="s">
        <v>80</v>
      </c>
      <c r="AW159" s="13" t="s">
        <v>25</v>
      </c>
      <c r="AX159" s="13" t="s">
        <v>76</v>
      </c>
      <c r="AY159" s="165" t="s">
        <v>175</v>
      </c>
    </row>
    <row r="160" spans="1:65" s="2" customFormat="1" ht="6.95" customHeight="1" x14ac:dyDescent="0.2">
      <c r="A160" s="28"/>
      <c r="B160" s="45"/>
      <c r="C160" s="46"/>
      <c r="D160" s="46"/>
      <c r="E160" s="46"/>
      <c r="F160" s="46"/>
      <c r="G160" s="46"/>
      <c r="H160" s="46"/>
      <c r="I160" s="46"/>
      <c r="J160" s="46"/>
      <c r="K160" s="46"/>
      <c r="L160" s="29"/>
      <c r="M160" s="28"/>
      <c r="O160" s="28"/>
      <c r="P160" s="28"/>
      <c r="Q160" s="28"/>
      <c r="R160" s="28"/>
      <c r="S160" s="28"/>
      <c r="T160" s="28"/>
      <c r="U160" s="28"/>
      <c r="V160" s="28"/>
      <c r="W160" s="28"/>
      <c r="X160" s="28"/>
      <c r="Y160" s="28"/>
      <c r="Z160" s="28"/>
      <c r="AA160" s="28"/>
      <c r="AB160" s="28"/>
      <c r="AC160" s="28"/>
      <c r="AD160" s="28"/>
      <c r="AE160" s="28"/>
    </row>
  </sheetData>
  <autoFilter ref="C125:K159"/>
  <mergeCells count="12">
    <mergeCell ref="E118:H118"/>
    <mergeCell ref="L2:V2"/>
    <mergeCell ref="E85:H85"/>
    <mergeCell ref="E87:H87"/>
    <mergeCell ref="E89:H89"/>
    <mergeCell ref="E114:H114"/>
    <mergeCell ref="E116:H116"/>
    <mergeCell ref="E7:H7"/>
    <mergeCell ref="E9:H9"/>
    <mergeCell ref="E11:H11"/>
    <mergeCell ref="E20:H20"/>
    <mergeCell ref="E29:H29"/>
  </mergeCells>
  <pageMargins left="0.39374999999999999" right="0.39374999999999999" top="0.39374999999999999" bottom="0.39374999999999999" header="0" footer="0"/>
  <pageSetup paperSize="9" fitToHeight="100" orientation="portrait" blackAndWhite="1" r:id="rId1"/>
  <headerFooter>
    <oddFooter>&amp;CStrana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76"/>
  <sheetViews>
    <sheetView showGridLines="0" workbookViewId="0">
      <selection activeCell="I138" sqref="I138:J275"/>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5"/>
    </row>
    <row r="2" spans="1:46" s="1" customFormat="1" ht="36.950000000000003" customHeight="1" x14ac:dyDescent="0.2">
      <c r="L2" s="298" t="s">
        <v>5</v>
      </c>
      <c r="M2" s="299"/>
      <c r="N2" s="299"/>
      <c r="O2" s="299"/>
      <c r="P2" s="299"/>
      <c r="Q2" s="299"/>
      <c r="R2" s="299"/>
      <c r="S2" s="299"/>
      <c r="T2" s="299"/>
      <c r="U2" s="299"/>
      <c r="V2" s="299"/>
      <c r="AT2" s="16" t="s">
        <v>88</v>
      </c>
    </row>
    <row r="3" spans="1:46" s="1" customFormat="1" ht="6.95" customHeight="1" x14ac:dyDescent="0.2">
      <c r="B3" s="17"/>
      <c r="C3" s="18"/>
      <c r="D3" s="18"/>
      <c r="E3" s="18"/>
      <c r="F3" s="18"/>
      <c r="G3" s="18"/>
      <c r="H3" s="18"/>
      <c r="I3" s="18"/>
      <c r="J3" s="18"/>
      <c r="K3" s="18"/>
      <c r="L3" s="19"/>
      <c r="AT3" s="16" t="s">
        <v>69</v>
      </c>
    </row>
    <row r="4" spans="1:46" s="1" customFormat="1" ht="24.95" customHeight="1" x14ac:dyDescent="0.2">
      <c r="B4" s="19"/>
      <c r="D4" s="20" t="s">
        <v>138</v>
      </c>
      <c r="L4" s="19"/>
      <c r="M4" s="96" t="s">
        <v>8</v>
      </c>
      <c r="AT4" s="16" t="s">
        <v>3</v>
      </c>
    </row>
    <row r="5" spans="1:46" s="1" customFormat="1" ht="6.95" customHeight="1" x14ac:dyDescent="0.2">
      <c r="B5" s="19"/>
      <c r="L5" s="19"/>
    </row>
    <row r="6" spans="1:46" s="1" customFormat="1" ht="12" customHeight="1" x14ac:dyDescent="0.2">
      <c r="B6" s="19"/>
      <c r="D6" s="25" t="s">
        <v>11</v>
      </c>
      <c r="L6" s="19"/>
    </row>
    <row r="7" spans="1:46" s="1" customFormat="1" ht="16.5" customHeight="1" x14ac:dyDescent="0.2">
      <c r="B7" s="19"/>
      <c r="E7" s="353" t="str">
        <f>'Rekapitulácia stavby'!K6</f>
        <v>Lipany OOPZ, Rekonštrukcia objektu</v>
      </c>
      <c r="F7" s="354"/>
      <c r="G7" s="354"/>
      <c r="H7" s="354"/>
      <c r="L7" s="19"/>
    </row>
    <row r="8" spans="1:46" ht="14.25" x14ac:dyDescent="0.2">
      <c r="B8" s="19"/>
      <c r="D8" s="25" t="s">
        <v>139</v>
      </c>
      <c r="E8" s="202"/>
      <c r="F8" s="202"/>
      <c r="G8" s="202"/>
      <c r="H8" s="202"/>
      <c r="L8" s="19"/>
    </row>
    <row r="9" spans="1:46" s="1" customFormat="1" ht="16.5" customHeight="1" x14ac:dyDescent="0.2">
      <c r="B9" s="19"/>
      <c r="E9" s="353" t="s">
        <v>140</v>
      </c>
      <c r="F9" s="356"/>
      <c r="G9" s="356"/>
      <c r="H9" s="356"/>
      <c r="L9" s="19"/>
    </row>
    <row r="10" spans="1:46" s="1" customFormat="1" ht="12" customHeight="1" x14ac:dyDescent="0.2">
      <c r="B10" s="19"/>
      <c r="D10" s="25" t="s">
        <v>141</v>
      </c>
      <c r="E10" s="202"/>
      <c r="F10" s="202"/>
      <c r="G10" s="202"/>
      <c r="H10" s="202"/>
      <c r="L10" s="19"/>
    </row>
    <row r="11" spans="1:46" s="2" customFormat="1" ht="16.5" customHeight="1" x14ac:dyDescent="0.2">
      <c r="A11" s="28"/>
      <c r="B11" s="29"/>
      <c r="C11" s="28"/>
      <c r="D11" s="28"/>
      <c r="E11" s="354" t="s">
        <v>142</v>
      </c>
      <c r="F11" s="355"/>
      <c r="G11" s="355"/>
      <c r="H11" s="355"/>
      <c r="I11" s="28"/>
      <c r="J11" s="28"/>
      <c r="K11" s="28"/>
      <c r="L11" s="40"/>
      <c r="S11" s="28"/>
      <c r="T11" s="28"/>
      <c r="U11" s="28"/>
      <c r="V11" s="28"/>
      <c r="W11" s="28"/>
      <c r="X11" s="28"/>
      <c r="Y11" s="28"/>
      <c r="Z11" s="28"/>
      <c r="AA11" s="28"/>
      <c r="AB11" s="28"/>
      <c r="AC11" s="28"/>
      <c r="AD11" s="28"/>
      <c r="AE11" s="28"/>
    </row>
    <row r="12" spans="1:46" s="2" customFormat="1" ht="12" customHeight="1" x14ac:dyDescent="0.2">
      <c r="A12" s="28"/>
      <c r="B12" s="29"/>
      <c r="C12" s="28"/>
      <c r="D12" s="25" t="s">
        <v>143</v>
      </c>
      <c r="E12" s="28"/>
      <c r="F12" s="2" t="s">
        <v>2883</v>
      </c>
      <c r="G12" s="28"/>
      <c r="H12" s="28"/>
      <c r="I12" s="28"/>
      <c r="J12" s="28"/>
      <c r="K12" s="28"/>
      <c r="L12" s="40"/>
      <c r="S12" s="28"/>
      <c r="T12" s="28"/>
      <c r="U12" s="28"/>
      <c r="V12" s="28"/>
      <c r="W12" s="28"/>
      <c r="X12" s="28"/>
      <c r="Y12" s="28"/>
      <c r="Z12" s="28"/>
      <c r="AA12" s="28"/>
      <c r="AB12" s="28"/>
      <c r="AC12" s="28"/>
      <c r="AD12" s="28"/>
      <c r="AE12" s="28"/>
    </row>
    <row r="13" spans="1:46" s="2" customFormat="1" ht="16.5" customHeight="1" x14ac:dyDescent="0.2">
      <c r="A13" s="28"/>
      <c r="B13" s="29"/>
      <c r="C13" s="28"/>
      <c r="D13" s="28"/>
      <c r="E13" s="333" t="s">
        <v>430</v>
      </c>
      <c r="F13" s="357"/>
      <c r="G13" s="357"/>
      <c r="H13" s="357"/>
      <c r="I13" s="28"/>
      <c r="J13" s="28"/>
      <c r="K13" s="28"/>
      <c r="L13" s="40"/>
      <c r="S13" s="28"/>
      <c r="T13" s="28"/>
      <c r="U13" s="28"/>
      <c r="V13" s="28"/>
      <c r="W13" s="28"/>
      <c r="X13" s="28"/>
      <c r="Y13" s="28"/>
      <c r="Z13" s="28"/>
      <c r="AA13" s="28"/>
      <c r="AB13" s="28"/>
      <c r="AC13" s="28"/>
      <c r="AD13" s="28"/>
      <c r="AE13" s="28"/>
    </row>
    <row r="14" spans="1:46" s="2" customFormat="1" x14ac:dyDescent="0.2">
      <c r="A14" s="28"/>
      <c r="B14" s="29"/>
      <c r="C14" s="28"/>
      <c r="D14" s="28"/>
      <c r="E14" s="28"/>
      <c r="F14" s="28"/>
      <c r="G14" s="28"/>
      <c r="H14" s="28"/>
      <c r="I14" s="28"/>
      <c r="J14" s="28"/>
      <c r="K14" s="28"/>
      <c r="L14" s="40"/>
      <c r="S14" s="28"/>
      <c r="T14" s="28"/>
      <c r="U14" s="28"/>
      <c r="V14" s="28"/>
      <c r="W14" s="28"/>
      <c r="X14" s="28"/>
      <c r="Y14" s="28"/>
      <c r="Z14" s="28"/>
      <c r="AA14" s="28"/>
      <c r="AB14" s="28"/>
      <c r="AC14" s="28"/>
      <c r="AD14" s="28"/>
      <c r="AE14" s="28"/>
    </row>
    <row r="15" spans="1:46" s="2" customFormat="1" ht="12" customHeight="1" x14ac:dyDescent="0.2">
      <c r="A15" s="28"/>
      <c r="B15" s="29"/>
      <c r="C15" s="28"/>
      <c r="D15" s="25" t="s">
        <v>13</v>
      </c>
      <c r="E15" s="28"/>
      <c r="F15" s="23" t="s">
        <v>1</v>
      </c>
      <c r="G15" s="28"/>
      <c r="H15" s="28"/>
      <c r="I15" s="25" t="s">
        <v>14</v>
      </c>
      <c r="J15" s="23" t="s">
        <v>1</v>
      </c>
      <c r="K15" s="28"/>
      <c r="L15" s="40"/>
      <c r="S15" s="28"/>
      <c r="T15" s="28"/>
      <c r="U15" s="28"/>
      <c r="V15" s="28"/>
      <c r="W15" s="28"/>
      <c r="X15" s="28"/>
      <c r="Y15" s="28"/>
      <c r="Z15" s="28"/>
      <c r="AA15" s="28"/>
      <c r="AB15" s="28"/>
      <c r="AC15" s="28"/>
      <c r="AD15" s="28"/>
      <c r="AE15" s="28"/>
    </row>
    <row r="16" spans="1:46" s="2" customFormat="1" ht="12" customHeight="1" x14ac:dyDescent="0.2">
      <c r="A16" s="28"/>
      <c r="B16" s="29"/>
      <c r="C16" s="28"/>
      <c r="D16" s="25" t="s">
        <v>15</v>
      </c>
      <c r="E16" s="28"/>
      <c r="F16" s="23" t="s">
        <v>16</v>
      </c>
      <c r="G16" s="28"/>
      <c r="H16" s="28"/>
      <c r="I16" s="25" t="s">
        <v>17</v>
      </c>
      <c r="J16" s="53" t="str">
        <f>'Rekapitulácia stavby'!AN8</f>
        <v>16.12.2022</v>
      </c>
      <c r="K16" s="28"/>
      <c r="L16" s="40"/>
      <c r="S16" s="28"/>
      <c r="T16" s="28"/>
      <c r="U16" s="28"/>
      <c r="V16" s="28"/>
      <c r="W16" s="28"/>
      <c r="X16" s="28"/>
      <c r="Y16" s="28"/>
      <c r="Z16" s="28"/>
      <c r="AA16" s="28"/>
      <c r="AB16" s="28"/>
      <c r="AC16" s="28"/>
      <c r="AD16" s="28"/>
      <c r="AE16" s="28"/>
    </row>
    <row r="17" spans="1:31" s="2" customFormat="1" ht="10.9" customHeight="1" x14ac:dyDescent="0.2">
      <c r="A17" s="28"/>
      <c r="B17" s="29"/>
      <c r="C17" s="28"/>
      <c r="D17" s="28"/>
      <c r="E17" s="28"/>
      <c r="F17" s="28"/>
      <c r="G17" s="28"/>
      <c r="H17" s="28"/>
      <c r="I17" s="28"/>
      <c r="J17" s="28"/>
      <c r="K17" s="28"/>
      <c r="L17" s="40"/>
      <c r="S17" s="28"/>
      <c r="T17" s="28"/>
      <c r="U17" s="28"/>
      <c r="V17" s="28"/>
      <c r="W17" s="28"/>
      <c r="X17" s="28"/>
      <c r="Y17" s="28"/>
      <c r="Z17" s="28"/>
      <c r="AA17" s="28"/>
      <c r="AB17" s="28"/>
      <c r="AC17" s="28"/>
      <c r="AD17" s="28"/>
      <c r="AE17" s="28"/>
    </row>
    <row r="18" spans="1:31" s="2" customFormat="1" ht="12" customHeight="1" x14ac:dyDescent="0.2">
      <c r="A18" s="28"/>
      <c r="B18" s="29"/>
      <c r="C18" s="28"/>
      <c r="D18" s="25" t="s">
        <v>19</v>
      </c>
      <c r="E18" s="28"/>
      <c r="F18" s="28"/>
      <c r="G18" s="28"/>
      <c r="H18" s="28"/>
      <c r="I18" s="25" t="s">
        <v>20</v>
      </c>
      <c r="J18" s="23" t="str">
        <f>IF('Rekapitulácia stavby'!AN10="","",'Rekapitulácia stavby'!AN10)</f>
        <v/>
      </c>
      <c r="K18" s="28"/>
      <c r="L18" s="40"/>
      <c r="S18" s="28"/>
      <c r="T18" s="28"/>
      <c r="U18" s="28"/>
      <c r="V18" s="28"/>
      <c r="W18" s="28"/>
      <c r="X18" s="28"/>
      <c r="Y18" s="28"/>
      <c r="Z18" s="28"/>
      <c r="AA18" s="28"/>
      <c r="AB18" s="28"/>
      <c r="AC18" s="28"/>
      <c r="AD18" s="28"/>
      <c r="AE18" s="28"/>
    </row>
    <row r="19" spans="1:31" s="2" customFormat="1" ht="18" customHeight="1" x14ac:dyDescent="0.2">
      <c r="A19" s="28"/>
      <c r="B19" s="29"/>
      <c r="C19" s="28"/>
      <c r="D19" s="28"/>
      <c r="E19" s="23" t="str">
        <f>IF('Rekapitulácia stavby'!E11="","",'Rekapitulácia stavby'!E11)</f>
        <v xml:space="preserve"> </v>
      </c>
      <c r="F19" s="28"/>
      <c r="G19" s="28"/>
      <c r="H19" s="28"/>
      <c r="I19" s="25" t="s">
        <v>21</v>
      </c>
      <c r="J19" s="23" t="str">
        <f>IF('Rekapitulácia stavby'!AN11="","",'Rekapitulácia stavby'!AN11)</f>
        <v/>
      </c>
      <c r="K19" s="28"/>
      <c r="L19" s="40"/>
      <c r="S19" s="28"/>
      <c r="T19" s="28"/>
      <c r="U19" s="28"/>
      <c r="V19" s="28"/>
      <c r="W19" s="28"/>
      <c r="X19" s="28"/>
      <c r="Y19" s="28"/>
      <c r="Z19" s="28"/>
      <c r="AA19" s="28"/>
      <c r="AB19" s="28"/>
      <c r="AC19" s="28"/>
      <c r="AD19" s="28"/>
      <c r="AE19" s="28"/>
    </row>
    <row r="20" spans="1:31" s="2" customFormat="1" ht="6.95" customHeight="1" x14ac:dyDescent="0.2">
      <c r="A20" s="28"/>
      <c r="B20" s="29"/>
      <c r="C20" s="28"/>
      <c r="D20" s="28"/>
      <c r="E20" s="28"/>
      <c r="F20" s="28"/>
      <c r="G20" s="28"/>
      <c r="H20" s="28"/>
      <c r="I20" s="28"/>
      <c r="J20" s="28"/>
      <c r="K20" s="28"/>
      <c r="L20" s="40"/>
      <c r="S20" s="28"/>
      <c r="T20" s="28"/>
      <c r="U20" s="28"/>
      <c r="V20" s="28"/>
      <c r="W20" s="28"/>
      <c r="X20" s="28"/>
      <c r="Y20" s="28"/>
      <c r="Z20" s="28"/>
      <c r="AA20" s="28"/>
      <c r="AB20" s="28"/>
      <c r="AC20" s="28"/>
      <c r="AD20" s="28"/>
      <c r="AE20" s="28"/>
    </row>
    <row r="21" spans="1:31" s="2" customFormat="1" ht="12" customHeight="1" x14ac:dyDescent="0.2">
      <c r="A21" s="28"/>
      <c r="B21" s="29"/>
      <c r="C21" s="28"/>
      <c r="D21" s="25" t="s">
        <v>22</v>
      </c>
      <c r="E21" s="28"/>
      <c r="F21" s="28"/>
      <c r="G21" s="28"/>
      <c r="H21" s="28"/>
      <c r="I21" s="25" t="s">
        <v>20</v>
      </c>
      <c r="J21" s="23" t="str">
        <f>'Rekapitulácia stavby'!AN13</f>
        <v/>
      </c>
      <c r="K21" s="28"/>
      <c r="L21" s="40"/>
      <c r="S21" s="28"/>
      <c r="T21" s="28"/>
      <c r="U21" s="28"/>
      <c r="V21" s="28"/>
      <c r="W21" s="28"/>
      <c r="X21" s="28"/>
      <c r="Y21" s="28"/>
      <c r="Z21" s="28"/>
      <c r="AA21" s="28"/>
      <c r="AB21" s="28"/>
      <c r="AC21" s="28"/>
      <c r="AD21" s="28"/>
      <c r="AE21" s="28"/>
    </row>
    <row r="22" spans="1:31" s="2" customFormat="1" ht="18" customHeight="1" x14ac:dyDescent="0.2">
      <c r="A22" s="28"/>
      <c r="B22" s="29"/>
      <c r="C22" s="28"/>
      <c r="D22" s="28"/>
      <c r="E22" s="302" t="str">
        <f>'Rekapitulácia stavby'!E14</f>
        <v xml:space="preserve"> </v>
      </c>
      <c r="F22" s="302"/>
      <c r="G22" s="302"/>
      <c r="H22" s="302"/>
      <c r="I22" s="25" t="s">
        <v>21</v>
      </c>
      <c r="J22" s="23" t="str">
        <f>'Rekapitulácia stavby'!AN14</f>
        <v/>
      </c>
      <c r="K22" s="28"/>
      <c r="L22" s="40"/>
      <c r="S22" s="28"/>
      <c r="T22" s="28"/>
      <c r="U22" s="28"/>
      <c r="V22" s="28"/>
      <c r="W22" s="28"/>
      <c r="X22" s="28"/>
      <c r="Y22" s="28"/>
      <c r="Z22" s="28"/>
      <c r="AA22" s="28"/>
      <c r="AB22" s="28"/>
      <c r="AC22" s="28"/>
      <c r="AD22" s="28"/>
      <c r="AE22" s="28"/>
    </row>
    <row r="23" spans="1:31" s="2" customFormat="1" ht="6.95" customHeight="1" x14ac:dyDescent="0.2">
      <c r="A23" s="28"/>
      <c r="B23" s="29"/>
      <c r="C23" s="28"/>
      <c r="D23" s="28"/>
      <c r="E23" s="28"/>
      <c r="F23" s="28"/>
      <c r="G23" s="28"/>
      <c r="H23" s="28"/>
      <c r="I23" s="28"/>
      <c r="J23" s="28"/>
      <c r="K23" s="28"/>
      <c r="L23" s="40"/>
      <c r="S23" s="28"/>
      <c r="T23" s="28"/>
      <c r="U23" s="28"/>
      <c r="V23" s="28"/>
      <c r="W23" s="28"/>
      <c r="X23" s="28"/>
      <c r="Y23" s="28"/>
      <c r="Z23" s="28"/>
      <c r="AA23" s="28"/>
      <c r="AB23" s="28"/>
      <c r="AC23" s="28"/>
      <c r="AD23" s="28"/>
      <c r="AE23" s="28"/>
    </row>
    <row r="24" spans="1:31" s="2" customFormat="1" ht="12" customHeight="1" x14ac:dyDescent="0.2">
      <c r="A24" s="28"/>
      <c r="B24" s="29"/>
      <c r="C24" s="28"/>
      <c r="D24" s="25" t="s">
        <v>23</v>
      </c>
      <c r="E24" s="28"/>
      <c r="F24" s="28"/>
      <c r="G24" s="28"/>
      <c r="H24" s="28"/>
      <c r="I24" s="25" t="s">
        <v>20</v>
      </c>
      <c r="J24" s="23" t="s">
        <v>1</v>
      </c>
      <c r="K24" s="28"/>
      <c r="L24" s="40"/>
      <c r="S24" s="28"/>
      <c r="T24" s="28"/>
      <c r="U24" s="28"/>
      <c r="V24" s="28"/>
      <c r="W24" s="28"/>
      <c r="X24" s="28"/>
      <c r="Y24" s="28"/>
      <c r="Z24" s="28"/>
      <c r="AA24" s="28"/>
      <c r="AB24" s="28"/>
      <c r="AC24" s="28"/>
      <c r="AD24" s="28"/>
      <c r="AE24" s="28"/>
    </row>
    <row r="25" spans="1:31" s="2" customFormat="1" ht="18" customHeight="1" x14ac:dyDescent="0.2">
      <c r="A25" s="28"/>
      <c r="B25" s="29"/>
      <c r="C25" s="28"/>
      <c r="D25" s="28"/>
      <c r="E25" s="23" t="s">
        <v>24</v>
      </c>
      <c r="F25" s="28"/>
      <c r="G25" s="28"/>
      <c r="H25" s="28"/>
      <c r="I25" s="25" t="s">
        <v>21</v>
      </c>
      <c r="J25" s="23" t="s">
        <v>1</v>
      </c>
      <c r="K25" s="28"/>
      <c r="L25" s="40"/>
      <c r="S25" s="28"/>
      <c r="T25" s="28"/>
      <c r="U25" s="28"/>
      <c r="V25" s="28"/>
      <c r="W25" s="28"/>
      <c r="X25" s="28"/>
      <c r="Y25" s="28"/>
      <c r="Z25" s="28"/>
      <c r="AA25" s="28"/>
      <c r="AB25" s="28"/>
      <c r="AC25" s="28"/>
      <c r="AD25" s="28"/>
      <c r="AE25" s="28"/>
    </row>
    <row r="26" spans="1:31" s="2" customFormat="1" ht="6.95" customHeight="1" x14ac:dyDescent="0.2">
      <c r="A26" s="28"/>
      <c r="B26" s="29"/>
      <c r="C26" s="28"/>
      <c r="D26" s="28"/>
      <c r="E26" s="28"/>
      <c r="F26" s="28"/>
      <c r="G26" s="28"/>
      <c r="H26" s="28"/>
      <c r="I26" s="28"/>
      <c r="J26" s="28"/>
      <c r="K26" s="28"/>
      <c r="L26" s="40"/>
      <c r="S26" s="28"/>
      <c r="T26" s="28"/>
      <c r="U26" s="28"/>
      <c r="V26" s="28"/>
      <c r="W26" s="28"/>
      <c r="X26" s="28"/>
      <c r="Y26" s="28"/>
      <c r="Z26" s="28"/>
      <c r="AA26" s="28"/>
      <c r="AB26" s="28"/>
      <c r="AC26" s="28"/>
      <c r="AD26" s="28"/>
      <c r="AE26" s="28"/>
    </row>
    <row r="27" spans="1:31" s="2" customFormat="1" ht="12" customHeight="1" x14ac:dyDescent="0.2">
      <c r="A27" s="28"/>
      <c r="B27" s="29"/>
      <c r="C27" s="28"/>
      <c r="D27" s="25" t="s">
        <v>26</v>
      </c>
      <c r="E27" s="28"/>
      <c r="F27" s="28"/>
      <c r="G27" s="28"/>
      <c r="H27" s="28"/>
      <c r="I27" s="25" t="s">
        <v>20</v>
      </c>
      <c r="J27" s="23" t="s">
        <v>1</v>
      </c>
      <c r="K27" s="28"/>
      <c r="L27" s="40"/>
      <c r="S27" s="28"/>
      <c r="T27" s="28"/>
      <c r="U27" s="28"/>
      <c r="V27" s="28"/>
      <c r="W27" s="28"/>
      <c r="X27" s="28"/>
      <c r="Y27" s="28"/>
      <c r="Z27" s="28"/>
      <c r="AA27" s="28"/>
      <c r="AB27" s="28"/>
      <c r="AC27" s="28"/>
      <c r="AD27" s="28"/>
      <c r="AE27" s="28"/>
    </row>
    <row r="28" spans="1:31" s="2" customFormat="1" ht="18" customHeight="1" x14ac:dyDescent="0.2">
      <c r="A28" s="28"/>
      <c r="B28" s="29"/>
      <c r="C28" s="28"/>
      <c r="D28" s="28"/>
      <c r="E28" s="23" t="s">
        <v>27</v>
      </c>
      <c r="F28" s="28"/>
      <c r="G28" s="28"/>
      <c r="H28" s="28"/>
      <c r="I28" s="25" t="s">
        <v>21</v>
      </c>
      <c r="J28" s="23" t="s">
        <v>1</v>
      </c>
      <c r="K28" s="28"/>
      <c r="L28" s="40"/>
      <c r="S28" s="28"/>
      <c r="T28" s="28"/>
      <c r="U28" s="28"/>
      <c r="V28" s="28"/>
      <c r="W28" s="28"/>
      <c r="X28" s="28"/>
      <c r="Y28" s="28"/>
      <c r="Z28" s="28"/>
      <c r="AA28" s="28"/>
      <c r="AB28" s="28"/>
      <c r="AC28" s="28"/>
      <c r="AD28" s="28"/>
      <c r="AE28" s="28"/>
    </row>
    <row r="29" spans="1:31" s="2" customFormat="1" ht="6.95" customHeight="1" x14ac:dyDescent="0.2">
      <c r="A29" s="28"/>
      <c r="B29" s="29"/>
      <c r="C29" s="28"/>
      <c r="D29" s="28"/>
      <c r="E29" s="28"/>
      <c r="F29" s="28"/>
      <c r="G29" s="28"/>
      <c r="H29" s="28"/>
      <c r="I29" s="28"/>
      <c r="J29" s="28"/>
      <c r="K29" s="28"/>
      <c r="L29" s="40"/>
      <c r="S29" s="28"/>
      <c r="T29" s="28"/>
      <c r="U29" s="28"/>
      <c r="V29" s="28"/>
      <c r="W29" s="28"/>
      <c r="X29" s="28"/>
      <c r="Y29" s="28"/>
      <c r="Z29" s="28"/>
      <c r="AA29" s="28"/>
      <c r="AB29" s="28"/>
      <c r="AC29" s="28"/>
      <c r="AD29" s="28"/>
      <c r="AE29" s="28"/>
    </row>
    <row r="30" spans="1:31" s="2" customFormat="1" ht="12" customHeight="1" x14ac:dyDescent="0.2">
      <c r="A30" s="28"/>
      <c r="B30" s="29"/>
      <c r="C30" s="28"/>
      <c r="D30" s="25" t="s">
        <v>28</v>
      </c>
      <c r="E30" s="28"/>
      <c r="F30" s="28"/>
      <c r="G30" s="28"/>
      <c r="H30" s="28"/>
      <c r="I30" s="28"/>
      <c r="J30" s="28"/>
      <c r="K30" s="28"/>
      <c r="L30" s="40"/>
      <c r="S30" s="28"/>
      <c r="T30" s="28"/>
      <c r="U30" s="28"/>
      <c r="V30" s="28"/>
      <c r="W30" s="28"/>
      <c r="X30" s="28"/>
      <c r="Y30" s="28"/>
      <c r="Z30" s="28"/>
      <c r="AA30" s="28"/>
      <c r="AB30" s="28"/>
      <c r="AC30" s="28"/>
      <c r="AD30" s="28"/>
      <c r="AE30" s="28"/>
    </row>
    <row r="31" spans="1:31" s="8" customFormat="1" ht="16.5" customHeight="1" x14ac:dyDescent="0.2">
      <c r="A31" s="98"/>
      <c r="B31" s="99"/>
      <c r="C31" s="98"/>
      <c r="D31" s="98"/>
      <c r="E31" s="304" t="s">
        <v>1</v>
      </c>
      <c r="F31" s="304"/>
      <c r="G31" s="304"/>
      <c r="H31" s="304"/>
      <c r="I31" s="98"/>
      <c r="J31" s="98"/>
      <c r="K31" s="98"/>
      <c r="L31" s="100"/>
      <c r="S31" s="98"/>
      <c r="T31" s="98"/>
      <c r="U31" s="98"/>
      <c r="V31" s="98"/>
      <c r="W31" s="98"/>
      <c r="X31" s="98"/>
      <c r="Y31" s="98"/>
      <c r="Z31" s="98"/>
      <c r="AA31" s="98"/>
      <c r="AB31" s="98"/>
      <c r="AC31" s="98"/>
      <c r="AD31" s="98"/>
      <c r="AE31" s="98"/>
    </row>
    <row r="32" spans="1:31" s="2" customFormat="1" ht="6.95" customHeight="1" x14ac:dyDescent="0.2">
      <c r="A32" s="28"/>
      <c r="B32" s="29"/>
      <c r="C32" s="28"/>
      <c r="D32" s="28"/>
      <c r="E32" s="28"/>
      <c r="F32" s="28"/>
      <c r="G32" s="28"/>
      <c r="H32" s="28"/>
      <c r="I32" s="28"/>
      <c r="J32" s="28"/>
      <c r="K32" s="28"/>
      <c r="L32" s="40"/>
      <c r="S32" s="28"/>
      <c r="T32" s="28"/>
      <c r="U32" s="28"/>
      <c r="V32" s="28"/>
      <c r="W32" s="28"/>
      <c r="X32" s="28"/>
      <c r="Y32" s="28"/>
      <c r="Z32" s="28"/>
      <c r="AA32" s="28"/>
      <c r="AB32" s="28"/>
      <c r="AC32" s="28"/>
      <c r="AD32" s="28"/>
      <c r="AE32" s="28"/>
    </row>
    <row r="33" spans="1:31" s="2" customFormat="1" ht="6.95" customHeight="1" x14ac:dyDescent="0.2">
      <c r="A33" s="28"/>
      <c r="B33" s="29"/>
      <c r="C33" s="28"/>
      <c r="D33" s="64"/>
      <c r="E33" s="64"/>
      <c r="F33" s="64"/>
      <c r="G33" s="64"/>
      <c r="H33" s="64"/>
      <c r="I33" s="64"/>
      <c r="J33" s="64"/>
      <c r="K33" s="64"/>
      <c r="L33" s="40"/>
      <c r="S33" s="28"/>
      <c r="T33" s="28"/>
      <c r="U33" s="28"/>
      <c r="V33" s="28"/>
      <c r="W33" s="28"/>
      <c r="X33" s="28"/>
      <c r="Y33" s="28"/>
      <c r="Z33" s="28"/>
      <c r="AA33" s="28"/>
      <c r="AB33" s="28"/>
      <c r="AC33" s="28"/>
      <c r="AD33" s="28"/>
      <c r="AE33" s="28"/>
    </row>
    <row r="34" spans="1:31" s="2" customFormat="1" ht="25.35" customHeight="1" x14ac:dyDescent="0.2">
      <c r="A34" s="28"/>
      <c r="B34" s="29"/>
      <c r="C34" s="28"/>
      <c r="D34" s="101" t="s">
        <v>29</v>
      </c>
      <c r="E34" s="28"/>
      <c r="F34" s="28"/>
      <c r="G34" s="28"/>
      <c r="H34" s="28"/>
      <c r="I34" s="28"/>
      <c r="J34" s="69"/>
      <c r="K34" s="28"/>
      <c r="L34" s="40"/>
      <c r="S34" s="28"/>
      <c r="T34" s="28"/>
      <c r="U34" s="28"/>
      <c r="V34" s="28"/>
      <c r="W34" s="28"/>
      <c r="X34" s="28"/>
      <c r="Y34" s="28"/>
      <c r="Z34" s="28"/>
      <c r="AA34" s="28"/>
      <c r="AB34" s="28"/>
      <c r="AC34" s="28"/>
      <c r="AD34" s="28"/>
      <c r="AE34" s="28"/>
    </row>
    <row r="35" spans="1:31" s="2" customFormat="1" ht="6.95" customHeight="1" x14ac:dyDescent="0.2">
      <c r="A35" s="28"/>
      <c r="B35" s="29"/>
      <c r="C35" s="28"/>
      <c r="D35" s="64"/>
      <c r="E35" s="64"/>
      <c r="F35" s="64"/>
      <c r="G35" s="64"/>
      <c r="H35" s="64"/>
      <c r="I35" s="64"/>
      <c r="J35" s="64"/>
      <c r="K35" s="64"/>
      <c r="L35" s="40"/>
      <c r="S35" s="28"/>
      <c r="T35" s="28"/>
      <c r="U35" s="28"/>
      <c r="V35" s="28"/>
      <c r="W35" s="28"/>
      <c r="X35" s="28"/>
      <c r="Y35" s="28"/>
      <c r="Z35" s="28"/>
      <c r="AA35" s="28"/>
      <c r="AB35" s="28"/>
      <c r="AC35" s="28"/>
      <c r="AD35" s="28"/>
      <c r="AE35" s="28"/>
    </row>
    <row r="36" spans="1:31" s="2" customFormat="1" ht="14.45" customHeight="1" x14ac:dyDescent="0.2">
      <c r="A36" s="28"/>
      <c r="B36" s="29"/>
      <c r="C36" s="28"/>
      <c r="D36" s="28"/>
      <c r="E36" s="28"/>
      <c r="F36" s="32" t="s">
        <v>31</v>
      </c>
      <c r="G36" s="28"/>
      <c r="H36" s="28"/>
      <c r="I36" s="32" t="s">
        <v>30</v>
      </c>
      <c r="J36" s="32" t="s">
        <v>32</v>
      </c>
      <c r="K36" s="28"/>
      <c r="L36" s="40"/>
      <c r="S36" s="28"/>
      <c r="T36" s="28"/>
      <c r="U36" s="28"/>
      <c r="V36" s="28"/>
      <c r="W36" s="28"/>
      <c r="X36" s="28"/>
      <c r="Y36" s="28"/>
      <c r="Z36" s="28"/>
      <c r="AA36" s="28"/>
      <c r="AB36" s="28"/>
      <c r="AC36" s="28"/>
      <c r="AD36" s="28"/>
      <c r="AE36" s="28"/>
    </row>
    <row r="37" spans="1:31" s="2" customFormat="1" ht="14.45" customHeight="1" x14ac:dyDescent="0.2">
      <c r="A37" s="28"/>
      <c r="B37" s="29"/>
      <c r="C37" s="28"/>
      <c r="D37" s="97" t="s">
        <v>33</v>
      </c>
      <c r="E37" s="34" t="s">
        <v>34</v>
      </c>
      <c r="F37" s="102">
        <f>ROUND((SUM(BE138:BE275)),  2)</f>
        <v>0</v>
      </c>
      <c r="G37" s="103"/>
      <c r="H37" s="103"/>
      <c r="I37" s="104">
        <v>0.2</v>
      </c>
      <c r="J37" s="102">
        <f>ROUND(((SUM(BE138:BE275))*I37),  2)</f>
        <v>0</v>
      </c>
      <c r="K37" s="28"/>
      <c r="L37" s="40"/>
      <c r="S37" s="28"/>
      <c r="T37" s="28"/>
      <c r="U37" s="28"/>
      <c r="V37" s="28"/>
      <c r="W37" s="28"/>
      <c r="X37" s="28"/>
      <c r="Y37" s="28"/>
      <c r="Z37" s="28"/>
      <c r="AA37" s="28"/>
      <c r="AB37" s="28"/>
      <c r="AC37" s="28"/>
      <c r="AD37" s="28"/>
      <c r="AE37" s="28"/>
    </row>
    <row r="38" spans="1:31" s="2" customFormat="1" ht="14.45" customHeight="1" x14ac:dyDescent="0.2">
      <c r="A38" s="28"/>
      <c r="B38" s="29"/>
      <c r="C38" s="28"/>
      <c r="D38" s="28"/>
      <c r="E38" s="34" t="s">
        <v>35</v>
      </c>
      <c r="F38" s="105"/>
      <c r="G38" s="28"/>
      <c r="H38" s="28"/>
      <c r="I38" s="106">
        <v>0.2</v>
      </c>
      <c r="J38" s="105"/>
      <c r="K38" s="28"/>
      <c r="L38" s="40"/>
      <c r="S38" s="28"/>
      <c r="T38" s="28"/>
      <c r="U38" s="28"/>
      <c r="V38" s="28"/>
      <c r="W38" s="28"/>
      <c r="X38" s="28"/>
      <c r="Y38" s="28"/>
      <c r="Z38" s="28"/>
      <c r="AA38" s="28"/>
      <c r="AB38" s="28"/>
      <c r="AC38" s="28"/>
      <c r="AD38" s="28"/>
      <c r="AE38" s="28"/>
    </row>
    <row r="39" spans="1:31" s="2" customFormat="1" ht="14.45" hidden="1" customHeight="1" x14ac:dyDescent="0.2">
      <c r="A39" s="28"/>
      <c r="B39" s="29"/>
      <c r="C39" s="28"/>
      <c r="D39" s="28"/>
      <c r="E39" s="25" t="s">
        <v>36</v>
      </c>
      <c r="F39" s="105">
        <f>ROUND((SUM(BG138:BG275)),  2)</f>
        <v>0</v>
      </c>
      <c r="G39" s="28"/>
      <c r="H39" s="28"/>
      <c r="I39" s="106">
        <v>0.2</v>
      </c>
      <c r="J39" s="105">
        <f>0</f>
        <v>0</v>
      </c>
      <c r="K39" s="28"/>
      <c r="L39" s="40"/>
      <c r="S39" s="28"/>
      <c r="T39" s="28"/>
      <c r="U39" s="28"/>
      <c r="V39" s="28"/>
      <c r="W39" s="28"/>
      <c r="X39" s="28"/>
      <c r="Y39" s="28"/>
      <c r="Z39" s="28"/>
      <c r="AA39" s="28"/>
      <c r="AB39" s="28"/>
      <c r="AC39" s="28"/>
      <c r="AD39" s="28"/>
      <c r="AE39" s="28"/>
    </row>
    <row r="40" spans="1:31" s="2" customFormat="1" ht="14.45" hidden="1" customHeight="1" x14ac:dyDescent="0.2">
      <c r="A40" s="28"/>
      <c r="B40" s="29"/>
      <c r="C40" s="28"/>
      <c r="D40" s="28"/>
      <c r="E40" s="25" t="s">
        <v>37</v>
      </c>
      <c r="F40" s="105">
        <f>ROUND((SUM(BH138:BH275)),  2)</f>
        <v>0</v>
      </c>
      <c r="G40" s="28"/>
      <c r="H40" s="28"/>
      <c r="I40" s="106">
        <v>0.2</v>
      </c>
      <c r="J40" s="105">
        <f>0</f>
        <v>0</v>
      </c>
      <c r="K40" s="28"/>
      <c r="L40" s="40"/>
      <c r="S40" s="28"/>
      <c r="T40" s="28"/>
      <c r="U40" s="28"/>
      <c r="V40" s="28"/>
      <c r="W40" s="28"/>
      <c r="X40" s="28"/>
      <c r="Y40" s="28"/>
      <c r="Z40" s="28"/>
      <c r="AA40" s="28"/>
      <c r="AB40" s="28"/>
      <c r="AC40" s="28"/>
      <c r="AD40" s="28"/>
      <c r="AE40" s="28"/>
    </row>
    <row r="41" spans="1:31" s="2" customFormat="1" ht="14.45" hidden="1" customHeight="1" x14ac:dyDescent="0.2">
      <c r="A41" s="28"/>
      <c r="B41" s="29"/>
      <c r="C41" s="28"/>
      <c r="D41" s="28"/>
      <c r="E41" s="34" t="s">
        <v>38</v>
      </c>
      <c r="F41" s="102">
        <f>ROUND((SUM(BI138:BI275)),  2)</f>
        <v>0</v>
      </c>
      <c r="G41" s="103"/>
      <c r="H41" s="103"/>
      <c r="I41" s="104">
        <v>0</v>
      </c>
      <c r="J41" s="102">
        <f>0</f>
        <v>0</v>
      </c>
      <c r="K41" s="28"/>
      <c r="L41" s="40"/>
      <c r="S41" s="28"/>
      <c r="T41" s="28"/>
      <c r="U41" s="28"/>
      <c r="V41" s="28"/>
      <c r="W41" s="28"/>
      <c r="X41" s="28"/>
      <c r="Y41" s="28"/>
      <c r="Z41" s="28"/>
      <c r="AA41" s="28"/>
      <c r="AB41" s="28"/>
      <c r="AC41" s="28"/>
      <c r="AD41" s="28"/>
      <c r="AE41" s="28"/>
    </row>
    <row r="42" spans="1:31" s="2" customFormat="1" ht="6.95" customHeight="1" x14ac:dyDescent="0.2">
      <c r="A42" s="28"/>
      <c r="B42" s="29"/>
      <c r="C42" s="28"/>
      <c r="D42" s="28"/>
      <c r="E42" s="28"/>
      <c r="F42" s="28"/>
      <c r="G42" s="28"/>
      <c r="H42" s="28"/>
      <c r="I42" s="28"/>
      <c r="J42" s="28"/>
      <c r="K42" s="28"/>
      <c r="L42" s="40"/>
      <c r="S42" s="28"/>
      <c r="T42" s="28"/>
      <c r="U42" s="28"/>
      <c r="V42" s="28"/>
      <c r="W42" s="28"/>
      <c r="X42" s="28"/>
      <c r="Y42" s="28"/>
      <c r="Z42" s="28"/>
      <c r="AA42" s="28"/>
      <c r="AB42" s="28"/>
      <c r="AC42" s="28"/>
      <c r="AD42" s="28"/>
      <c r="AE42" s="28"/>
    </row>
    <row r="43" spans="1:31" s="2" customFormat="1" ht="25.35" customHeight="1" x14ac:dyDescent="0.2">
      <c r="A43" s="28"/>
      <c r="B43" s="29"/>
      <c r="C43" s="107"/>
      <c r="D43" s="108" t="s">
        <v>39</v>
      </c>
      <c r="E43" s="58"/>
      <c r="F43" s="58"/>
      <c r="G43" s="109" t="s">
        <v>40</v>
      </c>
      <c r="H43" s="110" t="s">
        <v>41</v>
      </c>
      <c r="I43" s="58"/>
      <c r="J43" s="111"/>
      <c r="K43" s="112"/>
      <c r="L43" s="40"/>
      <c r="S43" s="28"/>
      <c r="T43" s="28"/>
      <c r="U43" s="28"/>
      <c r="V43" s="28"/>
      <c r="W43" s="28"/>
      <c r="X43" s="28"/>
      <c r="Y43" s="28"/>
      <c r="Z43" s="28"/>
      <c r="AA43" s="28"/>
      <c r="AB43" s="28"/>
      <c r="AC43" s="28"/>
      <c r="AD43" s="28"/>
      <c r="AE43" s="28"/>
    </row>
    <row r="44" spans="1:31" s="2" customFormat="1" ht="14.45" customHeight="1" x14ac:dyDescent="0.2">
      <c r="A44" s="28"/>
      <c r="B44" s="29"/>
      <c r="C44" s="28"/>
      <c r="D44" s="28"/>
      <c r="E44" s="28"/>
      <c r="F44" s="28"/>
      <c r="G44" s="28"/>
      <c r="H44" s="28"/>
      <c r="I44" s="28"/>
      <c r="J44" s="28"/>
      <c r="K44" s="28"/>
      <c r="L44" s="40"/>
      <c r="S44" s="28"/>
      <c r="T44" s="28"/>
      <c r="U44" s="28"/>
      <c r="V44" s="28"/>
      <c r="W44" s="28"/>
      <c r="X44" s="28"/>
      <c r="Y44" s="28"/>
      <c r="Z44" s="28"/>
      <c r="AA44" s="28"/>
      <c r="AB44" s="28"/>
      <c r="AC44" s="28"/>
      <c r="AD44" s="28"/>
      <c r="AE44" s="28"/>
    </row>
    <row r="45" spans="1:31" s="1" customFormat="1" ht="14.45" customHeight="1" x14ac:dyDescent="0.2">
      <c r="B45" s="19"/>
      <c r="L45" s="19"/>
    </row>
    <row r="46" spans="1:31" s="1" customFormat="1" ht="14.45" customHeight="1" x14ac:dyDescent="0.2">
      <c r="B46" s="19"/>
      <c r="L46" s="19"/>
    </row>
    <row r="47" spans="1:31" s="1" customFormat="1" ht="14.45" customHeight="1" x14ac:dyDescent="0.2">
      <c r="B47" s="19"/>
      <c r="L47" s="19"/>
    </row>
    <row r="48" spans="1:31" s="1" customFormat="1" ht="14.45" customHeight="1" x14ac:dyDescent="0.2">
      <c r="B48" s="19"/>
      <c r="L48" s="19"/>
    </row>
    <row r="49" spans="1:31" s="1" customFormat="1" ht="14.45" customHeight="1" x14ac:dyDescent="0.2">
      <c r="B49" s="19"/>
      <c r="L49" s="19"/>
    </row>
    <row r="50" spans="1:31" s="2" customFormat="1" ht="14.45" customHeight="1" x14ac:dyDescent="0.2">
      <c r="B50" s="40"/>
      <c r="D50" s="41" t="s">
        <v>42</v>
      </c>
      <c r="E50" s="42"/>
      <c r="F50" s="42"/>
      <c r="G50" s="41" t="s">
        <v>43</v>
      </c>
      <c r="H50" s="42"/>
      <c r="I50" s="42"/>
      <c r="J50" s="42"/>
      <c r="K50" s="42"/>
      <c r="L50" s="40"/>
    </row>
    <row r="51" spans="1:31" x14ac:dyDescent="0.2">
      <c r="B51" s="19"/>
      <c r="L51" s="19"/>
    </row>
    <row r="52" spans="1:31" x14ac:dyDescent="0.2">
      <c r="B52" s="19"/>
      <c r="L52" s="19"/>
    </row>
    <row r="53" spans="1:31" x14ac:dyDescent="0.2">
      <c r="B53" s="19"/>
      <c r="L53" s="19"/>
    </row>
    <row r="54" spans="1:31" x14ac:dyDescent="0.2">
      <c r="B54" s="19"/>
      <c r="L54" s="19"/>
    </row>
    <row r="55" spans="1:31" x14ac:dyDescent="0.2">
      <c r="B55" s="19"/>
      <c r="L55" s="19"/>
    </row>
    <row r="56" spans="1:31" x14ac:dyDescent="0.2">
      <c r="B56" s="19"/>
      <c r="L56" s="19"/>
    </row>
    <row r="57" spans="1:31" x14ac:dyDescent="0.2">
      <c r="B57" s="19"/>
      <c r="L57" s="19"/>
    </row>
    <row r="58" spans="1:31" x14ac:dyDescent="0.2">
      <c r="B58" s="19"/>
      <c r="L58" s="19"/>
    </row>
    <row r="59" spans="1:31" x14ac:dyDescent="0.2">
      <c r="B59" s="19"/>
      <c r="L59" s="19"/>
    </row>
    <row r="60" spans="1:31" x14ac:dyDescent="0.2">
      <c r="B60" s="19"/>
      <c r="L60" s="19"/>
    </row>
    <row r="61" spans="1:31" s="2" customFormat="1" ht="12.75" x14ac:dyDescent="0.2">
      <c r="A61" s="28"/>
      <c r="B61" s="29"/>
      <c r="C61" s="28"/>
      <c r="D61" s="43" t="s">
        <v>44</v>
      </c>
      <c r="E61" s="31"/>
      <c r="F61" s="113" t="s">
        <v>45</v>
      </c>
      <c r="G61" s="43" t="s">
        <v>44</v>
      </c>
      <c r="H61" s="31"/>
      <c r="I61" s="31"/>
      <c r="J61" s="114" t="s">
        <v>45</v>
      </c>
      <c r="K61" s="31"/>
      <c r="L61" s="40"/>
      <c r="S61" s="28"/>
      <c r="T61" s="28"/>
      <c r="U61" s="28"/>
      <c r="V61" s="28"/>
      <c r="W61" s="28"/>
      <c r="X61" s="28"/>
      <c r="Y61" s="28"/>
      <c r="Z61" s="28"/>
      <c r="AA61" s="28"/>
      <c r="AB61" s="28"/>
      <c r="AC61" s="28"/>
      <c r="AD61" s="28"/>
      <c r="AE61" s="28"/>
    </row>
    <row r="62" spans="1:31" x14ac:dyDescent="0.2">
      <c r="B62" s="19"/>
      <c r="L62" s="19"/>
    </row>
    <row r="63" spans="1:31" x14ac:dyDescent="0.2">
      <c r="B63" s="19"/>
      <c r="L63" s="19"/>
    </row>
    <row r="64" spans="1:31" x14ac:dyDescent="0.2">
      <c r="B64" s="19"/>
      <c r="L64" s="19"/>
    </row>
    <row r="65" spans="1:31" s="2" customFormat="1" ht="12.75" x14ac:dyDescent="0.2">
      <c r="A65" s="28"/>
      <c r="B65" s="29"/>
      <c r="C65" s="28"/>
      <c r="D65" s="41" t="s">
        <v>46</v>
      </c>
      <c r="E65" s="44"/>
      <c r="F65" s="44"/>
      <c r="G65" s="41" t="s">
        <v>47</v>
      </c>
      <c r="H65" s="44"/>
      <c r="I65" s="44"/>
      <c r="J65" s="44"/>
      <c r="K65" s="44"/>
      <c r="L65" s="40"/>
      <c r="S65" s="28"/>
      <c r="T65" s="28"/>
      <c r="U65" s="28"/>
      <c r="V65" s="28"/>
      <c r="W65" s="28"/>
      <c r="X65" s="28"/>
      <c r="Y65" s="28"/>
      <c r="Z65" s="28"/>
      <c r="AA65" s="28"/>
      <c r="AB65" s="28"/>
      <c r="AC65" s="28"/>
      <c r="AD65" s="28"/>
      <c r="AE65" s="28"/>
    </row>
    <row r="66" spans="1:31" x14ac:dyDescent="0.2">
      <c r="B66" s="19"/>
      <c r="L66" s="19"/>
    </row>
    <row r="67" spans="1:31" x14ac:dyDescent="0.2">
      <c r="B67" s="19"/>
      <c r="L67" s="19"/>
    </row>
    <row r="68" spans="1:31" x14ac:dyDescent="0.2">
      <c r="B68" s="19"/>
      <c r="L68" s="19"/>
    </row>
    <row r="69" spans="1:31" x14ac:dyDescent="0.2">
      <c r="B69" s="19"/>
      <c r="L69" s="19"/>
    </row>
    <row r="70" spans="1:31" x14ac:dyDescent="0.2">
      <c r="B70" s="19"/>
      <c r="L70" s="19"/>
    </row>
    <row r="71" spans="1:31" x14ac:dyDescent="0.2">
      <c r="B71" s="19"/>
      <c r="L71" s="19"/>
    </row>
    <row r="72" spans="1:31" x14ac:dyDescent="0.2">
      <c r="B72" s="19"/>
      <c r="L72" s="19"/>
    </row>
    <row r="73" spans="1:31" x14ac:dyDescent="0.2">
      <c r="B73" s="19"/>
      <c r="L73" s="19"/>
    </row>
    <row r="74" spans="1:31" x14ac:dyDescent="0.2">
      <c r="B74" s="19"/>
      <c r="L74" s="19"/>
    </row>
    <row r="75" spans="1:31" x14ac:dyDescent="0.2">
      <c r="B75" s="19"/>
      <c r="L75" s="19"/>
    </row>
    <row r="76" spans="1:31" s="2" customFormat="1" ht="12.75" x14ac:dyDescent="0.2">
      <c r="A76" s="28"/>
      <c r="B76" s="29"/>
      <c r="C76" s="28"/>
      <c r="D76" s="43" t="s">
        <v>44</v>
      </c>
      <c r="E76" s="31"/>
      <c r="F76" s="113" t="s">
        <v>45</v>
      </c>
      <c r="G76" s="43" t="s">
        <v>44</v>
      </c>
      <c r="H76" s="31"/>
      <c r="I76" s="31"/>
      <c r="J76" s="114" t="s">
        <v>45</v>
      </c>
      <c r="K76" s="31"/>
      <c r="L76" s="40"/>
      <c r="S76" s="28"/>
      <c r="T76" s="28"/>
      <c r="U76" s="28"/>
      <c r="V76" s="28"/>
      <c r="W76" s="28"/>
      <c r="X76" s="28"/>
      <c r="Y76" s="28"/>
      <c r="Z76" s="28"/>
      <c r="AA76" s="28"/>
      <c r="AB76" s="28"/>
      <c r="AC76" s="28"/>
      <c r="AD76" s="28"/>
      <c r="AE76" s="28"/>
    </row>
    <row r="77" spans="1:31" s="2" customFormat="1" ht="14.45" customHeight="1" x14ac:dyDescent="0.2">
      <c r="A77" s="28"/>
      <c r="B77" s="45"/>
      <c r="C77" s="46"/>
      <c r="D77" s="46"/>
      <c r="E77" s="46"/>
      <c r="F77" s="46"/>
      <c r="G77" s="46"/>
      <c r="H77" s="46"/>
      <c r="I77" s="46"/>
      <c r="J77" s="46"/>
      <c r="K77" s="46"/>
      <c r="L77" s="40"/>
      <c r="S77" s="28"/>
      <c r="T77" s="28"/>
      <c r="U77" s="28"/>
      <c r="V77" s="28"/>
      <c r="W77" s="28"/>
      <c r="X77" s="28"/>
      <c r="Y77" s="28"/>
      <c r="Z77" s="28"/>
      <c r="AA77" s="28"/>
      <c r="AB77" s="28"/>
      <c r="AC77" s="28"/>
      <c r="AD77" s="28"/>
      <c r="AE77" s="28"/>
    </row>
    <row r="81" spans="1:31" s="2" customFormat="1" ht="6.95" customHeight="1" x14ac:dyDescent="0.2">
      <c r="A81" s="28"/>
      <c r="B81" s="47"/>
      <c r="C81" s="48"/>
      <c r="D81" s="48"/>
      <c r="E81" s="48"/>
      <c r="F81" s="48"/>
      <c r="G81" s="48"/>
      <c r="H81" s="48"/>
      <c r="I81" s="48"/>
      <c r="J81" s="48"/>
      <c r="K81" s="48"/>
      <c r="L81" s="40"/>
      <c r="S81" s="28"/>
      <c r="T81" s="28"/>
      <c r="U81" s="28"/>
      <c r="V81" s="28"/>
      <c r="W81" s="28"/>
      <c r="X81" s="28"/>
      <c r="Y81" s="28"/>
      <c r="Z81" s="28"/>
      <c r="AA81" s="28"/>
      <c r="AB81" s="28"/>
      <c r="AC81" s="28"/>
      <c r="AD81" s="28"/>
      <c r="AE81" s="28"/>
    </row>
    <row r="82" spans="1:31" s="2" customFormat="1" ht="24.95" customHeight="1" x14ac:dyDescent="0.2">
      <c r="A82" s="28"/>
      <c r="B82" s="29"/>
      <c r="C82" s="20" t="s">
        <v>145</v>
      </c>
      <c r="D82" s="28"/>
      <c r="E82" s="28"/>
      <c r="F82" s="28"/>
      <c r="G82" s="28"/>
      <c r="H82" s="28"/>
      <c r="I82" s="28"/>
      <c r="J82" s="28"/>
      <c r="K82" s="28"/>
      <c r="L82" s="40"/>
      <c r="S82" s="28"/>
      <c r="T82" s="28"/>
      <c r="U82" s="28"/>
      <c r="V82" s="28"/>
      <c r="W82" s="28"/>
      <c r="X82" s="28"/>
      <c r="Y82" s="28"/>
      <c r="Z82" s="28"/>
      <c r="AA82" s="28"/>
      <c r="AB82" s="28"/>
      <c r="AC82" s="28"/>
      <c r="AD82" s="28"/>
      <c r="AE82" s="28"/>
    </row>
    <row r="83" spans="1:31" s="2" customFormat="1" ht="6.95" customHeight="1" x14ac:dyDescent="0.2">
      <c r="A83" s="28"/>
      <c r="B83" s="29"/>
      <c r="C83" s="28"/>
      <c r="D83" s="28"/>
      <c r="E83" s="28"/>
      <c r="F83" s="28"/>
      <c r="G83" s="28"/>
      <c r="H83" s="28"/>
      <c r="I83" s="28"/>
      <c r="J83" s="28"/>
      <c r="K83" s="28"/>
      <c r="L83" s="40"/>
      <c r="S83" s="28"/>
      <c r="T83" s="28"/>
      <c r="U83" s="28"/>
      <c r="V83" s="28"/>
      <c r="W83" s="28"/>
      <c r="X83" s="28"/>
      <c r="Y83" s="28"/>
      <c r="Z83" s="28"/>
      <c r="AA83" s="28"/>
      <c r="AB83" s="28"/>
      <c r="AC83" s="28"/>
      <c r="AD83" s="28"/>
      <c r="AE83" s="28"/>
    </row>
    <row r="84" spans="1:31" s="2" customFormat="1" ht="12" customHeight="1" x14ac:dyDescent="0.2">
      <c r="A84" s="28"/>
      <c r="B84" s="29"/>
      <c r="C84" s="25" t="s">
        <v>11</v>
      </c>
      <c r="D84" s="28"/>
      <c r="E84" s="28"/>
      <c r="F84" s="28"/>
      <c r="G84" s="28"/>
      <c r="H84" s="28"/>
      <c r="I84" s="28"/>
      <c r="J84" s="28"/>
      <c r="K84" s="28"/>
      <c r="L84" s="40"/>
      <c r="S84" s="28"/>
      <c r="T84" s="28"/>
      <c r="U84" s="28"/>
      <c r="V84" s="28"/>
      <c r="W84" s="28"/>
      <c r="X84" s="28"/>
      <c r="Y84" s="28"/>
      <c r="Z84" s="28"/>
      <c r="AA84" s="28"/>
      <c r="AB84" s="28"/>
      <c r="AC84" s="28"/>
      <c r="AD84" s="28"/>
      <c r="AE84" s="28"/>
    </row>
    <row r="85" spans="1:31" s="2" customFormat="1" ht="16.5" customHeight="1" x14ac:dyDescent="0.2">
      <c r="A85" s="28"/>
      <c r="B85" s="29"/>
      <c r="C85" s="28"/>
      <c r="D85" s="28"/>
      <c r="E85" s="353" t="str">
        <f>E7</f>
        <v>Lipany OOPZ, Rekonštrukcia objektu</v>
      </c>
      <c r="F85" s="354"/>
      <c r="G85" s="354"/>
      <c r="H85" s="354"/>
      <c r="I85" s="28"/>
      <c r="J85" s="28"/>
      <c r="K85" s="28"/>
      <c r="L85" s="40"/>
      <c r="S85" s="28"/>
      <c r="T85" s="28"/>
      <c r="U85" s="28"/>
      <c r="V85" s="28"/>
      <c r="W85" s="28"/>
      <c r="X85" s="28"/>
      <c r="Y85" s="28"/>
      <c r="Z85" s="28"/>
      <c r="AA85" s="28"/>
      <c r="AB85" s="28"/>
      <c r="AC85" s="28"/>
      <c r="AD85" s="28"/>
      <c r="AE85" s="28"/>
    </row>
    <row r="86" spans="1:31" s="1" customFormat="1" ht="12" customHeight="1" x14ac:dyDescent="0.2">
      <c r="B86" s="19"/>
      <c r="C86" s="25" t="s">
        <v>139</v>
      </c>
      <c r="E86" s="202"/>
      <c r="F86" s="202"/>
      <c r="G86" s="202"/>
      <c r="H86" s="202"/>
      <c r="L86" s="19"/>
    </row>
    <row r="87" spans="1:31" s="1" customFormat="1" ht="16.5" customHeight="1" x14ac:dyDescent="0.2">
      <c r="B87" s="19"/>
      <c r="E87" s="353" t="s">
        <v>140</v>
      </c>
      <c r="F87" s="356"/>
      <c r="G87" s="356"/>
      <c r="H87" s="356"/>
      <c r="L87" s="19"/>
    </row>
    <row r="88" spans="1:31" s="1" customFormat="1" ht="12" customHeight="1" x14ac:dyDescent="0.2">
      <c r="B88" s="19"/>
      <c r="C88" s="25" t="s">
        <v>141</v>
      </c>
      <c r="E88" s="202"/>
      <c r="F88" s="202"/>
      <c r="G88" s="202"/>
      <c r="H88" s="202"/>
      <c r="L88" s="19"/>
    </row>
    <row r="89" spans="1:31" s="2" customFormat="1" ht="16.5" customHeight="1" x14ac:dyDescent="0.2">
      <c r="A89" s="28"/>
      <c r="B89" s="29"/>
      <c r="C89" s="28"/>
      <c r="D89" s="28"/>
      <c r="E89" s="354" t="s">
        <v>142</v>
      </c>
      <c r="F89" s="355"/>
      <c r="G89" s="355"/>
      <c r="H89" s="355"/>
      <c r="I89" s="28"/>
      <c r="J89" s="28"/>
      <c r="K89" s="28"/>
      <c r="L89" s="40"/>
      <c r="S89" s="28"/>
      <c r="T89" s="28"/>
      <c r="U89" s="28"/>
      <c r="V89" s="28"/>
      <c r="W89" s="28"/>
      <c r="X89" s="28"/>
      <c r="Y89" s="28"/>
      <c r="Z89" s="28"/>
      <c r="AA89" s="28"/>
      <c r="AB89" s="28"/>
      <c r="AC89" s="28"/>
      <c r="AD89" s="28"/>
      <c r="AE89" s="28"/>
    </row>
    <row r="90" spans="1:31" s="2" customFormat="1" ht="12" customHeight="1" x14ac:dyDescent="0.2">
      <c r="A90" s="28"/>
      <c r="B90" s="29"/>
      <c r="C90" s="25" t="s">
        <v>143</v>
      </c>
      <c r="D90" s="28"/>
      <c r="E90" s="28"/>
      <c r="F90" s="2" t="s">
        <v>2883</v>
      </c>
      <c r="G90" s="28"/>
      <c r="H90" s="28"/>
      <c r="I90" s="28"/>
      <c r="J90" s="28"/>
      <c r="K90" s="28"/>
      <c r="L90" s="40"/>
      <c r="S90" s="28"/>
      <c r="T90" s="28"/>
      <c r="U90" s="28"/>
      <c r="V90" s="28"/>
      <c r="W90" s="28"/>
      <c r="X90" s="28"/>
      <c r="Y90" s="28"/>
      <c r="Z90" s="28"/>
      <c r="AA90" s="28"/>
      <c r="AB90" s="28"/>
      <c r="AC90" s="28"/>
      <c r="AD90" s="28"/>
      <c r="AE90" s="28"/>
    </row>
    <row r="91" spans="1:31" s="2" customFormat="1" ht="16.5" customHeight="1" x14ac:dyDescent="0.2">
      <c r="A91" s="28"/>
      <c r="B91" s="29"/>
      <c r="C91" s="28"/>
      <c r="D91" s="28"/>
      <c r="E91" s="333" t="str">
        <f>E13</f>
        <v>2 - Zateplenie strešného plášťa</v>
      </c>
      <c r="F91" s="357"/>
      <c r="G91" s="357"/>
      <c r="H91" s="357"/>
      <c r="I91" s="28"/>
      <c r="J91" s="28"/>
      <c r="K91" s="28"/>
      <c r="L91" s="40"/>
      <c r="S91" s="28"/>
      <c r="T91" s="28"/>
      <c r="U91" s="28"/>
      <c r="V91" s="28"/>
      <c r="W91" s="28"/>
      <c r="X91" s="28"/>
      <c r="Y91" s="28"/>
      <c r="Z91" s="28"/>
      <c r="AA91" s="28"/>
      <c r="AB91" s="28"/>
      <c r="AC91" s="28"/>
      <c r="AD91" s="28"/>
      <c r="AE91" s="28"/>
    </row>
    <row r="92" spans="1:31" s="2" customFormat="1" ht="6.95" customHeight="1" x14ac:dyDescent="0.2">
      <c r="A92" s="28"/>
      <c r="B92" s="29"/>
      <c r="C92" s="28"/>
      <c r="D92" s="28"/>
      <c r="E92" s="28"/>
      <c r="F92" s="28"/>
      <c r="G92" s="28"/>
      <c r="H92" s="28"/>
      <c r="I92" s="28"/>
      <c r="J92" s="28"/>
      <c r="K92" s="28"/>
      <c r="L92" s="40"/>
      <c r="S92" s="28"/>
      <c r="T92" s="28"/>
      <c r="U92" s="28"/>
      <c r="V92" s="28"/>
      <c r="W92" s="28"/>
      <c r="X92" s="28"/>
      <c r="Y92" s="28"/>
      <c r="Z92" s="28"/>
      <c r="AA92" s="28"/>
      <c r="AB92" s="28"/>
      <c r="AC92" s="28"/>
      <c r="AD92" s="28"/>
      <c r="AE92" s="28"/>
    </row>
    <row r="93" spans="1:31" s="2" customFormat="1" ht="12" customHeight="1" x14ac:dyDescent="0.2">
      <c r="A93" s="28"/>
      <c r="B93" s="29"/>
      <c r="C93" s="25" t="s">
        <v>15</v>
      </c>
      <c r="D93" s="28"/>
      <c r="E93" s="28"/>
      <c r="F93" s="23" t="str">
        <f>F16</f>
        <v xml:space="preserve"> </v>
      </c>
      <c r="G93" s="28"/>
      <c r="H93" s="28"/>
      <c r="I93" s="25" t="s">
        <v>17</v>
      </c>
      <c r="J93" s="53" t="str">
        <f>IF(J16="","",J16)</f>
        <v>16.12.2022</v>
      </c>
      <c r="K93" s="28"/>
      <c r="L93" s="40"/>
      <c r="S93" s="28"/>
      <c r="T93" s="28"/>
      <c r="U93" s="28"/>
      <c r="V93" s="28"/>
      <c r="W93" s="28"/>
      <c r="X93" s="28"/>
      <c r="Y93" s="28"/>
      <c r="Z93" s="28"/>
      <c r="AA93" s="28"/>
      <c r="AB93" s="28"/>
      <c r="AC93" s="28"/>
      <c r="AD93" s="28"/>
      <c r="AE93" s="28"/>
    </row>
    <row r="94" spans="1:31" s="2" customFormat="1" ht="6.95" customHeight="1" x14ac:dyDescent="0.2">
      <c r="A94" s="28"/>
      <c r="B94" s="29"/>
      <c r="C94" s="28"/>
      <c r="D94" s="28"/>
      <c r="E94" s="28"/>
      <c r="F94" s="28"/>
      <c r="G94" s="28"/>
      <c r="H94" s="28"/>
      <c r="I94" s="28"/>
      <c r="J94" s="28"/>
      <c r="K94" s="28"/>
      <c r="L94" s="40"/>
      <c r="S94" s="28"/>
      <c r="T94" s="28"/>
      <c r="U94" s="28"/>
      <c r="V94" s="28"/>
      <c r="W94" s="28"/>
      <c r="X94" s="28"/>
      <c r="Y94" s="28"/>
      <c r="Z94" s="28"/>
      <c r="AA94" s="28"/>
      <c r="AB94" s="28"/>
      <c r="AC94" s="28"/>
      <c r="AD94" s="28"/>
      <c r="AE94" s="28"/>
    </row>
    <row r="95" spans="1:31" s="2" customFormat="1" ht="40.15" customHeight="1" x14ac:dyDescent="0.2">
      <c r="A95" s="28"/>
      <c r="B95" s="29"/>
      <c r="C95" s="25" t="s">
        <v>19</v>
      </c>
      <c r="D95" s="28"/>
      <c r="E95" s="28"/>
      <c r="F95" s="23" t="str">
        <f>E19</f>
        <v xml:space="preserve"> </v>
      </c>
      <c r="G95" s="28"/>
      <c r="H95" s="28"/>
      <c r="I95" s="25" t="s">
        <v>23</v>
      </c>
      <c r="J95" s="26" t="str">
        <f>E25</f>
        <v>LTK projekt, s.r.o., Jánošíkova 5, 0890 01 Prešov</v>
      </c>
      <c r="K95" s="28"/>
      <c r="L95" s="40"/>
      <c r="S95" s="28"/>
      <c r="T95" s="28"/>
      <c r="U95" s="28"/>
      <c r="V95" s="28"/>
      <c r="W95" s="28"/>
      <c r="X95" s="28"/>
      <c r="Y95" s="28"/>
      <c r="Z95" s="28"/>
      <c r="AA95" s="28"/>
      <c r="AB95" s="28"/>
      <c r="AC95" s="28"/>
      <c r="AD95" s="28"/>
      <c r="AE95" s="28"/>
    </row>
    <row r="96" spans="1:31" s="2" customFormat="1" ht="15.2" customHeight="1" x14ac:dyDescent="0.2">
      <c r="A96" s="28"/>
      <c r="B96" s="29"/>
      <c r="C96" s="25" t="s">
        <v>22</v>
      </c>
      <c r="D96" s="28"/>
      <c r="E96" s="28"/>
      <c r="F96" s="23" t="str">
        <f>IF(E22="","",E22)</f>
        <v xml:space="preserve"> </v>
      </c>
      <c r="G96" s="28"/>
      <c r="H96" s="28"/>
      <c r="I96" s="25" t="s">
        <v>26</v>
      </c>
      <c r="J96" s="26" t="str">
        <f>E28</f>
        <v>Ing. Ľubomnír Tkáč</v>
      </c>
      <c r="K96" s="28"/>
      <c r="L96" s="40"/>
      <c r="S96" s="28"/>
      <c r="T96" s="28"/>
      <c r="U96" s="28"/>
      <c r="V96" s="28"/>
      <c r="W96" s="28"/>
      <c r="X96" s="28"/>
      <c r="Y96" s="28"/>
      <c r="Z96" s="28"/>
      <c r="AA96" s="28"/>
      <c r="AB96" s="28"/>
      <c r="AC96" s="28"/>
      <c r="AD96" s="28"/>
      <c r="AE96" s="28"/>
    </row>
    <row r="97" spans="1:47" s="2" customFormat="1" ht="10.35" customHeight="1" x14ac:dyDescent="0.2">
      <c r="A97" s="28"/>
      <c r="B97" s="29"/>
      <c r="C97" s="28"/>
      <c r="D97" s="28"/>
      <c r="E97" s="28"/>
      <c r="F97" s="28"/>
      <c r="G97" s="28"/>
      <c r="H97" s="28"/>
      <c r="I97" s="28"/>
      <c r="J97" s="28"/>
      <c r="K97" s="28"/>
      <c r="L97" s="40"/>
      <c r="S97" s="28"/>
      <c r="T97" s="28"/>
      <c r="U97" s="28"/>
      <c r="V97" s="28"/>
      <c r="W97" s="28"/>
      <c r="X97" s="28"/>
      <c r="Y97" s="28"/>
      <c r="Z97" s="28"/>
      <c r="AA97" s="28"/>
      <c r="AB97" s="28"/>
      <c r="AC97" s="28"/>
      <c r="AD97" s="28"/>
      <c r="AE97" s="28"/>
    </row>
    <row r="98" spans="1:47" s="2" customFormat="1" ht="29.25" customHeight="1" x14ac:dyDescent="0.2">
      <c r="A98" s="28"/>
      <c r="B98" s="29"/>
      <c r="C98" s="115" t="s">
        <v>146</v>
      </c>
      <c r="D98" s="107"/>
      <c r="E98" s="107"/>
      <c r="F98" s="107"/>
      <c r="G98" s="107"/>
      <c r="H98" s="107"/>
      <c r="I98" s="107"/>
      <c r="J98" s="116" t="s">
        <v>147</v>
      </c>
      <c r="K98" s="107"/>
      <c r="L98" s="40"/>
      <c r="S98" s="28"/>
      <c r="T98" s="28"/>
      <c r="U98" s="28"/>
      <c r="V98" s="28"/>
      <c r="W98" s="28"/>
      <c r="X98" s="28"/>
      <c r="Y98" s="28"/>
      <c r="Z98" s="28"/>
      <c r="AA98" s="28"/>
      <c r="AB98" s="28"/>
      <c r="AC98" s="28"/>
      <c r="AD98" s="28"/>
      <c r="AE98" s="28"/>
    </row>
    <row r="99" spans="1:47" s="2" customFormat="1" ht="10.35" customHeight="1" x14ac:dyDescent="0.2">
      <c r="A99" s="28"/>
      <c r="B99" s="29"/>
      <c r="C99" s="28"/>
      <c r="D99" s="28"/>
      <c r="E99" s="28"/>
      <c r="F99" s="28"/>
      <c r="G99" s="28"/>
      <c r="H99" s="28"/>
      <c r="I99" s="28"/>
      <c r="J99" s="28"/>
      <c r="K99" s="28"/>
      <c r="L99" s="40"/>
      <c r="S99" s="28"/>
      <c r="T99" s="28"/>
      <c r="U99" s="28"/>
      <c r="V99" s="28"/>
      <c r="W99" s="28"/>
      <c r="X99" s="28"/>
      <c r="Y99" s="28"/>
      <c r="Z99" s="28"/>
      <c r="AA99" s="28"/>
      <c r="AB99" s="28"/>
      <c r="AC99" s="28"/>
      <c r="AD99" s="28"/>
      <c r="AE99" s="28"/>
    </row>
    <row r="100" spans="1:47" s="2" customFormat="1" ht="22.9" customHeight="1" x14ac:dyDescent="0.2">
      <c r="A100" s="28"/>
      <c r="B100" s="29"/>
      <c r="C100" s="117" t="s">
        <v>148</v>
      </c>
      <c r="D100" s="28"/>
      <c r="E100" s="28"/>
      <c r="F100" s="28"/>
      <c r="G100" s="28"/>
      <c r="H100" s="28"/>
      <c r="I100" s="28"/>
      <c r="J100" s="69"/>
      <c r="K100" s="28"/>
      <c r="L100" s="40"/>
      <c r="S100" s="28"/>
      <c r="T100" s="28"/>
      <c r="U100" s="28"/>
      <c r="V100" s="28"/>
      <c r="W100" s="28"/>
      <c r="X100" s="28"/>
      <c r="Y100" s="28"/>
      <c r="Z100" s="28"/>
      <c r="AA100" s="28"/>
      <c r="AB100" s="28"/>
      <c r="AC100" s="28"/>
      <c r="AD100" s="28"/>
      <c r="AE100" s="28"/>
      <c r="AU100" s="16" t="s">
        <v>149</v>
      </c>
    </row>
    <row r="101" spans="1:47" s="9" customFormat="1" ht="24.95" customHeight="1" x14ac:dyDescent="0.2">
      <c r="B101" s="118"/>
      <c r="D101" s="119" t="s">
        <v>150</v>
      </c>
      <c r="E101" s="120"/>
      <c r="F101" s="120"/>
      <c r="G101" s="120"/>
      <c r="H101" s="120"/>
      <c r="I101" s="120"/>
      <c r="J101" s="121"/>
      <c r="L101" s="118"/>
    </row>
    <row r="102" spans="1:47" s="10" customFormat="1" ht="19.899999999999999" customHeight="1" x14ac:dyDescent="0.2">
      <c r="B102" s="122"/>
      <c r="D102" s="123" t="s">
        <v>151</v>
      </c>
      <c r="E102" s="124"/>
      <c r="F102" s="124"/>
      <c r="G102" s="124"/>
      <c r="H102" s="124"/>
      <c r="I102" s="124"/>
      <c r="J102" s="125"/>
      <c r="L102" s="122"/>
    </row>
    <row r="103" spans="1:47" s="10" customFormat="1" ht="19.899999999999999" customHeight="1" x14ac:dyDescent="0.2">
      <c r="B103" s="122"/>
      <c r="D103" s="123" t="s">
        <v>152</v>
      </c>
      <c r="E103" s="124"/>
      <c r="F103" s="124"/>
      <c r="G103" s="124"/>
      <c r="H103" s="124"/>
      <c r="I103" s="124"/>
      <c r="J103" s="125"/>
      <c r="L103" s="122"/>
    </row>
    <row r="104" spans="1:47" s="10" customFormat="1" ht="19.899999999999999" customHeight="1" x14ac:dyDescent="0.2">
      <c r="B104" s="122"/>
      <c r="D104" s="123" t="s">
        <v>153</v>
      </c>
      <c r="E104" s="124"/>
      <c r="F104" s="124"/>
      <c r="G104" s="124"/>
      <c r="H104" s="124"/>
      <c r="I104" s="124"/>
      <c r="J104" s="125"/>
      <c r="L104" s="122"/>
    </row>
    <row r="105" spans="1:47" s="9" customFormat="1" ht="24.95" customHeight="1" x14ac:dyDescent="0.2">
      <c r="B105" s="118"/>
      <c r="D105" s="119" t="s">
        <v>154</v>
      </c>
      <c r="E105" s="120"/>
      <c r="F105" s="120"/>
      <c r="G105" s="120"/>
      <c r="H105" s="120"/>
      <c r="I105" s="120"/>
      <c r="J105" s="121"/>
      <c r="L105" s="118"/>
    </row>
    <row r="106" spans="1:47" s="10" customFormat="1" ht="19.899999999999999" customHeight="1" x14ac:dyDescent="0.2">
      <c r="B106" s="122"/>
      <c r="D106" s="123" t="s">
        <v>431</v>
      </c>
      <c r="E106" s="124"/>
      <c r="F106" s="124"/>
      <c r="G106" s="124"/>
      <c r="H106" s="124"/>
      <c r="I106" s="124"/>
      <c r="J106" s="125"/>
      <c r="L106" s="122"/>
    </row>
    <row r="107" spans="1:47" s="10" customFormat="1" ht="19.899999999999999" customHeight="1" x14ac:dyDescent="0.2">
      <c r="B107" s="122"/>
      <c r="D107" s="123" t="s">
        <v>155</v>
      </c>
      <c r="E107" s="124"/>
      <c r="F107" s="124"/>
      <c r="G107" s="124"/>
      <c r="H107" s="124"/>
      <c r="I107" s="124"/>
      <c r="J107" s="125"/>
      <c r="L107" s="122"/>
    </row>
    <row r="108" spans="1:47" s="10" customFormat="1" ht="19.899999999999999" customHeight="1" x14ac:dyDescent="0.2">
      <c r="B108" s="122"/>
      <c r="D108" s="123" t="s">
        <v>432</v>
      </c>
      <c r="E108" s="124"/>
      <c r="F108" s="124"/>
      <c r="G108" s="124"/>
      <c r="H108" s="124"/>
      <c r="I108" s="124"/>
      <c r="J108" s="125"/>
      <c r="L108" s="122"/>
    </row>
    <row r="109" spans="1:47" s="10" customFormat="1" ht="19.899999999999999" customHeight="1" x14ac:dyDescent="0.2">
      <c r="B109" s="122"/>
      <c r="D109" s="123" t="s">
        <v>433</v>
      </c>
      <c r="E109" s="124"/>
      <c r="F109" s="124"/>
      <c r="G109" s="124"/>
      <c r="H109" s="124"/>
      <c r="I109" s="124"/>
      <c r="J109" s="125"/>
      <c r="L109" s="122"/>
    </row>
    <row r="110" spans="1:47" s="10" customFormat="1" ht="19.899999999999999" customHeight="1" x14ac:dyDescent="0.2">
      <c r="B110" s="122"/>
      <c r="D110" s="123" t="s">
        <v>434</v>
      </c>
      <c r="E110" s="124"/>
      <c r="F110" s="124"/>
      <c r="G110" s="124"/>
      <c r="H110" s="124"/>
      <c r="I110" s="124"/>
      <c r="J110" s="125"/>
      <c r="L110" s="122"/>
    </row>
    <row r="111" spans="1:47" s="10" customFormat="1" ht="19.899999999999999" customHeight="1" x14ac:dyDescent="0.2">
      <c r="B111" s="122"/>
      <c r="D111" s="123" t="s">
        <v>156</v>
      </c>
      <c r="E111" s="124"/>
      <c r="F111" s="124"/>
      <c r="G111" s="124"/>
      <c r="H111" s="124"/>
      <c r="I111" s="124"/>
      <c r="J111" s="125"/>
      <c r="L111" s="122"/>
    </row>
    <row r="112" spans="1:47" s="10" customFormat="1" ht="19.899999999999999" customHeight="1" x14ac:dyDescent="0.2">
      <c r="B112" s="122"/>
      <c r="D112" s="123" t="s">
        <v>435</v>
      </c>
      <c r="E112" s="124"/>
      <c r="F112" s="124"/>
      <c r="G112" s="124"/>
      <c r="H112" s="124"/>
      <c r="I112" s="124"/>
      <c r="J112" s="125"/>
      <c r="L112" s="122"/>
    </row>
    <row r="113" spans="1:31" s="10" customFormat="1" ht="19.899999999999999" customHeight="1" x14ac:dyDescent="0.2">
      <c r="B113" s="122"/>
      <c r="D113" s="123" t="s">
        <v>157</v>
      </c>
      <c r="E113" s="124"/>
      <c r="F113" s="124"/>
      <c r="G113" s="124"/>
      <c r="H113" s="124"/>
      <c r="I113" s="124"/>
      <c r="J113" s="125"/>
      <c r="L113" s="122"/>
    </row>
    <row r="114" spans="1:31" s="10" customFormat="1" ht="19.899999999999999" customHeight="1" x14ac:dyDescent="0.2">
      <c r="B114" s="122"/>
      <c r="D114" s="123" t="s">
        <v>158</v>
      </c>
      <c r="E114" s="124"/>
      <c r="F114" s="124"/>
      <c r="G114" s="124"/>
      <c r="H114" s="124"/>
      <c r="I114" s="124"/>
      <c r="J114" s="125"/>
      <c r="L114" s="122"/>
    </row>
    <row r="115" spans="1:31" s="2" customFormat="1" ht="21.75" customHeight="1" x14ac:dyDescent="0.2">
      <c r="A115" s="28"/>
      <c r="B115" s="29"/>
      <c r="C115" s="28"/>
      <c r="D115" s="28"/>
      <c r="E115" s="28"/>
      <c r="F115" s="28"/>
      <c r="G115" s="28"/>
      <c r="H115" s="28"/>
      <c r="I115" s="28"/>
      <c r="J115" s="28"/>
      <c r="K115" s="28"/>
      <c r="L115" s="40"/>
      <c r="S115" s="28"/>
      <c r="T115" s="28"/>
      <c r="U115" s="28"/>
      <c r="V115" s="28"/>
      <c r="W115" s="28"/>
      <c r="X115" s="28"/>
      <c r="Y115" s="28"/>
      <c r="Z115" s="28"/>
      <c r="AA115" s="28"/>
      <c r="AB115" s="28"/>
      <c r="AC115" s="28"/>
      <c r="AD115" s="28"/>
      <c r="AE115" s="28"/>
    </row>
    <row r="116" spans="1:31" s="2" customFormat="1" ht="6.95" customHeight="1" x14ac:dyDescent="0.2">
      <c r="A116" s="28"/>
      <c r="B116" s="45"/>
      <c r="C116" s="46"/>
      <c r="D116" s="46"/>
      <c r="E116" s="46"/>
      <c r="F116" s="46"/>
      <c r="G116" s="46"/>
      <c r="H116" s="46"/>
      <c r="I116" s="46"/>
      <c r="J116" s="46"/>
      <c r="K116" s="46"/>
      <c r="L116" s="40"/>
      <c r="S116" s="28"/>
      <c r="T116" s="28"/>
      <c r="U116" s="28"/>
      <c r="V116" s="28"/>
      <c r="W116" s="28"/>
      <c r="X116" s="28"/>
      <c r="Y116" s="28"/>
      <c r="Z116" s="28"/>
      <c r="AA116" s="28"/>
      <c r="AB116" s="28"/>
      <c r="AC116" s="28"/>
      <c r="AD116" s="28"/>
      <c r="AE116" s="28"/>
    </row>
    <row r="120" spans="1:31" s="2" customFormat="1" ht="6.95" customHeight="1" x14ac:dyDescent="0.2">
      <c r="A120" s="28"/>
      <c r="B120" s="47"/>
      <c r="C120" s="48"/>
      <c r="D120" s="48"/>
      <c r="E120" s="48"/>
      <c r="F120" s="48"/>
      <c r="G120" s="48"/>
      <c r="H120" s="48"/>
      <c r="I120" s="48"/>
      <c r="J120" s="48"/>
      <c r="K120" s="48"/>
      <c r="L120" s="40"/>
      <c r="S120" s="28"/>
      <c r="T120" s="28"/>
      <c r="U120" s="28"/>
      <c r="V120" s="28"/>
      <c r="W120" s="28"/>
      <c r="X120" s="28"/>
      <c r="Y120" s="28"/>
      <c r="Z120" s="28"/>
      <c r="AA120" s="28"/>
      <c r="AB120" s="28"/>
      <c r="AC120" s="28"/>
      <c r="AD120" s="28"/>
      <c r="AE120" s="28"/>
    </row>
    <row r="121" spans="1:31" s="2" customFormat="1" ht="24.95" customHeight="1" x14ac:dyDescent="0.2">
      <c r="A121" s="28"/>
      <c r="B121" s="29"/>
      <c r="C121" s="20" t="s">
        <v>161</v>
      </c>
      <c r="D121" s="28"/>
      <c r="E121" s="28"/>
      <c r="F121" s="28"/>
      <c r="G121" s="28"/>
      <c r="H121" s="28"/>
      <c r="I121" s="28"/>
      <c r="J121" s="28"/>
      <c r="K121" s="28"/>
      <c r="L121" s="40"/>
      <c r="S121" s="28"/>
      <c r="T121" s="28"/>
      <c r="U121" s="28"/>
      <c r="V121" s="28"/>
      <c r="W121" s="28"/>
      <c r="X121" s="28"/>
      <c r="Y121" s="28"/>
      <c r="Z121" s="28"/>
      <c r="AA121" s="28"/>
      <c r="AB121" s="28"/>
      <c r="AC121" s="28"/>
      <c r="AD121" s="28"/>
      <c r="AE121" s="28"/>
    </row>
    <row r="122" spans="1:31" s="2" customFormat="1" ht="6.95" customHeight="1" x14ac:dyDescent="0.2">
      <c r="A122" s="28"/>
      <c r="B122" s="29"/>
      <c r="C122" s="28"/>
      <c r="D122" s="28"/>
      <c r="E122" s="28"/>
      <c r="F122" s="28"/>
      <c r="G122" s="28"/>
      <c r="H122" s="28"/>
      <c r="I122" s="28"/>
      <c r="J122" s="28"/>
      <c r="K122" s="28"/>
      <c r="L122" s="40"/>
      <c r="S122" s="28"/>
      <c r="T122" s="28"/>
      <c r="U122" s="28"/>
      <c r="V122" s="28"/>
      <c r="W122" s="28"/>
      <c r="X122" s="28"/>
      <c r="Y122" s="28"/>
      <c r="Z122" s="28"/>
      <c r="AA122" s="28"/>
      <c r="AB122" s="28"/>
      <c r="AC122" s="28"/>
      <c r="AD122" s="28"/>
      <c r="AE122" s="28"/>
    </row>
    <row r="123" spans="1:31" s="2" customFormat="1" ht="12" customHeight="1" x14ac:dyDescent="0.2">
      <c r="A123" s="28"/>
      <c r="B123" s="29"/>
      <c r="C123" s="25" t="s">
        <v>11</v>
      </c>
      <c r="D123" s="28"/>
      <c r="E123" s="28"/>
      <c r="F123" s="28"/>
      <c r="G123" s="28"/>
      <c r="H123" s="28"/>
      <c r="I123" s="28"/>
      <c r="J123" s="28"/>
      <c r="K123" s="28"/>
      <c r="L123" s="40"/>
      <c r="S123" s="28"/>
      <c r="T123" s="28"/>
      <c r="U123" s="28"/>
      <c r="V123" s="28"/>
      <c r="W123" s="28"/>
      <c r="X123" s="28"/>
      <c r="Y123" s="28"/>
      <c r="Z123" s="28"/>
      <c r="AA123" s="28"/>
      <c r="AB123" s="28"/>
      <c r="AC123" s="28"/>
      <c r="AD123" s="28"/>
      <c r="AE123" s="28"/>
    </row>
    <row r="124" spans="1:31" s="2" customFormat="1" ht="16.5" customHeight="1" x14ac:dyDescent="0.2">
      <c r="A124" s="28"/>
      <c r="B124" s="29"/>
      <c r="C124" s="28"/>
      <c r="D124" s="28"/>
      <c r="E124" s="353" t="str">
        <f>E7</f>
        <v>Lipany OOPZ, Rekonštrukcia objektu</v>
      </c>
      <c r="F124" s="354"/>
      <c r="G124" s="354"/>
      <c r="H124" s="354"/>
      <c r="I124" s="28"/>
      <c r="J124" s="28"/>
      <c r="K124" s="28"/>
      <c r="L124" s="40"/>
      <c r="S124" s="28"/>
      <c r="T124" s="28"/>
      <c r="U124" s="28"/>
      <c r="V124" s="28"/>
      <c r="W124" s="28"/>
      <c r="X124" s="28"/>
      <c r="Y124" s="28"/>
      <c r="Z124" s="28"/>
      <c r="AA124" s="28"/>
      <c r="AB124" s="28"/>
      <c r="AC124" s="28"/>
      <c r="AD124" s="28"/>
      <c r="AE124" s="28"/>
    </row>
    <row r="125" spans="1:31" s="1" customFormat="1" ht="12" customHeight="1" x14ac:dyDescent="0.2">
      <c r="B125" s="19"/>
      <c r="C125" s="25" t="s">
        <v>139</v>
      </c>
      <c r="E125" s="202"/>
      <c r="F125" s="202"/>
      <c r="G125" s="202"/>
      <c r="H125" s="202"/>
      <c r="L125" s="19"/>
    </row>
    <row r="126" spans="1:31" s="1" customFormat="1" ht="16.5" customHeight="1" x14ac:dyDescent="0.2">
      <c r="B126" s="19"/>
      <c r="E126" s="353" t="s">
        <v>140</v>
      </c>
      <c r="F126" s="356"/>
      <c r="G126" s="356"/>
      <c r="H126" s="356"/>
      <c r="L126" s="19"/>
    </row>
    <row r="127" spans="1:31" s="1" customFormat="1" ht="12" customHeight="1" x14ac:dyDescent="0.2">
      <c r="B127" s="19"/>
      <c r="C127" s="25" t="s">
        <v>141</v>
      </c>
      <c r="E127" s="202"/>
      <c r="F127" s="202"/>
      <c r="G127" s="202"/>
      <c r="H127" s="202"/>
      <c r="L127" s="19"/>
    </row>
    <row r="128" spans="1:31" s="2" customFormat="1" ht="16.5" customHeight="1" x14ac:dyDescent="0.2">
      <c r="A128" s="28"/>
      <c r="B128" s="29"/>
      <c r="C128" s="28"/>
      <c r="D128" s="28"/>
      <c r="E128" s="354" t="s">
        <v>142</v>
      </c>
      <c r="F128" s="355"/>
      <c r="G128" s="355"/>
      <c r="H128" s="355"/>
      <c r="I128" s="28"/>
      <c r="J128" s="28"/>
      <c r="K128" s="28"/>
      <c r="L128" s="40"/>
      <c r="S128" s="28"/>
      <c r="T128" s="28"/>
      <c r="U128" s="28"/>
      <c r="V128" s="28"/>
      <c r="W128" s="28"/>
      <c r="X128" s="28"/>
      <c r="Y128" s="28"/>
      <c r="Z128" s="28"/>
      <c r="AA128" s="28"/>
      <c r="AB128" s="28"/>
      <c r="AC128" s="28"/>
      <c r="AD128" s="28"/>
      <c r="AE128" s="28"/>
    </row>
    <row r="129" spans="1:65" s="2" customFormat="1" ht="12" customHeight="1" x14ac:dyDescent="0.2">
      <c r="A129" s="28"/>
      <c r="B129" s="29"/>
      <c r="C129" s="25" t="s">
        <v>143</v>
      </c>
      <c r="D129" s="28"/>
      <c r="E129" s="28"/>
      <c r="F129" s="2" t="s">
        <v>2883</v>
      </c>
      <c r="G129" s="28"/>
      <c r="H129" s="28"/>
      <c r="I129" s="28"/>
      <c r="J129" s="28"/>
      <c r="K129" s="28"/>
      <c r="L129" s="40"/>
      <c r="S129" s="28"/>
      <c r="T129" s="28"/>
      <c r="U129" s="28"/>
      <c r="V129" s="28"/>
      <c r="W129" s="28"/>
      <c r="X129" s="28"/>
      <c r="Y129" s="28"/>
      <c r="Z129" s="28"/>
      <c r="AA129" s="28"/>
      <c r="AB129" s="28"/>
      <c r="AC129" s="28"/>
      <c r="AD129" s="28"/>
      <c r="AE129" s="28"/>
    </row>
    <row r="130" spans="1:65" s="2" customFormat="1" ht="16.5" customHeight="1" x14ac:dyDescent="0.2">
      <c r="A130" s="28"/>
      <c r="B130" s="29"/>
      <c r="C130" s="28"/>
      <c r="D130" s="28"/>
      <c r="E130" s="333" t="str">
        <f>E13</f>
        <v>2 - Zateplenie strešného plášťa</v>
      </c>
      <c r="F130" s="357"/>
      <c r="G130" s="357"/>
      <c r="H130" s="357"/>
      <c r="I130" s="28"/>
      <c r="J130" s="28"/>
      <c r="K130" s="28"/>
      <c r="L130" s="40"/>
      <c r="S130" s="28"/>
      <c r="T130" s="28"/>
      <c r="U130" s="28"/>
      <c r="V130" s="28"/>
      <c r="W130" s="28"/>
      <c r="X130" s="28"/>
      <c r="Y130" s="28"/>
      <c r="Z130" s="28"/>
      <c r="AA130" s="28"/>
      <c r="AB130" s="28"/>
      <c r="AC130" s="28"/>
      <c r="AD130" s="28"/>
      <c r="AE130" s="28"/>
    </row>
    <row r="131" spans="1:65" s="2" customFormat="1" ht="6.95" customHeight="1" x14ac:dyDescent="0.2">
      <c r="A131" s="28"/>
      <c r="B131" s="29"/>
      <c r="C131" s="28"/>
      <c r="D131" s="28"/>
      <c r="E131" s="28"/>
      <c r="F131" s="28"/>
      <c r="G131" s="28"/>
      <c r="H131" s="28"/>
      <c r="I131" s="28"/>
      <c r="J131" s="28"/>
      <c r="K131" s="28"/>
      <c r="L131" s="40"/>
      <c r="S131" s="28"/>
      <c r="T131" s="28"/>
      <c r="U131" s="28"/>
      <c r="V131" s="28"/>
      <c r="W131" s="28"/>
      <c r="X131" s="28"/>
      <c r="Y131" s="28"/>
      <c r="Z131" s="28"/>
      <c r="AA131" s="28"/>
      <c r="AB131" s="28"/>
      <c r="AC131" s="28"/>
      <c r="AD131" s="28"/>
      <c r="AE131" s="28"/>
    </row>
    <row r="132" spans="1:65" s="2" customFormat="1" ht="12" customHeight="1" x14ac:dyDescent="0.2">
      <c r="A132" s="28"/>
      <c r="B132" s="29"/>
      <c r="C132" s="25" t="s">
        <v>15</v>
      </c>
      <c r="D132" s="28"/>
      <c r="E132" s="28"/>
      <c r="F132" s="23" t="str">
        <f>F16</f>
        <v xml:space="preserve"> </v>
      </c>
      <c r="G132" s="28"/>
      <c r="H132" s="28"/>
      <c r="I132" s="25" t="s">
        <v>17</v>
      </c>
      <c r="J132" s="53" t="str">
        <f>IF(J16="","",J16)</f>
        <v>16.12.2022</v>
      </c>
      <c r="K132" s="28"/>
      <c r="L132" s="40"/>
      <c r="S132" s="28"/>
      <c r="T132" s="28"/>
      <c r="U132" s="28"/>
      <c r="V132" s="28"/>
      <c r="W132" s="28"/>
      <c r="X132" s="28"/>
      <c r="Y132" s="28"/>
      <c r="Z132" s="28"/>
      <c r="AA132" s="28"/>
      <c r="AB132" s="28"/>
      <c r="AC132" s="28"/>
      <c r="AD132" s="28"/>
      <c r="AE132" s="28"/>
    </row>
    <row r="133" spans="1:65" s="2" customFormat="1" ht="6.95" customHeight="1" x14ac:dyDescent="0.2">
      <c r="A133" s="28"/>
      <c r="B133" s="29"/>
      <c r="C133" s="28"/>
      <c r="D133" s="28"/>
      <c r="E133" s="28"/>
      <c r="F133" s="28"/>
      <c r="G133" s="28"/>
      <c r="H133" s="28"/>
      <c r="I133" s="28"/>
      <c r="J133" s="28"/>
      <c r="K133" s="28"/>
      <c r="L133" s="40"/>
      <c r="S133" s="28"/>
      <c r="T133" s="28"/>
      <c r="U133" s="28"/>
      <c r="V133" s="28"/>
      <c r="W133" s="28"/>
      <c r="X133" s="28"/>
      <c r="Y133" s="28"/>
      <c r="Z133" s="28"/>
      <c r="AA133" s="28"/>
      <c r="AB133" s="28"/>
      <c r="AC133" s="28"/>
      <c r="AD133" s="28"/>
      <c r="AE133" s="28"/>
    </row>
    <row r="134" spans="1:65" s="2" customFormat="1" ht="40.15" customHeight="1" x14ac:dyDescent="0.2">
      <c r="A134" s="28"/>
      <c r="B134" s="29"/>
      <c r="C134" s="25" t="s">
        <v>19</v>
      </c>
      <c r="D134" s="28"/>
      <c r="E134" s="28"/>
      <c r="F134" s="23" t="str">
        <f>E19</f>
        <v xml:space="preserve"> </v>
      </c>
      <c r="G134" s="28"/>
      <c r="H134" s="28"/>
      <c r="I134" s="25" t="s">
        <v>23</v>
      </c>
      <c r="J134" s="26" t="str">
        <f>E25</f>
        <v>LTK projekt, s.r.o., Jánošíkova 5, 0890 01 Prešov</v>
      </c>
      <c r="K134" s="28"/>
      <c r="L134" s="40"/>
      <c r="S134" s="28"/>
      <c r="T134" s="28"/>
      <c r="U134" s="28"/>
      <c r="V134" s="28"/>
      <c r="W134" s="28"/>
      <c r="X134" s="28"/>
      <c r="Y134" s="28"/>
      <c r="Z134" s="28"/>
      <c r="AA134" s="28"/>
      <c r="AB134" s="28"/>
      <c r="AC134" s="28"/>
      <c r="AD134" s="28"/>
      <c r="AE134" s="28"/>
    </row>
    <row r="135" spans="1:65" s="2" customFormat="1" ht="15.2" customHeight="1" x14ac:dyDescent="0.2">
      <c r="A135" s="28"/>
      <c r="B135" s="29"/>
      <c r="C135" s="25" t="s">
        <v>22</v>
      </c>
      <c r="D135" s="28"/>
      <c r="E135" s="28"/>
      <c r="F135" s="23" t="str">
        <f>IF(E22="","",E22)</f>
        <v xml:space="preserve"> </v>
      </c>
      <c r="G135" s="28"/>
      <c r="H135" s="28"/>
      <c r="I135" s="25" t="s">
        <v>26</v>
      </c>
      <c r="J135" s="26" t="str">
        <f>E28</f>
        <v>Ing. Ľubomnír Tkáč</v>
      </c>
      <c r="K135" s="28"/>
      <c r="L135" s="40"/>
      <c r="S135" s="28"/>
      <c r="T135" s="28"/>
      <c r="U135" s="28"/>
      <c r="V135" s="28"/>
      <c r="W135" s="28"/>
      <c r="X135" s="28"/>
      <c r="Y135" s="28"/>
      <c r="Z135" s="28"/>
      <c r="AA135" s="28"/>
      <c r="AB135" s="28"/>
      <c r="AC135" s="28"/>
      <c r="AD135" s="28"/>
      <c r="AE135" s="28"/>
    </row>
    <row r="136" spans="1:65" s="2" customFormat="1" ht="10.35" customHeight="1" x14ac:dyDescent="0.2">
      <c r="A136" s="28"/>
      <c r="B136" s="29"/>
      <c r="C136" s="28"/>
      <c r="D136" s="28"/>
      <c r="E136" s="28"/>
      <c r="F136" s="28"/>
      <c r="G136" s="28"/>
      <c r="H136" s="28"/>
      <c r="I136" s="28"/>
      <c r="J136" s="28"/>
      <c r="K136" s="28"/>
      <c r="L136" s="40"/>
      <c r="S136" s="28"/>
      <c r="T136" s="28"/>
      <c r="U136" s="28"/>
      <c r="V136" s="28"/>
      <c r="W136" s="28"/>
      <c r="X136" s="28"/>
      <c r="Y136" s="28"/>
      <c r="Z136" s="28"/>
      <c r="AA136" s="28"/>
      <c r="AB136" s="28"/>
      <c r="AC136" s="28"/>
      <c r="AD136" s="28"/>
      <c r="AE136" s="28"/>
    </row>
    <row r="137" spans="1:65" s="11" customFormat="1" ht="29.25" customHeight="1" x14ac:dyDescent="0.2">
      <c r="A137" s="126"/>
      <c r="B137" s="127"/>
      <c r="C137" s="128" t="s">
        <v>162</v>
      </c>
      <c r="D137" s="129" t="s">
        <v>54</v>
      </c>
      <c r="E137" s="129" t="s">
        <v>50</v>
      </c>
      <c r="F137" s="129" t="s">
        <v>51</v>
      </c>
      <c r="G137" s="129" t="s">
        <v>163</v>
      </c>
      <c r="H137" s="129" t="s">
        <v>164</v>
      </c>
      <c r="I137" s="129" t="s">
        <v>165</v>
      </c>
      <c r="J137" s="130" t="s">
        <v>147</v>
      </c>
      <c r="K137" s="131" t="s">
        <v>166</v>
      </c>
      <c r="L137" s="132"/>
      <c r="M137" s="60" t="s">
        <v>1</v>
      </c>
      <c r="N137" s="61" t="s">
        <v>33</v>
      </c>
      <c r="O137" s="61" t="s">
        <v>167</v>
      </c>
      <c r="P137" s="61" t="s">
        <v>168</v>
      </c>
      <c r="Q137" s="61" t="s">
        <v>169</v>
      </c>
      <c r="R137" s="61" t="s">
        <v>170</v>
      </c>
      <c r="S137" s="61" t="s">
        <v>171</v>
      </c>
      <c r="T137" s="62" t="s">
        <v>172</v>
      </c>
      <c r="U137" s="126"/>
      <c r="V137" s="126"/>
      <c r="W137" s="126"/>
      <c r="X137" s="126"/>
      <c r="Y137" s="126"/>
      <c r="Z137" s="126"/>
      <c r="AA137" s="126"/>
      <c r="AB137" s="126"/>
      <c r="AC137" s="126"/>
      <c r="AD137" s="126"/>
      <c r="AE137" s="126"/>
    </row>
    <row r="138" spans="1:65" s="2" customFormat="1" ht="22.9" customHeight="1" x14ac:dyDescent="0.25">
      <c r="A138" s="28"/>
      <c r="B138" s="29"/>
      <c r="C138" s="67" t="s">
        <v>148</v>
      </c>
      <c r="D138" s="28"/>
      <c r="E138" s="28"/>
      <c r="F138" s="28"/>
      <c r="G138" s="28"/>
      <c r="H138" s="28"/>
      <c r="I138" s="28"/>
      <c r="J138" s="133"/>
      <c r="K138" s="28"/>
      <c r="L138" s="29"/>
      <c r="M138" s="63"/>
      <c r="N138" s="54"/>
      <c r="O138" s="64"/>
      <c r="P138" s="134">
        <f>P139+P158</f>
        <v>282.34643437999995</v>
      </c>
      <c r="Q138" s="64"/>
      <c r="R138" s="134">
        <f>R139+R158</f>
        <v>28.156096860000002</v>
      </c>
      <c r="S138" s="64"/>
      <c r="T138" s="135">
        <f>T139+T158</f>
        <v>0.60440500000000008</v>
      </c>
      <c r="U138" s="28"/>
      <c r="V138" s="28"/>
      <c r="W138" s="28"/>
      <c r="X138" s="28"/>
      <c r="Y138" s="28"/>
      <c r="Z138" s="28"/>
      <c r="AA138" s="28"/>
      <c r="AB138" s="28"/>
      <c r="AC138" s="28"/>
      <c r="AD138" s="28"/>
      <c r="AE138" s="28"/>
      <c r="AT138" s="16" t="s">
        <v>68</v>
      </c>
      <c r="AU138" s="16" t="s">
        <v>149</v>
      </c>
      <c r="BK138" s="136">
        <f>BK139+BK158</f>
        <v>0</v>
      </c>
    </row>
    <row r="139" spans="1:65" s="12" customFormat="1" ht="25.9" customHeight="1" x14ac:dyDescent="0.2">
      <c r="B139" s="137"/>
      <c r="D139" s="138" t="s">
        <v>68</v>
      </c>
      <c r="E139" s="139" t="s">
        <v>173</v>
      </c>
      <c r="F139" s="139" t="s">
        <v>174</v>
      </c>
      <c r="J139" s="140"/>
      <c r="L139" s="137"/>
      <c r="M139" s="141"/>
      <c r="N139" s="142"/>
      <c r="O139" s="142"/>
      <c r="P139" s="143">
        <f>P140+P144+P156</f>
        <v>31.168979</v>
      </c>
      <c r="Q139" s="142"/>
      <c r="R139" s="143">
        <f>R140+R144+R156</f>
        <v>6.3637924999999997</v>
      </c>
      <c r="S139" s="142"/>
      <c r="T139" s="144">
        <f>T140+T144+T156</f>
        <v>0</v>
      </c>
      <c r="AR139" s="138" t="s">
        <v>76</v>
      </c>
      <c r="AT139" s="145" t="s">
        <v>68</v>
      </c>
      <c r="AU139" s="145" t="s">
        <v>69</v>
      </c>
      <c r="AY139" s="138" t="s">
        <v>175</v>
      </c>
      <c r="BK139" s="146">
        <f>BK140+BK144+BK156</f>
        <v>0</v>
      </c>
    </row>
    <row r="140" spans="1:65" s="12" customFormat="1" ht="22.9" customHeight="1" x14ac:dyDescent="0.2">
      <c r="B140" s="137"/>
      <c r="D140" s="138" t="s">
        <v>68</v>
      </c>
      <c r="E140" s="147" t="s">
        <v>93</v>
      </c>
      <c r="F140" s="147" t="s">
        <v>176</v>
      </c>
      <c r="J140" s="148"/>
      <c r="L140" s="137"/>
      <c r="M140" s="141"/>
      <c r="N140" s="142"/>
      <c r="O140" s="142"/>
      <c r="P140" s="143">
        <f>SUM(P141:P143)</f>
        <v>12.409215</v>
      </c>
      <c r="Q140" s="142"/>
      <c r="R140" s="143">
        <f>SUM(R141:R143)</f>
        <v>0.2147925</v>
      </c>
      <c r="S140" s="142"/>
      <c r="T140" s="144">
        <f>SUM(T141:T143)</f>
        <v>0</v>
      </c>
      <c r="AR140" s="138" t="s">
        <v>76</v>
      </c>
      <c r="AT140" s="145" t="s">
        <v>68</v>
      </c>
      <c r="AU140" s="145" t="s">
        <v>76</v>
      </c>
      <c r="AY140" s="138" t="s">
        <v>175</v>
      </c>
      <c r="BK140" s="146">
        <f>SUM(BK141:BK143)</f>
        <v>0</v>
      </c>
    </row>
    <row r="141" spans="1:65" s="2" customFormat="1" ht="21.75" customHeight="1" x14ac:dyDescent="0.2">
      <c r="A141" s="28"/>
      <c r="B141" s="149"/>
      <c r="C141" s="150" t="s">
        <v>76</v>
      </c>
      <c r="D141" s="150" t="s">
        <v>177</v>
      </c>
      <c r="E141" s="151" t="s">
        <v>198</v>
      </c>
      <c r="F141" s="152" t="s">
        <v>199</v>
      </c>
      <c r="G141" s="153" t="s">
        <v>180</v>
      </c>
      <c r="H141" s="154">
        <v>9.75</v>
      </c>
      <c r="I141" s="155"/>
      <c r="J141" s="155"/>
      <c r="K141" s="156"/>
      <c r="L141" s="29"/>
      <c r="M141" s="157" t="s">
        <v>1</v>
      </c>
      <c r="N141" s="158" t="s">
        <v>35</v>
      </c>
      <c r="O141" s="159">
        <v>0.35865999999999998</v>
      </c>
      <c r="P141" s="159">
        <f>O141*H141</f>
        <v>3.4969349999999997</v>
      </c>
      <c r="Q141" s="159">
        <v>3.2200000000000002E-3</v>
      </c>
      <c r="R141" s="159">
        <f>Q141*H141</f>
        <v>3.1394999999999999E-2</v>
      </c>
      <c r="S141" s="159">
        <v>0</v>
      </c>
      <c r="T141" s="160">
        <f>S141*H141</f>
        <v>0</v>
      </c>
      <c r="U141" s="28"/>
      <c r="V141" s="28"/>
      <c r="W141" s="28"/>
      <c r="X141" s="28"/>
      <c r="Y141" s="28"/>
      <c r="Z141" s="28"/>
      <c r="AA141" s="28"/>
      <c r="AB141" s="28"/>
      <c r="AC141" s="28"/>
      <c r="AD141" s="28"/>
      <c r="AE141" s="28"/>
      <c r="AR141" s="161" t="s">
        <v>86</v>
      </c>
      <c r="AT141" s="161" t="s">
        <v>177</v>
      </c>
      <c r="AU141" s="161" t="s">
        <v>80</v>
      </c>
      <c r="AY141" s="16" t="s">
        <v>175</v>
      </c>
      <c r="BE141" s="162">
        <f>IF(N141="základná",J141,0)</f>
        <v>0</v>
      </c>
      <c r="BF141" s="162">
        <f>IF(N141="znížená",J141,0)</f>
        <v>0</v>
      </c>
      <c r="BG141" s="162">
        <f>IF(N141="zákl. prenesená",J141,0)</f>
        <v>0</v>
      </c>
      <c r="BH141" s="162">
        <f>IF(N141="zníž. prenesená",J141,0)</f>
        <v>0</v>
      </c>
      <c r="BI141" s="162">
        <f>IF(N141="nulová",J141,0)</f>
        <v>0</v>
      </c>
      <c r="BJ141" s="16" t="s">
        <v>80</v>
      </c>
      <c r="BK141" s="162">
        <f>ROUND(I141*H141,2)</f>
        <v>0</v>
      </c>
      <c r="BL141" s="16" t="s">
        <v>86</v>
      </c>
      <c r="BM141" s="161" t="s">
        <v>436</v>
      </c>
    </row>
    <row r="142" spans="1:65" s="2" customFormat="1" ht="24.2" customHeight="1" x14ac:dyDescent="0.2">
      <c r="A142" s="28"/>
      <c r="B142" s="149"/>
      <c r="C142" s="150" t="s">
        <v>80</v>
      </c>
      <c r="D142" s="150" t="s">
        <v>177</v>
      </c>
      <c r="E142" s="151" t="s">
        <v>437</v>
      </c>
      <c r="F142" s="152" t="s">
        <v>438</v>
      </c>
      <c r="G142" s="153" t="s">
        <v>180</v>
      </c>
      <c r="H142" s="154">
        <v>9.75</v>
      </c>
      <c r="I142" s="155"/>
      <c r="J142" s="155"/>
      <c r="K142" s="156"/>
      <c r="L142" s="29"/>
      <c r="M142" s="157" t="s">
        <v>1</v>
      </c>
      <c r="N142" s="158" t="s">
        <v>35</v>
      </c>
      <c r="O142" s="159">
        <v>0.91408</v>
      </c>
      <c r="P142" s="159">
        <f>O142*H142</f>
        <v>8.9122800000000009</v>
      </c>
      <c r="Q142" s="159">
        <v>1.881E-2</v>
      </c>
      <c r="R142" s="159">
        <f>Q142*H142</f>
        <v>0.18339749999999999</v>
      </c>
      <c r="S142" s="159">
        <v>0</v>
      </c>
      <c r="T142" s="160">
        <f>S142*H142</f>
        <v>0</v>
      </c>
      <c r="U142" s="28"/>
      <c r="V142" s="28"/>
      <c r="W142" s="28"/>
      <c r="X142" s="28"/>
      <c r="Y142" s="28"/>
      <c r="Z142" s="28"/>
      <c r="AA142" s="28"/>
      <c r="AB142" s="28"/>
      <c r="AC142" s="28"/>
      <c r="AD142" s="28"/>
      <c r="AE142" s="28"/>
      <c r="AR142" s="161" t="s">
        <v>86</v>
      </c>
      <c r="AT142" s="161" t="s">
        <v>177</v>
      </c>
      <c r="AU142" s="161" t="s">
        <v>80</v>
      </c>
      <c r="AY142" s="16" t="s">
        <v>175</v>
      </c>
      <c r="BE142" s="162">
        <f>IF(N142="základná",J142,0)</f>
        <v>0</v>
      </c>
      <c r="BF142" s="162">
        <f>IF(N142="znížená",J142,0)</f>
        <v>0</v>
      </c>
      <c r="BG142" s="162">
        <f>IF(N142="zákl. prenesená",J142,0)</f>
        <v>0</v>
      </c>
      <c r="BH142" s="162">
        <f>IF(N142="zníž. prenesená",J142,0)</f>
        <v>0</v>
      </c>
      <c r="BI142" s="162">
        <f>IF(N142="nulová",J142,0)</f>
        <v>0</v>
      </c>
      <c r="BJ142" s="16" t="s">
        <v>80</v>
      </c>
      <c r="BK142" s="162">
        <f>ROUND(I142*H142,2)</f>
        <v>0</v>
      </c>
      <c r="BL142" s="16" t="s">
        <v>86</v>
      </c>
      <c r="BM142" s="161" t="s">
        <v>439</v>
      </c>
    </row>
    <row r="143" spans="1:65" s="13" customFormat="1" x14ac:dyDescent="0.2">
      <c r="B143" s="163"/>
      <c r="D143" s="164" t="s">
        <v>182</v>
      </c>
      <c r="E143" s="165" t="s">
        <v>1</v>
      </c>
      <c r="F143" s="166" t="s">
        <v>440</v>
      </c>
      <c r="H143" s="167">
        <v>9.75</v>
      </c>
      <c r="L143" s="163"/>
      <c r="M143" s="168"/>
      <c r="N143" s="169"/>
      <c r="O143" s="169"/>
      <c r="P143" s="169"/>
      <c r="Q143" s="169"/>
      <c r="R143" s="169"/>
      <c r="S143" s="169"/>
      <c r="T143" s="170"/>
      <c r="AT143" s="165" t="s">
        <v>182</v>
      </c>
      <c r="AU143" s="165" t="s">
        <v>80</v>
      </c>
      <c r="AV143" s="13" t="s">
        <v>80</v>
      </c>
      <c r="AW143" s="13" t="s">
        <v>25</v>
      </c>
      <c r="AX143" s="13" t="s">
        <v>76</v>
      </c>
      <c r="AY143" s="165" t="s">
        <v>175</v>
      </c>
    </row>
    <row r="144" spans="1:65" s="12" customFormat="1" ht="22.9" customHeight="1" x14ac:dyDescent="0.2">
      <c r="B144" s="137"/>
      <c r="D144" s="138" t="s">
        <v>68</v>
      </c>
      <c r="E144" s="147" t="s">
        <v>102</v>
      </c>
      <c r="F144" s="147" t="s">
        <v>226</v>
      </c>
      <c r="J144" s="148"/>
      <c r="L144" s="137"/>
      <c r="M144" s="141"/>
      <c r="N144" s="142"/>
      <c r="O144" s="142"/>
      <c r="P144" s="143">
        <f>SUM(P145:P155)</f>
        <v>3.085232</v>
      </c>
      <c r="Q144" s="142"/>
      <c r="R144" s="143">
        <f>SUM(R145:R155)</f>
        <v>6.149</v>
      </c>
      <c r="S144" s="142"/>
      <c r="T144" s="144">
        <f>SUM(T145:T155)</f>
        <v>0</v>
      </c>
      <c r="AR144" s="138" t="s">
        <v>76</v>
      </c>
      <c r="AT144" s="145" t="s">
        <v>68</v>
      </c>
      <c r="AU144" s="145" t="s">
        <v>76</v>
      </c>
      <c r="AY144" s="138" t="s">
        <v>175</v>
      </c>
      <c r="BK144" s="146">
        <f>SUM(BK145:BK155)</f>
        <v>0</v>
      </c>
    </row>
    <row r="145" spans="1:65" s="2" customFormat="1" ht="21.75" customHeight="1" x14ac:dyDescent="0.2">
      <c r="A145" s="28"/>
      <c r="B145" s="149"/>
      <c r="C145" s="150" t="s">
        <v>83</v>
      </c>
      <c r="D145" s="150" t="s">
        <v>177</v>
      </c>
      <c r="E145" s="151" t="s">
        <v>266</v>
      </c>
      <c r="F145" s="152" t="s">
        <v>267</v>
      </c>
      <c r="G145" s="153" t="s">
        <v>250</v>
      </c>
      <c r="H145" s="154">
        <v>13</v>
      </c>
      <c r="I145" s="155"/>
      <c r="J145" s="155"/>
      <c r="K145" s="156"/>
      <c r="L145" s="29"/>
      <c r="M145" s="157" t="s">
        <v>1</v>
      </c>
      <c r="N145" s="158" t="s">
        <v>35</v>
      </c>
      <c r="O145" s="159">
        <v>0</v>
      </c>
      <c r="P145" s="159">
        <f>O145*H145</f>
        <v>0</v>
      </c>
      <c r="Q145" s="159">
        <v>0.47299999999999998</v>
      </c>
      <c r="R145" s="159">
        <f>Q145*H145</f>
        <v>6.149</v>
      </c>
      <c r="S145" s="159">
        <v>0</v>
      </c>
      <c r="T145" s="160">
        <f>S145*H145</f>
        <v>0</v>
      </c>
      <c r="U145" s="28"/>
      <c r="V145" s="28"/>
      <c r="W145" s="28"/>
      <c r="X145" s="28"/>
      <c r="Y145" s="28"/>
      <c r="Z145" s="28"/>
      <c r="AA145" s="28"/>
      <c r="AB145" s="28"/>
      <c r="AC145" s="28"/>
      <c r="AD145" s="28"/>
      <c r="AE145" s="28"/>
      <c r="AR145" s="161" t="s">
        <v>86</v>
      </c>
      <c r="AT145" s="161" t="s">
        <v>177</v>
      </c>
      <c r="AU145" s="161" t="s">
        <v>80</v>
      </c>
      <c r="AY145" s="16" t="s">
        <v>175</v>
      </c>
      <c r="BE145" s="162">
        <f>IF(N145="základná",J145,0)</f>
        <v>0</v>
      </c>
      <c r="BF145" s="162">
        <f>IF(N145="znížená",J145,0)</f>
        <v>0</v>
      </c>
      <c r="BG145" s="162">
        <f>IF(N145="zákl. prenesená",J145,0)</f>
        <v>0</v>
      </c>
      <c r="BH145" s="162">
        <f>IF(N145="zníž. prenesená",J145,0)</f>
        <v>0</v>
      </c>
      <c r="BI145" s="162">
        <f>IF(N145="nulová",J145,0)</f>
        <v>0</v>
      </c>
      <c r="BJ145" s="16" t="s">
        <v>80</v>
      </c>
      <c r="BK145" s="162">
        <f>ROUND(I145*H145,2)</f>
        <v>0</v>
      </c>
      <c r="BL145" s="16" t="s">
        <v>86</v>
      </c>
      <c r="BM145" s="161" t="s">
        <v>441</v>
      </c>
    </row>
    <row r="146" spans="1:65" s="2" customFormat="1" ht="16.5" customHeight="1" x14ac:dyDescent="0.2">
      <c r="A146" s="28"/>
      <c r="B146" s="149"/>
      <c r="C146" s="150" t="s">
        <v>86</v>
      </c>
      <c r="D146" s="150" t="s">
        <v>177</v>
      </c>
      <c r="E146" s="151" t="s">
        <v>280</v>
      </c>
      <c r="F146" s="152" t="s">
        <v>281</v>
      </c>
      <c r="G146" s="153" t="s">
        <v>282</v>
      </c>
      <c r="H146" s="154">
        <v>0.60399999999999998</v>
      </c>
      <c r="I146" s="155"/>
      <c r="J146" s="155"/>
      <c r="K146" s="156"/>
      <c r="L146" s="29"/>
      <c r="M146" s="157" t="s">
        <v>1</v>
      </c>
      <c r="N146" s="158" t="s">
        <v>35</v>
      </c>
      <c r="O146" s="159">
        <v>1.972</v>
      </c>
      <c r="P146" s="159">
        <f>O146*H146</f>
        <v>1.1910879999999999</v>
      </c>
      <c r="Q146" s="159">
        <v>0</v>
      </c>
      <c r="R146" s="159">
        <f>Q146*H146</f>
        <v>0</v>
      </c>
      <c r="S146" s="159">
        <v>0</v>
      </c>
      <c r="T146" s="160">
        <f>S146*H146</f>
        <v>0</v>
      </c>
      <c r="U146" s="28"/>
      <c r="V146" s="28"/>
      <c r="W146" s="28"/>
      <c r="X146" s="28"/>
      <c r="Y146" s="28"/>
      <c r="Z146" s="28"/>
      <c r="AA146" s="28"/>
      <c r="AB146" s="28"/>
      <c r="AC146" s="28"/>
      <c r="AD146" s="28"/>
      <c r="AE146" s="28"/>
      <c r="AR146" s="161" t="s">
        <v>86</v>
      </c>
      <c r="AT146" s="161" t="s">
        <v>177</v>
      </c>
      <c r="AU146" s="161" t="s">
        <v>80</v>
      </c>
      <c r="AY146" s="16" t="s">
        <v>175</v>
      </c>
      <c r="BE146" s="162">
        <f>IF(N146="základná",J146,0)</f>
        <v>0</v>
      </c>
      <c r="BF146" s="162">
        <f>IF(N146="znížená",J146,0)</f>
        <v>0</v>
      </c>
      <c r="BG146" s="162">
        <f>IF(N146="zákl. prenesená",J146,0)</f>
        <v>0</v>
      </c>
      <c r="BH146" s="162">
        <f>IF(N146="zníž. prenesená",J146,0)</f>
        <v>0</v>
      </c>
      <c r="BI146" s="162">
        <f>IF(N146="nulová",J146,0)</f>
        <v>0</v>
      </c>
      <c r="BJ146" s="16" t="s">
        <v>80</v>
      </c>
      <c r="BK146" s="162">
        <f>ROUND(I146*H146,2)</f>
        <v>0</v>
      </c>
      <c r="BL146" s="16" t="s">
        <v>86</v>
      </c>
      <c r="BM146" s="161" t="s">
        <v>442</v>
      </c>
    </row>
    <row r="147" spans="1:65" s="2" customFormat="1" ht="24.2" customHeight="1" x14ac:dyDescent="0.2">
      <c r="A147" s="28"/>
      <c r="B147" s="149"/>
      <c r="C147" s="150" t="s">
        <v>91</v>
      </c>
      <c r="D147" s="150" t="s">
        <v>177</v>
      </c>
      <c r="E147" s="151" t="s">
        <v>284</v>
      </c>
      <c r="F147" s="152" t="s">
        <v>285</v>
      </c>
      <c r="G147" s="153" t="s">
        <v>282</v>
      </c>
      <c r="H147" s="154">
        <v>1.208</v>
      </c>
      <c r="I147" s="155"/>
      <c r="J147" s="155"/>
      <c r="K147" s="156"/>
      <c r="L147" s="29"/>
      <c r="M147" s="157" t="s">
        <v>1</v>
      </c>
      <c r="N147" s="158" t="s">
        <v>35</v>
      </c>
      <c r="O147" s="159">
        <v>0.61899999999999999</v>
      </c>
      <c r="P147" s="159">
        <f>O147*H147</f>
        <v>0.74775199999999997</v>
      </c>
      <c r="Q147" s="159">
        <v>0</v>
      </c>
      <c r="R147" s="159">
        <f>Q147*H147</f>
        <v>0</v>
      </c>
      <c r="S147" s="159">
        <v>0</v>
      </c>
      <c r="T147" s="160">
        <f>S147*H147</f>
        <v>0</v>
      </c>
      <c r="U147" s="28"/>
      <c r="V147" s="28"/>
      <c r="W147" s="28"/>
      <c r="X147" s="28"/>
      <c r="Y147" s="28"/>
      <c r="Z147" s="28"/>
      <c r="AA147" s="28"/>
      <c r="AB147" s="28"/>
      <c r="AC147" s="28"/>
      <c r="AD147" s="28"/>
      <c r="AE147" s="28"/>
      <c r="AR147" s="161" t="s">
        <v>86</v>
      </c>
      <c r="AT147" s="161" t="s">
        <v>177</v>
      </c>
      <c r="AU147" s="161" t="s">
        <v>80</v>
      </c>
      <c r="AY147" s="16" t="s">
        <v>175</v>
      </c>
      <c r="BE147" s="162">
        <f>IF(N147="základná",J147,0)</f>
        <v>0</v>
      </c>
      <c r="BF147" s="162">
        <f>IF(N147="znížená",J147,0)</f>
        <v>0</v>
      </c>
      <c r="BG147" s="162">
        <f>IF(N147="zákl. prenesená",J147,0)</f>
        <v>0</v>
      </c>
      <c r="BH147" s="162">
        <f>IF(N147="zníž. prenesená",J147,0)</f>
        <v>0</v>
      </c>
      <c r="BI147" s="162">
        <f>IF(N147="nulová",J147,0)</f>
        <v>0</v>
      </c>
      <c r="BJ147" s="16" t="s">
        <v>80</v>
      </c>
      <c r="BK147" s="162">
        <f>ROUND(I147*H147,2)</f>
        <v>0</v>
      </c>
      <c r="BL147" s="16" t="s">
        <v>86</v>
      </c>
      <c r="BM147" s="161" t="s">
        <v>443</v>
      </c>
    </row>
    <row r="148" spans="1:65" s="13" customFormat="1" x14ac:dyDescent="0.2">
      <c r="B148" s="163"/>
      <c r="D148" s="164" t="s">
        <v>182</v>
      </c>
      <c r="F148" s="166" t="s">
        <v>444</v>
      </c>
      <c r="H148" s="167">
        <v>1.208</v>
      </c>
      <c r="L148" s="163"/>
      <c r="M148" s="168"/>
      <c r="N148" s="169"/>
      <c r="O148" s="169"/>
      <c r="P148" s="169"/>
      <c r="Q148" s="169"/>
      <c r="R148" s="169"/>
      <c r="S148" s="169"/>
      <c r="T148" s="170"/>
      <c r="AT148" s="165" t="s">
        <v>182</v>
      </c>
      <c r="AU148" s="165" t="s">
        <v>80</v>
      </c>
      <c r="AV148" s="13" t="s">
        <v>80</v>
      </c>
      <c r="AW148" s="13" t="s">
        <v>3</v>
      </c>
      <c r="AX148" s="13" t="s">
        <v>76</v>
      </c>
      <c r="AY148" s="165" t="s">
        <v>175</v>
      </c>
    </row>
    <row r="149" spans="1:65" s="2" customFormat="1" ht="21.75" customHeight="1" x14ac:dyDescent="0.2">
      <c r="A149" s="28"/>
      <c r="B149" s="149"/>
      <c r="C149" s="150" t="s">
        <v>93</v>
      </c>
      <c r="D149" s="150" t="s">
        <v>177</v>
      </c>
      <c r="E149" s="151" t="s">
        <v>288</v>
      </c>
      <c r="F149" s="152" t="s">
        <v>289</v>
      </c>
      <c r="G149" s="153" t="s">
        <v>282</v>
      </c>
      <c r="H149" s="154">
        <v>0.60399999999999998</v>
      </c>
      <c r="I149" s="155"/>
      <c r="J149" s="155"/>
      <c r="K149" s="156"/>
      <c r="L149" s="29"/>
      <c r="M149" s="157" t="s">
        <v>1</v>
      </c>
      <c r="N149" s="158" t="s">
        <v>35</v>
      </c>
      <c r="O149" s="159">
        <v>0.59799999999999998</v>
      </c>
      <c r="P149" s="159">
        <f>O149*H149</f>
        <v>0.36119199999999996</v>
      </c>
      <c r="Q149" s="159">
        <v>0</v>
      </c>
      <c r="R149" s="159">
        <f>Q149*H149</f>
        <v>0</v>
      </c>
      <c r="S149" s="159">
        <v>0</v>
      </c>
      <c r="T149" s="160">
        <f>S149*H149</f>
        <v>0</v>
      </c>
      <c r="U149" s="28"/>
      <c r="V149" s="28"/>
      <c r="W149" s="28"/>
      <c r="X149" s="28"/>
      <c r="Y149" s="28"/>
      <c r="Z149" s="28"/>
      <c r="AA149" s="28"/>
      <c r="AB149" s="28"/>
      <c r="AC149" s="28"/>
      <c r="AD149" s="28"/>
      <c r="AE149" s="28"/>
      <c r="AR149" s="161" t="s">
        <v>86</v>
      </c>
      <c r="AT149" s="161" t="s">
        <v>177</v>
      </c>
      <c r="AU149" s="161" t="s">
        <v>80</v>
      </c>
      <c r="AY149" s="16" t="s">
        <v>175</v>
      </c>
      <c r="BE149" s="162">
        <f>IF(N149="základná",J149,0)</f>
        <v>0</v>
      </c>
      <c r="BF149" s="162">
        <f>IF(N149="znížená",J149,0)</f>
        <v>0</v>
      </c>
      <c r="BG149" s="162">
        <f>IF(N149="zákl. prenesená",J149,0)</f>
        <v>0</v>
      </c>
      <c r="BH149" s="162">
        <f>IF(N149="zníž. prenesená",J149,0)</f>
        <v>0</v>
      </c>
      <c r="BI149" s="162">
        <f>IF(N149="nulová",J149,0)</f>
        <v>0</v>
      </c>
      <c r="BJ149" s="16" t="s">
        <v>80</v>
      </c>
      <c r="BK149" s="162">
        <f>ROUND(I149*H149,2)</f>
        <v>0</v>
      </c>
      <c r="BL149" s="16" t="s">
        <v>86</v>
      </c>
      <c r="BM149" s="161" t="s">
        <v>445</v>
      </c>
    </row>
    <row r="150" spans="1:65" s="2" customFormat="1" ht="24.2" customHeight="1" x14ac:dyDescent="0.2">
      <c r="A150" s="28"/>
      <c r="B150" s="149"/>
      <c r="C150" s="150" t="s">
        <v>97</v>
      </c>
      <c r="D150" s="150" t="s">
        <v>177</v>
      </c>
      <c r="E150" s="151" t="s">
        <v>292</v>
      </c>
      <c r="F150" s="152" t="s">
        <v>293</v>
      </c>
      <c r="G150" s="153" t="s">
        <v>282</v>
      </c>
      <c r="H150" s="154">
        <v>18.12</v>
      </c>
      <c r="I150" s="155"/>
      <c r="J150" s="155"/>
      <c r="K150" s="156"/>
      <c r="L150" s="29"/>
      <c r="M150" s="157" t="s">
        <v>1</v>
      </c>
      <c r="N150" s="158" t="s">
        <v>35</v>
      </c>
      <c r="O150" s="159">
        <v>7.0000000000000001E-3</v>
      </c>
      <c r="P150" s="159">
        <f>O150*H150</f>
        <v>0.12684000000000001</v>
      </c>
      <c r="Q150" s="159">
        <v>0</v>
      </c>
      <c r="R150" s="159">
        <f>Q150*H150</f>
        <v>0</v>
      </c>
      <c r="S150" s="159">
        <v>0</v>
      </c>
      <c r="T150" s="160">
        <f>S150*H150</f>
        <v>0</v>
      </c>
      <c r="U150" s="28"/>
      <c r="V150" s="28"/>
      <c r="W150" s="28"/>
      <c r="X150" s="28"/>
      <c r="Y150" s="28"/>
      <c r="Z150" s="28"/>
      <c r="AA150" s="28"/>
      <c r="AB150" s="28"/>
      <c r="AC150" s="28"/>
      <c r="AD150" s="28"/>
      <c r="AE150" s="28"/>
      <c r="AR150" s="161" t="s">
        <v>86</v>
      </c>
      <c r="AT150" s="161" t="s">
        <v>177</v>
      </c>
      <c r="AU150" s="161" t="s">
        <v>80</v>
      </c>
      <c r="AY150" s="16" t="s">
        <v>175</v>
      </c>
      <c r="BE150" s="162">
        <f>IF(N150="základná",J150,0)</f>
        <v>0</v>
      </c>
      <c r="BF150" s="162">
        <f>IF(N150="znížená",J150,0)</f>
        <v>0</v>
      </c>
      <c r="BG150" s="162">
        <f>IF(N150="zákl. prenesená",J150,0)</f>
        <v>0</v>
      </c>
      <c r="BH150" s="162">
        <f>IF(N150="zníž. prenesená",J150,0)</f>
        <v>0</v>
      </c>
      <c r="BI150" s="162">
        <f>IF(N150="nulová",J150,0)</f>
        <v>0</v>
      </c>
      <c r="BJ150" s="16" t="s">
        <v>80</v>
      </c>
      <c r="BK150" s="162">
        <f>ROUND(I150*H150,2)</f>
        <v>0</v>
      </c>
      <c r="BL150" s="16" t="s">
        <v>86</v>
      </c>
      <c r="BM150" s="161" t="s">
        <v>446</v>
      </c>
    </row>
    <row r="151" spans="1:65" s="13" customFormat="1" x14ac:dyDescent="0.2">
      <c r="B151" s="163"/>
      <c r="D151" s="164" t="s">
        <v>182</v>
      </c>
      <c r="F151" s="166" t="s">
        <v>447</v>
      </c>
      <c r="H151" s="167">
        <v>18.12</v>
      </c>
      <c r="L151" s="163"/>
      <c r="M151" s="168"/>
      <c r="N151" s="169"/>
      <c r="O151" s="169"/>
      <c r="P151" s="169"/>
      <c r="Q151" s="169"/>
      <c r="R151" s="169"/>
      <c r="S151" s="169"/>
      <c r="T151" s="170"/>
      <c r="AT151" s="165" t="s">
        <v>182</v>
      </c>
      <c r="AU151" s="165" t="s">
        <v>80</v>
      </c>
      <c r="AV151" s="13" t="s">
        <v>80</v>
      </c>
      <c r="AW151" s="13" t="s">
        <v>3</v>
      </c>
      <c r="AX151" s="13" t="s">
        <v>76</v>
      </c>
      <c r="AY151" s="165" t="s">
        <v>175</v>
      </c>
    </row>
    <row r="152" spans="1:65" s="2" customFormat="1" ht="24.2" customHeight="1" x14ac:dyDescent="0.2">
      <c r="A152" s="28"/>
      <c r="B152" s="149"/>
      <c r="C152" s="150" t="s">
        <v>99</v>
      </c>
      <c r="D152" s="150" t="s">
        <v>177</v>
      </c>
      <c r="E152" s="151" t="s">
        <v>297</v>
      </c>
      <c r="F152" s="152" t="s">
        <v>298</v>
      </c>
      <c r="G152" s="153" t="s">
        <v>282</v>
      </c>
      <c r="H152" s="154">
        <v>0.60399999999999998</v>
      </c>
      <c r="I152" s="155"/>
      <c r="J152" s="155"/>
      <c r="K152" s="156"/>
      <c r="L152" s="29"/>
      <c r="M152" s="157" t="s">
        <v>1</v>
      </c>
      <c r="N152" s="158" t="s">
        <v>35</v>
      </c>
      <c r="O152" s="159">
        <v>0.89</v>
      </c>
      <c r="P152" s="159">
        <f>O152*H152</f>
        <v>0.53756000000000004</v>
      </c>
      <c r="Q152" s="159">
        <v>0</v>
      </c>
      <c r="R152" s="159">
        <f>Q152*H152</f>
        <v>0</v>
      </c>
      <c r="S152" s="159">
        <v>0</v>
      </c>
      <c r="T152" s="160">
        <f>S152*H152</f>
        <v>0</v>
      </c>
      <c r="U152" s="28"/>
      <c r="V152" s="28"/>
      <c r="W152" s="28"/>
      <c r="X152" s="28"/>
      <c r="Y152" s="28"/>
      <c r="Z152" s="28"/>
      <c r="AA152" s="28"/>
      <c r="AB152" s="28"/>
      <c r="AC152" s="28"/>
      <c r="AD152" s="28"/>
      <c r="AE152" s="28"/>
      <c r="AR152" s="161" t="s">
        <v>86</v>
      </c>
      <c r="AT152" s="161" t="s">
        <v>177</v>
      </c>
      <c r="AU152" s="161" t="s">
        <v>80</v>
      </c>
      <c r="AY152" s="16" t="s">
        <v>175</v>
      </c>
      <c r="BE152" s="162">
        <f>IF(N152="základná",J152,0)</f>
        <v>0</v>
      </c>
      <c r="BF152" s="162">
        <f>IF(N152="znížená",J152,0)</f>
        <v>0</v>
      </c>
      <c r="BG152" s="162">
        <f>IF(N152="zákl. prenesená",J152,0)</f>
        <v>0</v>
      </c>
      <c r="BH152" s="162">
        <f>IF(N152="zníž. prenesená",J152,0)</f>
        <v>0</v>
      </c>
      <c r="BI152" s="162">
        <f>IF(N152="nulová",J152,0)</f>
        <v>0</v>
      </c>
      <c r="BJ152" s="16" t="s">
        <v>80</v>
      </c>
      <c r="BK152" s="162">
        <f>ROUND(I152*H152,2)</f>
        <v>0</v>
      </c>
      <c r="BL152" s="16" t="s">
        <v>86</v>
      </c>
      <c r="BM152" s="161" t="s">
        <v>448</v>
      </c>
    </row>
    <row r="153" spans="1:65" s="2" customFormat="1" ht="24.2" customHeight="1" x14ac:dyDescent="0.2">
      <c r="A153" s="28"/>
      <c r="B153" s="149"/>
      <c r="C153" s="150" t="s">
        <v>102</v>
      </c>
      <c r="D153" s="150" t="s">
        <v>177</v>
      </c>
      <c r="E153" s="151" t="s">
        <v>301</v>
      </c>
      <c r="F153" s="152" t="s">
        <v>302</v>
      </c>
      <c r="G153" s="153" t="s">
        <v>282</v>
      </c>
      <c r="H153" s="154">
        <v>1.208</v>
      </c>
      <c r="I153" s="155"/>
      <c r="J153" s="155"/>
      <c r="K153" s="156"/>
      <c r="L153" s="29"/>
      <c r="M153" s="157" t="s">
        <v>1</v>
      </c>
      <c r="N153" s="158" t="s">
        <v>35</v>
      </c>
      <c r="O153" s="159">
        <v>0.1</v>
      </c>
      <c r="P153" s="159">
        <f>O153*H153</f>
        <v>0.1208</v>
      </c>
      <c r="Q153" s="159">
        <v>0</v>
      </c>
      <c r="R153" s="159">
        <f>Q153*H153</f>
        <v>0</v>
      </c>
      <c r="S153" s="159">
        <v>0</v>
      </c>
      <c r="T153" s="160">
        <f>S153*H153</f>
        <v>0</v>
      </c>
      <c r="U153" s="28"/>
      <c r="V153" s="28"/>
      <c r="W153" s="28"/>
      <c r="X153" s="28"/>
      <c r="Y153" s="28"/>
      <c r="Z153" s="28"/>
      <c r="AA153" s="28"/>
      <c r="AB153" s="28"/>
      <c r="AC153" s="28"/>
      <c r="AD153" s="28"/>
      <c r="AE153" s="28"/>
      <c r="AR153" s="161" t="s">
        <v>86</v>
      </c>
      <c r="AT153" s="161" t="s">
        <v>177</v>
      </c>
      <c r="AU153" s="161" t="s">
        <v>80</v>
      </c>
      <c r="AY153" s="16" t="s">
        <v>175</v>
      </c>
      <c r="BE153" s="162">
        <f>IF(N153="základná",J153,0)</f>
        <v>0</v>
      </c>
      <c r="BF153" s="162">
        <f>IF(N153="znížená",J153,0)</f>
        <v>0</v>
      </c>
      <c r="BG153" s="162">
        <f>IF(N153="zákl. prenesená",J153,0)</f>
        <v>0</v>
      </c>
      <c r="BH153" s="162">
        <f>IF(N153="zníž. prenesená",J153,0)</f>
        <v>0</v>
      </c>
      <c r="BI153" s="162">
        <f>IF(N153="nulová",J153,0)</f>
        <v>0</v>
      </c>
      <c r="BJ153" s="16" t="s">
        <v>80</v>
      </c>
      <c r="BK153" s="162">
        <f>ROUND(I153*H153,2)</f>
        <v>0</v>
      </c>
      <c r="BL153" s="16" t="s">
        <v>86</v>
      </c>
      <c r="BM153" s="161" t="s">
        <v>449</v>
      </c>
    </row>
    <row r="154" spans="1:65" s="13" customFormat="1" x14ac:dyDescent="0.2">
      <c r="B154" s="163"/>
      <c r="D154" s="164" t="s">
        <v>182</v>
      </c>
      <c r="F154" s="166" t="s">
        <v>444</v>
      </c>
      <c r="H154" s="167">
        <v>1.208</v>
      </c>
      <c r="L154" s="163"/>
      <c r="M154" s="168"/>
      <c r="N154" s="169"/>
      <c r="O154" s="169"/>
      <c r="P154" s="169"/>
      <c r="Q154" s="169"/>
      <c r="R154" s="169"/>
      <c r="S154" s="169"/>
      <c r="T154" s="170"/>
      <c r="AT154" s="165" t="s">
        <v>182</v>
      </c>
      <c r="AU154" s="165" t="s">
        <v>80</v>
      </c>
      <c r="AV154" s="13" t="s">
        <v>80</v>
      </c>
      <c r="AW154" s="13" t="s">
        <v>3</v>
      </c>
      <c r="AX154" s="13" t="s">
        <v>76</v>
      </c>
      <c r="AY154" s="165" t="s">
        <v>175</v>
      </c>
    </row>
    <row r="155" spans="1:65" s="2" customFormat="1" ht="24.2" customHeight="1" x14ac:dyDescent="0.2">
      <c r="A155" s="28"/>
      <c r="B155" s="149"/>
      <c r="C155" s="150" t="s">
        <v>105</v>
      </c>
      <c r="D155" s="150" t="s">
        <v>177</v>
      </c>
      <c r="E155" s="151" t="s">
        <v>305</v>
      </c>
      <c r="F155" s="152" t="s">
        <v>306</v>
      </c>
      <c r="G155" s="153" t="s">
        <v>282</v>
      </c>
      <c r="H155" s="154">
        <v>0.60399999999999998</v>
      </c>
      <c r="I155" s="155"/>
      <c r="J155" s="155"/>
      <c r="K155" s="156"/>
      <c r="L155" s="29"/>
      <c r="M155" s="157" t="s">
        <v>1</v>
      </c>
      <c r="N155" s="158" t="s">
        <v>35</v>
      </c>
      <c r="O155" s="159">
        <v>0</v>
      </c>
      <c r="P155" s="159">
        <f>O155*H155</f>
        <v>0</v>
      </c>
      <c r="Q155" s="159">
        <v>0</v>
      </c>
      <c r="R155" s="159">
        <f>Q155*H155</f>
        <v>0</v>
      </c>
      <c r="S155" s="159">
        <v>0</v>
      </c>
      <c r="T155" s="160">
        <f>S155*H155</f>
        <v>0</v>
      </c>
      <c r="U155" s="28"/>
      <c r="V155" s="28"/>
      <c r="W155" s="28"/>
      <c r="X155" s="28"/>
      <c r="Y155" s="28"/>
      <c r="Z155" s="28"/>
      <c r="AA155" s="28"/>
      <c r="AB155" s="28"/>
      <c r="AC155" s="28"/>
      <c r="AD155" s="28"/>
      <c r="AE155" s="28"/>
      <c r="AR155" s="161" t="s">
        <v>86</v>
      </c>
      <c r="AT155" s="161" t="s">
        <v>177</v>
      </c>
      <c r="AU155" s="161" t="s">
        <v>80</v>
      </c>
      <c r="AY155" s="16" t="s">
        <v>175</v>
      </c>
      <c r="BE155" s="162">
        <f>IF(N155="základná",J155,0)</f>
        <v>0</v>
      </c>
      <c r="BF155" s="162">
        <f>IF(N155="znížená",J155,0)</f>
        <v>0</v>
      </c>
      <c r="BG155" s="162">
        <f>IF(N155="zákl. prenesená",J155,0)</f>
        <v>0</v>
      </c>
      <c r="BH155" s="162">
        <f>IF(N155="zníž. prenesená",J155,0)</f>
        <v>0</v>
      </c>
      <c r="BI155" s="162">
        <f>IF(N155="nulová",J155,0)</f>
        <v>0</v>
      </c>
      <c r="BJ155" s="16" t="s">
        <v>80</v>
      </c>
      <c r="BK155" s="162">
        <f>ROUND(I155*H155,2)</f>
        <v>0</v>
      </c>
      <c r="BL155" s="16" t="s">
        <v>86</v>
      </c>
      <c r="BM155" s="161" t="s">
        <v>450</v>
      </c>
    </row>
    <row r="156" spans="1:65" s="12" customFormat="1" ht="22.9" customHeight="1" x14ac:dyDescent="0.2">
      <c r="B156" s="137"/>
      <c r="D156" s="138" t="s">
        <v>68</v>
      </c>
      <c r="E156" s="147" t="s">
        <v>308</v>
      </c>
      <c r="F156" s="147" t="s">
        <v>309</v>
      </c>
      <c r="J156" s="148"/>
      <c r="L156" s="137"/>
      <c r="M156" s="141"/>
      <c r="N156" s="142"/>
      <c r="O156" s="142"/>
      <c r="P156" s="143">
        <f>P157</f>
        <v>15.674532000000001</v>
      </c>
      <c r="Q156" s="142"/>
      <c r="R156" s="143">
        <f>R157</f>
        <v>0</v>
      </c>
      <c r="S156" s="142"/>
      <c r="T156" s="144">
        <f>T157</f>
        <v>0</v>
      </c>
      <c r="AR156" s="138" t="s">
        <v>76</v>
      </c>
      <c r="AT156" s="145" t="s">
        <v>68</v>
      </c>
      <c r="AU156" s="145" t="s">
        <v>76</v>
      </c>
      <c r="AY156" s="138" t="s">
        <v>175</v>
      </c>
      <c r="BK156" s="146">
        <f>BK157</f>
        <v>0</v>
      </c>
    </row>
    <row r="157" spans="1:65" s="2" customFormat="1" ht="24.2" customHeight="1" x14ac:dyDescent="0.2">
      <c r="A157" s="28"/>
      <c r="B157" s="149"/>
      <c r="C157" s="150" t="s">
        <v>113</v>
      </c>
      <c r="D157" s="150" t="s">
        <v>177</v>
      </c>
      <c r="E157" s="151" t="s">
        <v>311</v>
      </c>
      <c r="F157" s="152" t="s">
        <v>312</v>
      </c>
      <c r="G157" s="153" t="s">
        <v>282</v>
      </c>
      <c r="H157" s="154">
        <v>6.3639999999999999</v>
      </c>
      <c r="I157" s="155"/>
      <c r="J157" s="155"/>
      <c r="K157" s="156"/>
      <c r="L157" s="29"/>
      <c r="M157" s="157" t="s">
        <v>1</v>
      </c>
      <c r="N157" s="158" t="s">
        <v>35</v>
      </c>
      <c r="O157" s="159">
        <v>2.4630000000000001</v>
      </c>
      <c r="P157" s="159">
        <f>O157*H157</f>
        <v>15.674532000000001</v>
      </c>
      <c r="Q157" s="159">
        <v>0</v>
      </c>
      <c r="R157" s="159">
        <f>Q157*H157</f>
        <v>0</v>
      </c>
      <c r="S157" s="159">
        <v>0</v>
      </c>
      <c r="T157" s="160">
        <f>S157*H157</f>
        <v>0</v>
      </c>
      <c r="U157" s="28"/>
      <c r="V157" s="28"/>
      <c r="W157" s="28"/>
      <c r="X157" s="28"/>
      <c r="Y157" s="28"/>
      <c r="Z157" s="28"/>
      <c r="AA157" s="28"/>
      <c r="AB157" s="28"/>
      <c r="AC157" s="28"/>
      <c r="AD157" s="28"/>
      <c r="AE157" s="28"/>
      <c r="AR157" s="161" t="s">
        <v>86</v>
      </c>
      <c r="AT157" s="161" t="s">
        <v>177</v>
      </c>
      <c r="AU157" s="161" t="s">
        <v>80</v>
      </c>
      <c r="AY157" s="16" t="s">
        <v>175</v>
      </c>
      <c r="BE157" s="162">
        <f>IF(N157="základná",J157,0)</f>
        <v>0</v>
      </c>
      <c r="BF157" s="162">
        <f>IF(N157="znížená",J157,0)</f>
        <v>0</v>
      </c>
      <c r="BG157" s="162">
        <f>IF(N157="zákl. prenesená",J157,0)</f>
        <v>0</v>
      </c>
      <c r="BH157" s="162">
        <f>IF(N157="zníž. prenesená",J157,0)</f>
        <v>0</v>
      </c>
      <c r="BI157" s="162">
        <f>IF(N157="nulová",J157,0)</f>
        <v>0</v>
      </c>
      <c r="BJ157" s="16" t="s">
        <v>80</v>
      </c>
      <c r="BK157" s="162">
        <f>ROUND(I157*H157,2)</f>
        <v>0</v>
      </c>
      <c r="BL157" s="16" t="s">
        <v>86</v>
      </c>
      <c r="BM157" s="161" t="s">
        <v>451</v>
      </c>
    </row>
    <row r="158" spans="1:65" s="12" customFormat="1" ht="25.9" customHeight="1" x14ac:dyDescent="0.2">
      <c r="B158" s="137"/>
      <c r="D158" s="138" t="s">
        <v>68</v>
      </c>
      <c r="E158" s="139" t="s">
        <v>314</v>
      </c>
      <c r="F158" s="139" t="s">
        <v>315</v>
      </c>
      <c r="J158" s="140"/>
      <c r="L158" s="137"/>
      <c r="M158" s="141"/>
      <c r="N158" s="142"/>
      <c r="O158" s="142"/>
      <c r="P158" s="143">
        <f>P159+P185+P208+P212+P214+P232+P236+P262+P270</f>
        <v>251.17745537999994</v>
      </c>
      <c r="Q158" s="142"/>
      <c r="R158" s="143">
        <f>R159+R185+R208+R212+R214+R232+R236+R262+R270</f>
        <v>21.792304360000003</v>
      </c>
      <c r="S158" s="142"/>
      <c r="T158" s="144">
        <f>T159+T185+T208+T212+T214+T232+T236+T262+T270</f>
        <v>0.60440500000000008</v>
      </c>
      <c r="AR158" s="138" t="s">
        <v>80</v>
      </c>
      <c r="AT158" s="145" t="s">
        <v>68</v>
      </c>
      <c r="AU158" s="145" t="s">
        <v>69</v>
      </c>
      <c r="AY158" s="138" t="s">
        <v>175</v>
      </c>
      <c r="BK158" s="146">
        <f>BK159+BK185+BK208+BK212+BK214+BK232+BK236+BK262+BK270</f>
        <v>0</v>
      </c>
    </row>
    <row r="159" spans="1:65" s="12" customFormat="1" ht="22.9" customHeight="1" x14ac:dyDescent="0.2">
      <c r="B159" s="137"/>
      <c r="D159" s="138" t="s">
        <v>68</v>
      </c>
      <c r="E159" s="147" t="s">
        <v>452</v>
      </c>
      <c r="F159" s="147" t="s">
        <v>453</v>
      </c>
      <c r="J159" s="148"/>
      <c r="L159" s="137"/>
      <c r="M159" s="141"/>
      <c r="N159" s="142"/>
      <c r="O159" s="142"/>
      <c r="P159" s="143">
        <f>SUM(P160:P184)</f>
        <v>30.242747360000003</v>
      </c>
      <c r="Q159" s="142"/>
      <c r="R159" s="143">
        <f>SUM(R160:R184)</f>
        <v>18.937815799999999</v>
      </c>
      <c r="S159" s="142"/>
      <c r="T159" s="144">
        <f>SUM(T160:T184)</f>
        <v>0.37472000000000005</v>
      </c>
      <c r="AR159" s="138" t="s">
        <v>80</v>
      </c>
      <c r="AT159" s="145" t="s">
        <v>68</v>
      </c>
      <c r="AU159" s="145" t="s">
        <v>76</v>
      </c>
      <c r="AY159" s="138" t="s">
        <v>175</v>
      </c>
      <c r="BK159" s="146">
        <f>SUM(BK160:BK184)</f>
        <v>0</v>
      </c>
    </row>
    <row r="160" spans="1:65" s="2" customFormat="1" ht="21.75" customHeight="1" x14ac:dyDescent="0.2">
      <c r="A160" s="28"/>
      <c r="B160" s="149"/>
      <c r="C160" s="150" t="s">
        <v>117</v>
      </c>
      <c r="D160" s="150" t="s">
        <v>177</v>
      </c>
      <c r="E160" s="151" t="s">
        <v>454</v>
      </c>
      <c r="F160" s="152" t="s">
        <v>455</v>
      </c>
      <c r="G160" s="153" t="s">
        <v>180</v>
      </c>
      <c r="H160" s="154">
        <v>12.368</v>
      </c>
      <c r="I160" s="155"/>
      <c r="J160" s="155"/>
      <c r="K160" s="156"/>
      <c r="L160" s="29"/>
      <c r="M160" s="157" t="s">
        <v>1</v>
      </c>
      <c r="N160" s="158" t="s">
        <v>35</v>
      </c>
      <c r="O160" s="159">
        <v>4.002E-2</v>
      </c>
      <c r="P160" s="159">
        <f>O160*H160</f>
        <v>0.49496736000000002</v>
      </c>
      <c r="Q160" s="159">
        <v>0</v>
      </c>
      <c r="R160" s="159">
        <f>Q160*H160</f>
        <v>0</v>
      </c>
      <c r="S160" s="159">
        <v>0</v>
      </c>
      <c r="T160" s="160">
        <f>S160*H160</f>
        <v>0</v>
      </c>
      <c r="U160" s="28"/>
      <c r="V160" s="28"/>
      <c r="W160" s="28"/>
      <c r="X160" s="28"/>
      <c r="Y160" s="28"/>
      <c r="Z160" s="28"/>
      <c r="AA160" s="28"/>
      <c r="AB160" s="28"/>
      <c r="AC160" s="28"/>
      <c r="AD160" s="28"/>
      <c r="AE160" s="28"/>
      <c r="AR160" s="161" t="s">
        <v>243</v>
      </c>
      <c r="AT160" s="161" t="s">
        <v>177</v>
      </c>
      <c r="AU160" s="161" t="s">
        <v>80</v>
      </c>
      <c r="AY160" s="16" t="s">
        <v>175</v>
      </c>
      <c r="BE160" s="162">
        <f>IF(N160="základná",J160,0)</f>
        <v>0</v>
      </c>
      <c r="BF160" s="162">
        <f>IF(N160="znížená",J160,0)</f>
        <v>0</v>
      </c>
      <c r="BG160" s="162">
        <f>IF(N160="zákl. prenesená",J160,0)</f>
        <v>0</v>
      </c>
      <c r="BH160" s="162">
        <f>IF(N160="zníž. prenesená",J160,0)</f>
        <v>0</v>
      </c>
      <c r="BI160" s="162">
        <f>IF(N160="nulová",J160,0)</f>
        <v>0</v>
      </c>
      <c r="BJ160" s="16" t="s">
        <v>80</v>
      </c>
      <c r="BK160" s="162">
        <f>ROUND(I160*H160,2)</f>
        <v>0</v>
      </c>
      <c r="BL160" s="16" t="s">
        <v>243</v>
      </c>
      <c r="BM160" s="161" t="s">
        <v>456</v>
      </c>
    </row>
    <row r="161" spans="1:65" s="2" customFormat="1" ht="16.5" customHeight="1" x14ac:dyDescent="0.2">
      <c r="A161" s="28"/>
      <c r="B161" s="149"/>
      <c r="C161" s="178" t="s">
        <v>119</v>
      </c>
      <c r="D161" s="178" t="s">
        <v>324</v>
      </c>
      <c r="E161" s="179" t="s">
        <v>343</v>
      </c>
      <c r="F161" s="180" t="s">
        <v>344</v>
      </c>
      <c r="G161" s="181" t="s">
        <v>180</v>
      </c>
      <c r="H161" s="182">
        <v>14.223000000000001</v>
      </c>
      <c r="I161" s="183"/>
      <c r="J161" s="183"/>
      <c r="K161" s="184"/>
      <c r="L161" s="185"/>
      <c r="M161" s="186" t="s">
        <v>1</v>
      </c>
      <c r="N161" s="187" t="s">
        <v>35</v>
      </c>
      <c r="O161" s="159">
        <v>0</v>
      </c>
      <c r="P161" s="159">
        <f>O161*H161</f>
        <v>0</v>
      </c>
      <c r="Q161" s="159">
        <v>1.8000000000000001E-4</v>
      </c>
      <c r="R161" s="159">
        <f>Q161*H161</f>
        <v>2.5601400000000002E-3</v>
      </c>
      <c r="S161" s="159">
        <v>0</v>
      </c>
      <c r="T161" s="160">
        <f>S161*H161</f>
        <v>0</v>
      </c>
      <c r="U161" s="28"/>
      <c r="V161" s="28"/>
      <c r="W161" s="28"/>
      <c r="X161" s="28"/>
      <c r="Y161" s="28"/>
      <c r="Z161" s="28"/>
      <c r="AA161" s="28"/>
      <c r="AB161" s="28"/>
      <c r="AC161" s="28"/>
      <c r="AD161" s="28"/>
      <c r="AE161" s="28"/>
      <c r="AR161" s="161" t="s">
        <v>327</v>
      </c>
      <c r="AT161" s="161" t="s">
        <v>324</v>
      </c>
      <c r="AU161" s="161" t="s">
        <v>80</v>
      </c>
      <c r="AY161" s="16" t="s">
        <v>175</v>
      </c>
      <c r="BE161" s="162">
        <f>IF(N161="základná",J161,0)</f>
        <v>0</v>
      </c>
      <c r="BF161" s="162">
        <f>IF(N161="znížená",J161,0)</f>
        <v>0</v>
      </c>
      <c r="BG161" s="162">
        <f>IF(N161="zákl. prenesená",J161,0)</f>
        <v>0</v>
      </c>
      <c r="BH161" s="162">
        <f>IF(N161="zníž. prenesená",J161,0)</f>
        <v>0</v>
      </c>
      <c r="BI161" s="162">
        <f>IF(N161="nulová",J161,0)</f>
        <v>0</v>
      </c>
      <c r="BJ161" s="16" t="s">
        <v>80</v>
      </c>
      <c r="BK161" s="162">
        <f>ROUND(I161*H161,2)</f>
        <v>0</v>
      </c>
      <c r="BL161" s="16" t="s">
        <v>243</v>
      </c>
      <c r="BM161" s="161" t="s">
        <v>457</v>
      </c>
    </row>
    <row r="162" spans="1:65" s="13" customFormat="1" x14ac:dyDescent="0.2">
      <c r="B162" s="163"/>
      <c r="D162" s="164" t="s">
        <v>182</v>
      </c>
      <c r="F162" s="166" t="s">
        <v>458</v>
      </c>
      <c r="H162" s="167">
        <v>14.223000000000001</v>
      </c>
      <c r="L162" s="163"/>
      <c r="M162" s="168"/>
      <c r="N162" s="169"/>
      <c r="O162" s="169"/>
      <c r="P162" s="169"/>
      <c r="Q162" s="169"/>
      <c r="R162" s="169"/>
      <c r="S162" s="169"/>
      <c r="T162" s="170"/>
      <c r="AT162" s="165" t="s">
        <v>182</v>
      </c>
      <c r="AU162" s="165" t="s">
        <v>80</v>
      </c>
      <c r="AV162" s="13" t="s">
        <v>80</v>
      </c>
      <c r="AW162" s="13" t="s">
        <v>3</v>
      </c>
      <c r="AX162" s="13" t="s">
        <v>76</v>
      </c>
      <c r="AY162" s="165" t="s">
        <v>175</v>
      </c>
    </row>
    <row r="163" spans="1:65" s="2" customFormat="1" ht="37.9" customHeight="1" x14ac:dyDescent="0.2">
      <c r="A163" s="28"/>
      <c r="B163" s="149"/>
      <c r="C163" s="150" t="s">
        <v>121</v>
      </c>
      <c r="D163" s="150" t="s">
        <v>177</v>
      </c>
      <c r="E163" s="151" t="s">
        <v>459</v>
      </c>
      <c r="F163" s="152" t="s">
        <v>460</v>
      </c>
      <c r="G163" s="153" t="s">
        <v>180</v>
      </c>
      <c r="H163" s="154">
        <v>197.12200000000001</v>
      </c>
      <c r="I163" s="155"/>
      <c r="J163" s="155"/>
      <c r="K163" s="156"/>
      <c r="L163" s="29"/>
      <c r="M163" s="157" t="s">
        <v>1</v>
      </c>
      <c r="N163" s="158" t="s">
        <v>35</v>
      </c>
      <c r="O163" s="159">
        <v>0</v>
      </c>
      <c r="P163" s="159">
        <f>O163*H163</f>
        <v>0</v>
      </c>
      <c r="Q163" s="159">
        <v>9.8999999999999999E-4</v>
      </c>
      <c r="R163" s="159">
        <f>Q163*H163</f>
        <v>0.19515078000000002</v>
      </c>
      <c r="S163" s="159">
        <v>0</v>
      </c>
      <c r="T163" s="160">
        <f>S163*H163</f>
        <v>0</v>
      </c>
      <c r="U163" s="28"/>
      <c r="V163" s="28"/>
      <c r="W163" s="28"/>
      <c r="X163" s="28"/>
      <c r="Y163" s="28"/>
      <c r="Z163" s="28"/>
      <c r="AA163" s="28"/>
      <c r="AB163" s="28"/>
      <c r="AC163" s="28"/>
      <c r="AD163" s="28"/>
      <c r="AE163" s="28"/>
      <c r="AR163" s="161" t="s">
        <v>243</v>
      </c>
      <c r="AT163" s="161" t="s">
        <v>177</v>
      </c>
      <c r="AU163" s="161" t="s">
        <v>80</v>
      </c>
      <c r="AY163" s="16" t="s">
        <v>175</v>
      </c>
      <c r="BE163" s="162">
        <f>IF(N163="základná",J163,0)</f>
        <v>0</v>
      </c>
      <c r="BF163" s="162">
        <f>IF(N163="znížená",J163,0)</f>
        <v>0</v>
      </c>
      <c r="BG163" s="162">
        <f>IF(N163="zákl. prenesená",J163,0)</f>
        <v>0</v>
      </c>
      <c r="BH163" s="162">
        <f>IF(N163="zníž. prenesená",J163,0)</f>
        <v>0</v>
      </c>
      <c r="BI163" s="162">
        <f>IF(N163="nulová",J163,0)</f>
        <v>0</v>
      </c>
      <c r="BJ163" s="16" t="s">
        <v>80</v>
      </c>
      <c r="BK163" s="162">
        <f>ROUND(I163*H163,2)</f>
        <v>0</v>
      </c>
      <c r="BL163" s="16" t="s">
        <v>243</v>
      </c>
      <c r="BM163" s="161" t="s">
        <v>461</v>
      </c>
    </row>
    <row r="164" spans="1:65" s="13" customFormat="1" x14ac:dyDescent="0.2">
      <c r="B164" s="163"/>
      <c r="D164" s="164" t="s">
        <v>182</v>
      </c>
      <c r="E164" s="165" t="s">
        <v>1</v>
      </c>
      <c r="F164" s="166" t="s">
        <v>462</v>
      </c>
      <c r="H164" s="167">
        <v>183.91</v>
      </c>
      <c r="L164" s="163"/>
      <c r="M164" s="168"/>
      <c r="N164" s="169"/>
      <c r="O164" s="169"/>
      <c r="P164" s="169"/>
      <c r="Q164" s="169"/>
      <c r="R164" s="169"/>
      <c r="S164" s="169"/>
      <c r="T164" s="170"/>
      <c r="AT164" s="165" t="s">
        <v>182</v>
      </c>
      <c r="AU164" s="165" t="s">
        <v>80</v>
      </c>
      <c r="AV164" s="13" t="s">
        <v>80</v>
      </c>
      <c r="AW164" s="13" t="s">
        <v>25</v>
      </c>
      <c r="AX164" s="13" t="s">
        <v>69</v>
      </c>
      <c r="AY164" s="165" t="s">
        <v>175</v>
      </c>
    </row>
    <row r="165" spans="1:65" s="13" customFormat="1" x14ac:dyDescent="0.2">
      <c r="B165" s="163"/>
      <c r="D165" s="164" t="s">
        <v>182</v>
      </c>
      <c r="E165" s="165" t="s">
        <v>1</v>
      </c>
      <c r="F165" s="166" t="s">
        <v>463</v>
      </c>
      <c r="H165" s="167">
        <v>13.212</v>
      </c>
      <c r="L165" s="163"/>
      <c r="M165" s="168"/>
      <c r="N165" s="169"/>
      <c r="O165" s="169"/>
      <c r="P165" s="169"/>
      <c r="Q165" s="169"/>
      <c r="R165" s="169"/>
      <c r="S165" s="169"/>
      <c r="T165" s="170"/>
      <c r="AT165" s="165" t="s">
        <v>182</v>
      </c>
      <c r="AU165" s="165" t="s">
        <v>80</v>
      </c>
      <c r="AV165" s="13" t="s">
        <v>80</v>
      </c>
      <c r="AW165" s="13" t="s">
        <v>25</v>
      </c>
      <c r="AX165" s="13" t="s">
        <v>69</v>
      </c>
      <c r="AY165" s="165" t="s">
        <v>175</v>
      </c>
    </row>
    <row r="166" spans="1:65" s="14" customFormat="1" x14ac:dyDescent="0.2">
      <c r="B166" s="171"/>
      <c r="D166" s="164" t="s">
        <v>182</v>
      </c>
      <c r="E166" s="172" t="s">
        <v>1</v>
      </c>
      <c r="F166" s="173" t="s">
        <v>216</v>
      </c>
      <c r="H166" s="174">
        <v>197.12199999999999</v>
      </c>
      <c r="L166" s="171"/>
      <c r="M166" s="175"/>
      <c r="N166" s="176"/>
      <c r="O166" s="176"/>
      <c r="P166" s="176"/>
      <c r="Q166" s="176"/>
      <c r="R166" s="176"/>
      <c r="S166" s="176"/>
      <c r="T166" s="177"/>
      <c r="AT166" s="172" t="s">
        <v>182</v>
      </c>
      <c r="AU166" s="172" t="s">
        <v>80</v>
      </c>
      <c r="AV166" s="14" t="s">
        <v>86</v>
      </c>
      <c r="AW166" s="14" t="s">
        <v>25</v>
      </c>
      <c r="AX166" s="14" t="s">
        <v>76</v>
      </c>
      <c r="AY166" s="172" t="s">
        <v>175</v>
      </c>
    </row>
    <row r="167" spans="1:65" s="2" customFormat="1" ht="24.2" customHeight="1" x14ac:dyDescent="0.2">
      <c r="A167" s="28"/>
      <c r="B167" s="149"/>
      <c r="C167" s="178" t="s">
        <v>123</v>
      </c>
      <c r="D167" s="178" t="s">
        <v>324</v>
      </c>
      <c r="E167" s="179" t="s">
        <v>464</v>
      </c>
      <c r="F167" s="180" t="s">
        <v>465</v>
      </c>
      <c r="G167" s="181" t="s">
        <v>180</v>
      </c>
      <c r="H167" s="182">
        <v>201.06399999999999</v>
      </c>
      <c r="I167" s="183"/>
      <c r="J167" s="183"/>
      <c r="K167" s="184"/>
      <c r="L167" s="185"/>
      <c r="M167" s="186" t="s">
        <v>1</v>
      </c>
      <c r="N167" s="187" t="s">
        <v>35</v>
      </c>
      <c r="O167" s="159">
        <v>0</v>
      </c>
      <c r="P167" s="159">
        <f>O167*H167</f>
        <v>0</v>
      </c>
      <c r="Q167" s="159">
        <v>4.5999999999999999E-2</v>
      </c>
      <c r="R167" s="159">
        <f>Q167*H167</f>
        <v>9.2489439999999998</v>
      </c>
      <c r="S167" s="159">
        <v>0</v>
      </c>
      <c r="T167" s="160">
        <f>S167*H167</f>
        <v>0</v>
      </c>
      <c r="U167" s="28"/>
      <c r="V167" s="28"/>
      <c r="W167" s="28"/>
      <c r="X167" s="28"/>
      <c r="Y167" s="28"/>
      <c r="Z167" s="28"/>
      <c r="AA167" s="28"/>
      <c r="AB167" s="28"/>
      <c r="AC167" s="28"/>
      <c r="AD167" s="28"/>
      <c r="AE167" s="28"/>
      <c r="AR167" s="161" t="s">
        <v>327</v>
      </c>
      <c r="AT167" s="161" t="s">
        <v>324</v>
      </c>
      <c r="AU167" s="161" t="s">
        <v>80</v>
      </c>
      <c r="AY167" s="16" t="s">
        <v>175</v>
      </c>
      <c r="BE167" s="162">
        <f>IF(N167="základná",J167,0)</f>
        <v>0</v>
      </c>
      <c r="BF167" s="162">
        <f>IF(N167="znížená",J167,0)</f>
        <v>0</v>
      </c>
      <c r="BG167" s="162">
        <f>IF(N167="zákl. prenesená",J167,0)</f>
        <v>0</v>
      </c>
      <c r="BH167" s="162">
        <f>IF(N167="zníž. prenesená",J167,0)</f>
        <v>0</v>
      </c>
      <c r="BI167" s="162">
        <f>IF(N167="nulová",J167,0)</f>
        <v>0</v>
      </c>
      <c r="BJ167" s="16" t="s">
        <v>80</v>
      </c>
      <c r="BK167" s="162">
        <f>ROUND(I167*H167,2)</f>
        <v>0</v>
      </c>
      <c r="BL167" s="16" t="s">
        <v>243</v>
      </c>
      <c r="BM167" s="161" t="s">
        <v>466</v>
      </c>
    </row>
    <row r="168" spans="1:65" s="13" customFormat="1" x14ac:dyDescent="0.2">
      <c r="B168" s="163"/>
      <c r="D168" s="164" t="s">
        <v>182</v>
      </c>
      <c r="F168" s="166" t="s">
        <v>467</v>
      </c>
      <c r="H168" s="167">
        <v>201.06399999999999</v>
      </c>
      <c r="L168" s="163"/>
      <c r="M168" s="168"/>
      <c r="N168" s="169"/>
      <c r="O168" s="169"/>
      <c r="P168" s="169"/>
      <c r="Q168" s="169"/>
      <c r="R168" s="169"/>
      <c r="S168" s="169"/>
      <c r="T168" s="170"/>
      <c r="AT168" s="165" t="s">
        <v>182</v>
      </c>
      <c r="AU168" s="165" t="s">
        <v>80</v>
      </c>
      <c r="AV168" s="13" t="s">
        <v>80</v>
      </c>
      <c r="AW168" s="13" t="s">
        <v>3</v>
      </c>
      <c r="AX168" s="13" t="s">
        <v>76</v>
      </c>
      <c r="AY168" s="165" t="s">
        <v>175</v>
      </c>
    </row>
    <row r="169" spans="1:65" s="2" customFormat="1" ht="33" customHeight="1" x14ac:dyDescent="0.2">
      <c r="A169" s="28"/>
      <c r="B169" s="149"/>
      <c r="C169" s="150" t="s">
        <v>243</v>
      </c>
      <c r="D169" s="150" t="s">
        <v>177</v>
      </c>
      <c r="E169" s="151" t="s">
        <v>468</v>
      </c>
      <c r="F169" s="152" t="s">
        <v>469</v>
      </c>
      <c r="G169" s="153" t="s">
        <v>180</v>
      </c>
      <c r="H169" s="154">
        <v>197.12200000000001</v>
      </c>
      <c r="I169" s="155"/>
      <c r="J169" s="155"/>
      <c r="K169" s="156"/>
      <c r="L169" s="29"/>
      <c r="M169" s="157" t="s">
        <v>1</v>
      </c>
      <c r="N169" s="158" t="s">
        <v>35</v>
      </c>
      <c r="O169" s="159">
        <v>0</v>
      </c>
      <c r="P169" s="159">
        <f>O169*H169</f>
        <v>0</v>
      </c>
      <c r="Q169" s="159">
        <v>9.8999999999999999E-4</v>
      </c>
      <c r="R169" s="159">
        <f>Q169*H169</f>
        <v>0.19515078000000002</v>
      </c>
      <c r="S169" s="159">
        <v>0</v>
      </c>
      <c r="T169" s="160">
        <f>S169*H169</f>
        <v>0</v>
      </c>
      <c r="U169" s="28"/>
      <c r="V169" s="28"/>
      <c r="W169" s="28"/>
      <c r="X169" s="28"/>
      <c r="Y169" s="28"/>
      <c r="Z169" s="28"/>
      <c r="AA169" s="28"/>
      <c r="AB169" s="28"/>
      <c r="AC169" s="28"/>
      <c r="AD169" s="28"/>
      <c r="AE169" s="28"/>
      <c r="AR169" s="161" t="s">
        <v>243</v>
      </c>
      <c r="AT169" s="161" t="s">
        <v>177</v>
      </c>
      <c r="AU169" s="161" t="s">
        <v>80</v>
      </c>
      <c r="AY169" s="16" t="s">
        <v>175</v>
      </c>
      <c r="BE169" s="162">
        <f>IF(N169="základná",J169,0)</f>
        <v>0</v>
      </c>
      <c r="BF169" s="162">
        <f>IF(N169="znížená",J169,0)</f>
        <v>0</v>
      </c>
      <c r="BG169" s="162">
        <f>IF(N169="zákl. prenesená",J169,0)</f>
        <v>0</v>
      </c>
      <c r="BH169" s="162">
        <f>IF(N169="zníž. prenesená",J169,0)</f>
        <v>0</v>
      </c>
      <c r="BI169" s="162">
        <f>IF(N169="nulová",J169,0)</f>
        <v>0</v>
      </c>
      <c r="BJ169" s="16" t="s">
        <v>80</v>
      </c>
      <c r="BK169" s="162">
        <f>ROUND(I169*H169,2)</f>
        <v>0</v>
      </c>
      <c r="BL169" s="16" t="s">
        <v>243</v>
      </c>
      <c r="BM169" s="161" t="s">
        <v>470</v>
      </c>
    </row>
    <row r="170" spans="1:65" s="2" customFormat="1" ht="21.75" customHeight="1" x14ac:dyDescent="0.2">
      <c r="A170" s="28"/>
      <c r="B170" s="149"/>
      <c r="C170" s="178" t="s">
        <v>247</v>
      </c>
      <c r="D170" s="178" t="s">
        <v>324</v>
      </c>
      <c r="E170" s="179" t="s">
        <v>471</v>
      </c>
      <c r="F170" s="180" t="s">
        <v>472</v>
      </c>
      <c r="G170" s="181" t="s">
        <v>180</v>
      </c>
      <c r="H170" s="182">
        <v>201.06399999999999</v>
      </c>
      <c r="I170" s="183"/>
      <c r="J170" s="183"/>
      <c r="K170" s="184"/>
      <c r="L170" s="185"/>
      <c r="M170" s="186" t="s">
        <v>1</v>
      </c>
      <c r="N170" s="187" t="s">
        <v>35</v>
      </c>
      <c r="O170" s="159">
        <v>0</v>
      </c>
      <c r="P170" s="159">
        <f>O170*H170</f>
        <v>0</v>
      </c>
      <c r="Q170" s="159">
        <v>4.4999999999999998E-2</v>
      </c>
      <c r="R170" s="159">
        <f>Q170*H170</f>
        <v>9.0478799999999993</v>
      </c>
      <c r="S170" s="159">
        <v>0</v>
      </c>
      <c r="T170" s="160">
        <f>S170*H170</f>
        <v>0</v>
      </c>
      <c r="U170" s="28"/>
      <c r="V170" s="28"/>
      <c r="W170" s="28"/>
      <c r="X170" s="28"/>
      <c r="Y170" s="28"/>
      <c r="Z170" s="28"/>
      <c r="AA170" s="28"/>
      <c r="AB170" s="28"/>
      <c r="AC170" s="28"/>
      <c r="AD170" s="28"/>
      <c r="AE170" s="28"/>
      <c r="AR170" s="161" t="s">
        <v>327</v>
      </c>
      <c r="AT170" s="161" t="s">
        <v>324</v>
      </c>
      <c r="AU170" s="161" t="s">
        <v>80</v>
      </c>
      <c r="AY170" s="16" t="s">
        <v>175</v>
      </c>
      <c r="BE170" s="162">
        <f>IF(N170="základná",J170,0)</f>
        <v>0</v>
      </c>
      <c r="BF170" s="162">
        <f>IF(N170="znížená",J170,0)</f>
        <v>0</v>
      </c>
      <c r="BG170" s="162">
        <f>IF(N170="zákl. prenesená",J170,0)</f>
        <v>0</v>
      </c>
      <c r="BH170" s="162">
        <f>IF(N170="zníž. prenesená",J170,0)</f>
        <v>0</v>
      </c>
      <c r="BI170" s="162">
        <f>IF(N170="nulová",J170,0)</f>
        <v>0</v>
      </c>
      <c r="BJ170" s="16" t="s">
        <v>80</v>
      </c>
      <c r="BK170" s="162">
        <f>ROUND(I170*H170,2)</f>
        <v>0</v>
      </c>
      <c r="BL170" s="16" t="s">
        <v>243</v>
      </c>
      <c r="BM170" s="161" t="s">
        <v>473</v>
      </c>
    </row>
    <row r="171" spans="1:65" s="13" customFormat="1" x14ac:dyDescent="0.2">
      <c r="B171" s="163"/>
      <c r="D171" s="164" t="s">
        <v>182</v>
      </c>
      <c r="F171" s="166" t="s">
        <v>467</v>
      </c>
      <c r="H171" s="167">
        <v>201.06399999999999</v>
      </c>
      <c r="L171" s="163"/>
      <c r="M171" s="168"/>
      <c r="N171" s="169"/>
      <c r="O171" s="169"/>
      <c r="P171" s="169"/>
      <c r="Q171" s="169"/>
      <c r="R171" s="169"/>
      <c r="S171" s="169"/>
      <c r="T171" s="170"/>
      <c r="AT171" s="165" t="s">
        <v>182</v>
      </c>
      <c r="AU171" s="165" t="s">
        <v>80</v>
      </c>
      <c r="AV171" s="13" t="s">
        <v>80</v>
      </c>
      <c r="AW171" s="13" t="s">
        <v>3</v>
      </c>
      <c r="AX171" s="13" t="s">
        <v>76</v>
      </c>
      <c r="AY171" s="165" t="s">
        <v>175</v>
      </c>
    </row>
    <row r="172" spans="1:65" s="2" customFormat="1" ht="16.5" customHeight="1" x14ac:dyDescent="0.2">
      <c r="A172" s="28"/>
      <c r="B172" s="149"/>
      <c r="C172" s="178" t="s">
        <v>255</v>
      </c>
      <c r="D172" s="178" t="s">
        <v>324</v>
      </c>
      <c r="E172" s="179" t="s">
        <v>474</v>
      </c>
      <c r="F172" s="180" t="s">
        <v>475</v>
      </c>
      <c r="G172" s="181" t="s">
        <v>275</v>
      </c>
      <c r="H172" s="182">
        <v>591.36599999999999</v>
      </c>
      <c r="I172" s="183"/>
      <c r="J172" s="183"/>
      <c r="K172" s="184"/>
      <c r="L172" s="185"/>
      <c r="M172" s="186" t="s">
        <v>1</v>
      </c>
      <c r="N172" s="187" t="s">
        <v>35</v>
      </c>
      <c r="O172" s="159">
        <v>0</v>
      </c>
      <c r="P172" s="159">
        <f>O172*H172</f>
        <v>0</v>
      </c>
      <c r="Q172" s="159">
        <v>1.4999999999999999E-4</v>
      </c>
      <c r="R172" s="159">
        <f>Q172*H172</f>
        <v>8.8704899999999989E-2</v>
      </c>
      <c r="S172" s="159">
        <v>0</v>
      </c>
      <c r="T172" s="160">
        <f>S172*H172</f>
        <v>0</v>
      </c>
      <c r="U172" s="28"/>
      <c r="V172" s="28"/>
      <c r="W172" s="28"/>
      <c r="X172" s="28"/>
      <c r="Y172" s="28"/>
      <c r="Z172" s="28"/>
      <c r="AA172" s="28"/>
      <c r="AB172" s="28"/>
      <c r="AC172" s="28"/>
      <c r="AD172" s="28"/>
      <c r="AE172" s="28"/>
      <c r="AR172" s="161" t="s">
        <v>327</v>
      </c>
      <c r="AT172" s="161" t="s">
        <v>324</v>
      </c>
      <c r="AU172" s="161" t="s">
        <v>80</v>
      </c>
      <c r="AY172" s="16" t="s">
        <v>175</v>
      </c>
      <c r="BE172" s="162">
        <f>IF(N172="základná",J172,0)</f>
        <v>0</v>
      </c>
      <c r="BF172" s="162">
        <f>IF(N172="znížená",J172,0)</f>
        <v>0</v>
      </c>
      <c r="BG172" s="162">
        <f>IF(N172="zákl. prenesená",J172,0)</f>
        <v>0</v>
      </c>
      <c r="BH172" s="162">
        <f>IF(N172="zníž. prenesená",J172,0)</f>
        <v>0</v>
      </c>
      <c r="BI172" s="162">
        <f>IF(N172="nulová",J172,0)</f>
        <v>0</v>
      </c>
      <c r="BJ172" s="16" t="s">
        <v>80</v>
      </c>
      <c r="BK172" s="162">
        <f>ROUND(I172*H172,2)</f>
        <v>0</v>
      </c>
      <c r="BL172" s="16" t="s">
        <v>243</v>
      </c>
      <c r="BM172" s="161" t="s">
        <v>476</v>
      </c>
    </row>
    <row r="173" spans="1:65" s="13" customFormat="1" x14ac:dyDescent="0.2">
      <c r="B173" s="163"/>
      <c r="D173" s="164" t="s">
        <v>182</v>
      </c>
      <c r="F173" s="166" t="s">
        <v>477</v>
      </c>
      <c r="H173" s="167">
        <v>591.36599999999999</v>
      </c>
      <c r="L173" s="163"/>
      <c r="M173" s="168"/>
      <c r="N173" s="169"/>
      <c r="O173" s="169"/>
      <c r="P173" s="169"/>
      <c r="Q173" s="169"/>
      <c r="R173" s="169"/>
      <c r="S173" s="169"/>
      <c r="T173" s="170"/>
      <c r="AT173" s="165" t="s">
        <v>182</v>
      </c>
      <c r="AU173" s="165" t="s">
        <v>80</v>
      </c>
      <c r="AV173" s="13" t="s">
        <v>80</v>
      </c>
      <c r="AW173" s="13" t="s">
        <v>3</v>
      </c>
      <c r="AX173" s="13" t="s">
        <v>76</v>
      </c>
      <c r="AY173" s="165" t="s">
        <v>175</v>
      </c>
    </row>
    <row r="174" spans="1:65" s="2" customFormat="1" ht="24.2" customHeight="1" x14ac:dyDescent="0.2">
      <c r="A174" s="28"/>
      <c r="B174" s="149"/>
      <c r="C174" s="150" t="s">
        <v>265</v>
      </c>
      <c r="D174" s="150" t="s">
        <v>177</v>
      </c>
      <c r="E174" s="151" t="s">
        <v>478</v>
      </c>
      <c r="F174" s="152" t="s">
        <v>479</v>
      </c>
      <c r="G174" s="153" t="s">
        <v>180</v>
      </c>
      <c r="H174" s="154">
        <v>187.36</v>
      </c>
      <c r="I174" s="155"/>
      <c r="J174" s="155"/>
      <c r="K174" s="156"/>
      <c r="L174" s="29"/>
      <c r="M174" s="157" t="s">
        <v>1</v>
      </c>
      <c r="N174" s="158" t="s">
        <v>35</v>
      </c>
      <c r="O174" s="159">
        <v>3.2000000000000001E-2</v>
      </c>
      <c r="P174" s="159">
        <f>O174*H174</f>
        <v>5.9955200000000008</v>
      </c>
      <c r="Q174" s="159">
        <v>0</v>
      </c>
      <c r="R174" s="159">
        <f>Q174*H174</f>
        <v>0</v>
      </c>
      <c r="S174" s="159">
        <v>2E-3</v>
      </c>
      <c r="T174" s="160">
        <f>S174*H174</f>
        <v>0.37472000000000005</v>
      </c>
      <c r="U174" s="28"/>
      <c r="V174" s="28"/>
      <c r="W174" s="28"/>
      <c r="X174" s="28"/>
      <c r="Y174" s="28"/>
      <c r="Z174" s="28"/>
      <c r="AA174" s="28"/>
      <c r="AB174" s="28"/>
      <c r="AC174" s="28"/>
      <c r="AD174" s="28"/>
      <c r="AE174" s="28"/>
      <c r="AR174" s="161" t="s">
        <v>243</v>
      </c>
      <c r="AT174" s="161" t="s">
        <v>177</v>
      </c>
      <c r="AU174" s="161" t="s">
        <v>80</v>
      </c>
      <c r="AY174" s="16" t="s">
        <v>175</v>
      </c>
      <c r="BE174" s="162">
        <f>IF(N174="základná",J174,0)</f>
        <v>0</v>
      </c>
      <c r="BF174" s="162">
        <f>IF(N174="znížená",J174,0)</f>
        <v>0</v>
      </c>
      <c r="BG174" s="162">
        <f>IF(N174="zákl. prenesená",J174,0)</f>
        <v>0</v>
      </c>
      <c r="BH174" s="162">
        <f>IF(N174="zníž. prenesená",J174,0)</f>
        <v>0</v>
      </c>
      <c r="BI174" s="162">
        <f>IF(N174="nulová",J174,0)</f>
        <v>0</v>
      </c>
      <c r="BJ174" s="16" t="s">
        <v>80</v>
      </c>
      <c r="BK174" s="162">
        <f>ROUND(I174*H174,2)</f>
        <v>0</v>
      </c>
      <c r="BL174" s="16" t="s">
        <v>243</v>
      </c>
      <c r="BM174" s="161" t="s">
        <v>480</v>
      </c>
    </row>
    <row r="175" spans="1:65" s="13" customFormat="1" x14ac:dyDescent="0.2">
      <c r="B175" s="163"/>
      <c r="D175" s="164" t="s">
        <v>182</v>
      </c>
      <c r="E175" s="165" t="s">
        <v>1</v>
      </c>
      <c r="F175" s="166" t="s">
        <v>481</v>
      </c>
      <c r="H175" s="167">
        <v>187.36</v>
      </c>
      <c r="L175" s="163"/>
      <c r="M175" s="168"/>
      <c r="N175" s="169"/>
      <c r="O175" s="169"/>
      <c r="P175" s="169"/>
      <c r="Q175" s="169"/>
      <c r="R175" s="169"/>
      <c r="S175" s="169"/>
      <c r="T175" s="170"/>
      <c r="AT175" s="165" t="s">
        <v>182</v>
      </c>
      <c r="AU175" s="165" t="s">
        <v>80</v>
      </c>
      <c r="AV175" s="13" t="s">
        <v>80</v>
      </c>
      <c r="AW175" s="13" t="s">
        <v>25</v>
      </c>
      <c r="AX175" s="13" t="s">
        <v>76</v>
      </c>
      <c r="AY175" s="165" t="s">
        <v>175</v>
      </c>
    </row>
    <row r="176" spans="1:65" s="2" customFormat="1" ht="16.5" customHeight="1" x14ac:dyDescent="0.2">
      <c r="A176" s="28"/>
      <c r="B176" s="149"/>
      <c r="C176" s="150" t="s">
        <v>7</v>
      </c>
      <c r="D176" s="150" t="s">
        <v>177</v>
      </c>
      <c r="E176" s="151" t="s">
        <v>482</v>
      </c>
      <c r="F176" s="152" t="s">
        <v>483</v>
      </c>
      <c r="G176" s="153" t="s">
        <v>275</v>
      </c>
      <c r="H176" s="154">
        <v>6</v>
      </c>
      <c r="I176" s="155"/>
      <c r="J176" s="155"/>
      <c r="K176" s="156"/>
      <c r="L176" s="29"/>
      <c r="M176" s="157" t="s">
        <v>1</v>
      </c>
      <c r="N176" s="158" t="s">
        <v>35</v>
      </c>
      <c r="O176" s="159">
        <v>0.23030999999999999</v>
      </c>
      <c r="P176" s="159">
        <f>O176*H176</f>
        <v>1.3818599999999999</v>
      </c>
      <c r="Q176" s="159">
        <v>1.0000000000000001E-5</v>
      </c>
      <c r="R176" s="159">
        <f>Q176*H176</f>
        <v>6.0000000000000008E-5</v>
      </c>
      <c r="S176" s="159">
        <v>0</v>
      </c>
      <c r="T176" s="160">
        <f>S176*H176</f>
        <v>0</v>
      </c>
      <c r="U176" s="28"/>
      <c r="V176" s="28"/>
      <c r="W176" s="28"/>
      <c r="X176" s="28"/>
      <c r="Y176" s="28"/>
      <c r="Z176" s="28"/>
      <c r="AA176" s="28"/>
      <c r="AB176" s="28"/>
      <c r="AC176" s="28"/>
      <c r="AD176" s="28"/>
      <c r="AE176" s="28"/>
      <c r="AR176" s="161" t="s">
        <v>243</v>
      </c>
      <c r="AT176" s="161" t="s">
        <v>177</v>
      </c>
      <c r="AU176" s="161" t="s">
        <v>80</v>
      </c>
      <c r="AY176" s="16" t="s">
        <v>175</v>
      </c>
      <c r="BE176" s="162">
        <f>IF(N176="základná",J176,0)</f>
        <v>0</v>
      </c>
      <c r="BF176" s="162">
        <f>IF(N176="znížená",J176,0)</f>
        <v>0</v>
      </c>
      <c r="BG176" s="162">
        <f>IF(N176="zákl. prenesená",J176,0)</f>
        <v>0</v>
      </c>
      <c r="BH176" s="162">
        <f>IF(N176="zníž. prenesená",J176,0)</f>
        <v>0</v>
      </c>
      <c r="BI176" s="162">
        <f>IF(N176="nulová",J176,0)</f>
        <v>0</v>
      </c>
      <c r="BJ176" s="16" t="s">
        <v>80</v>
      </c>
      <c r="BK176" s="162">
        <f>ROUND(I176*H176,2)</f>
        <v>0</v>
      </c>
      <c r="BL176" s="16" t="s">
        <v>243</v>
      </c>
      <c r="BM176" s="161" t="s">
        <v>484</v>
      </c>
    </row>
    <row r="177" spans="1:65" s="2" customFormat="1" ht="33" customHeight="1" x14ac:dyDescent="0.2">
      <c r="A177" s="28"/>
      <c r="B177" s="149"/>
      <c r="C177" s="150" t="s">
        <v>127</v>
      </c>
      <c r="D177" s="150" t="s">
        <v>177</v>
      </c>
      <c r="E177" s="151" t="s">
        <v>485</v>
      </c>
      <c r="F177" s="152" t="s">
        <v>486</v>
      </c>
      <c r="G177" s="153" t="s">
        <v>250</v>
      </c>
      <c r="H177" s="154">
        <v>47.8</v>
      </c>
      <c r="I177" s="155"/>
      <c r="J177" s="155"/>
      <c r="K177" s="156"/>
      <c r="L177" s="29"/>
      <c r="M177" s="157" t="s">
        <v>1</v>
      </c>
      <c r="N177" s="158" t="s">
        <v>35</v>
      </c>
      <c r="O177" s="159">
        <v>0.46800000000000003</v>
      </c>
      <c r="P177" s="159">
        <f>O177*H177</f>
        <v>22.3704</v>
      </c>
      <c r="Q177" s="159">
        <v>3.0000000000000001E-5</v>
      </c>
      <c r="R177" s="159">
        <f>Q177*H177</f>
        <v>1.4339999999999999E-3</v>
      </c>
      <c r="S177" s="159">
        <v>0</v>
      </c>
      <c r="T177" s="160">
        <f>S177*H177</f>
        <v>0</v>
      </c>
      <c r="U177" s="28"/>
      <c r="V177" s="28"/>
      <c r="W177" s="28"/>
      <c r="X177" s="28"/>
      <c r="Y177" s="28"/>
      <c r="Z177" s="28"/>
      <c r="AA177" s="28"/>
      <c r="AB177" s="28"/>
      <c r="AC177" s="28"/>
      <c r="AD177" s="28"/>
      <c r="AE177" s="28"/>
      <c r="AR177" s="161" t="s">
        <v>243</v>
      </c>
      <c r="AT177" s="161" t="s">
        <v>177</v>
      </c>
      <c r="AU177" s="161" t="s">
        <v>80</v>
      </c>
      <c r="AY177" s="16" t="s">
        <v>175</v>
      </c>
      <c r="BE177" s="162">
        <f>IF(N177="základná",J177,0)</f>
        <v>0</v>
      </c>
      <c r="BF177" s="162">
        <f>IF(N177="znížená",J177,0)</f>
        <v>0</v>
      </c>
      <c r="BG177" s="162">
        <f>IF(N177="zákl. prenesená",J177,0)</f>
        <v>0</v>
      </c>
      <c r="BH177" s="162">
        <f>IF(N177="zníž. prenesená",J177,0)</f>
        <v>0</v>
      </c>
      <c r="BI177" s="162">
        <f>IF(N177="nulová",J177,0)</f>
        <v>0</v>
      </c>
      <c r="BJ177" s="16" t="s">
        <v>80</v>
      </c>
      <c r="BK177" s="162">
        <f>ROUND(I177*H177,2)</f>
        <v>0</v>
      </c>
      <c r="BL177" s="16" t="s">
        <v>243</v>
      </c>
      <c r="BM177" s="161" t="s">
        <v>487</v>
      </c>
    </row>
    <row r="178" spans="1:65" s="13" customFormat="1" x14ac:dyDescent="0.2">
      <c r="B178" s="163"/>
      <c r="D178" s="164" t="s">
        <v>182</v>
      </c>
      <c r="E178" s="165" t="s">
        <v>1</v>
      </c>
      <c r="F178" s="166" t="s">
        <v>488</v>
      </c>
      <c r="H178" s="167">
        <v>40.5</v>
      </c>
      <c r="L178" s="163"/>
      <c r="M178" s="168"/>
      <c r="N178" s="169"/>
      <c r="O178" s="169"/>
      <c r="P178" s="169"/>
      <c r="Q178" s="169"/>
      <c r="R178" s="169"/>
      <c r="S178" s="169"/>
      <c r="T178" s="170"/>
      <c r="AT178" s="165" t="s">
        <v>182</v>
      </c>
      <c r="AU178" s="165" t="s">
        <v>80</v>
      </c>
      <c r="AV178" s="13" t="s">
        <v>80</v>
      </c>
      <c r="AW178" s="13" t="s">
        <v>25</v>
      </c>
      <c r="AX178" s="13" t="s">
        <v>69</v>
      </c>
      <c r="AY178" s="165" t="s">
        <v>175</v>
      </c>
    </row>
    <row r="179" spans="1:65" s="13" customFormat="1" x14ac:dyDescent="0.2">
      <c r="B179" s="163"/>
      <c r="D179" s="164" t="s">
        <v>182</v>
      </c>
      <c r="E179" s="165" t="s">
        <v>1</v>
      </c>
      <c r="F179" s="166" t="s">
        <v>489</v>
      </c>
      <c r="H179" s="167">
        <v>7.3</v>
      </c>
      <c r="L179" s="163"/>
      <c r="M179" s="168"/>
      <c r="N179" s="169"/>
      <c r="O179" s="169"/>
      <c r="P179" s="169"/>
      <c r="Q179" s="169"/>
      <c r="R179" s="169"/>
      <c r="S179" s="169"/>
      <c r="T179" s="170"/>
      <c r="AT179" s="165" t="s">
        <v>182</v>
      </c>
      <c r="AU179" s="165" t="s">
        <v>80</v>
      </c>
      <c r="AV179" s="13" t="s">
        <v>80</v>
      </c>
      <c r="AW179" s="13" t="s">
        <v>25</v>
      </c>
      <c r="AX179" s="13" t="s">
        <v>69</v>
      </c>
      <c r="AY179" s="165" t="s">
        <v>175</v>
      </c>
    </row>
    <row r="180" spans="1:65" s="14" customFormat="1" x14ac:dyDescent="0.2">
      <c r="B180" s="171"/>
      <c r="D180" s="164" t="s">
        <v>182</v>
      </c>
      <c r="E180" s="172" t="s">
        <v>1</v>
      </c>
      <c r="F180" s="173" t="s">
        <v>216</v>
      </c>
      <c r="H180" s="174">
        <v>47.8</v>
      </c>
      <c r="L180" s="171"/>
      <c r="M180" s="175"/>
      <c r="N180" s="176"/>
      <c r="O180" s="176"/>
      <c r="P180" s="176"/>
      <c r="Q180" s="176"/>
      <c r="R180" s="176"/>
      <c r="S180" s="176"/>
      <c r="T180" s="177"/>
      <c r="AT180" s="172" t="s">
        <v>182</v>
      </c>
      <c r="AU180" s="172" t="s">
        <v>80</v>
      </c>
      <c r="AV180" s="14" t="s">
        <v>86</v>
      </c>
      <c r="AW180" s="14" t="s">
        <v>25</v>
      </c>
      <c r="AX180" s="14" t="s">
        <v>76</v>
      </c>
      <c r="AY180" s="172" t="s">
        <v>175</v>
      </c>
    </row>
    <row r="181" spans="1:65" s="2" customFormat="1" ht="16.5" customHeight="1" x14ac:dyDescent="0.2">
      <c r="A181" s="28"/>
      <c r="B181" s="149"/>
      <c r="C181" s="178" t="s">
        <v>129</v>
      </c>
      <c r="D181" s="178" t="s">
        <v>324</v>
      </c>
      <c r="E181" s="179" t="s">
        <v>490</v>
      </c>
      <c r="F181" s="180" t="s">
        <v>491</v>
      </c>
      <c r="G181" s="181" t="s">
        <v>275</v>
      </c>
      <c r="H181" s="182">
        <v>95.6</v>
      </c>
      <c r="I181" s="183"/>
      <c r="J181" s="183"/>
      <c r="K181" s="184"/>
      <c r="L181" s="185"/>
      <c r="M181" s="186" t="s">
        <v>1</v>
      </c>
      <c r="N181" s="187" t="s">
        <v>35</v>
      </c>
      <c r="O181" s="159">
        <v>0</v>
      </c>
      <c r="P181" s="159">
        <f>O181*H181</f>
        <v>0</v>
      </c>
      <c r="Q181" s="159">
        <v>2.0000000000000001E-4</v>
      </c>
      <c r="R181" s="159">
        <f>Q181*H181</f>
        <v>1.9119999999999998E-2</v>
      </c>
      <c r="S181" s="159">
        <v>0</v>
      </c>
      <c r="T181" s="160">
        <f>S181*H181</f>
        <v>0</v>
      </c>
      <c r="U181" s="28"/>
      <c r="V181" s="28"/>
      <c r="W181" s="28"/>
      <c r="X181" s="28"/>
      <c r="Y181" s="28"/>
      <c r="Z181" s="28"/>
      <c r="AA181" s="28"/>
      <c r="AB181" s="28"/>
      <c r="AC181" s="28"/>
      <c r="AD181" s="28"/>
      <c r="AE181" s="28"/>
      <c r="AR181" s="161" t="s">
        <v>327</v>
      </c>
      <c r="AT181" s="161" t="s">
        <v>324</v>
      </c>
      <c r="AU181" s="161" t="s">
        <v>80</v>
      </c>
      <c r="AY181" s="16" t="s">
        <v>175</v>
      </c>
      <c r="BE181" s="162">
        <f>IF(N181="základná",J181,0)</f>
        <v>0</v>
      </c>
      <c r="BF181" s="162">
        <f>IF(N181="znížená",J181,0)</f>
        <v>0</v>
      </c>
      <c r="BG181" s="162">
        <f>IF(N181="zákl. prenesená",J181,0)</f>
        <v>0</v>
      </c>
      <c r="BH181" s="162">
        <f>IF(N181="zníž. prenesená",J181,0)</f>
        <v>0</v>
      </c>
      <c r="BI181" s="162">
        <f>IF(N181="nulová",J181,0)</f>
        <v>0</v>
      </c>
      <c r="BJ181" s="16" t="s">
        <v>80</v>
      </c>
      <c r="BK181" s="162">
        <f>ROUND(I181*H181,2)</f>
        <v>0</v>
      </c>
      <c r="BL181" s="16" t="s">
        <v>243</v>
      </c>
      <c r="BM181" s="161" t="s">
        <v>492</v>
      </c>
    </row>
    <row r="182" spans="1:65" s="13" customFormat="1" x14ac:dyDescent="0.2">
      <c r="B182" s="163"/>
      <c r="D182" s="164" t="s">
        <v>182</v>
      </c>
      <c r="F182" s="166" t="s">
        <v>493</v>
      </c>
      <c r="H182" s="167">
        <v>95.6</v>
      </c>
      <c r="L182" s="163"/>
      <c r="M182" s="168"/>
      <c r="N182" s="169"/>
      <c r="O182" s="169"/>
      <c r="P182" s="169"/>
      <c r="Q182" s="169"/>
      <c r="R182" s="169"/>
      <c r="S182" s="169"/>
      <c r="T182" s="170"/>
      <c r="AT182" s="165" t="s">
        <v>182</v>
      </c>
      <c r="AU182" s="165" t="s">
        <v>80</v>
      </c>
      <c r="AV182" s="13" t="s">
        <v>80</v>
      </c>
      <c r="AW182" s="13" t="s">
        <v>3</v>
      </c>
      <c r="AX182" s="13" t="s">
        <v>76</v>
      </c>
      <c r="AY182" s="165" t="s">
        <v>175</v>
      </c>
    </row>
    <row r="183" spans="1:65" s="2" customFormat="1" ht="16.5" customHeight="1" x14ac:dyDescent="0.2">
      <c r="A183" s="28"/>
      <c r="B183" s="149"/>
      <c r="C183" s="178" t="s">
        <v>132</v>
      </c>
      <c r="D183" s="178" t="s">
        <v>324</v>
      </c>
      <c r="E183" s="179" t="s">
        <v>494</v>
      </c>
      <c r="F183" s="180" t="s">
        <v>495</v>
      </c>
      <c r="G183" s="181" t="s">
        <v>180</v>
      </c>
      <c r="H183" s="182">
        <v>14.34</v>
      </c>
      <c r="I183" s="183"/>
      <c r="J183" s="183"/>
      <c r="K183" s="184"/>
      <c r="L183" s="185"/>
      <c r="M183" s="186" t="s">
        <v>1</v>
      </c>
      <c r="N183" s="187" t="s">
        <v>35</v>
      </c>
      <c r="O183" s="159">
        <v>0</v>
      </c>
      <c r="P183" s="159">
        <f>O183*H183</f>
        <v>0</v>
      </c>
      <c r="Q183" s="159">
        <v>9.6799999999999994E-3</v>
      </c>
      <c r="R183" s="159">
        <f>Q183*H183</f>
        <v>0.1388112</v>
      </c>
      <c r="S183" s="159">
        <v>0</v>
      </c>
      <c r="T183" s="160">
        <f>S183*H183</f>
        <v>0</v>
      </c>
      <c r="U183" s="28"/>
      <c r="V183" s="28"/>
      <c r="W183" s="28"/>
      <c r="X183" s="28"/>
      <c r="Y183" s="28"/>
      <c r="Z183" s="28"/>
      <c r="AA183" s="28"/>
      <c r="AB183" s="28"/>
      <c r="AC183" s="28"/>
      <c r="AD183" s="28"/>
      <c r="AE183" s="28"/>
      <c r="AR183" s="161" t="s">
        <v>327</v>
      </c>
      <c r="AT183" s="161" t="s">
        <v>324</v>
      </c>
      <c r="AU183" s="161" t="s">
        <v>80</v>
      </c>
      <c r="AY183" s="16" t="s">
        <v>175</v>
      </c>
      <c r="BE183" s="162">
        <f>IF(N183="základná",J183,0)</f>
        <v>0</v>
      </c>
      <c r="BF183" s="162">
        <f>IF(N183="znížená",J183,0)</f>
        <v>0</v>
      </c>
      <c r="BG183" s="162">
        <f>IF(N183="zákl. prenesená",J183,0)</f>
        <v>0</v>
      </c>
      <c r="BH183" s="162">
        <f>IF(N183="zníž. prenesená",J183,0)</f>
        <v>0</v>
      </c>
      <c r="BI183" s="162">
        <f>IF(N183="nulová",J183,0)</f>
        <v>0</v>
      </c>
      <c r="BJ183" s="16" t="s">
        <v>80</v>
      </c>
      <c r="BK183" s="162">
        <f>ROUND(I183*H183,2)</f>
        <v>0</v>
      </c>
      <c r="BL183" s="16" t="s">
        <v>243</v>
      </c>
      <c r="BM183" s="161" t="s">
        <v>496</v>
      </c>
    </row>
    <row r="184" spans="1:65" s="2" customFormat="1" ht="24.2" customHeight="1" x14ac:dyDescent="0.2">
      <c r="A184" s="28"/>
      <c r="B184" s="149"/>
      <c r="C184" s="150" t="s">
        <v>135</v>
      </c>
      <c r="D184" s="150" t="s">
        <v>177</v>
      </c>
      <c r="E184" s="151" t="s">
        <v>497</v>
      </c>
      <c r="F184" s="152" t="s">
        <v>498</v>
      </c>
      <c r="G184" s="153" t="s">
        <v>349</v>
      </c>
      <c r="H184" s="154">
        <v>96.567999999999998</v>
      </c>
      <c r="I184" s="155"/>
      <c r="J184" s="155"/>
      <c r="K184" s="156"/>
      <c r="L184" s="29"/>
      <c r="M184" s="157" t="s">
        <v>1</v>
      </c>
      <c r="N184" s="158" t="s">
        <v>35</v>
      </c>
      <c r="O184" s="159">
        <v>0</v>
      </c>
      <c r="P184" s="159">
        <f>O184*H184</f>
        <v>0</v>
      </c>
      <c r="Q184" s="159">
        <v>0</v>
      </c>
      <c r="R184" s="159">
        <f>Q184*H184</f>
        <v>0</v>
      </c>
      <c r="S184" s="159">
        <v>0</v>
      </c>
      <c r="T184" s="160">
        <f>S184*H184</f>
        <v>0</v>
      </c>
      <c r="U184" s="28"/>
      <c r="V184" s="28"/>
      <c r="W184" s="28"/>
      <c r="X184" s="28"/>
      <c r="Y184" s="28"/>
      <c r="Z184" s="28"/>
      <c r="AA184" s="28"/>
      <c r="AB184" s="28"/>
      <c r="AC184" s="28"/>
      <c r="AD184" s="28"/>
      <c r="AE184" s="28"/>
      <c r="AR184" s="161" t="s">
        <v>243</v>
      </c>
      <c r="AT184" s="161" t="s">
        <v>177</v>
      </c>
      <c r="AU184" s="161" t="s">
        <v>80</v>
      </c>
      <c r="AY184" s="16" t="s">
        <v>175</v>
      </c>
      <c r="BE184" s="162">
        <f>IF(N184="základná",J184,0)</f>
        <v>0</v>
      </c>
      <c r="BF184" s="162">
        <f>IF(N184="znížená",J184,0)</f>
        <v>0</v>
      </c>
      <c r="BG184" s="162">
        <f>IF(N184="zákl. prenesená",J184,0)</f>
        <v>0</v>
      </c>
      <c r="BH184" s="162">
        <f>IF(N184="zníž. prenesená",J184,0)</f>
        <v>0</v>
      </c>
      <c r="BI184" s="162">
        <f>IF(N184="nulová",J184,0)</f>
        <v>0</v>
      </c>
      <c r="BJ184" s="16" t="s">
        <v>80</v>
      </c>
      <c r="BK184" s="162">
        <f>ROUND(I184*H184,2)</f>
        <v>0</v>
      </c>
      <c r="BL184" s="16" t="s">
        <v>243</v>
      </c>
      <c r="BM184" s="161" t="s">
        <v>499</v>
      </c>
    </row>
    <row r="185" spans="1:65" s="12" customFormat="1" ht="22.9" customHeight="1" x14ac:dyDescent="0.2">
      <c r="B185" s="137"/>
      <c r="D185" s="138" t="s">
        <v>68</v>
      </c>
      <c r="E185" s="147" t="s">
        <v>316</v>
      </c>
      <c r="F185" s="147" t="s">
        <v>317</v>
      </c>
      <c r="J185" s="148"/>
      <c r="L185" s="137"/>
      <c r="M185" s="141"/>
      <c r="N185" s="142"/>
      <c r="O185" s="142"/>
      <c r="P185" s="143">
        <f>SUM(P186:P207)</f>
        <v>61.239931660000003</v>
      </c>
      <c r="Q185" s="142"/>
      <c r="R185" s="143">
        <f>SUM(R186:R207)</f>
        <v>1.5589580900000002</v>
      </c>
      <c r="S185" s="142"/>
      <c r="T185" s="144">
        <f>SUM(T186:T207)</f>
        <v>0</v>
      </c>
      <c r="AR185" s="138" t="s">
        <v>80</v>
      </c>
      <c r="AT185" s="145" t="s">
        <v>68</v>
      </c>
      <c r="AU185" s="145" t="s">
        <v>76</v>
      </c>
      <c r="AY185" s="138" t="s">
        <v>175</v>
      </c>
      <c r="BK185" s="146">
        <f>SUM(BK186:BK207)</f>
        <v>0</v>
      </c>
    </row>
    <row r="186" spans="1:65" s="2" customFormat="1" ht="33" customHeight="1" x14ac:dyDescent="0.2">
      <c r="A186" s="28"/>
      <c r="B186" s="149"/>
      <c r="C186" s="150" t="s">
        <v>291</v>
      </c>
      <c r="D186" s="150" t="s">
        <v>177</v>
      </c>
      <c r="E186" s="151" t="s">
        <v>500</v>
      </c>
      <c r="F186" s="152" t="s">
        <v>501</v>
      </c>
      <c r="G186" s="153" t="s">
        <v>180</v>
      </c>
      <c r="H186" s="154">
        <v>12.368</v>
      </c>
      <c r="I186" s="155"/>
      <c r="J186" s="155"/>
      <c r="K186" s="156"/>
      <c r="L186" s="29"/>
      <c r="M186" s="157" t="s">
        <v>1</v>
      </c>
      <c r="N186" s="158" t="s">
        <v>35</v>
      </c>
      <c r="O186" s="159">
        <v>0.23777000000000001</v>
      </c>
      <c r="P186" s="159">
        <f>O186*H186</f>
        <v>2.9407393600000002</v>
      </c>
      <c r="Q186" s="159">
        <v>2.9999999999999997E-4</v>
      </c>
      <c r="R186" s="159">
        <f>Q186*H186</f>
        <v>3.7104E-3</v>
      </c>
      <c r="S186" s="159">
        <v>0</v>
      </c>
      <c r="T186" s="160">
        <f>S186*H186</f>
        <v>0</v>
      </c>
      <c r="U186" s="28"/>
      <c r="V186" s="28"/>
      <c r="W186" s="28"/>
      <c r="X186" s="28"/>
      <c r="Y186" s="28"/>
      <c r="Z186" s="28"/>
      <c r="AA186" s="28"/>
      <c r="AB186" s="28"/>
      <c r="AC186" s="28"/>
      <c r="AD186" s="28"/>
      <c r="AE186" s="28"/>
      <c r="AR186" s="161" t="s">
        <v>243</v>
      </c>
      <c r="AT186" s="161" t="s">
        <v>177</v>
      </c>
      <c r="AU186" s="161" t="s">
        <v>80</v>
      </c>
      <c r="AY186" s="16" t="s">
        <v>175</v>
      </c>
      <c r="BE186" s="162">
        <f>IF(N186="základná",J186,0)</f>
        <v>0</v>
      </c>
      <c r="BF186" s="162">
        <f>IF(N186="znížená",J186,0)</f>
        <v>0</v>
      </c>
      <c r="BG186" s="162">
        <f>IF(N186="zákl. prenesená",J186,0)</f>
        <v>0</v>
      </c>
      <c r="BH186" s="162">
        <f>IF(N186="zníž. prenesená",J186,0)</f>
        <v>0</v>
      </c>
      <c r="BI186" s="162">
        <f>IF(N186="nulová",J186,0)</f>
        <v>0</v>
      </c>
      <c r="BJ186" s="16" t="s">
        <v>80</v>
      </c>
      <c r="BK186" s="162">
        <f>ROUND(I186*H186,2)</f>
        <v>0</v>
      </c>
      <c r="BL186" s="16" t="s">
        <v>243</v>
      </c>
      <c r="BM186" s="161" t="s">
        <v>502</v>
      </c>
    </row>
    <row r="187" spans="1:65" s="2" customFormat="1" ht="16.5" customHeight="1" x14ac:dyDescent="0.2">
      <c r="A187" s="28"/>
      <c r="B187" s="149"/>
      <c r="C187" s="178" t="s">
        <v>296</v>
      </c>
      <c r="D187" s="178" t="s">
        <v>324</v>
      </c>
      <c r="E187" s="179" t="s">
        <v>503</v>
      </c>
      <c r="F187" s="180" t="s">
        <v>504</v>
      </c>
      <c r="G187" s="181" t="s">
        <v>180</v>
      </c>
      <c r="H187" s="182">
        <v>12.615</v>
      </c>
      <c r="I187" s="183"/>
      <c r="J187" s="183"/>
      <c r="K187" s="184"/>
      <c r="L187" s="185"/>
      <c r="M187" s="186" t="s">
        <v>1</v>
      </c>
      <c r="N187" s="187" t="s">
        <v>35</v>
      </c>
      <c r="O187" s="159">
        <v>0</v>
      </c>
      <c r="P187" s="159">
        <f>O187*H187</f>
        <v>0</v>
      </c>
      <c r="Q187" s="159">
        <v>8.0000000000000002E-3</v>
      </c>
      <c r="R187" s="159">
        <f>Q187*H187</f>
        <v>0.10092000000000001</v>
      </c>
      <c r="S187" s="159">
        <v>0</v>
      </c>
      <c r="T187" s="160">
        <f>S187*H187</f>
        <v>0</v>
      </c>
      <c r="U187" s="28"/>
      <c r="V187" s="28"/>
      <c r="W187" s="28"/>
      <c r="X187" s="28"/>
      <c r="Y187" s="28"/>
      <c r="Z187" s="28"/>
      <c r="AA187" s="28"/>
      <c r="AB187" s="28"/>
      <c r="AC187" s="28"/>
      <c r="AD187" s="28"/>
      <c r="AE187" s="28"/>
      <c r="AR187" s="161" t="s">
        <v>327</v>
      </c>
      <c r="AT187" s="161" t="s">
        <v>324</v>
      </c>
      <c r="AU187" s="161" t="s">
        <v>80</v>
      </c>
      <c r="AY187" s="16" t="s">
        <v>175</v>
      </c>
      <c r="BE187" s="162">
        <f>IF(N187="základná",J187,0)</f>
        <v>0</v>
      </c>
      <c r="BF187" s="162">
        <f>IF(N187="znížená",J187,0)</f>
        <v>0</v>
      </c>
      <c r="BG187" s="162">
        <f>IF(N187="zákl. prenesená",J187,0)</f>
        <v>0</v>
      </c>
      <c r="BH187" s="162">
        <f>IF(N187="zníž. prenesená",J187,0)</f>
        <v>0</v>
      </c>
      <c r="BI187" s="162">
        <f>IF(N187="nulová",J187,0)</f>
        <v>0</v>
      </c>
      <c r="BJ187" s="16" t="s">
        <v>80</v>
      </c>
      <c r="BK187" s="162">
        <f>ROUND(I187*H187,2)</f>
        <v>0</v>
      </c>
      <c r="BL187" s="16" t="s">
        <v>243</v>
      </c>
      <c r="BM187" s="161" t="s">
        <v>505</v>
      </c>
    </row>
    <row r="188" spans="1:65" s="13" customFormat="1" x14ac:dyDescent="0.2">
      <c r="B188" s="163"/>
      <c r="D188" s="164" t="s">
        <v>182</v>
      </c>
      <c r="F188" s="166" t="s">
        <v>506</v>
      </c>
      <c r="H188" s="167">
        <v>12.615</v>
      </c>
      <c r="L188" s="163"/>
      <c r="M188" s="168"/>
      <c r="N188" s="169"/>
      <c r="O188" s="169"/>
      <c r="P188" s="169"/>
      <c r="Q188" s="169"/>
      <c r="R188" s="169"/>
      <c r="S188" s="169"/>
      <c r="T188" s="170"/>
      <c r="AT188" s="165" t="s">
        <v>182</v>
      </c>
      <c r="AU188" s="165" t="s">
        <v>80</v>
      </c>
      <c r="AV188" s="13" t="s">
        <v>80</v>
      </c>
      <c r="AW188" s="13" t="s">
        <v>3</v>
      </c>
      <c r="AX188" s="13" t="s">
        <v>76</v>
      </c>
      <c r="AY188" s="165" t="s">
        <v>175</v>
      </c>
    </row>
    <row r="189" spans="1:65" s="2" customFormat="1" ht="16.5" customHeight="1" x14ac:dyDescent="0.2">
      <c r="A189" s="28"/>
      <c r="B189" s="149"/>
      <c r="C189" s="150" t="s">
        <v>300</v>
      </c>
      <c r="D189" s="150" t="s">
        <v>177</v>
      </c>
      <c r="E189" s="151" t="s">
        <v>330</v>
      </c>
      <c r="F189" s="152" t="s">
        <v>507</v>
      </c>
      <c r="G189" s="153" t="s">
        <v>180</v>
      </c>
      <c r="H189" s="154">
        <v>21.023</v>
      </c>
      <c r="I189" s="155"/>
      <c r="J189" s="155"/>
      <c r="K189" s="156"/>
      <c r="L189" s="29"/>
      <c r="M189" s="157" t="s">
        <v>1</v>
      </c>
      <c r="N189" s="158" t="s">
        <v>35</v>
      </c>
      <c r="O189" s="159">
        <v>0.06</v>
      </c>
      <c r="P189" s="159">
        <f>O189*H189</f>
        <v>1.2613799999999999</v>
      </c>
      <c r="Q189" s="159">
        <v>1.0000000000000001E-5</v>
      </c>
      <c r="R189" s="159">
        <f>Q189*H189</f>
        <v>2.1023000000000003E-4</v>
      </c>
      <c r="S189" s="159">
        <v>0</v>
      </c>
      <c r="T189" s="160">
        <f>S189*H189</f>
        <v>0</v>
      </c>
      <c r="U189" s="28"/>
      <c r="V189" s="28"/>
      <c r="W189" s="28"/>
      <c r="X189" s="28"/>
      <c r="Y189" s="28"/>
      <c r="Z189" s="28"/>
      <c r="AA189" s="28"/>
      <c r="AB189" s="28"/>
      <c r="AC189" s="28"/>
      <c r="AD189" s="28"/>
      <c r="AE189" s="28"/>
      <c r="AR189" s="161" t="s">
        <v>243</v>
      </c>
      <c r="AT189" s="161" t="s">
        <v>177</v>
      </c>
      <c r="AU189" s="161" t="s">
        <v>80</v>
      </c>
      <c r="AY189" s="16" t="s">
        <v>175</v>
      </c>
      <c r="BE189" s="162">
        <f>IF(N189="základná",J189,0)</f>
        <v>0</v>
      </c>
      <c r="BF189" s="162">
        <f>IF(N189="znížená",J189,0)</f>
        <v>0</v>
      </c>
      <c r="BG189" s="162">
        <f>IF(N189="zákl. prenesená",J189,0)</f>
        <v>0</v>
      </c>
      <c r="BH189" s="162">
        <f>IF(N189="zníž. prenesená",J189,0)</f>
        <v>0</v>
      </c>
      <c r="BI189" s="162">
        <f>IF(N189="nulová",J189,0)</f>
        <v>0</v>
      </c>
      <c r="BJ189" s="16" t="s">
        <v>80</v>
      </c>
      <c r="BK189" s="162">
        <f>ROUND(I189*H189,2)</f>
        <v>0</v>
      </c>
      <c r="BL189" s="16" t="s">
        <v>243</v>
      </c>
      <c r="BM189" s="161" t="s">
        <v>508</v>
      </c>
    </row>
    <row r="190" spans="1:65" s="13" customFormat="1" x14ac:dyDescent="0.2">
      <c r="B190" s="163"/>
      <c r="D190" s="164" t="s">
        <v>182</v>
      </c>
      <c r="E190" s="165" t="s">
        <v>1</v>
      </c>
      <c r="F190" s="166" t="s">
        <v>509</v>
      </c>
      <c r="H190" s="167">
        <v>12.368</v>
      </c>
      <c r="L190" s="163"/>
      <c r="M190" s="168"/>
      <c r="N190" s="169"/>
      <c r="O190" s="169"/>
      <c r="P190" s="169"/>
      <c r="Q190" s="169"/>
      <c r="R190" s="169"/>
      <c r="S190" s="169"/>
      <c r="T190" s="170"/>
      <c r="AT190" s="165" t="s">
        <v>182</v>
      </c>
      <c r="AU190" s="165" t="s">
        <v>80</v>
      </c>
      <c r="AV190" s="13" t="s">
        <v>80</v>
      </c>
      <c r="AW190" s="13" t="s">
        <v>25</v>
      </c>
      <c r="AX190" s="13" t="s">
        <v>69</v>
      </c>
      <c r="AY190" s="165" t="s">
        <v>175</v>
      </c>
    </row>
    <row r="191" spans="1:65" s="13" customFormat="1" x14ac:dyDescent="0.2">
      <c r="B191" s="163"/>
      <c r="D191" s="164" t="s">
        <v>182</v>
      </c>
      <c r="E191" s="165" t="s">
        <v>1</v>
      </c>
      <c r="F191" s="166" t="s">
        <v>510</v>
      </c>
      <c r="H191" s="167">
        <v>4.7279999999999998</v>
      </c>
      <c r="L191" s="163"/>
      <c r="M191" s="168"/>
      <c r="N191" s="169"/>
      <c r="O191" s="169"/>
      <c r="P191" s="169"/>
      <c r="Q191" s="169"/>
      <c r="R191" s="169"/>
      <c r="S191" s="169"/>
      <c r="T191" s="170"/>
      <c r="AT191" s="165" t="s">
        <v>182</v>
      </c>
      <c r="AU191" s="165" t="s">
        <v>80</v>
      </c>
      <c r="AV191" s="13" t="s">
        <v>80</v>
      </c>
      <c r="AW191" s="13" t="s">
        <v>25</v>
      </c>
      <c r="AX191" s="13" t="s">
        <v>69</v>
      </c>
      <c r="AY191" s="165" t="s">
        <v>175</v>
      </c>
    </row>
    <row r="192" spans="1:65" s="13" customFormat="1" x14ac:dyDescent="0.2">
      <c r="B192" s="163"/>
      <c r="D192" s="164" t="s">
        <v>182</v>
      </c>
      <c r="E192" s="165" t="s">
        <v>1</v>
      </c>
      <c r="F192" s="166" t="s">
        <v>511</v>
      </c>
      <c r="H192" s="167">
        <v>3.927</v>
      </c>
      <c r="L192" s="163"/>
      <c r="M192" s="168"/>
      <c r="N192" s="169"/>
      <c r="O192" s="169"/>
      <c r="P192" s="169"/>
      <c r="Q192" s="169"/>
      <c r="R192" s="169"/>
      <c r="S192" s="169"/>
      <c r="T192" s="170"/>
      <c r="AT192" s="165" t="s">
        <v>182</v>
      </c>
      <c r="AU192" s="165" t="s">
        <v>80</v>
      </c>
      <c r="AV192" s="13" t="s">
        <v>80</v>
      </c>
      <c r="AW192" s="13" t="s">
        <v>25</v>
      </c>
      <c r="AX192" s="13" t="s">
        <v>69</v>
      </c>
      <c r="AY192" s="165" t="s">
        <v>175</v>
      </c>
    </row>
    <row r="193" spans="1:65" s="14" customFormat="1" x14ac:dyDescent="0.2">
      <c r="B193" s="171"/>
      <c r="D193" s="164" t="s">
        <v>182</v>
      </c>
      <c r="E193" s="172" t="s">
        <v>1</v>
      </c>
      <c r="F193" s="173" t="s">
        <v>216</v>
      </c>
      <c r="H193" s="174">
        <v>21.023</v>
      </c>
      <c r="L193" s="171"/>
      <c r="M193" s="175"/>
      <c r="N193" s="176"/>
      <c r="O193" s="176"/>
      <c r="P193" s="176"/>
      <c r="Q193" s="176"/>
      <c r="R193" s="176"/>
      <c r="S193" s="176"/>
      <c r="T193" s="177"/>
      <c r="AT193" s="172" t="s">
        <v>182</v>
      </c>
      <c r="AU193" s="172" t="s">
        <v>80</v>
      </c>
      <c r="AV193" s="14" t="s">
        <v>86</v>
      </c>
      <c r="AW193" s="14" t="s">
        <v>25</v>
      </c>
      <c r="AX193" s="14" t="s">
        <v>76</v>
      </c>
      <c r="AY193" s="172" t="s">
        <v>175</v>
      </c>
    </row>
    <row r="194" spans="1:65" s="2" customFormat="1" ht="16.5" customHeight="1" x14ac:dyDescent="0.2">
      <c r="A194" s="28"/>
      <c r="B194" s="149"/>
      <c r="C194" s="178" t="s">
        <v>304</v>
      </c>
      <c r="D194" s="178" t="s">
        <v>324</v>
      </c>
      <c r="E194" s="179" t="s">
        <v>334</v>
      </c>
      <c r="F194" s="180" t="s">
        <v>335</v>
      </c>
      <c r="G194" s="181" t="s">
        <v>180</v>
      </c>
      <c r="H194" s="182">
        <v>24.175999999999998</v>
      </c>
      <c r="I194" s="183"/>
      <c r="J194" s="183"/>
      <c r="K194" s="184"/>
      <c r="L194" s="185"/>
      <c r="M194" s="186" t="s">
        <v>1</v>
      </c>
      <c r="N194" s="187" t="s">
        <v>35</v>
      </c>
      <c r="O194" s="159">
        <v>0</v>
      </c>
      <c r="P194" s="159">
        <f>O194*H194</f>
        <v>0</v>
      </c>
      <c r="Q194" s="159">
        <v>2.7E-4</v>
      </c>
      <c r="R194" s="159">
        <f>Q194*H194</f>
        <v>6.5275199999999993E-3</v>
      </c>
      <c r="S194" s="159">
        <v>0</v>
      </c>
      <c r="T194" s="160">
        <f>S194*H194</f>
        <v>0</v>
      </c>
      <c r="U194" s="28"/>
      <c r="V194" s="28"/>
      <c r="W194" s="28"/>
      <c r="X194" s="28"/>
      <c r="Y194" s="28"/>
      <c r="Z194" s="28"/>
      <c r="AA194" s="28"/>
      <c r="AB194" s="28"/>
      <c r="AC194" s="28"/>
      <c r="AD194" s="28"/>
      <c r="AE194" s="28"/>
      <c r="AR194" s="161" t="s">
        <v>327</v>
      </c>
      <c r="AT194" s="161" t="s">
        <v>324</v>
      </c>
      <c r="AU194" s="161" t="s">
        <v>80</v>
      </c>
      <c r="AY194" s="16" t="s">
        <v>175</v>
      </c>
      <c r="BE194" s="162">
        <f>IF(N194="základná",J194,0)</f>
        <v>0</v>
      </c>
      <c r="BF194" s="162">
        <f>IF(N194="znížená",J194,0)</f>
        <v>0</v>
      </c>
      <c r="BG194" s="162">
        <f>IF(N194="zákl. prenesená",J194,0)</f>
        <v>0</v>
      </c>
      <c r="BH194" s="162">
        <f>IF(N194="zníž. prenesená",J194,0)</f>
        <v>0</v>
      </c>
      <c r="BI194" s="162">
        <f>IF(N194="nulová",J194,0)</f>
        <v>0</v>
      </c>
      <c r="BJ194" s="16" t="s">
        <v>80</v>
      </c>
      <c r="BK194" s="162">
        <f>ROUND(I194*H194,2)</f>
        <v>0</v>
      </c>
      <c r="BL194" s="16" t="s">
        <v>243</v>
      </c>
      <c r="BM194" s="161" t="s">
        <v>512</v>
      </c>
    </row>
    <row r="195" spans="1:65" s="13" customFormat="1" x14ac:dyDescent="0.2">
      <c r="B195" s="163"/>
      <c r="D195" s="164" t="s">
        <v>182</v>
      </c>
      <c r="F195" s="166" t="s">
        <v>513</v>
      </c>
      <c r="H195" s="167">
        <v>24.175999999999998</v>
      </c>
      <c r="L195" s="163"/>
      <c r="M195" s="168"/>
      <c r="N195" s="169"/>
      <c r="O195" s="169"/>
      <c r="P195" s="169"/>
      <c r="Q195" s="169"/>
      <c r="R195" s="169"/>
      <c r="S195" s="169"/>
      <c r="T195" s="170"/>
      <c r="AT195" s="165" t="s">
        <v>182</v>
      </c>
      <c r="AU195" s="165" t="s">
        <v>80</v>
      </c>
      <c r="AV195" s="13" t="s">
        <v>80</v>
      </c>
      <c r="AW195" s="13" t="s">
        <v>3</v>
      </c>
      <c r="AX195" s="13" t="s">
        <v>76</v>
      </c>
      <c r="AY195" s="165" t="s">
        <v>175</v>
      </c>
    </row>
    <row r="196" spans="1:65" s="2" customFormat="1" ht="33" customHeight="1" x14ac:dyDescent="0.2">
      <c r="A196" s="28"/>
      <c r="B196" s="149"/>
      <c r="C196" s="150" t="s">
        <v>310</v>
      </c>
      <c r="D196" s="150" t="s">
        <v>177</v>
      </c>
      <c r="E196" s="151" t="s">
        <v>514</v>
      </c>
      <c r="F196" s="152" t="s">
        <v>515</v>
      </c>
      <c r="G196" s="153" t="s">
        <v>180</v>
      </c>
      <c r="H196" s="154">
        <v>197.12200000000001</v>
      </c>
      <c r="I196" s="155"/>
      <c r="J196" s="155"/>
      <c r="K196" s="156"/>
      <c r="L196" s="29"/>
      <c r="M196" s="157" t="s">
        <v>1</v>
      </c>
      <c r="N196" s="158" t="s">
        <v>35</v>
      </c>
      <c r="O196" s="159">
        <v>0.24465000000000001</v>
      </c>
      <c r="P196" s="159">
        <f>O196*H196</f>
        <v>48.225897300000007</v>
      </c>
      <c r="Q196" s="159">
        <v>1.2E-4</v>
      </c>
      <c r="R196" s="159">
        <f>Q196*H196</f>
        <v>2.3654640000000001E-2</v>
      </c>
      <c r="S196" s="159">
        <v>0</v>
      </c>
      <c r="T196" s="160">
        <f>S196*H196</f>
        <v>0</v>
      </c>
      <c r="U196" s="28"/>
      <c r="V196" s="28"/>
      <c r="W196" s="28"/>
      <c r="X196" s="28"/>
      <c r="Y196" s="28"/>
      <c r="Z196" s="28"/>
      <c r="AA196" s="28"/>
      <c r="AB196" s="28"/>
      <c r="AC196" s="28"/>
      <c r="AD196" s="28"/>
      <c r="AE196" s="28"/>
      <c r="AR196" s="161" t="s">
        <v>243</v>
      </c>
      <c r="AT196" s="161" t="s">
        <v>177</v>
      </c>
      <c r="AU196" s="161" t="s">
        <v>80</v>
      </c>
      <c r="AY196" s="16" t="s">
        <v>175</v>
      </c>
      <c r="BE196" s="162">
        <f>IF(N196="základná",J196,0)</f>
        <v>0</v>
      </c>
      <c r="BF196" s="162">
        <f>IF(N196="znížená",J196,0)</f>
        <v>0</v>
      </c>
      <c r="BG196" s="162">
        <f>IF(N196="zákl. prenesená",J196,0)</f>
        <v>0</v>
      </c>
      <c r="BH196" s="162">
        <f>IF(N196="zníž. prenesená",J196,0)</f>
        <v>0</v>
      </c>
      <c r="BI196" s="162">
        <f>IF(N196="nulová",J196,0)</f>
        <v>0</v>
      </c>
      <c r="BJ196" s="16" t="s">
        <v>80</v>
      </c>
      <c r="BK196" s="162">
        <f>ROUND(I196*H196,2)</f>
        <v>0</v>
      </c>
      <c r="BL196" s="16" t="s">
        <v>243</v>
      </c>
      <c r="BM196" s="161" t="s">
        <v>516</v>
      </c>
    </row>
    <row r="197" spans="1:65" s="2" customFormat="1" ht="24.2" customHeight="1" x14ac:dyDescent="0.2">
      <c r="A197" s="28"/>
      <c r="B197" s="149"/>
      <c r="C197" s="178" t="s">
        <v>318</v>
      </c>
      <c r="D197" s="178" t="s">
        <v>324</v>
      </c>
      <c r="E197" s="179" t="s">
        <v>517</v>
      </c>
      <c r="F197" s="180" t="s">
        <v>518</v>
      </c>
      <c r="G197" s="181" t="s">
        <v>180</v>
      </c>
      <c r="H197" s="182">
        <v>201.06399999999999</v>
      </c>
      <c r="I197" s="183"/>
      <c r="J197" s="183"/>
      <c r="K197" s="184"/>
      <c r="L197" s="185"/>
      <c r="M197" s="186" t="s">
        <v>1</v>
      </c>
      <c r="N197" s="187" t="s">
        <v>35</v>
      </c>
      <c r="O197" s="159">
        <v>0</v>
      </c>
      <c r="P197" s="159">
        <f>O197*H197</f>
        <v>0</v>
      </c>
      <c r="Q197" s="159">
        <v>5.7999999999999996E-3</v>
      </c>
      <c r="R197" s="159">
        <f>Q197*H197</f>
        <v>1.1661712</v>
      </c>
      <c r="S197" s="159">
        <v>0</v>
      </c>
      <c r="T197" s="160">
        <f>S197*H197</f>
        <v>0</v>
      </c>
      <c r="U197" s="28"/>
      <c r="V197" s="28"/>
      <c r="W197" s="28"/>
      <c r="X197" s="28"/>
      <c r="Y197" s="28"/>
      <c r="Z197" s="28"/>
      <c r="AA197" s="28"/>
      <c r="AB197" s="28"/>
      <c r="AC197" s="28"/>
      <c r="AD197" s="28"/>
      <c r="AE197" s="28"/>
      <c r="AR197" s="161" t="s">
        <v>327</v>
      </c>
      <c r="AT197" s="161" t="s">
        <v>324</v>
      </c>
      <c r="AU197" s="161" t="s">
        <v>80</v>
      </c>
      <c r="AY197" s="16" t="s">
        <v>175</v>
      </c>
      <c r="BE197" s="162">
        <f>IF(N197="základná",J197,0)</f>
        <v>0</v>
      </c>
      <c r="BF197" s="162">
        <f>IF(N197="znížená",J197,0)</f>
        <v>0</v>
      </c>
      <c r="BG197" s="162">
        <f>IF(N197="zákl. prenesená",J197,0)</f>
        <v>0</v>
      </c>
      <c r="BH197" s="162">
        <f>IF(N197="zníž. prenesená",J197,0)</f>
        <v>0</v>
      </c>
      <c r="BI197" s="162">
        <f>IF(N197="nulová",J197,0)</f>
        <v>0</v>
      </c>
      <c r="BJ197" s="16" t="s">
        <v>80</v>
      </c>
      <c r="BK197" s="162">
        <f>ROUND(I197*H197,2)</f>
        <v>0</v>
      </c>
      <c r="BL197" s="16" t="s">
        <v>243</v>
      </c>
      <c r="BM197" s="161" t="s">
        <v>519</v>
      </c>
    </row>
    <row r="198" spans="1:65" s="13" customFormat="1" x14ac:dyDescent="0.2">
      <c r="B198" s="163"/>
      <c r="D198" s="164" t="s">
        <v>182</v>
      </c>
      <c r="F198" s="166" t="s">
        <v>467</v>
      </c>
      <c r="H198" s="167">
        <v>201.06399999999999</v>
      </c>
      <c r="L198" s="163"/>
      <c r="M198" s="168"/>
      <c r="N198" s="169"/>
      <c r="O198" s="169"/>
      <c r="P198" s="169"/>
      <c r="Q198" s="169"/>
      <c r="R198" s="169"/>
      <c r="S198" s="169"/>
      <c r="T198" s="170"/>
      <c r="AT198" s="165" t="s">
        <v>182</v>
      </c>
      <c r="AU198" s="165" t="s">
        <v>80</v>
      </c>
      <c r="AV198" s="13" t="s">
        <v>80</v>
      </c>
      <c r="AW198" s="13" t="s">
        <v>3</v>
      </c>
      <c r="AX198" s="13" t="s">
        <v>76</v>
      </c>
      <c r="AY198" s="165" t="s">
        <v>175</v>
      </c>
    </row>
    <row r="199" spans="1:65" s="2" customFormat="1" ht="16.5" customHeight="1" x14ac:dyDescent="0.2">
      <c r="A199" s="28"/>
      <c r="B199" s="149"/>
      <c r="C199" s="178" t="s">
        <v>323</v>
      </c>
      <c r="D199" s="178" t="s">
        <v>324</v>
      </c>
      <c r="E199" s="179" t="s">
        <v>520</v>
      </c>
      <c r="F199" s="180" t="s">
        <v>521</v>
      </c>
      <c r="G199" s="181" t="s">
        <v>275</v>
      </c>
      <c r="H199" s="182">
        <v>394.24400000000003</v>
      </c>
      <c r="I199" s="183"/>
      <c r="J199" s="183"/>
      <c r="K199" s="184"/>
      <c r="L199" s="185"/>
      <c r="M199" s="186" t="s">
        <v>1</v>
      </c>
      <c r="N199" s="187" t="s">
        <v>35</v>
      </c>
      <c r="O199" s="159">
        <v>0</v>
      </c>
      <c r="P199" s="159">
        <f>O199*H199</f>
        <v>0</v>
      </c>
      <c r="Q199" s="159">
        <v>4.0000000000000002E-4</v>
      </c>
      <c r="R199" s="159">
        <f>Q199*H199</f>
        <v>0.15769760000000002</v>
      </c>
      <c r="S199" s="159">
        <v>0</v>
      </c>
      <c r="T199" s="160">
        <f>S199*H199</f>
        <v>0</v>
      </c>
      <c r="U199" s="28"/>
      <c r="V199" s="28"/>
      <c r="W199" s="28"/>
      <c r="X199" s="28"/>
      <c r="Y199" s="28"/>
      <c r="Z199" s="28"/>
      <c r="AA199" s="28"/>
      <c r="AB199" s="28"/>
      <c r="AC199" s="28"/>
      <c r="AD199" s="28"/>
      <c r="AE199" s="28"/>
      <c r="AR199" s="161" t="s">
        <v>327</v>
      </c>
      <c r="AT199" s="161" t="s">
        <v>324</v>
      </c>
      <c r="AU199" s="161" t="s">
        <v>80</v>
      </c>
      <c r="AY199" s="16" t="s">
        <v>175</v>
      </c>
      <c r="BE199" s="162">
        <f>IF(N199="základná",J199,0)</f>
        <v>0</v>
      </c>
      <c r="BF199" s="162">
        <f>IF(N199="znížená",J199,0)</f>
        <v>0</v>
      </c>
      <c r="BG199" s="162">
        <f>IF(N199="zákl. prenesená",J199,0)</f>
        <v>0</v>
      </c>
      <c r="BH199" s="162">
        <f>IF(N199="zníž. prenesená",J199,0)</f>
        <v>0</v>
      </c>
      <c r="BI199" s="162">
        <f>IF(N199="nulová",J199,0)</f>
        <v>0</v>
      </c>
      <c r="BJ199" s="16" t="s">
        <v>80</v>
      </c>
      <c r="BK199" s="162">
        <f>ROUND(I199*H199,2)</f>
        <v>0</v>
      </c>
      <c r="BL199" s="16" t="s">
        <v>243</v>
      </c>
      <c r="BM199" s="161" t="s">
        <v>522</v>
      </c>
    </row>
    <row r="200" spans="1:65" s="13" customFormat="1" x14ac:dyDescent="0.2">
      <c r="B200" s="163"/>
      <c r="D200" s="164" t="s">
        <v>182</v>
      </c>
      <c r="F200" s="166" t="s">
        <v>523</v>
      </c>
      <c r="H200" s="167">
        <v>394.24400000000003</v>
      </c>
      <c r="L200" s="163"/>
      <c r="M200" s="168"/>
      <c r="N200" s="169"/>
      <c r="O200" s="169"/>
      <c r="P200" s="169"/>
      <c r="Q200" s="169"/>
      <c r="R200" s="169"/>
      <c r="S200" s="169"/>
      <c r="T200" s="170"/>
      <c r="AT200" s="165" t="s">
        <v>182</v>
      </c>
      <c r="AU200" s="165" t="s">
        <v>80</v>
      </c>
      <c r="AV200" s="13" t="s">
        <v>80</v>
      </c>
      <c r="AW200" s="13" t="s">
        <v>3</v>
      </c>
      <c r="AX200" s="13" t="s">
        <v>76</v>
      </c>
      <c r="AY200" s="165" t="s">
        <v>175</v>
      </c>
    </row>
    <row r="201" spans="1:65" s="2" customFormat="1" ht="33" customHeight="1" x14ac:dyDescent="0.2">
      <c r="A201" s="28"/>
      <c r="B201" s="149"/>
      <c r="C201" s="150" t="s">
        <v>327</v>
      </c>
      <c r="D201" s="150" t="s">
        <v>177</v>
      </c>
      <c r="E201" s="151" t="s">
        <v>524</v>
      </c>
      <c r="F201" s="152" t="s">
        <v>515</v>
      </c>
      <c r="G201" s="153" t="s">
        <v>180</v>
      </c>
      <c r="H201" s="154">
        <v>35.966999999999999</v>
      </c>
      <c r="I201" s="155"/>
      <c r="J201" s="155"/>
      <c r="K201" s="156"/>
      <c r="L201" s="29"/>
      <c r="M201" s="157" t="s">
        <v>1</v>
      </c>
      <c r="N201" s="158" t="s">
        <v>35</v>
      </c>
      <c r="O201" s="159">
        <v>0.245</v>
      </c>
      <c r="P201" s="159">
        <f>O201*H201</f>
        <v>8.8119149999999991</v>
      </c>
      <c r="Q201" s="159">
        <v>1.2E-4</v>
      </c>
      <c r="R201" s="159">
        <f>Q201*H201</f>
        <v>4.3160400000000002E-3</v>
      </c>
      <c r="S201" s="159">
        <v>0</v>
      </c>
      <c r="T201" s="160">
        <f>S201*H201</f>
        <v>0</v>
      </c>
      <c r="U201" s="28"/>
      <c r="V201" s="28"/>
      <c r="W201" s="28"/>
      <c r="X201" s="28"/>
      <c r="Y201" s="28"/>
      <c r="Z201" s="28"/>
      <c r="AA201" s="28"/>
      <c r="AB201" s="28"/>
      <c r="AC201" s="28"/>
      <c r="AD201" s="28"/>
      <c r="AE201" s="28"/>
      <c r="AR201" s="161" t="s">
        <v>243</v>
      </c>
      <c r="AT201" s="161" t="s">
        <v>177</v>
      </c>
      <c r="AU201" s="161" t="s">
        <v>80</v>
      </c>
      <c r="AY201" s="16" t="s">
        <v>175</v>
      </c>
      <c r="BE201" s="162">
        <f>IF(N201="základná",J201,0)</f>
        <v>0</v>
      </c>
      <c r="BF201" s="162">
        <f>IF(N201="znížená",J201,0)</f>
        <v>0</v>
      </c>
      <c r="BG201" s="162">
        <f>IF(N201="zákl. prenesená",J201,0)</f>
        <v>0</v>
      </c>
      <c r="BH201" s="162">
        <f>IF(N201="zníž. prenesená",J201,0)</f>
        <v>0</v>
      </c>
      <c r="BI201" s="162">
        <f>IF(N201="nulová",J201,0)</f>
        <v>0</v>
      </c>
      <c r="BJ201" s="16" t="s">
        <v>80</v>
      </c>
      <c r="BK201" s="162">
        <f>ROUND(I201*H201,2)</f>
        <v>0</v>
      </c>
      <c r="BL201" s="16" t="s">
        <v>243</v>
      </c>
      <c r="BM201" s="161" t="s">
        <v>525</v>
      </c>
    </row>
    <row r="202" spans="1:65" s="13" customFormat="1" x14ac:dyDescent="0.2">
      <c r="B202" s="163"/>
      <c r="D202" s="164" t="s">
        <v>182</v>
      </c>
      <c r="E202" s="165" t="s">
        <v>1</v>
      </c>
      <c r="F202" s="166" t="s">
        <v>526</v>
      </c>
      <c r="H202" s="167">
        <v>14.34</v>
      </c>
      <c r="L202" s="163"/>
      <c r="M202" s="168"/>
      <c r="N202" s="169"/>
      <c r="O202" s="169"/>
      <c r="P202" s="169"/>
      <c r="Q202" s="169"/>
      <c r="R202" s="169"/>
      <c r="S202" s="169"/>
      <c r="T202" s="170"/>
      <c r="AT202" s="165" t="s">
        <v>182</v>
      </c>
      <c r="AU202" s="165" t="s">
        <v>80</v>
      </c>
      <c r="AV202" s="13" t="s">
        <v>80</v>
      </c>
      <c r="AW202" s="13" t="s">
        <v>25</v>
      </c>
      <c r="AX202" s="13" t="s">
        <v>69</v>
      </c>
      <c r="AY202" s="165" t="s">
        <v>175</v>
      </c>
    </row>
    <row r="203" spans="1:65" s="13" customFormat="1" x14ac:dyDescent="0.2">
      <c r="B203" s="163"/>
      <c r="D203" s="164" t="s">
        <v>182</v>
      </c>
      <c r="E203" s="165" t="s">
        <v>1</v>
      </c>
      <c r="F203" s="166" t="s">
        <v>527</v>
      </c>
      <c r="H203" s="167">
        <v>21.626999999999999</v>
      </c>
      <c r="L203" s="163"/>
      <c r="M203" s="168"/>
      <c r="N203" s="169"/>
      <c r="O203" s="169"/>
      <c r="P203" s="169"/>
      <c r="Q203" s="169"/>
      <c r="R203" s="169"/>
      <c r="S203" s="169"/>
      <c r="T203" s="170"/>
      <c r="AT203" s="165" t="s">
        <v>182</v>
      </c>
      <c r="AU203" s="165" t="s">
        <v>80</v>
      </c>
      <c r="AV203" s="13" t="s">
        <v>80</v>
      </c>
      <c r="AW203" s="13" t="s">
        <v>25</v>
      </c>
      <c r="AX203" s="13" t="s">
        <v>69</v>
      </c>
      <c r="AY203" s="165" t="s">
        <v>175</v>
      </c>
    </row>
    <row r="204" spans="1:65" s="14" customFormat="1" x14ac:dyDescent="0.2">
      <c r="B204" s="171"/>
      <c r="D204" s="164" t="s">
        <v>182</v>
      </c>
      <c r="E204" s="172" t="s">
        <v>1</v>
      </c>
      <c r="F204" s="173" t="s">
        <v>216</v>
      </c>
      <c r="H204" s="174">
        <v>35.966999999999999</v>
      </c>
      <c r="L204" s="171"/>
      <c r="M204" s="175"/>
      <c r="N204" s="176"/>
      <c r="O204" s="176"/>
      <c r="P204" s="176"/>
      <c r="Q204" s="176"/>
      <c r="R204" s="176"/>
      <c r="S204" s="176"/>
      <c r="T204" s="177"/>
      <c r="AT204" s="172" t="s">
        <v>182</v>
      </c>
      <c r="AU204" s="172" t="s">
        <v>80</v>
      </c>
      <c r="AV204" s="14" t="s">
        <v>86</v>
      </c>
      <c r="AW204" s="14" t="s">
        <v>25</v>
      </c>
      <c r="AX204" s="14" t="s">
        <v>76</v>
      </c>
      <c r="AY204" s="172" t="s">
        <v>175</v>
      </c>
    </row>
    <row r="205" spans="1:65" s="2" customFormat="1" ht="16.5" customHeight="1" x14ac:dyDescent="0.2">
      <c r="A205" s="28"/>
      <c r="B205" s="149"/>
      <c r="C205" s="178" t="s">
        <v>333</v>
      </c>
      <c r="D205" s="178" t="s">
        <v>324</v>
      </c>
      <c r="E205" s="179" t="s">
        <v>528</v>
      </c>
      <c r="F205" s="180" t="s">
        <v>529</v>
      </c>
      <c r="G205" s="181" t="s">
        <v>180</v>
      </c>
      <c r="H205" s="182">
        <v>36.686</v>
      </c>
      <c r="I205" s="183"/>
      <c r="J205" s="183"/>
      <c r="K205" s="184"/>
      <c r="L205" s="185"/>
      <c r="M205" s="186" t="s">
        <v>1</v>
      </c>
      <c r="N205" s="187" t="s">
        <v>35</v>
      </c>
      <c r="O205" s="159">
        <v>0</v>
      </c>
      <c r="P205" s="159">
        <f>O205*H205</f>
        <v>0</v>
      </c>
      <c r="Q205" s="159">
        <v>2.6099999999999999E-3</v>
      </c>
      <c r="R205" s="159">
        <f>Q205*H205</f>
        <v>9.5750459999999996E-2</v>
      </c>
      <c r="S205" s="159">
        <v>0</v>
      </c>
      <c r="T205" s="160">
        <f>S205*H205</f>
        <v>0</v>
      </c>
      <c r="U205" s="28"/>
      <c r="V205" s="28"/>
      <c r="W205" s="28"/>
      <c r="X205" s="28"/>
      <c r="Y205" s="28"/>
      <c r="Z205" s="28"/>
      <c r="AA205" s="28"/>
      <c r="AB205" s="28"/>
      <c r="AC205" s="28"/>
      <c r="AD205" s="28"/>
      <c r="AE205" s="28"/>
      <c r="AR205" s="161" t="s">
        <v>327</v>
      </c>
      <c r="AT205" s="161" t="s">
        <v>324</v>
      </c>
      <c r="AU205" s="161" t="s">
        <v>80</v>
      </c>
      <c r="AY205" s="16" t="s">
        <v>175</v>
      </c>
      <c r="BE205" s="162">
        <f>IF(N205="základná",J205,0)</f>
        <v>0</v>
      </c>
      <c r="BF205" s="162">
        <f>IF(N205="znížená",J205,0)</f>
        <v>0</v>
      </c>
      <c r="BG205" s="162">
        <f>IF(N205="zákl. prenesená",J205,0)</f>
        <v>0</v>
      </c>
      <c r="BH205" s="162">
        <f>IF(N205="zníž. prenesená",J205,0)</f>
        <v>0</v>
      </c>
      <c r="BI205" s="162">
        <f>IF(N205="nulová",J205,0)</f>
        <v>0</v>
      </c>
      <c r="BJ205" s="16" t="s">
        <v>80</v>
      </c>
      <c r="BK205" s="162">
        <f>ROUND(I205*H205,2)</f>
        <v>0</v>
      </c>
      <c r="BL205" s="16" t="s">
        <v>243</v>
      </c>
      <c r="BM205" s="161" t="s">
        <v>530</v>
      </c>
    </row>
    <row r="206" spans="1:65" s="13" customFormat="1" x14ac:dyDescent="0.2">
      <c r="B206" s="163"/>
      <c r="D206" s="164" t="s">
        <v>182</v>
      </c>
      <c r="F206" s="166" t="s">
        <v>531</v>
      </c>
      <c r="H206" s="167">
        <v>36.686</v>
      </c>
      <c r="L206" s="163"/>
      <c r="M206" s="168"/>
      <c r="N206" s="169"/>
      <c r="O206" s="169"/>
      <c r="P206" s="169"/>
      <c r="Q206" s="169"/>
      <c r="R206" s="169"/>
      <c r="S206" s="169"/>
      <c r="T206" s="170"/>
      <c r="AT206" s="165" t="s">
        <v>182</v>
      </c>
      <c r="AU206" s="165" t="s">
        <v>80</v>
      </c>
      <c r="AV206" s="13" t="s">
        <v>80</v>
      </c>
      <c r="AW206" s="13" t="s">
        <v>3</v>
      </c>
      <c r="AX206" s="13" t="s">
        <v>76</v>
      </c>
      <c r="AY206" s="165" t="s">
        <v>175</v>
      </c>
    </row>
    <row r="207" spans="1:65" s="2" customFormat="1" ht="24.2" customHeight="1" x14ac:dyDescent="0.2">
      <c r="A207" s="28"/>
      <c r="B207" s="149"/>
      <c r="C207" s="150" t="s">
        <v>338</v>
      </c>
      <c r="D207" s="150" t="s">
        <v>177</v>
      </c>
      <c r="E207" s="151" t="s">
        <v>347</v>
      </c>
      <c r="F207" s="152" t="s">
        <v>348</v>
      </c>
      <c r="G207" s="153" t="s">
        <v>349</v>
      </c>
      <c r="H207" s="154">
        <v>101.956</v>
      </c>
      <c r="I207" s="155"/>
      <c r="J207" s="155"/>
      <c r="K207" s="156"/>
      <c r="L207" s="29"/>
      <c r="M207" s="157" t="s">
        <v>1</v>
      </c>
      <c r="N207" s="158" t="s">
        <v>35</v>
      </c>
      <c r="O207" s="159">
        <v>0</v>
      </c>
      <c r="P207" s="159">
        <f>O207*H207</f>
        <v>0</v>
      </c>
      <c r="Q207" s="159">
        <v>0</v>
      </c>
      <c r="R207" s="159">
        <f>Q207*H207</f>
        <v>0</v>
      </c>
      <c r="S207" s="159">
        <v>0</v>
      </c>
      <c r="T207" s="160">
        <f>S207*H207</f>
        <v>0</v>
      </c>
      <c r="U207" s="28"/>
      <c r="V207" s="28"/>
      <c r="W207" s="28"/>
      <c r="X207" s="28"/>
      <c r="Y207" s="28"/>
      <c r="Z207" s="28"/>
      <c r="AA207" s="28"/>
      <c r="AB207" s="28"/>
      <c r="AC207" s="28"/>
      <c r="AD207" s="28"/>
      <c r="AE207" s="28"/>
      <c r="AR207" s="161" t="s">
        <v>243</v>
      </c>
      <c r="AT207" s="161" t="s">
        <v>177</v>
      </c>
      <c r="AU207" s="161" t="s">
        <v>80</v>
      </c>
      <c r="AY207" s="16" t="s">
        <v>175</v>
      </c>
      <c r="BE207" s="162">
        <f>IF(N207="základná",J207,0)</f>
        <v>0</v>
      </c>
      <c r="BF207" s="162">
        <f>IF(N207="znížená",J207,0)</f>
        <v>0</v>
      </c>
      <c r="BG207" s="162">
        <f>IF(N207="zákl. prenesená",J207,0)</f>
        <v>0</v>
      </c>
      <c r="BH207" s="162">
        <f>IF(N207="zníž. prenesená",J207,0)</f>
        <v>0</v>
      </c>
      <c r="BI207" s="162">
        <f>IF(N207="nulová",J207,0)</f>
        <v>0</v>
      </c>
      <c r="BJ207" s="16" t="s">
        <v>80</v>
      </c>
      <c r="BK207" s="162">
        <f>ROUND(I207*H207,2)</f>
        <v>0</v>
      </c>
      <c r="BL207" s="16" t="s">
        <v>243</v>
      </c>
      <c r="BM207" s="161" t="s">
        <v>532</v>
      </c>
    </row>
    <row r="208" spans="1:65" s="12" customFormat="1" ht="22.9" customHeight="1" x14ac:dyDescent="0.2">
      <c r="B208" s="137"/>
      <c r="D208" s="138" t="s">
        <v>68</v>
      </c>
      <c r="E208" s="147" t="s">
        <v>533</v>
      </c>
      <c r="F208" s="147" t="s">
        <v>534</v>
      </c>
      <c r="J208" s="148"/>
      <c r="L208" s="137"/>
      <c r="M208" s="141"/>
      <c r="N208" s="142"/>
      <c r="O208" s="142"/>
      <c r="P208" s="143">
        <f>SUM(P209:P211)</f>
        <v>0.23688000000000001</v>
      </c>
      <c r="Q208" s="142"/>
      <c r="R208" s="143">
        <f>SUM(R209:R211)</f>
        <v>1.2800000000000001E-3</v>
      </c>
      <c r="S208" s="142"/>
      <c r="T208" s="144">
        <f>SUM(T209:T211)</f>
        <v>0</v>
      </c>
      <c r="AR208" s="138" t="s">
        <v>80</v>
      </c>
      <c r="AT208" s="145" t="s">
        <v>68</v>
      </c>
      <c r="AU208" s="145" t="s">
        <v>76</v>
      </c>
      <c r="AY208" s="138" t="s">
        <v>175</v>
      </c>
      <c r="BK208" s="146">
        <f>SUM(BK209:BK211)</f>
        <v>0</v>
      </c>
    </row>
    <row r="209" spans="1:65" s="2" customFormat="1" ht="16.5" customHeight="1" x14ac:dyDescent="0.2">
      <c r="A209" s="28"/>
      <c r="B209" s="149"/>
      <c r="C209" s="150" t="s">
        <v>342</v>
      </c>
      <c r="D209" s="150" t="s">
        <v>177</v>
      </c>
      <c r="E209" s="151" t="s">
        <v>535</v>
      </c>
      <c r="F209" s="152" t="s">
        <v>536</v>
      </c>
      <c r="G209" s="153" t="s">
        <v>275</v>
      </c>
      <c r="H209" s="154">
        <v>1</v>
      </c>
      <c r="I209" s="155"/>
      <c r="J209" s="155"/>
      <c r="K209" s="156"/>
      <c r="L209" s="29"/>
      <c r="M209" s="157" t="s">
        <v>1</v>
      </c>
      <c r="N209" s="158" t="s">
        <v>35</v>
      </c>
      <c r="O209" s="159">
        <v>0.11844</v>
      </c>
      <c r="P209" s="159">
        <f>O209*H209</f>
        <v>0.11844</v>
      </c>
      <c r="Q209" s="159">
        <v>6.4000000000000005E-4</v>
      </c>
      <c r="R209" s="159">
        <f>Q209*H209</f>
        <v>6.4000000000000005E-4</v>
      </c>
      <c r="S209" s="159">
        <v>0</v>
      </c>
      <c r="T209" s="160">
        <f>S209*H209</f>
        <v>0</v>
      </c>
      <c r="U209" s="28"/>
      <c r="V209" s="28"/>
      <c r="W209" s="28"/>
      <c r="X209" s="28"/>
      <c r="Y209" s="28"/>
      <c r="Z209" s="28"/>
      <c r="AA209" s="28"/>
      <c r="AB209" s="28"/>
      <c r="AC209" s="28"/>
      <c r="AD209" s="28"/>
      <c r="AE209" s="28"/>
      <c r="AR209" s="161" t="s">
        <v>243</v>
      </c>
      <c r="AT209" s="161" t="s">
        <v>177</v>
      </c>
      <c r="AU209" s="161" t="s">
        <v>80</v>
      </c>
      <c r="AY209" s="16" t="s">
        <v>175</v>
      </c>
      <c r="BE209" s="162">
        <f>IF(N209="základná",J209,0)</f>
        <v>0</v>
      </c>
      <c r="BF209" s="162">
        <f>IF(N209="znížená",J209,0)</f>
        <v>0</v>
      </c>
      <c r="BG209" s="162">
        <f>IF(N209="zákl. prenesená",J209,0)</f>
        <v>0</v>
      </c>
      <c r="BH209" s="162">
        <f>IF(N209="zníž. prenesená",J209,0)</f>
        <v>0</v>
      </c>
      <c r="BI209" s="162">
        <f>IF(N209="nulová",J209,0)</f>
        <v>0</v>
      </c>
      <c r="BJ209" s="16" t="s">
        <v>80</v>
      </c>
      <c r="BK209" s="162">
        <f>ROUND(I209*H209,2)</f>
        <v>0</v>
      </c>
      <c r="BL209" s="16" t="s">
        <v>243</v>
      </c>
      <c r="BM209" s="161" t="s">
        <v>537</v>
      </c>
    </row>
    <row r="210" spans="1:65" s="2" customFormat="1" ht="24.2" customHeight="1" x14ac:dyDescent="0.2">
      <c r="A210" s="28"/>
      <c r="B210" s="149"/>
      <c r="C210" s="150" t="s">
        <v>346</v>
      </c>
      <c r="D210" s="150" t="s">
        <v>177</v>
      </c>
      <c r="E210" s="151" t="s">
        <v>538</v>
      </c>
      <c r="F210" s="152" t="s">
        <v>539</v>
      </c>
      <c r="G210" s="153" t="s">
        <v>275</v>
      </c>
      <c r="H210" s="154">
        <v>1</v>
      </c>
      <c r="I210" s="155"/>
      <c r="J210" s="155"/>
      <c r="K210" s="156"/>
      <c r="L210" s="29"/>
      <c r="M210" s="157" t="s">
        <v>1</v>
      </c>
      <c r="N210" s="158" t="s">
        <v>35</v>
      </c>
      <c r="O210" s="159">
        <v>0.11844</v>
      </c>
      <c r="P210" s="159">
        <f>O210*H210</f>
        <v>0.11844</v>
      </c>
      <c r="Q210" s="159">
        <v>6.4000000000000005E-4</v>
      </c>
      <c r="R210" s="159">
        <f>Q210*H210</f>
        <v>6.4000000000000005E-4</v>
      </c>
      <c r="S210" s="159">
        <v>0</v>
      </c>
      <c r="T210" s="160">
        <f>S210*H210</f>
        <v>0</v>
      </c>
      <c r="U210" s="28"/>
      <c r="V210" s="28"/>
      <c r="W210" s="28"/>
      <c r="X210" s="28"/>
      <c r="Y210" s="28"/>
      <c r="Z210" s="28"/>
      <c r="AA210" s="28"/>
      <c r="AB210" s="28"/>
      <c r="AC210" s="28"/>
      <c r="AD210" s="28"/>
      <c r="AE210" s="28"/>
      <c r="AR210" s="161" t="s">
        <v>243</v>
      </c>
      <c r="AT210" s="161" t="s">
        <v>177</v>
      </c>
      <c r="AU210" s="161" t="s">
        <v>80</v>
      </c>
      <c r="AY210" s="16" t="s">
        <v>175</v>
      </c>
      <c r="BE210" s="162">
        <f>IF(N210="základná",J210,0)</f>
        <v>0</v>
      </c>
      <c r="BF210" s="162">
        <f>IF(N210="znížená",J210,0)</f>
        <v>0</v>
      </c>
      <c r="BG210" s="162">
        <f>IF(N210="zákl. prenesená",J210,0)</f>
        <v>0</v>
      </c>
      <c r="BH210" s="162">
        <f>IF(N210="zníž. prenesená",J210,0)</f>
        <v>0</v>
      </c>
      <c r="BI210" s="162">
        <f>IF(N210="nulová",J210,0)</f>
        <v>0</v>
      </c>
      <c r="BJ210" s="16" t="s">
        <v>80</v>
      </c>
      <c r="BK210" s="162">
        <f>ROUND(I210*H210,2)</f>
        <v>0</v>
      </c>
      <c r="BL210" s="16" t="s">
        <v>243</v>
      </c>
      <c r="BM210" s="161" t="s">
        <v>540</v>
      </c>
    </row>
    <row r="211" spans="1:65" s="2" customFormat="1" ht="24.2" customHeight="1" x14ac:dyDescent="0.2">
      <c r="A211" s="28"/>
      <c r="B211" s="149"/>
      <c r="C211" s="150" t="s">
        <v>353</v>
      </c>
      <c r="D211" s="150" t="s">
        <v>177</v>
      </c>
      <c r="E211" s="151" t="s">
        <v>541</v>
      </c>
      <c r="F211" s="152" t="s">
        <v>542</v>
      </c>
      <c r="G211" s="153" t="s">
        <v>349</v>
      </c>
      <c r="H211" s="154">
        <v>0.28299999999999997</v>
      </c>
      <c r="I211" s="155"/>
      <c r="J211" s="155"/>
      <c r="K211" s="156"/>
      <c r="L211" s="29"/>
      <c r="M211" s="157" t="s">
        <v>1</v>
      </c>
      <c r="N211" s="158" t="s">
        <v>35</v>
      </c>
      <c r="O211" s="159">
        <v>0</v>
      </c>
      <c r="P211" s="159">
        <f>O211*H211</f>
        <v>0</v>
      </c>
      <c r="Q211" s="159">
        <v>0</v>
      </c>
      <c r="R211" s="159">
        <f>Q211*H211</f>
        <v>0</v>
      </c>
      <c r="S211" s="159">
        <v>0</v>
      </c>
      <c r="T211" s="160">
        <f>S211*H211</f>
        <v>0</v>
      </c>
      <c r="U211" s="28"/>
      <c r="V211" s="28"/>
      <c r="W211" s="28"/>
      <c r="X211" s="28"/>
      <c r="Y211" s="28"/>
      <c r="Z211" s="28"/>
      <c r="AA211" s="28"/>
      <c r="AB211" s="28"/>
      <c r="AC211" s="28"/>
      <c r="AD211" s="28"/>
      <c r="AE211" s="28"/>
      <c r="AR211" s="161" t="s">
        <v>243</v>
      </c>
      <c r="AT211" s="161" t="s">
        <v>177</v>
      </c>
      <c r="AU211" s="161" t="s">
        <v>80</v>
      </c>
      <c r="AY211" s="16" t="s">
        <v>175</v>
      </c>
      <c r="BE211" s="162">
        <f>IF(N211="základná",J211,0)</f>
        <v>0</v>
      </c>
      <c r="BF211" s="162">
        <f>IF(N211="znížená",J211,0)</f>
        <v>0</v>
      </c>
      <c r="BG211" s="162">
        <f>IF(N211="zákl. prenesená",J211,0)</f>
        <v>0</v>
      </c>
      <c r="BH211" s="162">
        <f>IF(N211="zníž. prenesená",J211,0)</f>
        <v>0</v>
      </c>
      <c r="BI211" s="162">
        <f>IF(N211="nulová",J211,0)</f>
        <v>0</v>
      </c>
      <c r="BJ211" s="16" t="s">
        <v>80</v>
      </c>
      <c r="BK211" s="162">
        <f>ROUND(I211*H211,2)</f>
        <v>0</v>
      </c>
      <c r="BL211" s="16" t="s">
        <v>243</v>
      </c>
      <c r="BM211" s="161" t="s">
        <v>543</v>
      </c>
    </row>
    <row r="212" spans="1:65" s="12" customFormat="1" ht="22.9" customHeight="1" x14ac:dyDescent="0.2">
      <c r="B212" s="137"/>
      <c r="D212" s="138" t="s">
        <v>68</v>
      </c>
      <c r="E212" s="147" t="s">
        <v>544</v>
      </c>
      <c r="F212" s="147" t="s">
        <v>545</v>
      </c>
      <c r="J212" s="148"/>
      <c r="L212" s="137"/>
      <c r="M212" s="141"/>
      <c r="N212" s="142"/>
      <c r="O212" s="142"/>
      <c r="P212" s="143">
        <f>P213</f>
        <v>0.30545</v>
      </c>
      <c r="Q212" s="142"/>
      <c r="R212" s="143">
        <f>R213</f>
        <v>9.3699999999999999E-3</v>
      </c>
      <c r="S212" s="142"/>
      <c r="T212" s="144">
        <f>T213</f>
        <v>0</v>
      </c>
      <c r="AR212" s="138" t="s">
        <v>80</v>
      </c>
      <c r="AT212" s="145" t="s">
        <v>68</v>
      </c>
      <c r="AU212" s="145" t="s">
        <v>76</v>
      </c>
      <c r="AY212" s="138" t="s">
        <v>175</v>
      </c>
      <c r="BK212" s="146">
        <f>BK213</f>
        <v>0</v>
      </c>
    </row>
    <row r="213" spans="1:65" s="2" customFormat="1" ht="24.2" customHeight="1" x14ac:dyDescent="0.2">
      <c r="A213" s="28"/>
      <c r="B213" s="149"/>
      <c r="C213" s="150" t="s">
        <v>357</v>
      </c>
      <c r="D213" s="150" t="s">
        <v>177</v>
      </c>
      <c r="E213" s="151" t="s">
        <v>546</v>
      </c>
      <c r="F213" s="152" t="s">
        <v>547</v>
      </c>
      <c r="G213" s="153" t="s">
        <v>548</v>
      </c>
      <c r="H213" s="154">
        <v>1</v>
      </c>
      <c r="I213" s="155"/>
      <c r="J213" s="155"/>
      <c r="K213" s="156"/>
      <c r="L213" s="29"/>
      <c r="M213" s="157" t="s">
        <v>1</v>
      </c>
      <c r="N213" s="158" t="s">
        <v>35</v>
      </c>
      <c r="O213" s="159">
        <v>0.30545</v>
      </c>
      <c r="P213" s="159">
        <f>O213*H213</f>
        <v>0.30545</v>
      </c>
      <c r="Q213" s="159">
        <v>9.3699999999999999E-3</v>
      </c>
      <c r="R213" s="159">
        <f>Q213*H213</f>
        <v>9.3699999999999999E-3</v>
      </c>
      <c r="S213" s="159">
        <v>0</v>
      </c>
      <c r="T213" s="160">
        <f>S213*H213</f>
        <v>0</v>
      </c>
      <c r="U213" s="28"/>
      <c r="V213" s="28"/>
      <c r="W213" s="28"/>
      <c r="X213" s="28"/>
      <c r="Y213" s="28"/>
      <c r="Z213" s="28"/>
      <c r="AA213" s="28"/>
      <c r="AB213" s="28"/>
      <c r="AC213" s="28"/>
      <c r="AD213" s="28"/>
      <c r="AE213" s="28"/>
      <c r="AR213" s="161" t="s">
        <v>243</v>
      </c>
      <c r="AT213" s="161" t="s">
        <v>177</v>
      </c>
      <c r="AU213" s="161" t="s">
        <v>80</v>
      </c>
      <c r="AY213" s="16" t="s">
        <v>175</v>
      </c>
      <c r="BE213" s="162">
        <f>IF(N213="základná",J213,0)</f>
        <v>0</v>
      </c>
      <c r="BF213" s="162">
        <f>IF(N213="znížená",J213,0)</f>
        <v>0</v>
      </c>
      <c r="BG213" s="162">
        <f>IF(N213="zákl. prenesená",J213,0)</f>
        <v>0</v>
      </c>
      <c r="BH213" s="162">
        <f>IF(N213="zníž. prenesená",J213,0)</f>
        <v>0</v>
      </c>
      <c r="BI213" s="162">
        <f>IF(N213="nulová",J213,0)</f>
        <v>0</v>
      </c>
      <c r="BJ213" s="16" t="s">
        <v>80</v>
      </c>
      <c r="BK213" s="162">
        <f>ROUND(I213*H213,2)</f>
        <v>0</v>
      </c>
      <c r="BL213" s="16" t="s">
        <v>243</v>
      </c>
      <c r="BM213" s="161" t="s">
        <v>549</v>
      </c>
    </row>
    <row r="214" spans="1:65" s="12" customFormat="1" ht="22.9" customHeight="1" x14ac:dyDescent="0.2">
      <c r="B214" s="137"/>
      <c r="D214" s="138" t="s">
        <v>68</v>
      </c>
      <c r="E214" s="147" t="s">
        <v>550</v>
      </c>
      <c r="F214" s="147" t="s">
        <v>551</v>
      </c>
      <c r="J214" s="148"/>
      <c r="L214" s="137"/>
      <c r="M214" s="141"/>
      <c r="N214" s="142"/>
      <c r="O214" s="142"/>
      <c r="P214" s="143">
        <f>SUM(P215:P231)</f>
        <v>7.3775250000000003</v>
      </c>
      <c r="Q214" s="142"/>
      <c r="R214" s="143">
        <f>SUM(R215:R231)</f>
        <v>0.24254999999999999</v>
      </c>
      <c r="S214" s="142"/>
      <c r="T214" s="144">
        <f>SUM(T215:T231)</f>
        <v>0</v>
      </c>
      <c r="AR214" s="138" t="s">
        <v>80</v>
      </c>
      <c r="AT214" s="145" t="s">
        <v>68</v>
      </c>
      <c r="AU214" s="145" t="s">
        <v>76</v>
      </c>
      <c r="AY214" s="138" t="s">
        <v>175</v>
      </c>
      <c r="BK214" s="146">
        <f>SUM(BK215:BK231)</f>
        <v>0</v>
      </c>
    </row>
    <row r="215" spans="1:65" s="2" customFormat="1" ht="33" customHeight="1" x14ac:dyDescent="0.2">
      <c r="A215" s="28"/>
      <c r="B215" s="149"/>
      <c r="C215" s="150" t="s">
        <v>363</v>
      </c>
      <c r="D215" s="150" t="s">
        <v>177</v>
      </c>
      <c r="E215" s="151" t="s">
        <v>552</v>
      </c>
      <c r="F215" s="152" t="s">
        <v>553</v>
      </c>
      <c r="G215" s="153" t="s">
        <v>180</v>
      </c>
      <c r="H215" s="154">
        <v>21.023</v>
      </c>
      <c r="I215" s="155"/>
      <c r="J215" s="155"/>
      <c r="K215" s="156"/>
      <c r="L215" s="29"/>
      <c r="M215" s="157" t="s">
        <v>1</v>
      </c>
      <c r="N215" s="158" t="s">
        <v>35</v>
      </c>
      <c r="O215" s="159">
        <v>0.255</v>
      </c>
      <c r="P215" s="159">
        <f>O215*H215</f>
        <v>5.3608650000000004</v>
      </c>
      <c r="Q215" s="159">
        <v>0</v>
      </c>
      <c r="R215" s="159">
        <f>Q215*H215</f>
        <v>0</v>
      </c>
      <c r="S215" s="159">
        <v>0</v>
      </c>
      <c r="T215" s="160">
        <f>S215*H215</f>
        <v>0</v>
      </c>
      <c r="U215" s="28"/>
      <c r="V215" s="28"/>
      <c r="W215" s="28"/>
      <c r="X215" s="28"/>
      <c r="Y215" s="28"/>
      <c r="Z215" s="28"/>
      <c r="AA215" s="28"/>
      <c r="AB215" s="28"/>
      <c r="AC215" s="28"/>
      <c r="AD215" s="28"/>
      <c r="AE215" s="28"/>
      <c r="AR215" s="161" t="s">
        <v>243</v>
      </c>
      <c r="AT215" s="161" t="s">
        <v>177</v>
      </c>
      <c r="AU215" s="161" t="s">
        <v>80</v>
      </c>
      <c r="AY215" s="16" t="s">
        <v>175</v>
      </c>
      <c r="BE215" s="162">
        <f>IF(N215="základná",J215,0)</f>
        <v>0</v>
      </c>
      <c r="BF215" s="162">
        <f>IF(N215="znížená",J215,0)</f>
        <v>0</v>
      </c>
      <c r="BG215" s="162">
        <f>IF(N215="zákl. prenesená",J215,0)</f>
        <v>0</v>
      </c>
      <c r="BH215" s="162">
        <f>IF(N215="zníž. prenesená",J215,0)</f>
        <v>0</v>
      </c>
      <c r="BI215" s="162">
        <f>IF(N215="nulová",J215,0)</f>
        <v>0</v>
      </c>
      <c r="BJ215" s="16" t="s">
        <v>80</v>
      </c>
      <c r="BK215" s="162">
        <f>ROUND(I215*H215,2)</f>
        <v>0</v>
      </c>
      <c r="BL215" s="16" t="s">
        <v>243</v>
      </c>
      <c r="BM215" s="161" t="s">
        <v>554</v>
      </c>
    </row>
    <row r="216" spans="1:65" s="13" customFormat="1" x14ac:dyDescent="0.2">
      <c r="B216" s="163"/>
      <c r="D216" s="164" t="s">
        <v>182</v>
      </c>
      <c r="E216" s="165" t="s">
        <v>1</v>
      </c>
      <c r="F216" s="166" t="s">
        <v>509</v>
      </c>
      <c r="H216" s="167">
        <v>12.368</v>
      </c>
      <c r="L216" s="163"/>
      <c r="M216" s="168"/>
      <c r="N216" s="169"/>
      <c r="O216" s="169"/>
      <c r="P216" s="169"/>
      <c r="Q216" s="169"/>
      <c r="R216" s="169"/>
      <c r="S216" s="169"/>
      <c r="T216" s="170"/>
      <c r="AT216" s="165" t="s">
        <v>182</v>
      </c>
      <c r="AU216" s="165" t="s">
        <v>80</v>
      </c>
      <c r="AV216" s="13" t="s">
        <v>80</v>
      </c>
      <c r="AW216" s="13" t="s">
        <v>25</v>
      </c>
      <c r="AX216" s="13" t="s">
        <v>69</v>
      </c>
      <c r="AY216" s="165" t="s">
        <v>175</v>
      </c>
    </row>
    <row r="217" spans="1:65" s="13" customFormat="1" x14ac:dyDescent="0.2">
      <c r="B217" s="163"/>
      <c r="D217" s="164" t="s">
        <v>182</v>
      </c>
      <c r="E217" s="165" t="s">
        <v>1</v>
      </c>
      <c r="F217" s="166" t="s">
        <v>510</v>
      </c>
      <c r="H217" s="167">
        <v>4.7279999999999998</v>
      </c>
      <c r="L217" s="163"/>
      <c r="M217" s="168"/>
      <c r="N217" s="169"/>
      <c r="O217" s="169"/>
      <c r="P217" s="169"/>
      <c r="Q217" s="169"/>
      <c r="R217" s="169"/>
      <c r="S217" s="169"/>
      <c r="T217" s="170"/>
      <c r="AT217" s="165" t="s">
        <v>182</v>
      </c>
      <c r="AU217" s="165" t="s">
        <v>80</v>
      </c>
      <c r="AV217" s="13" t="s">
        <v>80</v>
      </c>
      <c r="AW217" s="13" t="s">
        <v>25</v>
      </c>
      <c r="AX217" s="13" t="s">
        <v>69</v>
      </c>
      <c r="AY217" s="165" t="s">
        <v>175</v>
      </c>
    </row>
    <row r="218" spans="1:65" s="13" customFormat="1" x14ac:dyDescent="0.2">
      <c r="B218" s="163"/>
      <c r="D218" s="164" t="s">
        <v>182</v>
      </c>
      <c r="E218" s="165" t="s">
        <v>1</v>
      </c>
      <c r="F218" s="166" t="s">
        <v>511</v>
      </c>
      <c r="H218" s="167">
        <v>3.927</v>
      </c>
      <c r="L218" s="163"/>
      <c r="M218" s="168"/>
      <c r="N218" s="169"/>
      <c r="O218" s="169"/>
      <c r="P218" s="169"/>
      <c r="Q218" s="169"/>
      <c r="R218" s="169"/>
      <c r="S218" s="169"/>
      <c r="T218" s="170"/>
      <c r="AT218" s="165" t="s">
        <v>182</v>
      </c>
      <c r="AU218" s="165" t="s">
        <v>80</v>
      </c>
      <c r="AV218" s="13" t="s">
        <v>80</v>
      </c>
      <c r="AW218" s="13" t="s">
        <v>25</v>
      </c>
      <c r="AX218" s="13" t="s">
        <v>69</v>
      </c>
      <c r="AY218" s="165" t="s">
        <v>175</v>
      </c>
    </row>
    <row r="219" spans="1:65" s="14" customFormat="1" x14ac:dyDescent="0.2">
      <c r="B219" s="171"/>
      <c r="D219" s="164" t="s">
        <v>182</v>
      </c>
      <c r="E219" s="172" t="s">
        <v>1</v>
      </c>
      <c r="F219" s="173" t="s">
        <v>216</v>
      </c>
      <c r="H219" s="174">
        <v>21.023</v>
      </c>
      <c r="L219" s="171"/>
      <c r="M219" s="175"/>
      <c r="N219" s="176"/>
      <c r="O219" s="176"/>
      <c r="P219" s="176"/>
      <c r="Q219" s="176"/>
      <c r="R219" s="176"/>
      <c r="S219" s="176"/>
      <c r="T219" s="177"/>
      <c r="AT219" s="172" t="s">
        <v>182</v>
      </c>
      <c r="AU219" s="172" t="s">
        <v>80</v>
      </c>
      <c r="AV219" s="14" t="s">
        <v>86</v>
      </c>
      <c r="AW219" s="14" t="s">
        <v>25</v>
      </c>
      <c r="AX219" s="14" t="s">
        <v>76</v>
      </c>
      <c r="AY219" s="172" t="s">
        <v>175</v>
      </c>
    </row>
    <row r="220" spans="1:65" s="2" customFormat="1" ht="16.5" customHeight="1" x14ac:dyDescent="0.2">
      <c r="A220" s="28"/>
      <c r="B220" s="149"/>
      <c r="C220" s="178" t="s">
        <v>367</v>
      </c>
      <c r="D220" s="178" t="s">
        <v>324</v>
      </c>
      <c r="E220" s="179" t="s">
        <v>494</v>
      </c>
      <c r="F220" s="180" t="s">
        <v>495</v>
      </c>
      <c r="G220" s="181" t="s">
        <v>180</v>
      </c>
      <c r="H220" s="182">
        <v>23.125</v>
      </c>
      <c r="I220" s="183"/>
      <c r="J220" s="183"/>
      <c r="K220" s="184"/>
      <c r="L220" s="185"/>
      <c r="M220" s="186" t="s">
        <v>1</v>
      </c>
      <c r="N220" s="187" t="s">
        <v>35</v>
      </c>
      <c r="O220" s="159">
        <v>0</v>
      </c>
      <c r="P220" s="159">
        <f>O220*H220</f>
        <v>0</v>
      </c>
      <c r="Q220" s="159">
        <v>9.6799999999999994E-3</v>
      </c>
      <c r="R220" s="159">
        <f>Q220*H220</f>
        <v>0.22384999999999999</v>
      </c>
      <c r="S220" s="159">
        <v>0</v>
      </c>
      <c r="T220" s="160">
        <f>S220*H220</f>
        <v>0</v>
      </c>
      <c r="U220" s="28"/>
      <c r="V220" s="28"/>
      <c r="W220" s="28"/>
      <c r="X220" s="28"/>
      <c r="Y220" s="28"/>
      <c r="Z220" s="28"/>
      <c r="AA220" s="28"/>
      <c r="AB220" s="28"/>
      <c r="AC220" s="28"/>
      <c r="AD220" s="28"/>
      <c r="AE220" s="28"/>
      <c r="AR220" s="161" t="s">
        <v>327</v>
      </c>
      <c r="AT220" s="161" t="s">
        <v>324</v>
      </c>
      <c r="AU220" s="161" t="s">
        <v>80</v>
      </c>
      <c r="AY220" s="16" t="s">
        <v>175</v>
      </c>
      <c r="BE220" s="162">
        <f>IF(N220="základná",J220,0)</f>
        <v>0</v>
      </c>
      <c r="BF220" s="162">
        <f>IF(N220="znížená",J220,0)</f>
        <v>0</v>
      </c>
      <c r="BG220" s="162">
        <f>IF(N220="zákl. prenesená",J220,0)</f>
        <v>0</v>
      </c>
      <c r="BH220" s="162">
        <f>IF(N220="zníž. prenesená",J220,0)</f>
        <v>0</v>
      </c>
      <c r="BI220" s="162">
        <f>IF(N220="nulová",J220,0)</f>
        <v>0</v>
      </c>
      <c r="BJ220" s="16" t="s">
        <v>80</v>
      </c>
      <c r="BK220" s="162">
        <f>ROUND(I220*H220,2)</f>
        <v>0</v>
      </c>
      <c r="BL220" s="16" t="s">
        <v>243</v>
      </c>
      <c r="BM220" s="161" t="s">
        <v>555</v>
      </c>
    </row>
    <row r="221" spans="1:65" s="2" customFormat="1" ht="21.75" customHeight="1" x14ac:dyDescent="0.2">
      <c r="A221" s="28"/>
      <c r="B221" s="149"/>
      <c r="C221" s="150" t="s">
        <v>372</v>
      </c>
      <c r="D221" s="150" t="s">
        <v>177</v>
      </c>
      <c r="E221" s="151" t="s">
        <v>556</v>
      </c>
      <c r="F221" s="152" t="s">
        <v>557</v>
      </c>
      <c r="G221" s="153" t="s">
        <v>250</v>
      </c>
      <c r="H221" s="154">
        <v>23.18</v>
      </c>
      <c r="I221" s="155"/>
      <c r="J221" s="155"/>
      <c r="K221" s="156"/>
      <c r="L221" s="29"/>
      <c r="M221" s="157" t="s">
        <v>1</v>
      </c>
      <c r="N221" s="158" t="s">
        <v>35</v>
      </c>
      <c r="O221" s="159">
        <v>8.6999999999999994E-2</v>
      </c>
      <c r="P221" s="159">
        <f>O221*H221</f>
        <v>2.0166599999999999</v>
      </c>
      <c r="Q221" s="159">
        <v>0</v>
      </c>
      <c r="R221" s="159">
        <f>Q221*H221</f>
        <v>0</v>
      </c>
      <c r="S221" s="159">
        <v>0</v>
      </c>
      <c r="T221" s="160">
        <f>S221*H221</f>
        <v>0</v>
      </c>
      <c r="U221" s="28"/>
      <c r="V221" s="28"/>
      <c r="W221" s="28"/>
      <c r="X221" s="28"/>
      <c r="Y221" s="28"/>
      <c r="Z221" s="28"/>
      <c r="AA221" s="28"/>
      <c r="AB221" s="28"/>
      <c r="AC221" s="28"/>
      <c r="AD221" s="28"/>
      <c r="AE221" s="28"/>
      <c r="AR221" s="161" t="s">
        <v>243</v>
      </c>
      <c r="AT221" s="161" t="s">
        <v>177</v>
      </c>
      <c r="AU221" s="161" t="s">
        <v>80</v>
      </c>
      <c r="AY221" s="16" t="s">
        <v>175</v>
      </c>
      <c r="BE221" s="162">
        <f>IF(N221="základná",J221,0)</f>
        <v>0</v>
      </c>
      <c r="BF221" s="162">
        <f>IF(N221="znížená",J221,0)</f>
        <v>0</v>
      </c>
      <c r="BG221" s="162">
        <f>IF(N221="zákl. prenesená",J221,0)</f>
        <v>0</v>
      </c>
      <c r="BH221" s="162">
        <f>IF(N221="zníž. prenesená",J221,0)</f>
        <v>0</v>
      </c>
      <c r="BI221" s="162">
        <f>IF(N221="nulová",J221,0)</f>
        <v>0</v>
      </c>
      <c r="BJ221" s="16" t="s">
        <v>80</v>
      </c>
      <c r="BK221" s="162">
        <f>ROUND(I221*H221,2)</f>
        <v>0</v>
      </c>
      <c r="BL221" s="16" t="s">
        <v>243</v>
      </c>
      <c r="BM221" s="161" t="s">
        <v>558</v>
      </c>
    </row>
    <row r="222" spans="1:65" s="13" customFormat="1" x14ac:dyDescent="0.2">
      <c r="B222" s="163"/>
      <c r="D222" s="164" t="s">
        <v>182</v>
      </c>
      <c r="E222" s="165" t="s">
        <v>1</v>
      </c>
      <c r="F222" s="166" t="s">
        <v>559</v>
      </c>
      <c r="H222" s="167">
        <v>12.78</v>
      </c>
      <c r="L222" s="163"/>
      <c r="M222" s="168"/>
      <c r="N222" s="169"/>
      <c r="O222" s="169"/>
      <c r="P222" s="169"/>
      <c r="Q222" s="169"/>
      <c r="R222" s="169"/>
      <c r="S222" s="169"/>
      <c r="T222" s="170"/>
      <c r="AT222" s="165" t="s">
        <v>182</v>
      </c>
      <c r="AU222" s="165" t="s">
        <v>80</v>
      </c>
      <c r="AV222" s="13" t="s">
        <v>80</v>
      </c>
      <c r="AW222" s="13" t="s">
        <v>25</v>
      </c>
      <c r="AX222" s="13" t="s">
        <v>69</v>
      </c>
      <c r="AY222" s="165" t="s">
        <v>175</v>
      </c>
    </row>
    <row r="223" spans="1:65" s="13" customFormat="1" x14ac:dyDescent="0.2">
      <c r="B223" s="163"/>
      <c r="D223" s="164" t="s">
        <v>182</v>
      </c>
      <c r="E223" s="165" t="s">
        <v>1</v>
      </c>
      <c r="F223" s="166" t="s">
        <v>560</v>
      </c>
      <c r="H223" s="167">
        <v>6.2</v>
      </c>
      <c r="L223" s="163"/>
      <c r="M223" s="168"/>
      <c r="N223" s="169"/>
      <c r="O223" s="169"/>
      <c r="P223" s="169"/>
      <c r="Q223" s="169"/>
      <c r="R223" s="169"/>
      <c r="S223" s="169"/>
      <c r="T223" s="170"/>
      <c r="AT223" s="165" t="s">
        <v>182</v>
      </c>
      <c r="AU223" s="165" t="s">
        <v>80</v>
      </c>
      <c r="AV223" s="13" t="s">
        <v>80</v>
      </c>
      <c r="AW223" s="13" t="s">
        <v>25</v>
      </c>
      <c r="AX223" s="13" t="s">
        <v>69</v>
      </c>
      <c r="AY223" s="165" t="s">
        <v>175</v>
      </c>
    </row>
    <row r="224" spans="1:65" s="13" customFormat="1" x14ac:dyDescent="0.2">
      <c r="B224" s="163"/>
      <c r="D224" s="164" t="s">
        <v>182</v>
      </c>
      <c r="E224" s="165" t="s">
        <v>1</v>
      </c>
      <c r="F224" s="166" t="s">
        <v>561</v>
      </c>
      <c r="H224" s="167">
        <v>4.2</v>
      </c>
      <c r="L224" s="163"/>
      <c r="M224" s="168"/>
      <c r="N224" s="169"/>
      <c r="O224" s="169"/>
      <c r="P224" s="169"/>
      <c r="Q224" s="169"/>
      <c r="R224" s="169"/>
      <c r="S224" s="169"/>
      <c r="T224" s="170"/>
      <c r="AT224" s="165" t="s">
        <v>182</v>
      </c>
      <c r="AU224" s="165" t="s">
        <v>80</v>
      </c>
      <c r="AV224" s="13" t="s">
        <v>80</v>
      </c>
      <c r="AW224" s="13" t="s">
        <v>25</v>
      </c>
      <c r="AX224" s="13" t="s">
        <v>69</v>
      </c>
      <c r="AY224" s="165" t="s">
        <v>175</v>
      </c>
    </row>
    <row r="225" spans="1:65" s="14" customFormat="1" x14ac:dyDescent="0.2">
      <c r="B225" s="171"/>
      <c r="D225" s="164" t="s">
        <v>182</v>
      </c>
      <c r="E225" s="172" t="s">
        <v>1</v>
      </c>
      <c r="F225" s="173" t="s">
        <v>216</v>
      </c>
      <c r="H225" s="174">
        <v>23.18</v>
      </c>
      <c r="L225" s="171"/>
      <c r="M225" s="175"/>
      <c r="N225" s="176"/>
      <c r="O225" s="176"/>
      <c r="P225" s="176"/>
      <c r="Q225" s="176"/>
      <c r="R225" s="176"/>
      <c r="S225" s="176"/>
      <c r="T225" s="177"/>
      <c r="AT225" s="172" t="s">
        <v>182</v>
      </c>
      <c r="AU225" s="172" t="s">
        <v>80</v>
      </c>
      <c r="AV225" s="14" t="s">
        <v>86</v>
      </c>
      <c r="AW225" s="14" t="s">
        <v>25</v>
      </c>
      <c r="AX225" s="14" t="s">
        <v>76</v>
      </c>
      <c r="AY225" s="172" t="s">
        <v>175</v>
      </c>
    </row>
    <row r="226" spans="1:65" s="2" customFormat="1" ht="16.5" customHeight="1" x14ac:dyDescent="0.2">
      <c r="A226" s="28"/>
      <c r="B226" s="149"/>
      <c r="C226" s="178" t="s">
        <v>376</v>
      </c>
      <c r="D226" s="178" t="s">
        <v>324</v>
      </c>
      <c r="E226" s="179" t="s">
        <v>562</v>
      </c>
      <c r="F226" s="180" t="s">
        <v>563</v>
      </c>
      <c r="G226" s="181" t="s">
        <v>564</v>
      </c>
      <c r="H226" s="182">
        <v>3.4000000000000002E-2</v>
      </c>
      <c r="I226" s="183"/>
      <c r="J226" s="183"/>
      <c r="K226" s="184"/>
      <c r="L226" s="185"/>
      <c r="M226" s="186" t="s">
        <v>1</v>
      </c>
      <c r="N226" s="187" t="s">
        <v>35</v>
      </c>
      <c r="O226" s="159">
        <v>0</v>
      </c>
      <c r="P226" s="159">
        <f>O226*H226</f>
        <v>0</v>
      </c>
      <c r="Q226" s="159">
        <v>0.55000000000000004</v>
      </c>
      <c r="R226" s="159">
        <f>Q226*H226</f>
        <v>1.8700000000000001E-2</v>
      </c>
      <c r="S226" s="159">
        <v>0</v>
      </c>
      <c r="T226" s="160">
        <f>S226*H226</f>
        <v>0</v>
      </c>
      <c r="U226" s="28"/>
      <c r="V226" s="28"/>
      <c r="W226" s="28"/>
      <c r="X226" s="28"/>
      <c r="Y226" s="28"/>
      <c r="Z226" s="28"/>
      <c r="AA226" s="28"/>
      <c r="AB226" s="28"/>
      <c r="AC226" s="28"/>
      <c r="AD226" s="28"/>
      <c r="AE226" s="28"/>
      <c r="AR226" s="161" t="s">
        <v>327</v>
      </c>
      <c r="AT226" s="161" t="s">
        <v>324</v>
      </c>
      <c r="AU226" s="161" t="s">
        <v>80</v>
      </c>
      <c r="AY226" s="16" t="s">
        <v>175</v>
      </c>
      <c r="BE226" s="162">
        <f>IF(N226="základná",J226,0)</f>
        <v>0</v>
      </c>
      <c r="BF226" s="162">
        <f>IF(N226="znížená",J226,0)</f>
        <v>0</v>
      </c>
      <c r="BG226" s="162">
        <f>IF(N226="zákl. prenesená",J226,0)</f>
        <v>0</v>
      </c>
      <c r="BH226" s="162">
        <f>IF(N226="zníž. prenesená",J226,0)</f>
        <v>0</v>
      </c>
      <c r="BI226" s="162">
        <f>IF(N226="nulová",J226,0)</f>
        <v>0</v>
      </c>
      <c r="BJ226" s="16" t="s">
        <v>80</v>
      </c>
      <c r="BK226" s="162">
        <f>ROUND(I226*H226,2)</f>
        <v>0</v>
      </c>
      <c r="BL226" s="16" t="s">
        <v>243</v>
      </c>
      <c r="BM226" s="161" t="s">
        <v>565</v>
      </c>
    </row>
    <row r="227" spans="1:65" s="13" customFormat="1" x14ac:dyDescent="0.2">
      <c r="B227" s="163"/>
      <c r="D227" s="164" t="s">
        <v>182</v>
      </c>
      <c r="E227" s="165" t="s">
        <v>1</v>
      </c>
      <c r="F227" s="166" t="s">
        <v>566</v>
      </c>
      <c r="H227" s="167">
        <v>1.9E-2</v>
      </c>
      <c r="L227" s="163"/>
      <c r="M227" s="168"/>
      <c r="N227" s="169"/>
      <c r="O227" s="169"/>
      <c r="P227" s="169"/>
      <c r="Q227" s="169"/>
      <c r="R227" s="169"/>
      <c r="S227" s="169"/>
      <c r="T227" s="170"/>
      <c r="AT227" s="165" t="s">
        <v>182</v>
      </c>
      <c r="AU227" s="165" t="s">
        <v>80</v>
      </c>
      <c r="AV227" s="13" t="s">
        <v>80</v>
      </c>
      <c r="AW227" s="13" t="s">
        <v>25</v>
      </c>
      <c r="AX227" s="13" t="s">
        <v>69</v>
      </c>
      <c r="AY227" s="165" t="s">
        <v>175</v>
      </c>
    </row>
    <row r="228" spans="1:65" s="13" customFormat="1" x14ac:dyDescent="0.2">
      <c r="B228" s="163"/>
      <c r="D228" s="164" t="s">
        <v>182</v>
      </c>
      <c r="E228" s="165" t="s">
        <v>1</v>
      </c>
      <c r="F228" s="166" t="s">
        <v>567</v>
      </c>
      <c r="H228" s="167">
        <v>6.0000000000000001E-3</v>
      </c>
      <c r="L228" s="163"/>
      <c r="M228" s="168"/>
      <c r="N228" s="169"/>
      <c r="O228" s="169"/>
      <c r="P228" s="169"/>
      <c r="Q228" s="169"/>
      <c r="R228" s="169"/>
      <c r="S228" s="169"/>
      <c r="T228" s="170"/>
      <c r="AT228" s="165" t="s">
        <v>182</v>
      </c>
      <c r="AU228" s="165" t="s">
        <v>80</v>
      </c>
      <c r="AV228" s="13" t="s">
        <v>80</v>
      </c>
      <c r="AW228" s="13" t="s">
        <v>25</v>
      </c>
      <c r="AX228" s="13" t="s">
        <v>69</v>
      </c>
      <c r="AY228" s="165" t="s">
        <v>175</v>
      </c>
    </row>
    <row r="229" spans="1:65" s="13" customFormat="1" x14ac:dyDescent="0.2">
      <c r="B229" s="163"/>
      <c r="D229" s="164" t="s">
        <v>182</v>
      </c>
      <c r="E229" s="165" t="s">
        <v>1</v>
      </c>
      <c r="F229" s="166" t="s">
        <v>568</v>
      </c>
      <c r="H229" s="167">
        <v>8.9999999999999993E-3</v>
      </c>
      <c r="L229" s="163"/>
      <c r="M229" s="168"/>
      <c r="N229" s="169"/>
      <c r="O229" s="169"/>
      <c r="P229" s="169"/>
      <c r="Q229" s="169"/>
      <c r="R229" s="169"/>
      <c r="S229" s="169"/>
      <c r="T229" s="170"/>
      <c r="AT229" s="165" t="s">
        <v>182</v>
      </c>
      <c r="AU229" s="165" t="s">
        <v>80</v>
      </c>
      <c r="AV229" s="13" t="s">
        <v>80</v>
      </c>
      <c r="AW229" s="13" t="s">
        <v>25</v>
      </c>
      <c r="AX229" s="13" t="s">
        <v>69</v>
      </c>
      <c r="AY229" s="165" t="s">
        <v>175</v>
      </c>
    </row>
    <row r="230" spans="1:65" s="14" customFormat="1" x14ac:dyDescent="0.2">
      <c r="B230" s="171"/>
      <c r="D230" s="164" t="s">
        <v>182</v>
      </c>
      <c r="E230" s="172" t="s">
        <v>1</v>
      </c>
      <c r="F230" s="173" t="s">
        <v>216</v>
      </c>
      <c r="H230" s="174">
        <v>3.4000000000000002E-2</v>
      </c>
      <c r="L230" s="171"/>
      <c r="M230" s="175"/>
      <c r="N230" s="176"/>
      <c r="O230" s="176"/>
      <c r="P230" s="176"/>
      <c r="Q230" s="176"/>
      <c r="R230" s="176"/>
      <c r="S230" s="176"/>
      <c r="T230" s="177"/>
      <c r="AT230" s="172" t="s">
        <v>182</v>
      </c>
      <c r="AU230" s="172" t="s">
        <v>80</v>
      </c>
      <c r="AV230" s="14" t="s">
        <v>86</v>
      </c>
      <c r="AW230" s="14" t="s">
        <v>25</v>
      </c>
      <c r="AX230" s="14" t="s">
        <v>76</v>
      </c>
      <c r="AY230" s="172" t="s">
        <v>175</v>
      </c>
    </row>
    <row r="231" spans="1:65" s="2" customFormat="1" ht="24.2" customHeight="1" x14ac:dyDescent="0.2">
      <c r="A231" s="28"/>
      <c r="B231" s="149"/>
      <c r="C231" s="150" t="s">
        <v>382</v>
      </c>
      <c r="D231" s="150" t="s">
        <v>177</v>
      </c>
      <c r="E231" s="151" t="s">
        <v>569</v>
      </c>
      <c r="F231" s="152" t="s">
        <v>570</v>
      </c>
      <c r="G231" s="153" t="s">
        <v>349</v>
      </c>
      <c r="H231" s="154">
        <v>6.7789999999999999</v>
      </c>
      <c r="I231" s="155"/>
      <c r="J231" s="155"/>
      <c r="K231" s="156"/>
      <c r="L231" s="29"/>
      <c r="M231" s="157" t="s">
        <v>1</v>
      </c>
      <c r="N231" s="158" t="s">
        <v>35</v>
      </c>
      <c r="O231" s="159">
        <v>0</v>
      </c>
      <c r="P231" s="159">
        <f>O231*H231</f>
        <v>0</v>
      </c>
      <c r="Q231" s="159">
        <v>0</v>
      </c>
      <c r="R231" s="159">
        <f>Q231*H231</f>
        <v>0</v>
      </c>
      <c r="S231" s="159">
        <v>0</v>
      </c>
      <c r="T231" s="160">
        <f>S231*H231</f>
        <v>0</v>
      </c>
      <c r="U231" s="28"/>
      <c r="V231" s="28"/>
      <c r="W231" s="28"/>
      <c r="X231" s="28"/>
      <c r="Y231" s="28"/>
      <c r="Z231" s="28"/>
      <c r="AA231" s="28"/>
      <c r="AB231" s="28"/>
      <c r="AC231" s="28"/>
      <c r="AD231" s="28"/>
      <c r="AE231" s="28"/>
      <c r="AR231" s="161" t="s">
        <v>243</v>
      </c>
      <c r="AT231" s="161" t="s">
        <v>177</v>
      </c>
      <c r="AU231" s="161" t="s">
        <v>80</v>
      </c>
      <c r="AY231" s="16" t="s">
        <v>175</v>
      </c>
      <c r="BE231" s="162">
        <f>IF(N231="základná",J231,0)</f>
        <v>0</v>
      </c>
      <c r="BF231" s="162">
        <f>IF(N231="znížená",J231,0)</f>
        <v>0</v>
      </c>
      <c r="BG231" s="162">
        <f>IF(N231="zákl. prenesená",J231,0)</f>
        <v>0</v>
      </c>
      <c r="BH231" s="162">
        <f>IF(N231="zníž. prenesená",J231,0)</f>
        <v>0</v>
      </c>
      <c r="BI231" s="162">
        <f>IF(N231="nulová",J231,0)</f>
        <v>0</v>
      </c>
      <c r="BJ231" s="16" t="s">
        <v>80</v>
      </c>
      <c r="BK231" s="162">
        <f>ROUND(I231*H231,2)</f>
        <v>0</v>
      </c>
      <c r="BL231" s="16" t="s">
        <v>243</v>
      </c>
      <c r="BM231" s="161" t="s">
        <v>571</v>
      </c>
    </row>
    <row r="232" spans="1:65" s="12" customFormat="1" ht="22.9" customHeight="1" x14ac:dyDescent="0.2">
      <c r="B232" s="137"/>
      <c r="D232" s="138" t="s">
        <v>68</v>
      </c>
      <c r="E232" s="147" t="s">
        <v>351</v>
      </c>
      <c r="F232" s="147" t="s">
        <v>352</v>
      </c>
      <c r="J232" s="148"/>
      <c r="L232" s="137"/>
      <c r="M232" s="141"/>
      <c r="N232" s="142"/>
      <c r="O232" s="142"/>
      <c r="P232" s="143">
        <f>SUM(P233:P235)</f>
        <v>10.355355359999999</v>
      </c>
      <c r="Q232" s="142"/>
      <c r="R232" s="143">
        <f>SUM(R233:R235)</f>
        <v>0.14755024</v>
      </c>
      <c r="S232" s="142"/>
      <c r="T232" s="144">
        <f>SUM(T233:T235)</f>
        <v>0</v>
      </c>
      <c r="AR232" s="138" t="s">
        <v>80</v>
      </c>
      <c r="AT232" s="145" t="s">
        <v>68</v>
      </c>
      <c r="AU232" s="145" t="s">
        <v>76</v>
      </c>
      <c r="AY232" s="138" t="s">
        <v>175</v>
      </c>
      <c r="BK232" s="146">
        <f>SUM(BK233:BK235)</f>
        <v>0</v>
      </c>
    </row>
    <row r="233" spans="1:65" s="2" customFormat="1" ht="37.9" customHeight="1" x14ac:dyDescent="0.2">
      <c r="A233" s="28"/>
      <c r="B233" s="149"/>
      <c r="C233" s="150" t="s">
        <v>386</v>
      </c>
      <c r="D233" s="150" t="s">
        <v>177</v>
      </c>
      <c r="E233" s="151" t="s">
        <v>572</v>
      </c>
      <c r="F233" s="152" t="s">
        <v>573</v>
      </c>
      <c r="G233" s="153" t="s">
        <v>180</v>
      </c>
      <c r="H233" s="154">
        <v>12.368</v>
      </c>
      <c r="I233" s="155"/>
      <c r="J233" s="155"/>
      <c r="K233" s="156"/>
      <c r="L233" s="29"/>
      <c r="M233" s="157" t="s">
        <v>1</v>
      </c>
      <c r="N233" s="158" t="s">
        <v>35</v>
      </c>
      <c r="O233" s="159">
        <v>0.83726999999999996</v>
      </c>
      <c r="P233" s="159">
        <f>O233*H233</f>
        <v>10.355355359999999</v>
      </c>
      <c r="Q233" s="159">
        <v>1.193E-2</v>
      </c>
      <c r="R233" s="159">
        <f>Q233*H233</f>
        <v>0.14755024</v>
      </c>
      <c r="S233" s="159">
        <v>0</v>
      </c>
      <c r="T233" s="160">
        <f>S233*H233</f>
        <v>0</v>
      </c>
      <c r="U233" s="28"/>
      <c r="V233" s="28"/>
      <c r="W233" s="28"/>
      <c r="X233" s="28"/>
      <c r="Y233" s="28"/>
      <c r="Z233" s="28"/>
      <c r="AA233" s="28"/>
      <c r="AB233" s="28"/>
      <c r="AC233" s="28"/>
      <c r="AD233" s="28"/>
      <c r="AE233" s="28"/>
      <c r="AR233" s="161" t="s">
        <v>243</v>
      </c>
      <c r="AT233" s="161" t="s">
        <v>177</v>
      </c>
      <c r="AU233" s="161" t="s">
        <v>80</v>
      </c>
      <c r="AY233" s="16" t="s">
        <v>175</v>
      </c>
      <c r="BE233" s="162">
        <f>IF(N233="základná",J233,0)</f>
        <v>0</v>
      </c>
      <c r="BF233" s="162">
        <f>IF(N233="znížená",J233,0)</f>
        <v>0</v>
      </c>
      <c r="BG233" s="162">
        <f>IF(N233="zákl. prenesená",J233,0)</f>
        <v>0</v>
      </c>
      <c r="BH233" s="162">
        <f>IF(N233="zníž. prenesená",J233,0)</f>
        <v>0</v>
      </c>
      <c r="BI233" s="162">
        <f>IF(N233="nulová",J233,0)</f>
        <v>0</v>
      </c>
      <c r="BJ233" s="16" t="s">
        <v>80</v>
      </c>
      <c r="BK233" s="162">
        <f>ROUND(I233*H233,2)</f>
        <v>0</v>
      </c>
      <c r="BL233" s="16" t="s">
        <v>243</v>
      </c>
      <c r="BM233" s="161" t="s">
        <v>574</v>
      </c>
    </row>
    <row r="234" spans="1:65" s="13" customFormat="1" x14ac:dyDescent="0.2">
      <c r="B234" s="163"/>
      <c r="D234" s="164" t="s">
        <v>182</v>
      </c>
      <c r="E234" s="165" t="s">
        <v>1</v>
      </c>
      <c r="F234" s="166" t="s">
        <v>575</v>
      </c>
      <c r="H234" s="167">
        <v>12.368</v>
      </c>
      <c r="L234" s="163"/>
      <c r="M234" s="168"/>
      <c r="N234" s="169"/>
      <c r="O234" s="169"/>
      <c r="P234" s="169"/>
      <c r="Q234" s="169"/>
      <c r="R234" s="169"/>
      <c r="S234" s="169"/>
      <c r="T234" s="170"/>
      <c r="AT234" s="165" t="s">
        <v>182</v>
      </c>
      <c r="AU234" s="165" t="s">
        <v>80</v>
      </c>
      <c r="AV234" s="13" t="s">
        <v>80</v>
      </c>
      <c r="AW234" s="13" t="s">
        <v>25</v>
      </c>
      <c r="AX234" s="13" t="s">
        <v>76</v>
      </c>
      <c r="AY234" s="165" t="s">
        <v>175</v>
      </c>
    </row>
    <row r="235" spans="1:65" s="2" customFormat="1" ht="21.75" customHeight="1" x14ac:dyDescent="0.2">
      <c r="A235" s="28"/>
      <c r="B235" s="149"/>
      <c r="C235" s="150" t="s">
        <v>390</v>
      </c>
      <c r="D235" s="150" t="s">
        <v>177</v>
      </c>
      <c r="E235" s="151" t="s">
        <v>576</v>
      </c>
      <c r="F235" s="152" t="s">
        <v>577</v>
      </c>
      <c r="G235" s="153" t="s">
        <v>349</v>
      </c>
      <c r="H235" s="154">
        <v>3.94</v>
      </c>
      <c r="I235" s="155"/>
      <c r="J235" s="155"/>
      <c r="K235" s="156"/>
      <c r="L235" s="29"/>
      <c r="M235" s="157" t="s">
        <v>1</v>
      </c>
      <c r="N235" s="158" t="s">
        <v>35</v>
      </c>
      <c r="O235" s="159">
        <v>0</v>
      </c>
      <c r="P235" s="159">
        <f>O235*H235</f>
        <v>0</v>
      </c>
      <c r="Q235" s="159">
        <v>0</v>
      </c>
      <c r="R235" s="159">
        <f>Q235*H235</f>
        <v>0</v>
      </c>
      <c r="S235" s="159">
        <v>0</v>
      </c>
      <c r="T235" s="160">
        <f>S235*H235</f>
        <v>0</v>
      </c>
      <c r="U235" s="28"/>
      <c r="V235" s="28"/>
      <c r="W235" s="28"/>
      <c r="X235" s="28"/>
      <c r="Y235" s="28"/>
      <c r="Z235" s="28"/>
      <c r="AA235" s="28"/>
      <c r="AB235" s="28"/>
      <c r="AC235" s="28"/>
      <c r="AD235" s="28"/>
      <c r="AE235" s="28"/>
      <c r="AR235" s="161" t="s">
        <v>243</v>
      </c>
      <c r="AT235" s="161" t="s">
        <v>177</v>
      </c>
      <c r="AU235" s="161" t="s">
        <v>80</v>
      </c>
      <c r="AY235" s="16" t="s">
        <v>175</v>
      </c>
      <c r="BE235" s="162">
        <f>IF(N235="základná",J235,0)</f>
        <v>0</v>
      </c>
      <c r="BF235" s="162">
        <f>IF(N235="znížená",J235,0)</f>
        <v>0</v>
      </c>
      <c r="BG235" s="162">
        <f>IF(N235="zákl. prenesená",J235,0)</f>
        <v>0</v>
      </c>
      <c r="BH235" s="162">
        <f>IF(N235="zníž. prenesená",J235,0)</f>
        <v>0</v>
      </c>
      <c r="BI235" s="162">
        <f>IF(N235="nulová",J235,0)</f>
        <v>0</v>
      </c>
      <c r="BJ235" s="16" t="s">
        <v>80</v>
      </c>
      <c r="BK235" s="162">
        <f>ROUND(I235*H235,2)</f>
        <v>0</v>
      </c>
      <c r="BL235" s="16" t="s">
        <v>243</v>
      </c>
      <c r="BM235" s="161" t="s">
        <v>578</v>
      </c>
    </row>
    <row r="236" spans="1:65" s="12" customFormat="1" ht="22.9" customHeight="1" x14ac:dyDescent="0.2">
      <c r="B236" s="137"/>
      <c r="D236" s="138" t="s">
        <v>68</v>
      </c>
      <c r="E236" s="147" t="s">
        <v>579</v>
      </c>
      <c r="F236" s="147" t="s">
        <v>580</v>
      </c>
      <c r="J236" s="148"/>
      <c r="L236" s="137"/>
      <c r="M236" s="141"/>
      <c r="N236" s="142"/>
      <c r="O236" s="142"/>
      <c r="P236" s="143">
        <f>SUM(P237:P261)</f>
        <v>136.34014099999996</v>
      </c>
      <c r="Q236" s="142"/>
      <c r="R236" s="143">
        <f>SUM(R237:R261)</f>
        <v>0.67773752999999992</v>
      </c>
      <c r="S236" s="142"/>
      <c r="T236" s="144">
        <f>SUM(T237:T261)</f>
        <v>0.228685</v>
      </c>
      <c r="AR236" s="138" t="s">
        <v>80</v>
      </c>
      <c r="AT236" s="145" t="s">
        <v>68</v>
      </c>
      <c r="AU236" s="145" t="s">
        <v>76</v>
      </c>
      <c r="AY236" s="138" t="s">
        <v>175</v>
      </c>
      <c r="BK236" s="146">
        <f>SUM(BK237:BK261)</f>
        <v>0</v>
      </c>
    </row>
    <row r="237" spans="1:65" s="2" customFormat="1" ht="24.2" customHeight="1" x14ac:dyDescent="0.2">
      <c r="A237" s="28"/>
      <c r="B237" s="149"/>
      <c r="C237" s="150" t="s">
        <v>396</v>
      </c>
      <c r="D237" s="150" t="s">
        <v>177</v>
      </c>
      <c r="E237" s="151" t="s">
        <v>581</v>
      </c>
      <c r="F237" s="152" t="s">
        <v>582</v>
      </c>
      <c r="G237" s="153" t="s">
        <v>180</v>
      </c>
      <c r="H237" s="154">
        <v>21.023</v>
      </c>
      <c r="I237" s="155"/>
      <c r="J237" s="155"/>
      <c r="K237" s="156"/>
      <c r="L237" s="29"/>
      <c r="M237" s="157" t="s">
        <v>1</v>
      </c>
      <c r="N237" s="158" t="s">
        <v>35</v>
      </c>
      <c r="O237" s="159">
        <v>1.385</v>
      </c>
      <c r="P237" s="159">
        <f>O237*H237</f>
        <v>29.116855000000001</v>
      </c>
      <c r="Q237" s="159">
        <v>9.11E-3</v>
      </c>
      <c r="R237" s="159">
        <f>Q237*H237</f>
        <v>0.19151952999999999</v>
      </c>
      <c r="S237" s="159">
        <v>0</v>
      </c>
      <c r="T237" s="160">
        <f>S237*H237</f>
        <v>0</v>
      </c>
      <c r="U237" s="28"/>
      <c r="V237" s="28"/>
      <c r="W237" s="28"/>
      <c r="X237" s="28"/>
      <c r="Y237" s="28"/>
      <c r="Z237" s="28"/>
      <c r="AA237" s="28"/>
      <c r="AB237" s="28"/>
      <c r="AC237" s="28"/>
      <c r="AD237" s="28"/>
      <c r="AE237" s="28"/>
      <c r="AR237" s="161" t="s">
        <v>243</v>
      </c>
      <c r="AT237" s="161" t="s">
        <v>177</v>
      </c>
      <c r="AU237" s="161" t="s">
        <v>80</v>
      </c>
      <c r="AY237" s="16" t="s">
        <v>175</v>
      </c>
      <c r="BE237" s="162">
        <f>IF(N237="základná",J237,0)</f>
        <v>0</v>
      </c>
      <c r="BF237" s="162">
        <f>IF(N237="znížená",J237,0)</f>
        <v>0</v>
      </c>
      <c r="BG237" s="162">
        <f>IF(N237="zákl. prenesená",J237,0)</f>
        <v>0</v>
      </c>
      <c r="BH237" s="162">
        <f>IF(N237="zníž. prenesená",J237,0)</f>
        <v>0</v>
      </c>
      <c r="BI237" s="162">
        <f>IF(N237="nulová",J237,0)</f>
        <v>0</v>
      </c>
      <c r="BJ237" s="16" t="s">
        <v>80</v>
      </c>
      <c r="BK237" s="162">
        <f>ROUND(I237*H237,2)</f>
        <v>0</v>
      </c>
      <c r="BL237" s="16" t="s">
        <v>243</v>
      </c>
      <c r="BM237" s="161" t="s">
        <v>583</v>
      </c>
    </row>
    <row r="238" spans="1:65" s="13" customFormat="1" x14ac:dyDescent="0.2">
      <c r="B238" s="163"/>
      <c r="D238" s="164" t="s">
        <v>182</v>
      </c>
      <c r="E238" s="165" t="s">
        <v>1</v>
      </c>
      <c r="F238" s="166" t="s">
        <v>584</v>
      </c>
      <c r="H238" s="167">
        <v>12.368</v>
      </c>
      <c r="L238" s="163"/>
      <c r="M238" s="168"/>
      <c r="N238" s="169"/>
      <c r="O238" s="169"/>
      <c r="P238" s="169"/>
      <c r="Q238" s="169"/>
      <c r="R238" s="169"/>
      <c r="S238" s="169"/>
      <c r="T238" s="170"/>
      <c r="AT238" s="165" t="s">
        <v>182</v>
      </c>
      <c r="AU238" s="165" t="s">
        <v>80</v>
      </c>
      <c r="AV238" s="13" t="s">
        <v>80</v>
      </c>
      <c r="AW238" s="13" t="s">
        <v>25</v>
      </c>
      <c r="AX238" s="13" t="s">
        <v>69</v>
      </c>
      <c r="AY238" s="165" t="s">
        <v>175</v>
      </c>
    </row>
    <row r="239" spans="1:65" s="13" customFormat="1" x14ac:dyDescent="0.2">
      <c r="B239" s="163"/>
      <c r="D239" s="164" t="s">
        <v>182</v>
      </c>
      <c r="E239" s="165" t="s">
        <v>1</v>
      </c>
      <c r="F239" s="166" t="s">
        <v>585</v>
      </c>
      <c r="H239" s="167">
        <v>4.7279999999999998</v>
      </c>
      <c r="L239" s="163"/>
      <c r="M239" s="168"/>
      <c r="N239" s="169"/>
      <c r="O239" s="169"/>
      <c r="P239" s="169"/>
      <c r="Q239" s="169"/>
      <c r="R239" s="169"/>
      <c r="S239" s="169"/>
      <c r="T239" s="170"/>
      <c r="AT239" s="165" t="s">
        <v>182</v>
      </c>
      <c r="AU239" s="165" t="s">
        <v>80</v>
      </c>
      <c r="AV239" s="13" t="s">
        <v>80</v>
      </c>
      <c r="AW239" s="13" t="s">
        <v>25</v>
      </c>
      <c r="AX239" s="13" t="s">
        <v>69</v>
      </c>
      <c r="AY239" s="165" t="s">
        <v>175</v>
      </c>
    </row>
    <row r="240" spans="1:65" s="13" customFormat="1" x14ac:dyDescent="0.2">
      <c r="B240" s="163"/>
      <c r="D240" s="164" t="s">
        <v>182</v>
      </c>
      <c r="E240" s="165" t="s">
        <v>1</v>
      </c>
      <c r="F240" s="166" t="s">
        <v>586</v>
      </c>
      <c r="H240" s="167">
        <v>3.927</v>
      </c>
      <c r="L240" s="163"/>
      <c r="M240" s="168"/>
      <c r="N240" s="169"/>
      <c r="O240" s="169"/>
      <c r="P240" s="169"/>
      <c r="Q240" s="169"/>
      <c r="R240" s="169"/>
      <c r="S240" s="169"/>
      <c r="T240" s="170"/>
      <c r="AT240" s="165" t="s">
        <v>182</v>
      </c>
      <c r="AU240" s="165" t="s">
        <v>80</v>
      </c>
      <c r="AV240" s="13" t="s">
        <v>80</v>
      </c>
      <c r="AW240" s="13" t="s">
        <v>25</v>
      </c>
      <c r="AX240" s="13" t="s">
        <v>69</v>
      </c>
      <c r="AY240" s="165" t="s">
        <v>175</v>
      </c>
    </row>
    <row r="241" spans="1:65" s="14" customFormat="1" x14ac:dyDescent="0.2">
      <c r="B241" s="171"/>
      <c r="D241" s="164" t="s">
        <v>182</v>
      </c>
      <c r="E241" s="172" t="s">
        <v>1</v>
      </c>
      <c r="F241" s="173" t="s">
        <v>216</v>
      </c>
      <c r="H241" s="174">
        <v>21.023</v>
      </c>
      <c r="L241" s="171"/>
      <c r="M241" s="175"/>
      <c r="N241" s="176"/>
      <c r="O241" s="176"/>
      <c r="P241" s="176"/>
      <c r="Q241" s="176"/>
      <c r="R241" s="176"/>
      <c r="S241" s="176"/>
      <c r="T241" s="177"/>
      <c r="AT241" s="172" t="s">
        <v>182</v>
      </c>
      <c r="AU241" s="172" t="s">
        <v>80</v>
      </c>
      <c r="AV241" s="14" t="s">
        <v>86</v>
      </c>
      <c r="AW241" s="14" t="s">
        <v>25</v>
      </c>
      <c r="AX241" s="14" t="s">
        <v>76</v>
      </c>
      <c r="AY241" s="172" t="s">
        <v>175</v>
      </c>
    </row>
    <row r="242" spans="1:65" s="2" customFormat="1" ht="37.9" customHeight="1" x14ac:dyDescent="0.2">
      <c r="A242" s="28"/>
      <c r="B242" s="149"/>
      <c r="C242" s="150" t="s">
        <v>403</v>
      </c>
      <c r="D242" s="150" t="s">
        <v>177</v>
      </c>
      <c r="E242" s="151" t="s">
        <v>587</v>
      </c>
      <c r="F242" s="152" t="s">
        <v>588</v>
      </c>
      <c r="G242" s="153" t="s">
        <v>250</v>
      </c>
      <c r="H242" s="154">
        <v>12</v>
      </c>
      <c r="I242" s="155"/>
      <c r="J242" s="155"/>
      <c r="K242" s="156"/>
      <c r="L242" s="29"/>
      <c r="M242" s="157" t="s">
        <v>1</v>
      </c>
      <c r="N242" s="158" t="s">
        <v>35</v>
      </c>
      <c r="O242" s="159">
        <v>0.61753000000000002</v>
      </c>
      <c r="P242" s="159">
        <f t="shared" ref="P242:P257" si="0">O242*H242</f>
        <v>7.4103600000000007</v>
      </c>
      <c r="Q242" s="159">
        <v>3.3300000000000001E-3</v>
      </c>
      <c r="R242" s="159">
        <f t="shared" ref="R242:R257" si="1">Q242*H242</f>
        <v>3.9960000000000002E-2</v>
      </c>
      <c r="S242" s="159">
        <v>0</v>
      </c>
      <c r="T242" s="160">
        <f t="shared" ref="T242:T257" si="2">S242*H242</f>
        <v>0</v>
      </c>
      <c r="U242" s="28"/>
      <c r="V242" s="28"/>
      <c r="W242" s="28"/>
      <c r="X242" s="28"/>
      <c r="Y242" s="28"/>
      <c r="Z242" s="28"/>
      <c r="AA242" s="28"/>
      <c r="AB242" s="28"/>
      <c r="AC242" s="28"/>
      <c r="AD242" s="28"/>
      <c r="AE242" s="28"/>
      <c r="AR242" s="161" t="s">
        <v>243</v>
      </c>
      <c r="AT242" s="161" t="s">
        <v>177</v>
      </c>
      <c r="AU242" s="161" t="s">
        <v>80</v>
      </c>
      <c r="AY242" s="16" t="s">
        <v>175</v>
      </c>
      <c r="BE242" s="162">
        <f t="shared" ref="BE242:BE257" si="3">IF(N242="základná",J242,0)</f>
        <v>0</v>
      </c>
      <c r="BF242" s="162">
        <f t="shared" ref="BF242:BF257" si="4">IF(N242="znížená",J242,0)</f>
        <v>0</v>
      </c>
      <c r="BG242" s="162">
        <f t="shared" ref="BG242:BG257" si="5">IF(N242="zákl. prenesená",J242,0)</f>
        <v>0</v>
      </c>
      <c r="BH242" s="162">
        <f t="shared" ref="BH242:BH257" si="6">IF(N242="zníž. prenesená",J242,0)</f>
        <v>0</v>
      </c>
      <c r="BI242" s="162">
        <f t="shared" ref="BI242:BI257" si="7">IF(N242="nulová",J242,0)</f>
        <v>0</v>
      </c>
      <c r="BJ242" s="16" t="s">
        <v>80</v>
      </c>
      <c r="BK242" s="162">
        <f t="shared" ref="BK242:BK257" si="8">ROUND(I242*H242,2)</f>
        <v>0</v>
      </c>
      <c r="BL242" s="16" t="s">
        <v>243</v>
      </c>
      <c r="BM242" s="161" t="s">
        <v>589</v>
      </c>
    </row>
    <row r="243" spans="1:65" s="2" customFormat="1" ht="24.2" customHeight="1" x14ac:dyDescent="0.2">
      <c r="A243" s="28"/>
      <c r="B243" s="149"/>
      <c r="C243" s="150" t="s">
        <v>407</v>
      </c>
      <c r="D243" s="150" t="s">
        <v>177</v>
      </c>
      <c r="E243" s="151" t="s">
        <v>590</v>
      </c>
      <c r="F243" s="152" t="s">
        <v>591</v>
      </c>
      <c r="G243" s="153" t="s">
        <v>250</v>
      </c>
      <c r="H243" s="154">
        <v>13</v>
      </c>
      <c r="I243" s="155"/>
      <c r="J243" s="155"/>
      <c r="K243" s="156"/>
      <c r="L243" s="29"/>
      <c r="M243" s="157" t="s">
        <v>1</v>
      </c>
      <c r="N243" s="158" t="s">
        <v>35</v>
      </c>
      <c r="O243" s="159">
        <v>0.89485999999999999</v>
      </c>
      <c r="P243" s="159">
        <f t="shared" si="0"/>
        <v>11.633179999999999</v>
      </c>
      <c r="Q243" s="159">
        <v>2.15E-3</v>
      </c>
      <c r="R243" s="159">
        <f t="shared" si="1"/>
        <v>2.7949999999999999E-2</v>
      </c>
      <c r="S243" s="159">
        <v>0</v>
      </c>
      <c r="T243" s="160">
        <f t="shared" si="2"/>
        <v>0</v>
      </c>
      <c r="U243" s="28"/>
      <c r="V243" s="28"/>
      <c r="W243" s="28"/>
      <c r="X243" s="28"/>
      <c r="Y243" s="28"/>
      <c r="Z243" s="28"/>
      <c r="AA243" s="28"/>
      <c r="AB243" s="28"/>
      <c r="AC243" s="28"/>
      <c r="AD243" s="28"/>
      <c r="AE243" s="28"/>
      <c r="AR243" s="161" t="s">
        <v>243</v>
      </c>
      <c r="AT243" s="161" t="s">
        <v>177</v>
      </c>
      <c r="AU243" s="161" t="s">
        <v>80</v>
      </c>
      <c r="AY243" s="16" t="s">
        <v>175</v>
      </c>
      <c r="BE243" s="162">
        <f t="shared" si="3"/>
        <v>0</v>
      </c>
      <c r="BF243" s="162">
        <f t="shared" si="4"/>
        <v>0</v>
      </c>
      <c r="BG243" s="162">
        <f t="shared" si="5"/>
        <v>0</v>
      </c>
      <c r="BH243" s="162">
        <f t="shared" si="6"/>
        <v>0</v>
      </c>
      <c r="BI243" s="162">
        <f t="shared" si="7"/>
        <v>0</v>
      </c>
      <c r="BJ243" s="16" t="s">
        <v>80</v>
      </c>
      <c r="BK243" s="162">
        <f t="shared" si="8"/>
        <v>0</v>
      </c>
      <c r="BL243" s="16" t="s">
        <v>243</v>
      </c>
      <c r="BM243" s="161" t="s">
        <v>592</v>
      </c>
    </row>
    <row r="244" spans="1:65" s="2" customFormat="1" ht="24.2" customHeight="1" x14ac:dyDescent="0.2">
      <c r="A244" s="28"/>
      <c r="B244" s="149"/>
      <c r="C244" s="150" t="s">
        <v>411</v>
      </c>
      <c r="D244" s="150" t="s">
        <v>177</v>
      </c>
      <c r="E244" s="151" t="s">
        <v>593</v>
      </c>
      <c r="F244" s="152" t="s">
        <v>594</v>
      </c>
      <c r="G244" s="153" t="s">
        <v>250</v>
      </c>
      <c r="H244" s="154">
        <v>13</v>
      </c>
      <c r="I244" s="155"/>
      <c r="J244" s="155"/>
      <c r="K244" s="156"/>
      <c r="L244" s="29"/>
      <c r="M244" s="157" t="s">
        <v>1</v>
      </c>
      <c r="N244" s="158" t="s">
        <v>35</v>
      </c>
      <c r="O244" s="159">
        <v>5.6000000000000001E-2</v>
      </c>
      <c r="P244" s="159">
        <f t="shared" si="0"/>
        <v>0.72799999999999998</v>
      </c>
      <c r="Q244" s="159">
        <v>0</v>
      </c>
      <c r="R244" s="159">
        <f t="shared" si="1"/>
        <v>0</v>
      </c>
      <c r="S244" s="159">
        <v>3.3E-3</v>
      </c>
      <c r="T244" s="160">
        <f t="shared" si="2"/>
        <v>4.2900000000000001E-2</v>
      </c>
      <c r="U244" s="28"/>
      <c r="V244" s="28"/>
      <c r="W244" s="28"/>
      <c r="X244" s="28"/>
      <c r="Y244" s="28"/>
      <c r="Z244" s="28"/>
      <c r="AA244" s="28"/>
      <c r="AB244" s="28"/>
      <c r="AC244" s="28"/>
      <c r="AD244" s="28"/>
      <c r="AE244" s="28"/>
      <c r="AR244" s="161" t="s">
        <v>243</v>
      </c>
      <c r="AT244" s="161" t="s">
        <v>177</v>
      </c>
      <c r="AU244" s="161" t="s">
        <v>80</v>
      </c>
      <c r="AY244" s="16" t="s">
        <v>175</v>
      </c>
      <c r="BE244" s="162">
        <f t="shared" si="3"/>
        <v>0</v>
      </c>
      <c r="BF244" s="162">
        <f t="shared" si="4"/>
        <v>0</v>
      </c>
      <c r="BG244" s="162">
        <f t="shared" si="5"/>
        <v>0</v>
      </c>
      <c r="BH244" s="162">
        <f t="shared" si="6"/>
        <v>0</v>
      </c>
      <c r="BI244" s="162">
        <f t="shared" si="7"/>
        <v>0</v>
      </c>
      <c r="BJ244" s="16" t="s">
        <v>80</v>
      </c>
      <c r="BK244" s="162">
        <f t="shared" si="8"/>
        <v>0</v>
      </c>
      <c r="BL244" s="16" t="s">
        <v>243</v>
      </c>
      <c r="BM244" s="161" t="s">
        <v>595</v>
      </c>
    </row>
    <row r="245" spans="1:65" s="2" customFormat="1" ht="33" customHeight="1" x14ac:dyDescent="0.2">
      <c r="A245" s="28"/>
      <c r="B245" s="149"/>
      <c r="C245" s="150" t="s">
        <v>415</v>
      </c>
      <c r="D245" s="150" t="s">
        <v>177</v>
      </c>
      <c r="E245" s="151" t="s">
        <v>596</v>
      </c>
      <c r="F245" s="152" t="s">
        <v>597</v>
      </c>
      <c r="G245" s="153" t="s">
        <v>275</v>
      </c>
      <c r="H245" s="154">
        <v>2</v>
      </c>
      <c r="I245" s="155"/>
      <c r="J245" s="155"/>
      <c r="K245" s="156"/>
      <c r="L245" s="29"/>
      <c r="M245" s="157" t="s">
        <v>1</v>
      </c>
      <c r="N245" s="158" t="s">
        <v>35</v>
      </c>
      <c r="O245" s="159">
        <v>1.2385699999999999</v>
      </c>
      <c r="P245" s="159">
        <f t="shared" si="0"/>
        <v>2.4771399999999999</v>
      </c>
      <c r="Q245" s="159">
        <v>1.58E-3</v>
      </c>
      <c r="R245" s="159">
        <f t="shared" si="1"/>
        <v>3.16E-3</v>
      </c>
      <c r="S245" s="159">
        <v>0</v>
      </c>
      <c r="T245" s="160">
        <f t="shared" si="2"/>
        <v>0</v>
      </c>
      <c r="U245" s="28"/>
      <c r="V245" s="28"/>
      <c r="W245" s="28"/>
      <c r="X245" s="28"/>
      <c r="Y245" s="28"/>
      <c r="Z245" s="28"/>
      <c r="AA245" s="28"/>
      <c r="AB245" s="28"/>
      <c r="AC245" s="28"/>
      <c r="AD245" s="28"/>
      <c r="AE245" s="28"/>
      <c r="AR245" s="161" t="s">
        <v>243</v>
      </c>
      <c r="AT245" s="161" t="s">
        <v>177</v>
      </c>
      <c r="AU245" s="161" t="s">
        <v>80</v>
      </c>
      <c r="AY245" s="16" t="s">
        <v>175</v>
      </c>
      <c r="BE245" s="162">
        <f t="shared" si="3"/>
        <v>0</v>
      </c>
      <c r="BF245" s="162">
        <f t="shared" si="4"/>
        <v>0</v>
      </c>
      <c r="BG245" s="162">
        <f t="shared" si="5"/>
        <v>0</v>
      </c>
      <c r="BH245" s="162">
        <f t="shared" si="6"/>
        <v>0</v>
      </c>
      <c r="BI245" s="162">
        <f t="shared" si="7"/>
        <v>0</v>
      </c>
      <c r="BJ245" s="16" t="s">
        <v>80</v>
      </c>
      <c r="BK245" s="162">
        <f t="shared" si="8"/>
        <v>0</v>
      </c>
      <c r="BL245" s="16" t="s">
        <v>243</v>
      </c>
      <c r="BM245" s="161" t="s">
        <v>598</v>
      </c>
    </row>
    <row r="246" spans="1:65" s="2" customFormat="1" ht="24.2" customHeight="1" x14ac:dyDescent="0.2">
      <c r="A246" s="28"/>
      <c r="B246" s="149"/>
      <c r="C246" s="150" t="s">
        <v>421</v>
      </c>
      <c r="D246" s="150" t="s">
        <v>177</v>
      </c>
      <c r="E246" s="151" t="s">
        <v>599</v>
      </c>
      <c r="F246" s="152" t="s">
        <v>600</v>
      </c>
      <c r="G246" s="153" t="s">
        <v>275</v>
      </c>
      <c r="H246" s="154">
        <v>2</v>
      </c>
      <c r="I246" s="155"/>
      <c r="J246" s="155"/>
      <c r="K246" s="156"/>
      <c r="L246" s="29"/>
      <c r="M246" s="157" t="s">
        <v>1</v>
      </c>
      <c r="N246" s="158" t="s">
        <v>35</v>
      </c>
      <c r="O246" s="159">
        <v>7.4999999999999997E-2</v>
      </c>
      <c r="P246" s="159">
        <f t="shared" si="0"/>
        <v>0.15</v>
      </c>
      <c r="Q246" s="159">
        <v>0</v>
      </c>
      <c r="R246" s="159">
        <f t="shared" si="1"/>
        <v>0</v>
      </c>
      <c r="S246" s="159">
        <v>1.1000000000000001E-3</v>
      </c>
      <c r="T246" s="160">
        <f t="shared" si="2"/>
        <v>2.2000000000000001E-3</v>
      </c>
      <c r="U246" s="28"/>
      <c r="V246" s="28"/>
      <c r="W246" s="28"/>
      <c r="X246" s="28"/>
      <c r="Y246" s="28"/>
      <c r="Z246" s="28"/>
      <c r="AA246" s="28"/>
      <c r="AB246" s="28"/>
      <c r="AC246" s="28"/>
      <c r="AD246" s="28"/>
      <c r="AE246" s="28"/>
      <c r="AR246" s="161" t="s">
        <v>243</v>
      </c>
      <c r="AT246" s="161" t="s">
        <v>177</v>
      </c>
      <c r="AU246" s="161" t="s">
        <v>80</v>
      </c>
      <c r="AY246" s="16" t="s">
        <v>175</v>
      </c>
      <c r="BE246" s="162">
        <f t="shared" si="3"/>
        <v>0</v>
      </c>
      <c r="BF246" s="162">
        <f t="shared" si="4"/>
        <v>0</v>
      </c>
      <c r="BG246" s="162">
        <f t="shared" si="5"/>
        <v>0</v>
      </c>
      <c r="BH246" s="162">
        <f t="shared" si="6"/>
        <v>0</v>
      </c>
      <c r="BI246" s="162">
        <f t="shared" si="7"/>
        <v>0</v>
      </c>
      <c r="BJ246" s="16" t="s">
        <v>80</v>
      </c>
      <c r="BK246" s="162">
        <f t="shared" si="8"/>
        <v>0</v>
      </c>
      <c r="BL246" s="16" t="s">
        <v>243</v>
      </c>
      <c r="BM246" s="161" t="s">
        <v>601</v>
      </c>
    </row>
    <row r="247" spans="1:65" s="2" customFormat="1" ht="37.9" customHeight="1" x14ac:dyDescent="0.2">
      <c r="A247" s="28"/>
      <c r="B247" s="149"/>
      <c r="C247" s="150" t="s">
        <v>426</v>
      </c>
      <c r="D247" s="150" t="s">
        <v>177</v>
      </c>
      <c r="E247" s="151" t="s">
        <v>602</v>
      </c>
      <c r="F247" s="152" t="s">
        <v>603</v>
      </c>
      <c r="G247" s="153" t="s">
        <v>275</v>
      </c>
      <c r="H247" s="154">
        <v>1</v>
      </c>
      <c r="I247" s="155"/>
      <c r="J247" s="155"/>
      <c r="K247" s="156"/>
      <c r="L247" s="29"/>
      <c r="M247" s="157" t="s">
        <v>1</v>
      </c>
      <c r="N247" s="158" t="s">
        <v>35</v>
      </c>
      <c r="O247" s="159">
        <v>3.4816699999999998</v>
      </c>
      <c r="P247" s="159">
        <f t="shared" si="0"/>
        <v>3.4816699999999998</v>
      </c>
      <c r="Q247" s="159">
        <v>2.8139999999999998E-2</v>
      </c>
      <c r="R247" s="159">
        <f t="shared" si="1"/>
        <v>2.8139999999999998E-2</v>
      </c>
      <c r="S247" s="159">
        <v>0</v>
      </c>
      <c r="T247" s="160">
        <f t="shared" si="2"/>
        <v>0</v>
      </c>
      <c r="U247" s="28"/>
      <c r="V247" s="28"/>
      <c r="W247" s="28"/>
      <c r="X247" s="28"/>
      <c r="Y247" s="28"/>
      <c r="Z247" s="28"/>
      <c r="AA247" s="28"/>
      <c r="AB247" s="28"/>
      <c r="AC247" s="28"/>
      <c r="AD247" s="28"/>
      <c r="AE247" s="28"/>
      <c r="AR247" s="161" t="s">
        <v>243</v>
      </c>
      <c r="AT247" s="161" t="s">
        <v>177</v>
      </c>
      <c r="AU247" s="161" t="s">
        <v>80</v>
      </c>
      <c r="AY247" s="16" t="s">
        <v>175</v>
      </c>
      <c r="BE247" s="162">
        <f t="shared" si="3"/>
        <v>0</v>
      </c>
      <c r="BF247" s="162">
        <f t="shared" si="4"/>
        <v>0</v>
      </c>
      <c r="BG247" s="162">
        <f t="shared" si="5"/>
        <v>0</v>
      </c>
      <c r="BH247" s="162">
        <f t="shared" si="6"/>
        <v>0</v>
      </c>
      <c r="BI247" s="162">
        <f t="shared" si="7"/>
        <v>0</v>
      </c>
      <c r="BJ247" s="16" t="s">
        <v>80</v>
      </c>
      <c r="BK247" s="162">
        <f t="shared" si="8"/>
        <v>0</v>
      </c>
      <c r="BL247" s="16" t="s">
        <v>243</v>
      </c>
      <c r="BM247" s="161" t="s">
        <v>604</v>
      </c>
    </row>
    <row r="248" spans="1:65" s="2" customFormat="1" ht="24.2" customHeight="1" x14ac:dyDescent="0.2">
      <c r="A248" s="28"/>
      <c r="B248" s="149"/>
      <c r="C248" s="150" t="s">
        <v>605</v>
      </c>
      <c r="D248" s="150" t="s">
        <v>177</v>
      </c>
      <c r="E248" s="151" t="s">
        <v>606</v>
      </c>
      <c r="F248" s="152" t="s">
        <v>607</v>
      </c>
      <c r="G248" s="153" t="s">
        <v>250</v>
      </c>
      <c r="H248" s="154">
        <v>4.4000000000000004</v>
      </c>
      <c r="I248" s="155"/>
      <c r="J248" s="155"/>
      <c r="K248" s="156"/>
      <c r="L248" s="29"/>
      <c r="M248" s="157" t="s">
        <v>1</v>
      </c>
      <c r="N248" s="158" t="s">
        <v>35</v>
      </c>
      <c r="O248" s="159">
        <v>7.4999999999999997E-2</v>
      </c>
      <c r="P248" s="159">
        <f t="shared" si="0"/>
        <v>0.33</v>
      </c>
      <c r="Q248" s="159">
        <v>0</v>
      </c>
      <c r="R248" s="159">
        <f t="shared" si="1"/>
        <v>0</v>
      </c>
      <c r="S248" s="159">
        <v>2.5200000000000001E-3</v>
      </c>
      <c r="T248" s="160">
        <f t="shared" si="2"/>
        <v>1.1088000000000001E-2</v>
      </c>
      <c r="U248" s="28"/>
      <c r="V248" s="28"/>
      <c r="W248" s="28"/>
      <c r="X248" s="28"/>
      <c r="Y248" s="28"/>
      <c r="Z248" s="28"/>
      <c r="AA248" s="28"/>
      <c r="AB248" s="28"/>
      <c r="AC248" s="28"/>
      <c r="AD248" s="28"/>
      <c r="AE248" s="28"/>
      <c r="AR248" s="161" t="s">
        <v>243</v>
      </c>
      <c r="AT248" s="161" t="s">
        <v>177</v>
      </c>
      <c r="AU248" s="161" t="s">
        <v>80</v>
      </c>
      <c r="AY248" s="16" t="s">
        <v>175</v>
      </c>
      <c r="BE248" s="162">
        <f t="shared" si="3"/>
        <v>0</v>
      </c>
      <c r="BF248" s="162">
        <f t="shared" si="4"/>
        <v>0</v>
      </c>
      <c r="BG248" s="162">
        <f t="shared" si="5"/>
        <v>0</v>
      </c>
      <c r="BH248" s="162">
        <f t="shared" si="6"/>
        <v>0</v>
      </c>
      <c r="BI248" s="162">
        <f t="shared" si="7"/>
        <v>0</v>
      </c>
      <c r="BJ248" s="16" t="s">
        <v>80</v>
      </c>
      <c r="BK248" s="162">
        <f t="shared" si="8"/>
        <v>0</v>
      </c>
      <c r="BL248" s="16" t="s">
        <v>243</v>
      </c>
      <c r="BM248" s="161" t="s">
        <v>608</v>
      </c>
    </row>
    <row r="249" spans="1:65" s="2" customFormat="1" ht="33" customHeight="1" x14ac:dyDescent="0.2">
      <c r="A249" s="28"/>
      <c r="B249" s="149"/>
      <c r="C249" s="150" t="s">
        <v>609</v>
      </c>
      <c r="D249" s="150" t="s">
        <v>177</v>
      </c>
      <c r="E249" s="151" t="s">
        <v>610</v>
      </c>
      <c r="F249" s="152" t="s">
        <v>611</v>
      </c>
      <c r="G249" s="153" t="s">
        <v>250</v>
      </c>
      <c r="H249" s="154">
        <v>6.5</v>
      </c>
      <c r="I249" s="155"/>
      <c r="J249" s="155"/>
      <c r="K249" s="156"/>
      <c r="L249" s="29"/>
      <c r="M249" s="157" t="s">
        <v>1</v>
      </c>
      <c r="N249" s="158" t="s">
        <v>35</v>
      </c>
      <c r="O249" s="159">
        <v>0.61248999999999998</v>
      </c>
      <c r="P249" s="159">
        <f t="shared" si="0"/>
        <v>3.981185</v>
      </c>
      <c r="Q249" s="159">
        <v>2.8700000000000002E-3</v>
      </c>
      <c r="R249" s="159">
        <f t="shared" si="1"/>
        <v>1.8655000000000001E-2</v>
      </c>
      <c r="S249" s="159">
        <v>0</v>
      </c>
      <c r="T249" s="160">
        <f t="shared" si="2"/>
        <v>0</v>
      </c>
      <c r="U249" s="28"/>
      <c r="V249" s="28"/>
      <c r="W249" s="28"/>
      <c r="X249" s="28"/>
      <c r="Y249" s="28"/>
      <c r="Z249" s="28"/>
      <c r="AA249" s="28"/>
      <c r="AB249" s="28"/>
      <c r="AC249" s="28"/>
      <c r="AD249" s="28"/>
      <c r="AE249" s="28"/>
      <c r="AR249" s="161" t="s">
        <v>243</v>
      </c>
      <c r="AT249" s="161" t="s">
        <v>177</v>
      </c>
      <c r="AU249" s="161" t="s">
        <v>80</v>
      </c>
      <c r="AY249" s="16" t="s">
        <v>175</v>
      </c>
      <c r="BE249" s="162">
        <f t="shared" si="3"/>
        <v>0</v>
      </c>
      <c r="BF249" s="162">
        <f t="shared" si="4"/>
        <v>0</v>
      </c>
      <c r="BG249" s="162">
        <f t="shared" si="5"/>
        <v>0</v>
      </c>
      <c r="BH249" s="162">
        <f t="shared" si="6"/>
        <v>0</v>
      </c>
      <c r="BI249" s="162">
        <f t="shared" si="7"/>
        <v>0</v>
      </c>
      <c r="BJ249" s="16" t="s">
        <v>80</v>
      </c>
      <c r="BK249" s="162">
        <f t="shared" si="8"/>
        <v>0</v>
      </c>
      <c r="BL249" s="16" t="s">
        <v>243</v>
      </c>
      <c r="BM249" s="161" t="s">
        <v>612</v>
      </c>
    </row>
    <row r="250" spans="1:65" s="2" customFormat="1" ht="24.2" customHeight="1" x14ac:dyDescent="0.2">
      <c r="A250" s="28"/>
      <c r="B250" s="149"/>
      <c r="C250" s="150" t="s">
        <v>613</v>
      </c>
      <c r="D250" s="150" t="s">
        <v>177</v>
      </c>
      <c r="E250" s="151" t="s">
        <v>614</v>
      </c>
      <c r="F250" s="152" t="s">
        <v>615</v>
      </c>
      <c r="G250" s="153" t="s">
        <v>250</v>
      </c>
      <c r="H250" s="154">
        <v>4.4000000000000004</v>
      </c>
      <c r="I250" s="155"/>
      <c r="J250" s="155"/>
      <c r="K250" s="156"/>
      <c r="L250" s="29"/>
      <c r="M250" s="157" t="s">
        <v>1</v>
      </c>
      <c r="N250" s="158" t="s">
        <v>35</v>
      </c>
      <c r="O250" s="159">
        <v>0.70577999999999996</v>
      </c>
      <c r="P250" s="159">
        <f t="shared" si="0"/>
        <v>3.105432</v>
      </c>
      <c r="Q250" s="159">
        <v>3.4399999999999999E-3</v>
      </c>
      <c r="R250" s="159">
        <f t="shared" si="1"/>
        <v>1.5136E-2</v>
      </c>
      <c r="S250" s="159">
        <v>0</v>
      </c>
      <c r="T250" s="160">
        <f t="shared" si="2"/>
        <v>0</v>
      </c>
      <c r="U250" s="28"/>
      <c r="V250" s="28"/>
      <c r="W250" s="28"/>
      <c r="X250" s="28"/>
      <c r="Y250" s="28"/>
      <c r="Z250" s="28"/>
      <c r="AA250" s="28"/>
      <c r="AB250" s="28"/>
      <c r="AC250" s="28"/>
      <c r="AD250" s="28"/>
      <c r="AE250" s="28"/>
      <c r="AR250" s="161" t="s">
        <v>243</v>
      </c>
      <c r="AT250" s="161" t="s">
        <v>177</v>
      </c>
      <c r="AU250" s="161" t="s">
        <v>80</v>
      </c>
      <c r="AY250" s="16" t="s">
        <v>175</v>
      </c>
      <c r="BE250" s="162">
        <f t="shared" si="3"/>
        <v>0</v>
      </c>
      <c r="BF250" s="162">
        <f t="shared" si="4"/>
        <v>0</v>
      </c>
      <c r="BG250" s="162">
        <f t="shared" si="5"/>
        <v>0</v>
      </c>
      <c r="BH250" s="162">
        <f t="shared" si="6"/>
        <v>0</v>
      </c>
      <c r="BI250" s="162">
        <f t="shared" si="7"/>
        <v>0</v>
      </c>
      <c r="BJ250" s="16" t="s">
        <v>80</v>
      </c>
      <c r="BK250" s="162">
        <f t="shared" si="8"/>
        <v>0</v>
      </c>
      <c r="BL250" s="16" t="s">
        <v>243</v>
      </c>
      <c r="BM250" s="161" t="s">
        <v>616</v>
      </c>
    </row>
    <row r="251" spans="1:65" s="2" customFormat="1" ht="33" customHeight="1" x14ac:dyDescent="0.2">
      <c r="A251" s="28"/>
      <c r="B251" s="149"/>
      <c r="C251" s="150" t="s">
        <v>617</v>
      </c>
      <c r="D251" s="150" t="s">
        <v>177</v>
      </c>
      <c r="E251" s="151" t="s">
        <v>618</v>
      </c>
      <c r="F251" s="152" t="s">
        <v>619</v>
      </c>
      <c r="G251" s="153" t="s">
        <v>250</v>
      </c>
      <c r="H251" s="154">
        <v>8.1</v>
      </c>
      <c r="I251" s="155"/>
      <c r="J251" s="155"/>
      <c r="K251" s="156"/>
      <c r="L251" s="29"/>
      <c r="M251" s="157" t="s">
        <v>1</v>
      </c>
      <c r="N251" s="158" t="s">
        <v>35</v>
      </c>
      <c r="O251" s="159">
        <v>0.97358</v>
      </c>
      <c r="P251" s="159">
        <f t="shared" si="0"/>
        <v>7.8859979999999998</v>
      </c>
      <c r="Q251" s="159">
        <v>5.1200000000000004E-3</v>
      </c>
      <c r="R251" s="159">
        <f t="shared" si="1"/>
        <v>4.1472000000000002E-2</v>
      </c>
      <c r="S251" s="159">
        <v>0</v>
      </c>
      <c r="T251" s="160">
        <f t="shared" si="2"/>
        <v>0</v>
      </c>
      <c r="U251" s="28"/>
      <c r="V251" s="28"/>
      <c r="W251" s="28"/>
      <c r="X251" s="28"/>
      <c r="Y251" s="28"/>
      <c r="Z251" s="28"/>
      <c r="AA251" s="28"/>
      <c r="AB251" s="28"/>
      <c r="AC251" s="28"/>
      <c r="AD251" s="28"/>
      <c r="AE251" s="28"/>
      <c r="AR251" s="161" t="s">
        <v>243</v>
      </c>
      <c r="AT251" s="161" t="s">
        <v>177</v>
      </c>
      <c r="AU251" s="161" t="s">
        <v>80</v>
      </c>
      <c r="AY251" s="16" t="s">
        <v>175</v>
      </c>
      <c r="BE251" s="162">
        <f t="shared" si="3"/>
        <v>0</v>
      </c>
      <c r="BF251" s="162">
        <f t="shared" si="4"/>
        <v>0</v>
      </c>
      <c r="BG251" s="162">
        <f t="shared" si="5"/>
        <v>0</v>
      </c>
      <c r="BH251" s="162">
        <f t="shared" si="6"/>
        <v>0</v>
      </c>
      <c r="BI251" s="162">
        <f t="shared" si="7"/>
        <v>0</v>
      </c>
      <c r="BJ251" s="16" t="s">
        <v>80</v>
      </c>
      <c r="BK251" s="162">
        <f t="shared" si="8"/>
        <v>0</v>
      </c>
      <c r="BL251" s="16" t="s">
        <v>243</v>
      </c>
      <c r="BM251" s="161" t="s">
        <v>620</v>
      </c>
    </row>
    <row r="252" spans="1:65" s="2" customFormat="1" ht="33" customHeight="1" x14ac:dyDescent="0.2">
      <c r="A252" s="28"/>
      <c r="B252" s="149"/>
      <c r="C252" s="150" t="s">
        <v>621</v>
      </c>
      <c r="D252" s="150" t="s">
        <v>177</v>
      </c>
      <c r="E252" s="151" t="s">
        <v>622</v>
      </c>
      <c r="F252" s="152" t="s">
        <v>623</v>
      </c>
      <c r="G252" s="153" t="s">
        <v>250</v>
      </c>
      <c r="H252" s="154">
        <v>40.5</v>
      </c>
      <c r="I252" s="155"/>
      <c r="J252" s="155"/>
      <c r="K252" s="156"/>
      <c r="L252" s="29"/>
      <c r="M252" s="157" t="s">
        <v>1</v>
      </c>
      <c r="N252" s="158" t="s">
        <v>35</v>
      </c>
      <c r="O252" s="159">
        <v>1.17441</v>
      </c>
      <c r="P252" s="159">
        <f t="shared" si="0"/>
        <v>47.563604999999995</v>
      </c>
      <c r="Q252" s="159">
        <v>6.3699999999999998E-3</v>
      </c>
      <c r="R252" s="159">
        <f t="shared" si="1"/>
        <v>0.25798499999999996</v>
      </c>
      <c r="S252" s="159">
        <v>0</v>
      </c>
      <c r="T252" s="160">
        <f t="shared" si="2"/>
        <v>0</v>
      </c>
      <c r="U252" s="28"/>
      <c r="V252" s="28"/>
      <c r="W252" s="28"/>
      <c r="X252" s="28"/>
      <c r="Y252" s="28"/>
      <c r="Z252" s="28"/>
      <c r="AA252" s="28"/>
      <c r="AB252" s="28"/>
      <c r="AC252" s="28"/>
      <c r="AD252" s="28"/>
      <c r="AE252" s="28"/>
      <c r="AR252" s="161" t="s">
        <v>243</v>
      </c>
      <c r="AT252" s="161" t="s">
        <v>177</v>
      </c>
      <c r="AU252" s="161" t="s">
        <v>80</v>
      </c>
      <c r="AY252" s="16" t="s">
        <v>175</v>
      </c>
      <c r="BE252" s="162">
        <f t="shared" si="3"/>
        <v>0</v>
      </c>
      <c r="BF252" s="162">
        <f t="shared" si="4"/>
        <v>0</v>
      </c>
      <c r="BG252" s="162">
        <f t="shared" si="5"/>
        <v>0</v>
      </c>
      <c r="BH252" s="162">
        <f t="shared" si="6"/>
        <v>0</v>
      </c>
      <c r="BI252" s="162">
        <f t="shared" si="7"/>
        <v>0</v>
      </c>
      <c r="BJ252" s="16" t="s">
        <v>80</v>
      </c>
      <c r="BK252" s="162">
        <f t="shared" si="8"/>
        <v>0</v>
      </c>
      <c r="BL252" s="16" t="s">
        <v>243</v>
      </c>
      <c r="BM252" s="161" t="s">
        <v>624</v>
      </c>
    </row>
    <row r="253" spans="1:65" s="2" customFormat="1" ht="24.2" customHeight="1" x14ac:dyDescent="0.2">
      <c r="A253" s="28"/>
      <c r="B253" s="149"/>
      <c r="C253" s="150" t="s">
        <v>625</v>
      </c>
      <c r="D253" s="150" t="s">
        <v>177</v>
      </c>
      <c r="E253" s="151" t="s">
        <v>626</v>
      </c>
      <c r="F253" s="152" t="s">
        <v>627</v>
      </c>
      <c r="G253" s="153" t="s">
        <v>250</v>
      </c>
      <c r="H253" s="154">
        <v>40.5</v>
      </c>
      <c r="I253" s="155"/>
      <c r="J253" s="155"/>
      <c r="K253" s="156"/>
      <c r="L253" s="29"/>
      <c r="M253" s="157" t="s">
        <v>1</v>
      </c>
      <c r="N253" s="158" t="s">
        <v>35</v>
      </c>
      <c r="O253" s="159">
        <v>8.5999999999999993E-2</v>
      </c>
      <c r="P253" s="159">
        <f t="shared" si="0"/>
        <v>3.4829999999999997</v>
      </c>
      <c r="Q253" s="159">
        <v>0</v>
      </c>
      <c r="R253" s="159">
        <f t="shared" si="1"/>
        <v>0</v>
      </c>
      <c r="S253" s="159">
        <v>2.3E-3</v>
      </c>
      <c r="T253" s="160">
        <f t="shared" si="2"/>
        <v>9.3149999999999997E-2</v>
      </c>
      <c r="U253" s="28"/>
      <c r="V253" s="28"/>
      <c r="W253" s="28"/>
      <c r="X253" s="28"/>
      <c r="Y253" s="28"/>
      <c r="Z253" s="28"/>
      <c r="AA253" s="28"/>
      <c r="AB253" s="28"/>
      <c r="AC253" s="28"/>
      <c r="AD253" s="28"/>
      <c r="AE253" s="28"/>
      <c r="AR253" s="161" t="s">
        <v>243</v>
      </c>
      <c r="AT253" s="161" t="s">
        <v>177</v>
      </c>
      <c r="AU253" s="161" t="s">
        <v>80</v>
      </c>
      <c r="AY253" s="16" t="s">
        <v>175</v>
      </c>
      <c r="BE253" s="162">
        <f t="shared" si="3"/>
        <v>0</v>
      </c>
      <c r="BF253" s="162">
        <f t="shared" si="4"/>
        <v>0</v>
      </c>
      <c r="BG253" s="162">
        <f t="shared" si="5"/>
        <v>0</v>
      </c>
      <c r="BH253" s="162">
        <f t="shared" si="6"/>
        <v>0</v>
      </c>
      <c r="BI253" s="162">
        <f t="shared" si="7"/>
        <v>0</v>
      </c>
      <c r="BJ253" s="16" t="s">
        <v>80</v>
      </c>
      <c r="BK253" s="162">
        <f t="shared" si="8"/>
        <v>0</v>
      </c>
      <c r="BL253" s="16" t="s">
        <v>243</v>
      </c>
      <c r="BM253" s="161" t="s">
        <v>628</v>
      </c>
    </row>
    <row r="254" spans="1:65" s="2" customFormat="1" ht="24.2" customHeight="1" x14ac:dyDescent="0.2">
      <c r="A254" s="28"/>
      <c r="B254" s="149"/>
      <c r="C254" s="150" t="s">
        <v>629</v>
      </c>
      <c r="D254" s="150" t="s">
        <v>177</v>
      </c>
      <c r="E254" s="151" t="s">
        <v>630</v>
      </c>
      <c r="F254" s="152" t="s">
        <v>627</v>
      </c>
      <c r="G254" s="153" t="s">
        <v>250</v>
      </c>
      <c r="H254" s="154">
        <v>6.5</v>
      </c>
      <c r="I254" s="155"/>
      <c r="J254" s="155"/>
      <c r="K254" s="156"/>
      <c r="L254" s="29"/>
      <c r="M254" s="157" t="s">
        <v>1</v>
      </c>
      <c r="N254" s="158" t="s">
        <v>35</v>
      </c>
      <c r="O254" s="159">
        <v>8.5999999999999993E-2</v>
      </c>
      <c r="P254" s="159">
        <f t="shared" si="0"/>
        <v>0.55899999999999994</v>
      </c>
      <c r="Q254" s="159">
        <v>0</v>
      </c>
      <c r="R254" s="159">
        <f t="shared" si="1"/>
        <v>0</v>
      </c>
      <c r="S254" s="159">
        <v>2.3E-3</v>
      </c>
      <c r="T254" s="160">
        <f t="shared" si="2"/>
        <v>1.495E-2</v>
      </c>
      <c r="U254" s="28"/>
      <c r="V254" s="28"/>
      <c r="W254" s="28"/>
      <c r="X254" s="28"/>
      <c r="Y254" s="28"/>
      <c r="Z254" s="28"/>
      <c r="AA254" s="28"/>
      <c r="AB254" s="28"/>
      <c r="AC254" s="28"/>
      <c r="AD254" s="28"/>
      <c r="AE254" s="28"/>
      <c r="AR254" s="161" t="s">
        <v>243</v>
      </c>
      <c r="AT254" s="161" t="s">
        <v>177</v>
      </c>
      <c r="AU254" s="161" t="s">
        <v>80</v>
      </c>
      <c r="AY254" s="16" t="s">
        <v>175</v>
      </c>
      <c r="BE254" s="162">
        <f t="shared" si="3"/>
        <v>0</v>
      </c>
      <c r="BF254" s="162">
        <f t="shared" si="4"/>
        <v>0</v>
      </c>
      <c r="BG254" s="162">
        <f t="shared" si="5"/>
        <v>0</v>
      </c>
      <c r="BH254" s="162">
        <f t="shared" si="6"/>
        <v>0</v>
      </c>
      <c r="BI254" s="162">
        <f t="shared" si="7"/>
        <v>0</v>
      </c>
      <c r="BJ254" s="16" t="s">
        <v>80</v>
      </c>
      <c r="BK254" s="162">
        <f t="shared" si="8"/>
        <v>0</v>
      </c>
      <c r="BL254" s="16" t="s">
        <v>243</v>
      </c>
      <c r="BM254" s="161" t="s">
        <v>631</v>
      </c>
    </row>
    <row r="255" spans="1:65" s="2" customFormat="1" ht="24.2" customHeight="1" x14ac:dyDescent="0.2">
      <c r="A255" s="28"/>
      <c r="B255" s="149"/>
      <c r="C255" s="150" t="s">
        <v>632</v>
      </c>
      <c r="D255" s="150" t="s">
        <v>177</v>
      </c>
      <c r="E255" s="151" t="s">
        <v>633</v>
      </c>
      <c r="F255" s="152" t="s">
        <v>634</v>
      </c>
      <c r="G255" s="153" t="s">
        <v>250</v>
      </c>
      <c r="H255" s="154">
        <v>8.1</v>
      </c>
      <c r="I255" s="155"/>
      <c r="J255" s="155"/>
      <c r="K255" s="156"/>
      <c r="L255" s="29"/>
      <c r="M255" s="157" t="s">
        <v>1</v>
      </c>
      <c r="N255" s="158" t="s">
        <v>35</v>
      </c>
      <c r="O255" s="159">
        <v>9.5000000000000001E-2</v>
      </c>
      <c r="P255" s="159">
        <f t="shared" si="0"/>
        <v>0.76949999999999996</v>
      </c>
      <c r="Q255" s="159">
        <v>0</v>
      </c>
      <c r="R255" s="159">
        <f t="shared" si="1"/>
        <v>0</v>
      </c>
      <c r="S255" s="159">
        <v>3.3700000000000002E-3</v>
      </c>
      <c r="T255" s="160">
        <f t="shared" si="2"/>
        <v>2.7297000000000002E-2</v>
      </c>
      <c r="U255" s="28"/>
      <c r="V255" s="28"/>
      <c r="W255" s="28"/>
      <c r="X255" s="28"/>
      <c r="Y255" s="28"/>
      <c r="Z255" s="28"/>
      <c r="AA255" s="28"/>
      <c r="AB255" s="28"/>
      <c r="AC255" s="28"/>
      <c r="AD255" s="28"/>
      <c r="AE255" s="28"/>
      <c r="AR255" s="161" t="s">
        <v>243</v>
      </c>
      <c r="AT255" s="161" t="s">
        <v>177</v>
      </c>
      <c r="AU255" s="161" t="s">
        <v>80</v>
      </c>
      <c r="AY255" s="16" t="s">
        <v>175</v>
      </c>
      <c r="BE255" s="162">
        <f t="shared" si="3"/>
        <v>0</v>
      </c>
      <c r="BF255" s="162">
        <f t="shared" si="4"/>
        <v>0</v>
      </c>
      <c r="BG255" s="162">
        <f t="shared" si="5"/>
        <v>0</v>
      </c>
      <c r="BH255" s="162">
        <f t="shared" si="6"/>
        <v>0</v>
      </c>
      <c r="BI255" s="162">
        <f t="shared" si="7"/>
        <v>0</v>
      </c>
      <c r="BJ255" s="16" t="s">
        <v>80</v>
      </c>
      <c r="BK255" s="162">
        <f t="shared" si="8"/>
        <v>0</v>
      </c>
      <c r="BL255" s="16" t="s">
        <v>243</v>
      </c>
      <c r="BM255" s="161" t="s">
        <v>635</v>
      </c>
    </row>
    <row r="256" spans="1:65" s="2" customFormat="1" ht="24.2" customHeight="1" x14ac:dyDescent="0.2">
      <c r="A256" s="28"/>
      <c r="B256" s="149"/>
      <c r="C256" s="150" t="s">
        <v>636</v>
      </c>
      <c r="D256" s="150" t="s">
        <v>177</v>
      </c>
      <c r="E256" s="151" t="s">
        <v>637</v>
      </c>
      <c r="F256" s="152" t="s">
        <v>638</v>
      </c>
      <c r="G256" s="153" t="s">
        <v>275</v>
      </c>
      <c r="H256" s="154">
        <v>4</v>
      </c>
      <c r="I256" s="155"/>
      <c r="J256" s="155"/>
      <c r="K256" s="156"/>
      <c r="L256" s="29"/>
      <c r="M256" s="157" t="s">
        <v>1</v>
      </c>
      <c r="N256" s="158" t="s">
        <v>35</v>
      </c>
      <c r="O256" s="159">
        <v>7.4999999999999997E-2</v>
      </c>
      <c r="P256" s="159">
        <f t="shared" si="0"/>
        <v>0.3</v>
      </c>
      <c r="Q256" s="159">
        <v>0</v>
      </c>
      <c r="R256" s="159">
        <f t="shared" si="1"/>
        <v>0</v>
      </c>
      <c r="S256" s="159">
        <v>2.0899999999999998E-3</v>
      </c>
      <c r="T256" s="160">
        <f t="shared" si="2"/>
        <v>8.3599999999999994E-3</v>
      </c>
      <c r="U256" s="28"/>
      <c r="V256" s="28"/>
      <c r="W256" s="28"/>
      <c r="X256" s="28"/>
      <c r="Y256" s="28"/>
      <c r="Z256" s="28"/>
      <c r="AA256" s="28"/>
      <c r="AB256" s="28"/>
      <c r="AC256" s="28"/>
      <c r="AD256" s="28"/>
      <c r="AE256" s="28"/>
      <c r="AR256" s="161" t="s">
        <v>243</v>
      </c>
      <c r="AT256" s="161" t="s">
        <v>177</v>
      </c>
      <c r="AU256" s="161" t="s">
        <v>80</v>
      </c>
      <c r="AY256" s="16" t="s">
        <v>175</v>
      </c>
      <c r="BE256" s="162">
        <f t="shared" si="3"/>
        <v>0</v>
      </c>
      <c r="BF256" s="162">
        <f t="shared" si="4"/>
        <v>0</v>
      </c>
      <c r="BG256" s="162">
        <f t="shared" si="5"/>
        <v>0</v>
      </c>
      <c r="BH256" s="162">
        <f t="shared" si="6"/>
        <v>0</v>
      </c>
      <c r="BI256" s="162">
        <f t="shared" si="7"/>
        <v>0</v>
      </c>
      <c r="BJ256" s="16" t="s">
        <v>80</v>
      </c>
      <c r="BK256" s="162">
        <f t="shared" si="8"/>
        <v>0</v>
      </c>
      <c r="BL256" s="16" t="s">
        <v>243</v>
      </c>
      <c r="BM256" s="161" t="s">
        <v>639</v>
      </c>
    </row>
    <row r="257" spans="1:65" s="2" customFormat="1" ht="24.2" customHeight="1" x14ac:dyDescent="0.2">
      <c r="A257" s="28"/>
      <c r="B257" s="149"/>
      <c r="C257" s="150" t="s">
        <v>640</v>
      </c>
      <c r="D257" s="150" t="s">
        <v>177</v>
      </c>
      <c r="E257" s="151" t="s">
        <v>641</v>
      </c>
      <c r="F257" s="152" t="s">
        <v>642</v>
      </c>
      <c r="G257" s="153" t="s">
        <v>250</v>
      </c>
      <c r="H257" s="154">
        <v>19.2</v>
      </c>
      <c r="I257" s="155"/>
      <c r="J257" s="155"/>
      <c r="K257" s="156"/>
      <c r="L257" s="29"/>
      <c r="M257" s="157" t="s">
        <v>1</v>
      </c>
      <c r="N257" s="158" t="s">
        <v>35</v>
      </c>
      <c r="O257" s="159">
        <v>0.66122999999999998</v>
      </c>
      <c r="P257" s="159">
        <f t="shared" si="0"/>
        <v>12.695615999999999</v>
      </c>
      <c r="Q257" s="159">
        <v>2.8E-3</v>
      </c>
      <c r="R257" s="159">
        <f t="shared" si="1"/>
        <v>5.3759999999999995E-2</v>
      </c>
      <c r="S257" s="159">
        <v>0</v>
      </c>
      <c r="T257" s="160">
        <f t="shared" si="2"/>
        <v>0</v>
      </c>
      <c r="U257" s="28"/>
      <c r="V257" s="28"/>
      <c r="W257" s="28"/>
      <c r="X257" s="28"/>
      <c r="Y257" s="28"/>
      <c r="Z257" s="28"/>
      <c r="AA257" s="28"/>
      <c r="AB257" s="28"/>
      <c r="AC257" s="28"/>
      <c r="AD257" s="28"/>
      <c r="AE257" s="28"/>
      <c r="AR257" s="161" t="s">
        <v>243</v>
      </c>
      <c r="AT257" s="161" t="s">
        <v>177</v>
      </c>
      <c r="AU257" s="161" t="s">
        <v>80</v>
      </c>
      <c r="AY257" s="16" t="s">
        <v>175</v>
      </c>
      <c r="BE257" s="162">
        <f t="shared" si="3"/>
        <v>0</v>
      </c>
      <c r="BF257" s="162">
        <f t="shared" si="4"/>
        <v>0</v>
      </c>
      <c r="BG257" s="162">
        <f t="shared" si="5"/>
        <v>0</v>
      </c>
      <c r="BH257" s="162">
        <f t="shared" si="6"/>
        <v>0</v>
      </c>
      <c r="BI257" s="162">
        <f t="shared" si="7"/>
        <v>0</v>
      </c>
      <c r="BJ257" s="16" t="s">
        <v>80</v>
      </c>
      <c r="BK257" s="162">
        <f t="shared" si="8"/>
        <v>0</v>
      </c>
      <c r="BL257" s="16" t="s">
        <v>243</v>
      </c>
      <c r="BM257" s="161" t="s">
        <v>643</v>
      </c>
    </row>
    <row r="258" spans="1:65" s="13" customFormat="1" x14ac:dyDescent="0.2">
      <c r="B258" s="163"/>
      <c r="D258" s="164" t="s">
        <v>182</v>
      </c>
      <c r="E258" s="165" t="s">
        <v>1</v>
      </c>
      <c r="F258" s="166" t="s">
        <v>644</v>
      </c>
      <c r="H258" s="167">
        <v>19.2</v>
      </c>
      <c r="L258" s="163"/>
      <c r="M258" s="168"/>
      <c r="N258" s="169"/>
      <c r="O258" s="169"/>
      <c r="P258" s="169"/>
      <c r="Q258" s="169"/>
      <c r="R258" s="169"/>
      <c r="S258" s="169"/>
      <c r="T258" s="170"/>
      <c r="AT258" s="165" t="s">
        <v>182</v>
      </c>
      <c r="AU258" s="165" t="s">
        <v>80</v>
      </c>
      <c r="AV258" s="13" t="s">
        <v>80</v>
      </c>
      <c r="AW258" s="13" t="s">
        <v>25</v>
      </c>
      <c r="AX258" s="13" t="s">
        <v>76</v>
      </c>
      <c r="AY258" s="165" t="s">
        <v>175</v>
      </c>
    </row>
    <row r="259" spans="1:65" s="2" customFormat="1" ht="24.2" customHeight="1" x14ac:dyDescent="0.2">
      <c r="A259" s="28"/>
      <c r="B259" s="149"/>
      <c r="C259" s="150" t="s">
        <v>645</v>
      </c>
      <c r="D259" s="150" t="s">
        <v>177</v>
      </c>
      <c r="E259" s="151" t="s">
        <v>646</v>
      </c>
      <c r="F259" s="152" t="s">
        <v>647</v>
      </c>
      <c r="G259" s="153" t="s">
        <v>250</v>
      </c>
      <c r="H259" s="154">
        <v>9.6</v>
      </c>
      <c r="I259" s="155"/>
      <c r="J259" s="155"/>
      <c r="K259" s="156"/>
      <c r="L259" s="29"/>
      <c r="M259" s="157" t="s">
        <v>1</v>
      </c>
      <c r="N259" s="158" t="s">
        <v>35</v>
      </c>
      <c r="O259" s="159">
        <v>5.6000000000000001E-2</v>
      </c>
      <c r="P259" s="159">
        <f>O259*H259</f>
        <v>0.53759999999999997</v>
      </c>
      <c r="Q259" s="159">
        <v>0</v>
      </c>
      <c r="R259" s="159">
        <f>Q259*H259</f>
        <v>0</v>
      </c>
      <c r="S259" s="159">
        <v>2.8500000000000001E-3</v>
      </c>
      <c r="T259" s="160">
        <f>S259*H259</f>
        <v>2.7359999999999999E-2</v>
      </c>
      <c r="U259" s="28"/>
      <c r="V259" s="28"/>
      <c r="W259" s="28"/>
      <c r="X259" s="28"/>
      <c r="Y259" s="28"/>
      <c r="Z259" s="28"/>
      <c r="AA259" s="28"/>
      <c r="AB259" s="28"/>
      <c r="AC259" s="28"/>
      <c r="AD259" s="28"/>
      <c r="AE259" s="28"/>
      <c r="AR259" s="161" t="s">
        <v>243</v>
      </c>
      <c r="AT259" s="161" t="s">
        <v>177</v>
      </c>
      <c r="AU259" s="161" t="s">
        <v>80</v>
      </c>
      <c r="AY259" s="16" t="s">
        <v>175</v>
      </c>
      <c r="BE259" s="162">
        <f>IF(N259="základná",J259,0)</f>
        <v>0</v>
      </c>
      <c r="BF259" s="162">
        <f>IF(N259="znížená",J259,0)</f>
        <v>0</v>
      </c>
      <c r="BG259" s="162">
        <f>IF(N259="zákl. prenesená",J259,0)</f>
        <v>0</v>
      </c>
      <c r="BH259" s="162">
        <f>IF(N259="zníž. prenesená",J259,0)</f>
        <v>0</v>
      </c>
      <c r="BI259" s="162">
        <f>IF(N259="nulová",J259,0)</f>
        <v>0</v>
      </c>
      <c r="BJ259" s="16" t="s">
        <v>80</v>
      </c>
      <c r="BK259" s="162">
        <f>ROUND(I259*H259,2)</f>
        <v>0</v>
      </c>
      <c r="BL259" s="16" t="s">
        <v>243</v>
      </c>
      <c r="BM259" s="161" t="s">
        <v>648</v>
      </c>
    </row>
    <row r="260" spans="1:65" s="2" customFormat="1" ht="33" customHeight="1" x14ac:dyDescent="0.2">
      <c r="A260" s="28"/>
      <c r="B260" s="149"/>
      <c r="C260" s="150" t="s">
        <v>649</v>
      </c>
      <c r="D260" s="150" t="s">
        <v>177</v>
      </c>
      <c r="E260" s="151" t="s">
        <v>650</v>
      </c>
      <c r="F260" s="152" t="s">
        <v>651</v>
      </c>
      <c r="G260" s="153" t="s">
        <v>275</v>
      </c>
      <c r="H260" s="154">
        <v>2</v>
      </c>
      <c r="I260" s="155"/>
      <c r="J260" s="155"/>
      <c r="K260" s="156"/>
      <c r="L260" s="29"/>
      <c r="M260" s="157" t="s">
        <v>1</v>
      </c>
      <c r="N260" s="158" t="s">
        <v>35</v>
      </c>
      <c r="O260" s="159">
        <v>6.6000000000000003E-2</v>
      </c>
      <c r="P260" s="159">
        <f>O260*H260</f>
        <v>0.13200000000000001</v>
      </c>
      <c r="Q260" s="159">
        <v>0</v>
      </c>
      <c r="R260" s="159">
        <f>Q260*H260</f>
        <v>0</v>
      </c>
      <c r="S260" s="159">
        <v>6.8999999999999997E-4</v>
      </c>
      <c r="T260" s="160">
        <f>S260*H260</f>
        <v>1.3799999999999999E-3</v>
      </c>
      <c r="U260" s="28"/>
      <c r="V260" s="28"/>
      <c r="W260" s="28"/>
      <c r="X260" s="28"/>
      <c r="Y260" s="28"/>
      <c r="Z260" s="28"/>
      <c r="AA260" s="28"/>
      <c r="AB260" s="28"/>
      <c r="AC260" s="28"/>
      <c r="AD260" s="28"/>
      <c r="AE260" s="28"/>
      <c r="AR260" s="161" t="s">
        <v>243</v>
      </c>
      <c r="AT260" s="161" t="s">
        <v>177</v>
      </c>
      <c r="AU260" s="161" t="s">
        <v>80</v>
      </c>
      <c r="AY260" s="16" t="s">
        <v>175</v>
      </c>
      <c r="BE260" s="162">
        <f>IF(N260="základná",J260,0)</f>
        <v>0</v>
      </c>
      <c r="BF260" s="162">
        <f>IF(N260="znížená",J260,0)</f>
        <v>0</v>
      </c>
      <c r="BG260" s="162">
        <f>IF(N260="zákl. prenesená",J260,0)</f>
        <v>0</v>
      </c>
      <c r="BH260" s="162">
        <f>IF(N260="zníž. prenesená",J260,0)</f>
        <v>0</v>
      </c>
      <c r="BI260" s="162">
        <f>IF(N260="nulová",J260,0)</f>
        <v>0</v>
      </c>
      <c r="BJ260" s="16" t="s">
        <v>80</v>
      </c>
      <c r="BK260" s="162">
        <f>ROUND(I260*H260,2)</f>
        <v>0</v>
      </c>
      <c r="BL260" s="16" t="s">
        <v>243</v>
      </c>
      <c r="BM260" s="161" t="s">
        <v>652</v>
      </c>
    </row>
    <row r="261" spans="1:65" s="2" customFormat="1" ht="24.2" customHeight="1" x14ac:dyDescent="0.2">
      <c r="A261" s="28"/>
      <c r="B261" s="149"/>
      <c r="C261" s="150" t="s">
        <v>653</v>
      </c>
      <c r="D261" s="150" t="s">
        <v>177</v>
      </c>
      <c r="E261" s="151" t="s">
        <v>654</v>
      </c>
      <c r="F261" s="152" t="s">
        <v>655</v>
      </c>
      <c r="G261" s="153" t="s">
        <v>349</v>
      </c>
      <c r="H261" s="154">
        <v>49.292999999999999</v>
      </c>
      <c r="I261" s="155"/>
      <c r="J261" s="155"/>
      <c r="K261" s="156"/>
      <c r="L261" s="29"/>
      <c r="M261" s="157" t="s">
        <v>1</v>
      </c>
      <c r="N261" s="158" t="s">
        <v>35</v>
      </c>
      <c r="O261" s="159">
        <v>0</v>
      </c>
      <c r="P261" s="159">
        <f>O261*H261</f>
        <v>0</v>
      </c>
      <c r="Q261" s="159">
        <v>0</v>
      </c>
      <c r="R261" s="159">
        <f>Q261*H261</f>
        <v>0</v>
      </c>
      <c r="S261" s="159">
        <v>0</v>
      </c>
      <c r="T261" s="160">
        <f>S261*H261</f>
        <v>0</v>
      </c>
      <c r="U261" s="28"/>
      <c r="V261" s="28"/>
      <c r="W261" s="28"/>
      <c r="X261" s="28"/>
      <c r="Y261" s="28"/>
      <c r="Z261" s="28"/>
      <c r="AA261" s="28"/>
      <c r="AB261" s="28"/>
      <c r="AC261" s="28"/>
      <c r="AD261" s="28"/>
      <c r="AE261" s="28"/>
      <c r="AR261" s="161" t="s">
        <v>243</v>
      </c>
      <c r="AT261" s="161" t="s">
        <v>177</v>
      </c>
      <c r="AU261" s="161" t="s">
        <v>80</v>
      </c>
      <c r="AY261" s="16" t="s">
        <v>175</v>
      </c>
      <c r="BE261" s="162">
        <f>IF(N261="základná",J261,0)</f>
        <v>0</v>
      </c>
      <c r="BF261" s="162">
        <f>IF(N261="znížená",J261,0)</f>
        <v>0</v>
      </c>
      <c r="BG261" s="162">
        <f>IF(N261="zákl. prenesená",J261,0)</f>
        <v>0</v>
      </c>
      <c r="BH261" s="162">
        <f>IF(N261="zníž. prenesená",J261,0)</f>
        <v>0</v>
      </c>
      <c r="BI261" s="162">
        <f>IF(N261="nulová",J261,0)</f>
        <v>0</v>
      </c>
      <c r="BJ261" s="16" t="s">
        <v>80</v>
      </c>
      <c r="BK261" s="162">
        <f>ROUND(I261*H261,2)</f>
        <v>0</v>
      </c>
      <c r="BL261" s="16" t="s">
        <v>243</v>
      </c>
      <c r="BM261" s="161" t="s">
        <v>656</v>
      </c>
    </row>
    <row r="262" spans="1:65" s="12" customFormat="1" ht="22.9" customHeight="1" x14ac:dyDescent="0.2">
      <c r="B262" s="137"/>
      <c r="D262" s="138" t="s">
        <v>68</v>
      </c>
      <c r="E262" s="147" t="s">
        <v>361</v>
      </c>
      <c r="F262" s="147" t="s">
        <v>362</v>
      </c>
      <c r="J262" s="148"/>
      <c r="L262" s="137"/>
      <c r="M262" s="141"/>
      <c r="N262" s="142"/>
      <c r="O262" s="142"/>
      <c r="P262" s="143">
        <f>SUM(P263:P269)</f>
        <v>4.561185</v>
      </c>
      <c r="Q262" s="142"/>
      <c r="R262" s="143">
        <f>SUM(R263:R269)</f>
        <v>0.1292227</v>
      </c>
      <c r="S262" s="142"/>
      <c r="T262" s="144">
        <f>SUM(T263:T269)</f>
        <v>0</v>
      </c>
      <c r="AR262" s="138" t="s">
        <v>80</v>
      </c>
      <c r="AT262" s="145" t="s">
        <v>68</v>
      </c>
      <c r="AU262" s="145" t="s">
        <v>76</v>
      </c>
      <c r="AY262" s="138" t="s">
        <v>175</v>
      </c>
      <c r="BK262" s="146">
        <f>SUM(BK263:BK269)</f>
        <v>0</v>
      </c>
    </row>
    <row r="263" spans="1:65" s="2" customFormat="1" ht="37.9" customHeight="1" x14ac:dyDescent="0.2">
      <c r="A263" s="28"/>
      <c r="B263" s="149"/>
      <c r="C263" s="150" t="s">
        <v>657</v>
      </c>
      <c r="D263" s="150" t="s">
        <v>177</v>
      </c>
      <c r="E263" s="151" t="s">
        <v>658</v>
      </c>
      <c r="F263" s="152" t="s">
        <v>659</v>
      </c>
      <c r="G263" s="153" t="s">
        <v>180</v>
      </c>
      <c r="H263" s="154">
        <v>8.6549999999999994</v>
      </c>
      <c r="I263" s="155"/>
      <c r="J263" s="155"/>
      <c r="K263" s="156"/>
      <c r="L263" s="29"/>
      <c r="M263" s="157" t="s">
        <v>1</v>
      </c>
      <c r="N263" s="158" t="s">
        <v>35</v>
      </c>
      <c r="O263" s="159">
        <v>0.52700000000000002</v>
      </c>
      <c r="P263" s="159">
        <f>O263*H263</f>
        <v>4.561185</v>
      </c>
      <c r="Q263" s="159">
        <v>2.0000000000000002E-5</v>
      </c>
      <c r="R263" s="159">
        <f>Q263*H263</f>
        <v>1.7310000000000001E-4</v>
      </c>
      <c r="S263" s="159">
        <v>0</v>
      </c>
      <c r="T263" s="160">
        <f>S263*H263</f>
        <v>0</v>
      </c>
      <c r="U263" s="28"/>
      <c r="V263" s="28"/>
      <c r="W263" s="28"/>
      <c r="X263" s="28"/>
      <c r="Y263" s="28"/>
      <c r="Z263" s="28"/>
      <c r="AA263" s="28"/>
      <c r="AB263" s="28"/>
      <c r="AC263" s="28"/>
      <c r="AD263" s="28"/>
      <c r="AE263" s="28"/>
      <c r="AR263" s="161" t="s">
        <v>243</v>
      </c>
      <c r="AT263" s="161" t="s">
        <v>177</v>
      </c>
      <c r="AU263" s="161" t="s">
        <v>80</v>
      </c>
      <c r="AY263" s="16" t="s">
        <v>175</v>
      </c>
      <c r="BE263" s="162">
        <f>IF(N263="základná",J263,0)</f>
        <v>0</v>
      </c>
      <c r="BF263" s="162">
        <f>IF(N263="znížená",J263,0)</f>
        <v>0</v>
      </c>
      <c r="BG263" s="162">
        <f>IF(N263="zákl. prenesená",J263,0)</f>
        <v>0</v>
      </c>
      <c r="BH263" s="162">
        <f>IF(N263="zníž. prenesená",J263,0)</f>
        <v>0</v>
      </c>
      <c r="BI263" s="162">
        <f>IF(N263="nulová",J263,0)</f>
        <v>0</v>
      </c>
      <c r="BJ263" s="16" t="s">
        <v>80</v>
      </c>
      <c r="BK263" s="162">
        <f>ROUND(I263*H263,2)</f>
        <v>0</v>
      </c>
      <c r="BL263" s="16" t="s">
        <v>243</v>
      </c>
      <c r="BM263" s="161" t="s">
        <v>660</v>
      </c>
    </row>
    <row r="264" spans="1:65" s="13" customFormat="1" x14ac:dyDescent="0.2">
      <c r="B264" s="163"/>
      <c r="D264" s="164" t="s">
        <v>182</v>
      </c>
      <c r="E264" s="165" t="s">
        <v>1</v>
      </c>
      <c r="F264" s="166" t="s">
        <v>510</v>
      </c>
      <c r="H264" s="167">
        <v>4.7279999999999998</v>
      </c>
      <c r="L264" s="163"/>
      <c r="M264" s="168"/>
      <c r="N264" s="169"/>
      <c r="O264" s="169"/>
      <c r="P264" s="169"/>
      <c r="Q264" s="169"/>
      <c r="R264" s="169"/>
      <c r="S264" s="169"/>
      <c r="T264" s="170"/>
      <c r="AT264" s="165" t="s">
        <v>182</v>
      </c>
      <c r="AU264" s="165" t="s">
        <v>80</v>
      </c>
      <c r="AV264" s="13" t="s">
        <v>80</v>
      </c>
      <c r="AW264" s="13" t="s">
        <v>25</v>
      </c>
      <c r="AX264" s="13" t="s">
        <v>69</v>
      </c>
      <c r="AY264" s="165" t="s">
        <v>175</v>
      </c>
    </row>
    <row r="265" spans="1:65" s="13" customFormat="1" x14ac:dyDescent="0.2">
      <c r="B265" s="163"/>
      <c r="D265" s="164" t="s">
        <v>182</v>
      </c>
      <c r="E265" s="165" t="s">
        <v>1</v>
      </c>
      <c r="F265" s="166" t="s">
        <v>661</v>
      </c>
      <c r="H265" s="167">
        <v>3.927</v>
      </c>
      <c r="L265" s="163"/>
      <c r="M265" s="168"/>
      <c r="N265" s="169"/>
      <c r="O265" s="169"/>
      <c r="P265" s="169"/>
      <c r="Q265" s="169"/>
      <c r="R265" s="169"/>
      <c r="S265" s="169"/>
      <c r="T265" s="170"/>
      <c r="AT265" s="165" t="s">
        <v>182</v>
      </c>
      <c r="AU265" s="165" t="s">
        <v>80</v>
      </c>
      <c r="AV265" s="13" t="s">
        <v>80</v>
      </c>
      <c r="AW265" s="13" t="s">
        <v>25</v>
      </c>
      <c r="AX265" s="13" t="s">
        <v>69</v>
      </c>
      <c r="AY265" s="165" t="s">
        <v>175</v>
      </c>
    </row>
    <row r="266" spans="1:65" s="14" customFormat="1" x14ac:dyDescent="0.2">
      <c r="B266" s="171"/>
      <c r="D266" s="164" t="s">
        <v>182</v>
      </c>
      <c r="E266" s="172" t="s">
        <v>1</v>
      </c>
      <c r="F266" s="173" t="s">
        <v>216</v>
      </c>
      <c r="H266" s="174">
        <v>8.6549999999999994</v>
      </c>
      <c r="L266" s="171"/>
      <c r="M266" s="175"/>
      <c r="N266" s="176"/>
      <c r="O266" s="176"/>
      <c r="P266" s="176"/>
      <c r="Q266" s="176"/>
      <c r="R266" s="176"/>
      <c r="S266" s="176"/>
      <c r="T266" s="177"/>
      <c r="AT266" s="172" t="s">
        <v>182</v>
      </c>
      <c r="AU266" s="172" t="s">
        <v>80</v>
      </c>
      <c r="AV266" s="14" t="s">
        <v>86</v>
      </c>
      <c r="AW266" s="14" t="s">
        <v>25</v>
      </c>
      <c r="AX266" s="14" t="s">
        <v>76</v>
      </c>
      <c r="AY266" s="172" t="s">
        <v>175</v>
      </c>
    </row>
    <row r="267" spans="1:65" s="2" customFormat="1" ht="24.2" customHeight="1" x14ac:dyDescent="0.2">
      <c r="A267" s="28"/>
      <c r="B267" s="149"/>
      <c r="C267" s="178" t="s">
        <v>662</v>
      </c>
      <c r="D267" s="178" t="s">
        <v>324</v>
      </c>
      <c r="E267" s="179" t="s">
        <v>368</v>
      </c>
      <c r="F267" s="180" t="s">
        <v>663</v>
      </c>
      <c r="G267" s="181" t="s">
        <v>180</v>
      </c>
      <c r="H267" s="182">
        <v>9.0879999999999992</v>
      </c>
      <c r="I267" s="183"/>
      <c r="J267" s="183"/>
      <c r="K267" s="184"/>
      <c r="L267" s="185"/>
      <c r="M267" s="186" t="s">
        <v>1</v>
      </c>
      <c r="N267" s="187" t="s">
        <v>35</v>
      </c>
      <c r="O267" s="159">
        <v>0</v>
      </c>
      <c r="P267" s="159">
        <f>O267*H267</f>
        <v>0</v>
      </c>
      <c r="Q267" s="159">
        <v>1.4200000000000001E-2</v>
      </c>
      <c r="R267" s="159">
        <f>Q267*H267</f>
        <v>0.12904959999999999</v>
      </c>
      <c r="S267" s="159">
        <v>0</v>
      </c>
      <c r="T267" s="160">
        <f>S267*H267</f>
        <v>0</v>
      </c>
      <c r="U267" s="28"/>
      <c r="V267" s="28"/>
      <c r="W267" s="28"/>
      <c r="X267" s="28"/>
      <c r="Y267" s="28"/>
      <c r="Z267" s="28"/>
      <c r="AA267" s="28"/>
      <c r="AB267" s="28"/>
      <c r="AC267" s="28"/>
      <c r="AD267" s="28"/>
      <c r="AE267" s="28"/>
      <c r="AR267" s="161" t="s">
        <v>327</v>
      </c>
      <c r="AT267" s="161" t="s">
        <v>324</v>
      </c>
      <c r="AU267" s="161" t="s">
        <v>80</v>
      </c>
      <c r="AY267" s="16" t="s">
        <v>175</v>
      </c>
      <c r="BE267" s="162">
        <f>IF(N267="základná",J267,0)</f>
        <v>0</v>
      </c>
      <c r="BF267" s="162">
        <f>IF(N267="znížená",J267,0)</f>
        <v>0</v>
      </c>
      <c r="BG267" s="162">
        <f>IF(N267="zákl. prenesená",J267,0)</f>
        <v>0</v>
      </c>
      <c r="BH267" s="162">
        <f>IF(N267="zníž. prenesená",J267,0)</f>
        <v>0</v>
      </c>
      <c r="BI267" s="162">
        <f>IF(N267="nulová",J267,0)</f>
        <v>0</v>
      </c>
      <c r="BJ267" s="16" t="s">
        <v>80</v>
      </c>
      <c r="BK267" s="162">
        <f>ROUND(I267*H267,2)</f>
        <v>0</v>
      </c>
      <c r="BL267" s="16" t="s">
        <v>243</v>
      </c>
      <c r="BM267" s="161" t="s">
        <v>664</v>
      </c>
    </row>
    <row r="268" spans="1:65" s="13" customFormat="1" x14ac:dyDescent="0.2">
      <c r="B268" s="163"/>
      <c r="D268" s="164" t="s">
        <v>182</v>
      </c>
      <c r="F268" s="166" t="s">
        <v>665</v>
      </c>
      <c r="H268" s="167">
        <v>9.0879999999999992</v>
      </c>
      <c r="L268" s="163"/>
      <c r="M268" s="168"/>
      <c r="N268" s="169"/>
      <c r="O268" s="169"/>
      <c r="P268" s="169"/>
      <c r="Q268" s="169"/>
      <c r="R268" s="169"/>
      <c r="S268" s="169"/>
      <c r="T268" s="170"/>
      <c r="AT268" s="165" t="s">
        <v>182</v>
      </c>
      <c r="AU268" s="165" t="s">
        <v>80</v>
      </c>
      <c r="AV268" s="13" t="s">
        <v>80</v>
      </c>
      <c r="AW268" s="13" t="s">
        <v>3</v>
      </c>
      <c r="AX268" s="13" t="s">
        <v>76</v>
      </c>
      <c r="AY268" s="165" t="s">
        <v>175</v>
      </c>
    </row>
    <row r="269" spans="1:65" s="2" customFormat="1" ht="24.2" customHeight="1" x14ac:dyDescent="0.2">
      <c r="A269" s="28"/>
      <c r="B269" s="149"/>
      <c r="C269" s="150" t="s">
        <v>666</v>
      </c>
      <c r="D269" s="150" t="s">
        <v>177</v>
      </c>
      <c r="E269" s="151" t="s">
        <v>377</v>
      </c>
      <c r="F269" s="152" t="s">
        <v>378</v>
      </c>
      <c r="G269" s="153" t="s">
        <v>349</v>
      </c>
      <c r="H269" s="154">
        <v>2.6869999999999998</v>
      </c>
      <c r="I269" s="155"/>
      <c r="J269" s="155"/>
      <c r="K269" s="156"/>
      <c r="L269" s="29"/>
      <c r="M269" s="157" t="s">
        <v>1</v>
      </c>
      <c r="N269" s="158" t="s">
        <v>35</v>
      </c>
      <c r="O269" s="159">
        <v>0</v>
      </c>
      <c r="P269" s="159">
        <f>O269*H269</f>
        <v>0</v>
      </c>
      <c r="Q269" s="159">
        <v>0</v>
      </c>
      <c r="R269" s="159">
        <f>Q269*H269</f>
        <v>0</v>
      </c>
      <c r="S269" s="159">
        <v>0</v>
      </c>
      <c r="T269" s="160">
        <f>S269*H269</f>
        <v>0</v>
      </c>
      <c r="U269" s="28"/>
      <c r="V269" s="28"/>
      <c r="W269" s="28"/>
      <c r="X269" s="28"/>
      <c r="Y269" s="28"/>
      <c r="Z269" s="28"/>
      <c r="AA269" s="28"/>
      <c r="AB269" s="28"/>
      <c r="AC269" s="28"/>
      <c r="AD269" s="28"/>
      <c r="AE269" s="28"/>
      <c r="AR269" s="161" t="s">
        <v>243</v>
      </c>
      <c r="AT269" s="161" t="s">
        <v>177</v>
      </c>
      <c r="AU269" s="161" t="s">
        <v>80</v>
      </c>
      <c r="AY269" s="16" t="s">
        <v>175</v>
      </c>
      <c r="BE269" s="162">
        <f>IF(N269="základná",J269,0)</f>
        <v>0</v>
      </c>
      <c r="BF269" s="162">
        <f>IF(N269="znížená",J269,0)</f>
        <v>0</v>
      </c>
      <c r="BG269" s="162">
        <f>IF(N269="zákl. prenesená",J269,0)</f>
        <v>0</v>
      </c>
      <c r="BH269" s="162">
        <f>IF(N269="zníž. prenesená",J269,0)</f>
        <v>0</v>
      </c>
      <c r="BI269" s="162">
        <f>IF(N269="nulová",J269,0)</f>
        <v>0</v>
      </c>
      <c r="BJ269" s="16" t="s">
        <v>80</v>
      </c>
      <c r="BK269" s="162">
        <f>ROUND(I269*H269,2)</f>
        <v>0</v>
      </c>
      <c r="BL269" s="16" t="s">
        <v>243</v>
      </c>
      <c r="BM269" s="161" t="s">
        <v>667</v>
      </c>
    </row>
    <row r="270" spans="1:65" s="12" customFormat="1" ht="22.9" customHeight="1" x14ac:dyDescent="0.2">
      <c r="B270" s="137"/>
      <c r="D270" s="138" t="s">
        <v>68</v>
      </c>
      <c r="E270" s="147" t="s">
        <v>380</v>
      </c>
      <c r="F270" s="147" t="s">
        <v>381</v>
      </c>
      <c r="J270" s="148"/>
      <c r="L270" s="137"/>
      <c r="M270" s="141"/>
      <c r="N270" s="142"/>
      <c r="O270" s="142"/>
      <c r="P270" s="143">
        <f>SUM(P271:P275)</f>
        <v>0.51824000000000003</v>
      </c>
      <c r="Q270" s="142"/>
      <c r="R270" s="143">
        <f>SUM(R271:R275)</f>
        <v>8.7819999999999995E-2</v>
      </c>
      <c r="S270" s="142"/>
      <c r="T270" s="144">
        <f>SUM(T271:T275)</f>
        <v>1E-3</v>
      </c>
      <c r="AR270" s="138" t="s">
        <v>80</v>
      </c>
      <c r="AT270" s="145" t="s">
        <v>68</v>
      </c>
      <c r="AU270" s="145" t="s">
        <v>76</v>
      </c>
      <c r="AY270" s="138" t="s">
        <v>175</v>
      </c>
      <c r="BK270" s="146">
        <f>SUM(BK271:BK275)</f>
        <v>0</v>
      </c>
    </row>
    <row r="271" spans="1:65" s="2" customFormat="1" ht="16.5" customHeight="1" x14ac:dyDescent="0.2">
      <c r="A271" s="28"/>
      <c r="B271" s="149"/>
      <c r="C271" s="150" t="s">
        <v>668</v>
      </c>
      <c r="D271" s="150" t="s">
        <v>177</v>
      </c>
      <c r="E271" s="151" t="s">
        <v>669</v>
      </c>
      <c r="F271" s="152" t="s">
        <v>670</v>
      </c>
      <c r="G271" s="153" t="s">
        <v>275</v>
      </c>
      <c r="H271" s="154">
        <v>1</v>
      </c>
      <c r="I271" s="155"/>
      <c r="J271" s="155"/>
      <c r="K271" s="156"/>
      <c r="L271" s="29"/>
      <c r="M271" s="157" t="s">
        <v>1</v>
      </c>
      <c r="N271" s="158" t="s">
        <v>35</v>
      </c>
      <c r="O271" s="159">
        <v>0.42214000000000002</v>
      </c>
      <c r="P271" s="159">
        <f>O271*H271</f>
        <v>0.42214000000000002</v>
      </c>
      <c r="Q271" s="159">
        <v>8.0000000000000007E-5</v>
      </c>
      <c r="R271" s="159">
        <f>Q271*H271</f>
        <v>8.0000000000000007E-5</v>
      </c>
      <c r="S271" s="159">
        <v>0</v>
      </c>
      <c r="T271" s="160">
        <f>S271*H271</f>
        <v>0</v>
      </c>
      <c r="U271" s="28"/>
      <c r="V271" s="28"/>
      <c r="W271" s="28"/>
      <c r="X271" s="28"/>
      <c r="Y271" s="28"/>
      <c r="Z271" s="28"/>
      <c r="AA271" s="28"/>
      <c r="AB271" s="28"/>
      <c r="AC271" s="28"/>
      <c r="AD271" s="28"/>
      <c r="AE271" s="28"/>
      <c r="AR271" s="161" t="s">
        <v>243</v>
      </c>
      <c r="AT271" s="161" t="s">
        <v>177</v>
      </c>
      <c r="AU271" s="161" t="s">
        <v>80</v>
      </c>
      <c r="AY271" s="16" t="s">
        <v>175</v>
      </c>
      <c r="BE271" s="162">
        <f>IF(N271="základná",J271,0)</f>
        <v>0</v>
      </c>
      <c r="BF271" s="162">
        <f>IF(N271="znížená",J271,0)</f>
        <v>0</v>
      </c>
      <c r="BG271" s="162">
        <f>IF(N271="zákl. prenesená",J271,0)</f>
        <v>0</v>
      </c>
      <c r="BH271" s="162">
        <f>IF(N271="zníž. prenesená",J271,0)</f>
        <v>0</v>
      </c>
      <c r="BI271" s="162">
        <f>IF(N271="nulová",J271,0)</f>
        <v>0</v>
      </c>
      <c r="BJ271" s="16" t="s">
        <v>80</v>
      </c>
      <c r="BK271" s="162">
        <f>ROUND(I271*H271,2)</f>
        <v>0</v>
      </c>
      <c r="BL271" s="16" t="s">
        <v>243</v>
      </c>
      <c r="BM271" s="161" t="s">
        <v>671</v>
      </c>
    </row>
    <row r="272" spans="1:65" s="2" customFormat="1" ht="21.75" customHeight="1" x14ac:dyDescent="0.2">
      <c r="A272" s="28"/>
      <c r="B272" s="149"/>
      <c r="C272" s="178" t="s">
        <v>672</v>
      </c>
      <c r="D272" s="178" t="s">
        <v>324</v>
      </c>
      <c r="E272" s="179" t="s">
        <v>673</v>
      </c>
      <c r="F272" s="180" t="s">
        <v>674</v>
      </c>
      <c r="G272" s="181" t="s">
        <v>275</v>
      </c>
      <c r="H272" s="182">
        <v>3</v>
      </c>
      <c r="I272" s="183"/>
      <c r="J272" s="183"/>
      <c r="K272" s="184"/>
      <c r="L272" s="185"/>
      <c r="M272" s="186" t="s">
        <v>1</v>
      </c>
      <c r="N272" s="187" t="s">
        <v>35</v>
      </c>
      <c r="O272" s="159">
        <v>0</v>
      </c>
      <c r="P272" s="159">
        <f>O272*H272</f>
        <v>0</v>
      </c>
      <c r="Q272" s="159">
        <v>2.92E-2</v>
      </c>
      <c r="R272" s="159">
        <f>Q272*H272</f>
        <v>8.7599999999999997E-2</v>
      </c>
      <c r="S272" s="159">
        <v>0</v>
      </c>
      <c r="T272" s="160">
        <f>S272*H272</f>
        <v>0</v>
      </c>
      <c r="U272" s="28"/>
      <c r="V272" s="28"/>
      <c r="W272" s="28"/>
      <c r="X272" s="28"/>
      <c r="Y272" s="28"/>
      <c r="Z272" s="28"/>
      <c r="AA272" s="28"/>
      <c r="AB272" s="28"/>
      <c r="AC272" s="28"/>
      <c r="AD272" s="28"/>
      <c r="AE272" s="28"/>
      <c r="AR272" s="161" t="s">
        <v>327</v>
      </c>
      <c r="AT272" s="161" t="s">
        <v>324</v>
      </c>
      <c r="AU272" s="161" t="s">
        <v>80</v>
      </c>
      <c r="AY272" s="16" t="s">
        <v>175</v>
      </c>
      <c r="BE272" s="162">
        <f>IF(N272="základná",J272,0)</f>
        <v>0</v>
      </c>
      <c r="BF272" s="162">
        <f>IF(N272="znížená",J272,0)</f>
        <v>0</v>
      </c>
      <c r="BG272" s="162">
        <f>IF(N272="zákl. prenesená",J272,0)</f>
        <v>0</v>
      </c>
      <c r="BH272" s="162">
        <f>IF(N272="zníž. prenesená",J272,0)</f>
        <v>0</v>
      </c>
      <c r="BI272" s="162">
        <f>IF(N272="nulová",J272,0)</f>
        <v>0</v>
      </c>
      <c r="BJ272" s="16" t="s">
        <v>80</v>
      </c>
      <c r="BK272" s="162">
        <f>ROUND(I272*H272,2)</f>
        <v>0</v>
      </c>
      <c r="BL272" s="16" t="s">
        <v>243</v>
      </c>
      <c r="BM272" s="161" t="s">
        <v>675</v>
      </c>
    </row>
    <row r="273" spans="1:65" s="2" customFormat="1" ht="16.5" customHeight="1" x14ac:dyDescent="0.2">
      <c r="A273" s="28"/>
      <c r="B273" s="149"/>
      <c r="C273" s="178" t="s">
        <v>676</v>
      </c>
      <c r="D273" s="178" t="s">
        <v>324</v>
      </c>
      <c r="E273" s="179" t="s">
        <v>677</v>
      </c>
      <c r="F273" s="180" t="s">
        <v>678</v>
      </c>
      <c r="G273" s="181" t="s">
        <v>275</v>
      </c>
      <c r="H273" s="182">
        <v>3</v>
      </c>
      <c r="I273" s="183"/>
      <c r="J273" s="183"/>
      <c r="K273" s="184"/>
      <c r="L273" s="185"/>
      <c r="M273" s="186" t="s">
        <v>1</v>
      </c>
      <c r="N273" s="187" t="s">
        <v>35</v>
      </c>
      <c r="O273" s="159">
        <v>0</v>
      </c>
      <c r="P273" s="159">
        <f>O273*H273</f>
        <v>0</v>
      </c>
      <c r="Q273" s="159">
        <v>3.0000000000000001E-5</v>
      </c>
      <c r="R273" s="159">
        <f>Q273*H273</f>
        <v>9.0000000000000006E-5</v>
      </c>
      <c r="S273" s="159">
        <v>0</v>
      </c>
      <c r="T273" s="160">
        <f>S273*H273</f>
        <v>0</v>
      </c>
      <c r="U273" s="28"/>
      <c r="V273" s="28"/>
      <c r="W273" s="28"/>
      <c r="X273" s="28"/>
      <c r="Y273" s="28"/>
      <c r="Z273" s="28"/>
      <c r="AA273" s="28"/>
      <c r="AB273" s="28"/>
      <c r="AC273" s="28"/>
      <c r="AD273" s="28"/>
      <c r="AE273" s="28"/>
      <c r="AR273" s="161" t="s">
        <v>327</v>
      </c>
      <c r="AT273" s="161" t="s">
        <v>324</v>
      </c>
      <c r="AU273" s="161" t="s">
        <v>80</v>
      </c>
      <c r="AY273" s="16" t="s">
        <v>175</v>
      </c>
      <c r="BE273" s="162">
        <f>IF(N273="základná",J273,0)</f>
        <v>0</v>
      </c>
      <c r="BF273" s="162">
        <f>IF(N273="znížená",J273,0)</f>
        <v>0</v>
      </c>
      <c r="BG273" s="162">
        <f>IF(N273="zákl. prenesená",J273,0)</f>
        <v>0</v>
      </c>
      <c r="BH273" s="162">
        <f>IF(N273="zníž. prenesená",J273,0)</f>
        <v>0</v>
      </c>
      <c r="BI273" s="162">
        <f>IF(N273="nulová",J273,0)</f>
        <v>0</v>
      </c>
      <c r="BJ273" s="16" t="s">
        <v>80</v>
      </c>
      <c r="BK273" s="162">
        <f>ROUND(I273*H273,2)</f>
        <v>0</v>
      </c>
      <c r="BL273" s="16" t="s">
        <v>243</v>
      </c>
      <c r="BM273" s="161" t="s">
        <v>679</v>
      </c>
    </row>
    <row r="274" spans="1:65" s="2" customFormat="1" ht="16.5" customHeight="1" x14ac:dyDescent="0.2">
      <c r="A274" s="28"/>
      <c r="B274" s="149"/>
      <c r="C274" s="150" t="s">
        <v>680</v>
      </c>
      <c r="D274" s="150" t="s">
        <v>177</v>
      </c>
      <c r="E274" s="151" t="s">
        <v>681</v>
      </c>
      <c r="F274" s="152" t="s">
        <v>682</v>
      </c>
      <c r="G274" s="153" t="s">
        <v>275</v>
      </c>
      <c r="H274" s="154">
        <v>1</v>
      </c>
      <c r="I274" s="155"/>
      <c r="J274" s="155"/>
      <c r="K274" s="156"/>
      <c r="L274" s="29"/>
      <c r="M274" s="157" t="s">
        <v>1</v>
      </c>
      <c r="N274" s="158" t="s">
        <v>35</v>
      </c>
      <c r="O274" s="159">
        <v>9.6100000000000005E-2</v>
      </c>
      <c r="P274" s="159">
        <f>O274*H274</f>
        <v>9.6100000000000005E-2</v>
      </c>
      <c r="Q274" s="159">
        <v>5.0000000000000002E-5</v>
      </c>
      <c r="R274" s="159">
        <f>Q274*H274</f>
        <v>5.0000000000000002E-5</v>
      </c>
      <c r="S274" s="159">
        <v>1E-3</v>
      </c>
      <c r="T274" s="160">
        <f>S274*H274</f>
        <v>1E-3</v>
      </c>
      <c r="U274" s="28"/>
      <c r="V274" s="28"/>
      <c r="W274" s="28"/>
      <c r="X274" s="28"/>
      <c r="Y274" s="28"/>
      <c r="Z274" s="28"/>
      <c r="AA274" s="28"/>
      <c r="AB274" s="28"/>
      <c r="AC274" s="28"/>
      <c r="AD274" s="28"/>
      <c r="AE274" s="28"/>
      <c r="AR274" s="161" t="s">
        <v>243</v>
      </c>
      <c r="AT274" s="161" t="s">
        <v>177</v>
      </c>
      <c r="AU274" s="161" t="s">
        <v>80</v>
      </c>
      <c r="AY274" s="16" t="s">
        <v>175</v>
      </c>
      <c r="BE274" s="162">
        <f>IF(N274="základná",J274,0)</f>
        <v>0</v>
      </c>
      <c r="BF274" s="162">
        <f>IF(N274="znížená",J274,0)</f>
        <v>0</v>
      </c>
      <c r="BG274" s="162">
        <f>IF(N274="zákl. prenesená",J274,0)</f>
        <v>0</v>
      </c>
      <c r="BH274" s="162">
        <f>IF(N274="zníž. prenesená",J274,0)</f>
        <v>0</v>
      </c>
      <c r="BI274" s="162">
        <f>IF(N274="nulová",J274,0)</f>
        <v>0</v>
      </c>
      <c r="BJ274" s="16" t="s">
        <v>80</v>
      </c>
      <c r="BK274" s="162">
        <f>ROUND(I274*H274,2)</f>
        <v>0</v>
      </c>
      <c r="BL274" s="16" t="s">
        <v>243</v>
      </c>
      <c r="BM274" s="161" t="s">
        <v>683</v>
      </c>
    </row>
    <row r="275" spans="1:65" s="2" customFormat="1" ht="24.2" customHeight="1" x14ac:dyDescent="0.2">
      <c r="A275" s="28"/>
      <c r="B275" s="149"/>
      <c r="C275" s="150" t="s">
        <v>684</v>
      </c>
      <c r="D275" s="150" t="s">
        <v>177</v>
      </c>
      <c r="E275" s="151" t="s">
        <v>391</v>
      </c>
      <c r="F275" s="152" t="s">
        <v>392</v>
      </c>
      <c r="G275" s="153" t="s">
        <v>349</v>
      </c>
      <c r="H275" s="154">
        <v>2.1579999999999999</v>
      </c>
      <c r="I275" s="155"/>
      <c r="J275" s="155"/>
      <c r="K275" s="156"/>
      <c r="L275" s="29"/>
      <c r="M275" s="188" t="s">
        <v>1</v>
      </c>
      <c r="N275" s="189" t="s">
        <v>35</v>
      </c>
      <c r="O275" s="190">
        <v>0</v>
      </c>
      <c r="P275" s="190">
        <f>O275*H275</f>
        <v>0</v>
      </c>
      <c r="Q275" s="190">
        <v>0</v>
      </c>
      <c r="R275" s="190">
        <f>Q275*H275</f>
        <v>0</v>
      </c>
      <c r="S275" s="190">
        <v>0</v>
      </c>
      <c r="T275" s="191">
        <f>S275*H275</f>
        <v>0</v>
      </c>
      <c r="U275" s="28"/>
      <c r="V275" s="28"/>
      <c r="W275" s="28"/>
      <c r="X275" s="28"/>
      <c r="Y275" s="28"/>
      <c r="Z275" s="28"/>
      <c r="AA275" s="28"/>
      <c r="AB275" s="28"/>
      <c r="AC275" s="28"/>
      <c r="AD275" s="28"/>
      <c r="AE275" s="28"/>
      <c r="AR275" s="161" t="s">
        <v>243</v>
      </c>
      <c r="AT275" s="161" t="s">
        <v>177</v>
      </c>
      <c r="AU275" s="161" t="s">
        <v>80</v>
      </c>
      <c r="AY275" s="16" t="s">
        <v>175</v>
      </c>
      <c r="BE275" s="162">
        <f>IF(N275="základná",J275,0)</f>
        <v>0</v>
      </c>
      <c r="BF275" s="162">
        <f>IF(N275="znížená",J275,0)</f>
        <v>0</v>
      </c>
      <c r="BG275" s="162">
        <f>IF(N275="zákl. prenesená",J275,0)</f>
        <v>0</v>
      </c>
      <c r="BH275" s="162">
        <f>IF(N275="zníž. prenesená",J275,0)</f>
        <v>0</v>
      </c>
      <c r="BI275" s="162">
        <f>IF(N275="nulová",J275,0)</f>
        <v>0</v>
      </c>
      <c r="BJ275" s="16" t="s">
        <v>80</v>
      </c>
      <c r="BK275" s="162">
        <f>ROUND(I275*H275,2)</f>
        <v>0</v>
      </c>
      <c r="BL275" s="16" t="s">
        <v>243</v>
      </c>
      <c r="BM275" s="161" t="s">
        <v>685</v>
      </c>
    </row>
    <row r="276" spans="1:65" s="2" customFormat="1" ht="6.95" customHeight="1" x14ac:dyDescent="0.2">
      <c r="A276" s="28"/>
      <c r="B276" s="45"/>
      <c r="C276" s="46"/>
      <c r="D276" s="46"/>
      <c r="E276" s="46"/>
      <c r="F276" s="46"/>
      <c r="G276" s="46"/>
      <c r="H276" s="46"/>
      <c r="I276" s="46"/>
      <c r="J276" s="46"/>
      <c r="K276" s="46"/>
      <c r="L276" s="29"/>
      <c r="M276" s="28"/>
      <c r="O276" s="28"/>
      <c r="P276" s="28"/>
      <c r="Q276" s="28"/>
      <c r="R276" s="28"/>
      <c r="S276" s="28"/>
      <c r="T276" s="28"/>
      <c r="U276" s="28"/>
      <c r="V276" s="28"/>
      <c r="W276" s="28"/>
      <c r="X276" s="28"/>
      <c r="Y276" s="28"/>
      <c r="Z276" s="28"/>
      <c r="AA276" s="28"/>
      <c r="AB276" s="28"/>
      <c r="AC276" s="28"/>
      <c r="AD276" s="28"/>
      <c r="AE276" s="28"/>
    </row>
  </sheetData>
  <autoFilter ref="C137:K275"/>
  <mergeCells count="15">
    <mergeCell ref="E124:H124"/>
    <mergeCell ref="E128:H128"/>
    <mergeCell ref="E126:H126"/>
    <mergeCell ref="E130:H130"/>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62"/>
  <sheetViews>
    <sheetView showGridLines="0" topLeftCell="A115" workbookViewId="0">
      <selection activeCell="I134" sqref="I134:J264"/>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5"/>
    </row>
    <row r="2" spans="1:46" s="1" customFormat="1" ht="36.950000000000003" customHeight="1" x14ac:dyDescent="0.2">
      <c r="L2" s="298" t="s">
        <v>5</v>
      </c>
      <c r="M2" s="299"/>
      <c r="N2" s="299"/>
      <c r="O2" s="299"/>
      <c r="P2" s="299"/>
      <c r="Q2" s="299"/>
      <c r="R2" s="299"/>
      <c r="S2" s="299"/>
      <c r="T2" s="299"/>
      <c r="U2" s="299"/>
      <c r="V2" s="299"/>
      <c r="AT2" s="16" t="s">
        <v>89</v>
      </c>
    </row>
    <row r="3" spans="1:46" s="1" customFormat="1" ht="6.95" customHeight="1" x14ac:dyDescent="0.2">
      <c r="B3" s="17"/>
      <c r="C3" s="18"/>
      <c r="D3" s="18"/>
      <c r="E3" s="18"/>
      <c r="F3" s="18"/>
      <c r="G3" s="18"/>
      <c r="H3" s="18"/>
      <c r="I3" s="18"/>
      <c r="J3" s="18"/>
      <c r="K3" s="18"/>
      <c r="L3" s="19"/>
      <c r="AT3" s="16" t="s">
        <v>69</v>
      </c>
    </row>
    <row r="4" spans="1:46" s="1" customFormat="1" ht="24.95" customHeight="1" x14ac:dyDescent="0.2">
      <c r="B4" s="19"/>
      <c r="D4" s="20" t="s">
        <v>138</v>
      </c>
      <c r="L4" s="19"/>
      <c r="M4" s="96" t="s">
        <v>8</v>
      </c>
      <c r="AT4" s="16" t="s">
        <v>3</v>
      </c>
    </row>
    <row r="5" spans="1:46" s="1" customFormat="1" ht="6.95" customHeight="1" x14ac:dyDescent="0.2">
      <c r="B5" s="19"/>
      <c r="L5" s="19"/>
    </row>
    <row r="6" spans="1:46" s="1" customFormat="1" ht="12" customHeight="1" x14ac:dyDescent="0.2">
      <c r="B6" s="19"/>
      <c r="D6" s="25" t="s">
        <v>11</v>
      </c>
      <c r="L6" s="19"/>
    </row>
    <row r="7" spans="1:46" s="1" customFormat="1" ht="16.5" customHeight="1" x14ac:dyDescent="0.2">
      <c r="B7" s="19"/>
      <c r="E7" s="353" t="str">
        <f>'Rekapitulácia stavby'!K6</f>
        <v>Lipany OOPZ, Rekonštrukcia objektu</v>
      </c>
      <c r="F7" s="354"/>
      <c r="G7" s="354"/>
      <c r="H7" s="354"/>
      <c r="L7" s="19"/>
    </row>
    <row r="8" spans="1:46" ht="14.25" x14ac:dyDescent="0.2">
      <c r="B8" s="19"/>
      <c r="D8" s="25" t="s">
        <v>139</v>
      </c>
      <c r="E8" s="202"/>
      <c r="F8" s="202"/>
      <c r="G8" s="202"/>
      <c r="H8" s="202"/>
      <c r="L8" s="19"/>
    </row>
    <row r="9" spans="1:46" s="1" customFormat="1" ht="16.5" customHeight="1" x14ac:dyDescent="0.2">
      <c r="B9" s="19"/>
      <c r="E9" s="353" t="s">
        <v>140</v>
      </c>
      <c r="F9" s="356"/>
      <c r="G9" s="356"/>
      <c r="H9" s="356"/>
      <c r="L9" s="19"/>
    </row>
    <row r="10" spans="1:46" s="1" customFormat="1" ht="12" customHeight="1" x14ac:dyDescent="0.2">
      <c r="B10" s="19"/>
      <c r="D10" s="25" t="s">
        <v>141</v>
      </c>
      <c r="E10" s="202"/>
      <c r="F10" s="202"/>
      <c r="G10" s="202"/>
      <c r="H10" s="202"/>
      <c r="L10" s="19"/>
    </row>
    <row r="11" spans="1:46" s="2" customFormat="1" ht="16.5" customHeight="1" x14ac:dyDescent="0.2">
      <c r="A11" s="28"/>
      <c r="B11" s="29"/>
      <c r="C11" s="28"/>
      <c r="D11" s="28"/>
      <c r="E11" s="354" t="s">
        <v>142</v>
      </c>
      <c r="F11" s="355"/>
      <c r="G11" s="355"/>
      <c r="H11" s="355"/>
      <c r="I11" s="28"/>
      <c r="J11" s="28"/>
      <c r="K11" s="28"/>
      <c r="L11" s="40"/>
      <c r="S11" s="28"/>
      <c r="T11" s="28"/>
      <c r="U11" s="28"/>
      <c r="V11" s="28"/>
      <c r="W11" s="28"/>
      <c r="X11" s="28"/>
      <c r="Y11" s="28"/>
      <c r="Z11" s="28"/>
      <c r="AA11" s="28"/>
      <c r="AB11" s="28"/>
      <c r="AC11" s="28"/>
      <c r="AD11" s="28"/>
      <c r="AE11" s="28"/>
    </row>
    <row r="12" spans="1:46" s="2" customFormat="1" ht="12" customHeight="1" x14ac:dyDescent="0.2">
      <c r="A12" s="28"/>
      <c r="B12" s="29"/>
      <c r="C12" s="28"/>
      <c r="D12" s="25" t="s">
        <v>143</v>
      </c>
      <c r="E12" s="28"/>
      <c r="F12" s="2" t="s">
        <v>2883</v>
      </c>
      <c r="G12" s="28"/>
      <c r="H12" s="28"/>
      <c r="I12" s="28"/>
      <c r="J12" s="28"/>
      <c r="K12" s="28"/>
      <c r="L12" s="40"/>
      <c r="S12" s="28"/>
      <c r="T12" s="28"/>
      <c r="U12" s="28"/>
      <c r="V12" s="28"/>
      <c r="W12" s="28"/>
      <c r="X12" s="28"/>
      <c r="Y12" s="28"/>
      <c r="Z12" s="28"/>
      <c r="AA12" s="28"/>
      <c r="AB12" s="28"/>
      <c r="AC12" s="28"/>
      <c r="AD12" s="28"/>
      <c r="AE12" s="28"/>
    </row>
    <row r="13" spans="1:46" s="2" customFormat="1" ht="16.5" customHeight="1" x14ac:dyDescent="0.2">
      <c r="A13" s="28"/>
      <c r="B13" s="29"/>
      <c r="C13" s="28"/>
      <c r="D13" s="28"/>
      <c r="E13" s="333" t="s">
        <v>686</v>
      </c>
      <c r="F13" s="357"/>
      <c r="G13" s="357"/>
      <c r="H13" s="357"/>
      <c r="I13" s="28"/>
      <c r="J13" s="28"/>
      <c r="K13" s="28"/>
      <c r="L13" s="40"/>
      <c r="S13" s="28"/>
      <c r="T13" s="28"/>
      <c r="U13" s="28"/>
      <c r="V13" s="28"/>
      <c r="W13" s="28"/>
      <c r="X13" s="28"/>
      <c r="Y13" s="28"/>
      <c r="Z13" s="28"/>
      <c r="AA13" s="28"/>
      <c r="AB13" s="28"/>
      <c r="AC13" s="28"/>
      <c r="AD13" s="28"/>
      <c r="AE13" s="28"/>
    </row>
    <row r="14" spans="1:46" s="2" customFormat="1" x14ac:dyDescent="0.2">
      <c r="A14" s="28"/>
      <c r="B14" s="29"/>
      <c r="C14" s="28"/>
      <c r="D14" s="28"/>
      <c r="E14" s="28"/>
      <c r="F14" s="28"/>
      <c r="G14" s="28"/>
      <c r="H14" s="28"/>
      <c r="I14" s="28"/>
      <c r="J14" s="28"/>
      <c r="K14" s="28"/>
      <c r="L14" s="40"/>
      <c r="S14" s="28"/>
      <c r="T14" s="28"/>
      <c r="U14" s="28"/>
      <c r="V14" s="28"/>
      <c r="W14" s="28"/>
      <c r="X14" s="28"/>
      <c r="Y14" s="28"/>
      <c r="Z14" s="28"/>
      <c r="AA14" s="28"/>
      <c r="AB14" s="28"/>
      <c r="AC14" s="28"/>
      <c r="AD14" s="28"/>
      <c r="AE14" s="28"/>
    </row>
    <row r="15" spans="1:46" s="2" customFormat="1" ht="12" customHeight="1" x14ac:dyDescent="0.2">
      <c r="A15" s="28"/>
      <c r="B15" s="29"/>
      <c r="C15" s="28"/>
      <c r="D15" s="25" t="s">
        <v>13</v>
      </c>
      <c r="E15" s="28"/>
      <c r="F15" s="23" t="s">
        <v>1</v>
      </c>
      <c r="G15" s="28"/>
      <c r="H15" s="28"/>
      <c r="I15" s="25" t="s">
        <v>14</v>
      </c>
      <c r="J15" s="23" t="s">
        <v>1</v>
      </c>
      <c r="K15" s="28"/>
      <c r="L15" s="40"/>
      <c r="S15" s="28"/>
      <c r="T15" s="28"/>
      <c r="U15" s="28"/>
      <c r="V15" s="28"/>
      <c r="W15" s="28"/>
      <c r="X15" s="28"/>
      <c r="Y15" s="28"/>
      <c r="Z15" s="28"/>
      <c r="AA15" s="28"/>
      <c r="AB15" s="28"/>
      <c r="AC15" s="28"/>
      <c r="AD15" s="28"/>
      <c r="AE15" s="28"/>
    </row>
    <row r="16" spans="1:46" s="2" customFormat="1" ht="12" customHeight="1" x14ac:dyDescent="0.2">
      <c r="A16" s="28"/>
      <c r="B16" s="29"/>
      <c r="C16" s="28"/>
      <c r="D16" s="25" t="s">
        <v>15</v>
      </c>
      <c r="E16" s="28"/>
      <c r="F16" s="23" t="s">
        <v>16</v>
      </c>
      <c r="G16" s="28"/>
      <c r="H16" s="28"/>
      <c r="I16" s="25" t="s">
        <v>17</v>
      </c>
      <c r="J16" s="53" t="str">
        <f>'Rekapitulácia stavby'!AN8</f>
        <v>16.12.2022</v>
      </c>
      <c r="K16" s="28"/>
      <c r="L16" s="40"/>
      <c r="S16" s="28"/>
      <c r="T16" s="28"/>
      <c r="U16" s="28"/>
      <c r="V16" s="28"/>
      <c r="W16" s="28"/>
      <c r="X16" s="28"/>
      <c r="Y16" s="28"/>
      <c r="Z16" s="28"/>
      <c r="AA16" s="28"/>
      <c r="AB16" s="28"/>
      <c r="AC16" s="28"/>
      <c r="AD16" s="28"/>
      <c r="AE16" s="28"/>
    </row>
    <row r="17" spans="1:31" s="2" customFormat="1" ht="10.9" customHeight="1" x14ac:dyDescent="0.2">
      <c r="A17" s="28"/>
      <c r="B17" s="29"/>
      <c r="C17" s="28"/>
      <c r="D17" s="28"/>
      <c r="E17" s="28"/>
      <c r="F17" s="28"/>
      <c r="G17" s="28"/>
      <c r="H17" s="28"/>
      <c r="I17" s="28"/>
      <c r="J17" s="28"/>
      <c r="K17" s="28"/>
      <c r="L17" s="40"/>
      <c r="S17" s="28"/>
      <c r="T17" s="28"/>
      <c r="U17" s="28"/>
      <c r="V17" s="28"/>
      <c r="W17" s="28"/>
      <c r="X17" s="28"/>
      <c r="Y17" s="28"/>
      <c r="Z17" s="28"/>
      <c r="AA17" s="28"/>
      <c r="AB17" s="28"/>
      <c r="AC17" s="28"/>
      <c r="AD17" s="28"/>
      <c r="AE17" s="28"/>
    </row>
    <row r="18" spans="1:31" s="2" customFormat="1" ht="12" customHeight="1" x14ac:dyDescent="0.2">
      <c r="A18" s="28"/>
      <c r="B18" s="29"/>
      <c r="C18" s="28"/>
      <c r="D18" s="25" t="s">
        <v>19</v>
      </c>
      <c r="E18" s="28"/>
      <c r="F18" s="28"/>
      <c r="G18" s="28"/>
      <c r="H18" s="28"/>
      <c r="I18" s="25" t="s">
        <v>20</v>
      </c>
      <c r="J18" s="23" t="str">
        <f>IF('Rekapitulácia stavby'!AN10="","",'Rekapitulácia stavby'!AN10)</f>
        <v/>
      </c>
      <c r="K18" s="28"/>
      <c r="L18" s="40"/>
      <c r="S18" s="28"/>
      <c r="T18" s="28"/>
      <c r="U18" s="28"/>
      <c r="V18" s="28"/>
      <c r="W18" s="28"/>
      <c r="X18" s="28"/>
      <c r="Y18" s="28"/>
      <c r="Z18" s="28"/>
      <c r="AA18" s="28"/>
      <c r="AB18" s="28"/>
      <c r="AC18" s="28"/>
      <c r="AD18" s="28"/>
      <c r="AE18" s="28"/>
    </row>
    <row r="19" spans="1:31" s="2" customFormat="1" ht="18" customHeight="1" x14ac:dyDescent="0.2">
      <c r="A19" s="28"/>
      <c r="B19" s="29"/>
      <c r="C19" s="28"/>
      <c r="D19" s="28"/>
      <c r="E19" s="23" t="str">
        <f>IF('Rekapitulácia stavby'!E11="","",'Rekapitulácia stavby'!E11)</f>
        <v xml:space="preserve"> </v>
      </c>
      <c r="F19" s="28"/>
      <c r="G19" s="28"/>
      <c r="H19" s="28"/>
      <c r="I19" s="25" t="s">
        <v>21</v>
      </c>
      <c r="J19" s="23" t="str">
        <f>IF('Rekapitulácia stavby'!AN11="","",'Rekapitulácia stavby'!AN11)</f>
        <v/>
      </c>
      <c r="K19" s="28"/>
      <c r="L19" s="40"/>
      <c r="S19" s="28"/>
      <c r="T19" s="28"/>
      <c r="U19" s="28"/>
      <c r="V19" s="28"/>
      <c r="W19" s="28"/>
      <c r="X19" s="28"/>
      <c r="Y19" s="28"/>
      <c r="Z19" s="28"/>
      <c r="AA19" s="28"/>
      <c r="AB19" s="28"/>
      <c r="AC19" s="28"/>
      <c r="AD19" s="28"/>
      <c r="AE19" s="28"/>
    </row>
    <row r="20" spans="1:31" s="2" customFormat="1" ht="6.95" customHeight="1" x14ac:dyDescent="0.2">
      <c r="A20" s="28"/>
      <c r="B20" s="29"/>
      <c r="C20" s="28"/>
      <c r="D20" s="28"/>
      <c r="E20" s="28"/>
      <c r="F20" s="28"/>
      <c r="G20" s="28"/>
      <c r="H20" s="28"/>
      <c r="I20" s="28"/>
      <c r="J20" s="28"/>
      <c r="K20" s="28"/>
      <c r="L20" s="40"/>
      <c r="S20" s="28"/>
      <c r="T20" s="28"/>
      <c r="U20" s="28"/>
      <c r="V20" s="28"/>
      <c r="W20" s="28"/>
      <c r="X20" s="28"/>
      <c r="Y20" s="28"/>
      <c r="Z20" s="28"/>
      <c r="AA20" s="28"/>
      <c r="AB20" s="28"/>
      <c r="AC20" s="28"/>
      <c r="AD20" s="28"/>
      <c r="AE20" s="28"/>
    </row>
    <row r="21" spans="1:31" s="2" customFormat="1" ht="12" customHeight="1" x14ac:dyDescent="0.2">
      <c r="A21" s="28"/>
      <c r="B21" s="29"/>
      <c r="C21" s="28"/>
      <c r="D21" s="25" t="s">
        <v>22</v>
      </c>
      <c r="E21" s="28"/>
      <c r="F21" s="28"/>
      <c r="G21" s="28"/>
      <c r="H21" s="28"/>
      <c r="I21" s="25" t="s">
        <v>20</v>
      </c>
      <c r="J21" s="23" t="str">
        <f>'Rekapitulácia stavby'!AN13</f>
        <v/>
      </c>
      <c r="K21" s="28"/>
      <c r="L21" s="40"/>
      <c r="S21" s="28"/>
      <c r="T21" s="28"/>
      <c r="U21" s="28"/>
      <c r="V21" s="28"/>
      <c r="W21" s="28"/>
      <c r="X21" s="28"/>
      <c r="Y21" s="28"/>
      <c r="Z21" s="28"/>
      <c r="AA21" s="28"/>
      <c r="AB21" s="28"/>
      <c r="AC21" s="28"/>
      <c r="AD21" s="28"/>
      <c r="AE21" s="28"/>
    </row>
    <row r="22" spans="1:31" s="2" customFormat="1" ht="18" customHeight="1" x14ac:dyDescent="0.2">
      <c r="A22" s="28"/>
      <c r="B22" s="29"/>
      <c r="C22" s="28"/>
      <c r="D22" s="28"/>
      <c r="E22" s="302" t="str">
        <f>'Rekapitulácia stavby'!E14</f>
        <v xml:space="preserve"> </v>
      </c>
      <c r="F22" s="302"/>
      <c r="G22" s="302"/>
      <c r="H22" s="302"/>
      <c r="I22" s="25" t="s">
        <v>21</v>
      </c>
      <c r="J22" s="23" t="str">
        <f>'Rekapitulácia stavby'!AN14</f>
        <v/>
      </c>
      <c r="K22" s="28"/>
      <c r="L22" s="40"/>
      <c r="S22" s="28"/>
      <c r="T22" s="28"/>
      <c r="U22" s="28"/>
      <c r="V22" s="28"/>
      <c r="W22" s="28"/>
      <c r="X22" s="28"/>
      <c r="Y22" s="28"/>
      <c r="Z22" s="28"/>
      <c r="AA22" s="28"/>
      <c r="AB22" s="28"/>
      <c r="AC22" s="28"/>
      <c r="AD22" s="28"/>
      <c r="AE22" s="28"/>
    </row>
    <row r="23" spans="1:31" s="2" customFormat="1" ht="6.95" customHeight="1" x14ac:dyDescent="0.2">
      <c r="A23" s="28"/>
      <c r="B23" s="29"/>
      <c r="C23" s="28"/>
      <c r="D23" s="28"/>
      <c r="E23" s="28"/>
      <c r="F23" s="28"/>
      <c r="G23" s="28"/>
      <c r="H23" s="28"/>
      <c r="I23" s="28"/>
      <c r="J23" s="28"/>
      <c r="K23" s="28"/>
      <c r="L23" s="40"/>
      <c r="S23" s="28"/>
      <c r="T23" s="28"/>
      <c r="U23" s="28"/>
      <c r="V23" s="28"/>
      <c r="W23" s="28"/>
      <c r="X23" s="28"/>
      <c r="Y23" s="28"/>
      <c r="Z23" s="28"/>
      <c r="AA23" s="28"/>
      <c r="AB23" s="28"/>
      <c r="AC23" s="28"/>
      <c r="AD23" s="28"/>
      <c r="AE23" s="28"/>
    </row>
    <row r="24" spans="1:31" s="2" customFormat="1" ht="12" customHeight="1" x14ac:dyDescent="0.2">
      <c r="A24" s="28"/>
      <c r="B24" s="29"/>
      <c r="C24" s="28"/>
      <c r="D24" s="25" t="s">
        <v>23</v>
      </c>
      <c r="E24" s="28"/>
      <c r="F24" s="28"/>
      <c r="G24" s="28"/>
      <c r="H24" s="28"/>
      <c r="I24" s="25" t="s">
        <v>20</v>
      </c>
      <c r="J24" s="23" t="s">
        <v>1</v>
      </c>
      <c r="K24" s="28"/>
      <c r="L24" s="40"/>
      <c r="S24" s="28"/>
      <c r="T24" s="28"/>
      <c r="U24" s="28"/>
      <c r="V24" s="28"/>
      <c r="W24" s="28"/>
      <c r="X24" s="28"/>
      <c r="Y24" s="28"/>
      <c r="Z24" s="28"/>
      <c r="AA24" s="28"/>
      <c r="AB24" s="28"/>
      <c r="AC24" s="28"/>
      <c r="AD24" s="28"/>
      <c r="AE24" s="28"/>
    </row>
    <row r="25" spans="1:31" s="2" customFormat="1" ht="18" customHeight="1" x14ac:dyDescent="0.2">
      <c r="A25" s="28"/>
      <c r="B25" s="29"/>
      <c r="C25" s="28"/>
      <c r="D25" s="28"/>
      <c r="E25" s="23" t="s">
        <v>24</v>
      </c>
      <c r="F25" s="28"/>
      <c r="G25" s="28"/>
      <c r="H25" s="28"/>
      <c r="I25" s="25" t="s">
        <v>21</v>
      </c>
      <c r="J25" s="23" t="s">
        <v>1</v>
      </c>
      <c r="K25" s="28"/>
      <c r="L25" s="40"/>
      <c r="S25" s="28"/>
      <c r="T25" s="28"/>
      <c r="U25" s="28"/>
      <c r="V25" s="28"/>
      <c r="W25" s="28"/>
      <c r="X25" s="28"/>
      <c r="Y25" s="28"/>
      <c r="Z25" s="28"/>
      <c r="AA25" s="28"/>
      <c r="AB25" s="28"/>
      <c r="AC25" s="28"/>
      <c r="AD25" s="28"/>
      <c r="AE25" s="28"/>
    </row>
    <row r="26" spans="1:31" s="2" customFormat="1" ht="6.95" customHeight="1" x14ac:dyDescent="0.2">
      <c r="A26" s="28"/>
      <c r="B26" s="29"/>
      <c r="C26" s="28"/>
      <c r="D26" s="28"/>
      <c r="E26" s="28"/>
      <c r="F26" s="28"/>
      <c r="G26" s="28"/>
      <c r="H26" s="28"/>
      <c r="I26" s="28"/>
      <c r="J26" s="28"/>
      <c r="K26" s="28"/>
      <c r="L26" s="40"/>
      <c r="S26" s="28"/>
      <c r="T26" s="28"/>
      <c r="U26" s="28"/>
      <c r="V26" s="28"/>
      <c r="W26" s="28"/>
      <c r="X26" s="28"/>
      <c r="Y26" s="28"/>
      <c r="Z26" s="28"/>
      <c r="AA26" s="28"/>
      <c r="AB26" s="28"/>
      <c r="AC26" s="28"/>
      <c r="AD26" s="28"/>
      <c r="AE26" s="28"/>
    </row>
    <row r="27" spans="1:31" s="2" customFormat="1" ht="12" customHeight="1" x14ac:dyDescent="0.2">
      <c r="A27" s="28"/>
      <c r="B27" s="29"/>
      <c r="C27" s="28"/>
      <c r="D27" s="25" t="s">
        <v>26</v>
      </c>
      <c r="E27" s="28"/>
      <c r="F27" s="28"/>
      <c r="G27" s="28"/>
      <c r="H27" s="28"/>
      <c r="I27" s="25" t="s">
        <v>20</v>
      </c>
      <c r="J27" s="23" t="s">
        <v>1</v>
      </c>
      <c r="K27" s="28"/>
      <c r="L27" s="40"/>
      <c r="S27" s="28"/>
      <c r="T27" s="28"/>
      <c r="U27" s="28"/>
      <c r="V27" s="28"/>
      <c r="W27" s="28"/>
      <c r="X27" s="28"/>
      <c r="Y27" s="28"/>
      <c r="Z27" s="28"/>
      <c r="AA27" s="28"/>
      <c r="AB27" s="28"/>
      <c r="AC27" s="28"/>
      <c r="AD27" s="28"/>
      <c r="AE27" s="28"/>
    </row>
    <row r="28" spans="1:31" s="2" customFormat="1" ht="18" customHeight="1" x14ac:dyDescent="0.2">
      <c r="A28" s="28"/>
      <c r="B28" s="29"/>
      <c r="C28" s="28"/>
      <c r="D28" s="28"/>
      <c r="E28" s="23" t="s">
        <v>27</v>
      </c>
      <c r="F28" s="28"/>
      <c r="G28" s="28"/>
      <c r="H28" s="28"/>
      <c r="I28" s="25" t="s">
        <v>21</v>
      </c>
      <c r="J28" s="23" t="s">
        <v>1</v>
      </c>
      <c r="K28" s="28"/>
      <c r="L28" s="40"/>
      <c r="S28" s="28"/>
      <c r="T28" s="28"/>
      <c r="U28" s="28"/>
      <c r="V28" s="28"/>
      <c r="W28" s="28"/>
      <c r="X28" s="28"/>
      <c r="Y28" s="28"/>
      <c r="Z28" s="28"/>
      <c r="AA28" s="28"/>
      <c r="AB28" s="28"/>
      <c r="AC28" s="28"/>
      <c r="AD28" s="28"/>
      <c r="AE28" s="28"/>
    </row>
    <row r="29" spans="1:31" s="2" customFormat="1" ht="6.95" customHeight="1" x14ac:dyDescent="0.2">
      <c r="A29" s="28"/>
      <c r="B29" s="29"/>
      <c r="C29" s="28"/>
      <c r="D29" s="28"/>
      <c r="E29" s="28"/>
      <c r="F29" s="28"/>
      <c r="G29" s="28"/>
      <c r="H29" s="28"/>
      <c r="I29" s="28"/>
      <c r="J29" s="28"/>
      <c r="K29" s="28"/>
      <c r="L29" s="40"/>
      <c r="S29" s="28"/>
      <c r="T29" s="28"/>
      <c r="U29" s="28"/>
      <c r="V29" s="28"/>
      <c r="W29" s="28"/>
      <c r="X29" s="28"/>
      <c r="Y29" s="28"/>
      <c r="Z29" s="28"/>
      <c r="AA29" s="28"/>
      <c r="AB29" s="28"/>
      <c r="AC29" s="28"/>
      <c r="AD29" s="28"/>
      <c r="AE29" s="28"/>
    </row>
    <row r="30" spans="1:31" s="2" customFormat="1" ht="12" customHeight="1" x14ac:dyDescent="0.2">
      <c r="A30" s="28"/>
      <c r="B30" s="29"/>
      <c r="C30" s="28"/>
      <c r="D30" s="25" t="s">
        <v>28</v>
      </c>
      <c r="E30" s="28"/>
      <c r="F30" s="28"/>
      <c r="G30" s="28"/>
      <c r="H30" s="28"/>
      <c r="I30" s="28"/>
      <c r="J30" s="28"/>
      <c r="K30" s="28"/>
      <c r="L30" s="40"/>
      <c r="S30" s="28"/>
      <c r="T30" s="28"/>
      <c r="U30" s="28"/>
      <c r="V30" s="28"/>
      <c r="W30" s="28"/>
      <c r="X30" s="28"/>
      <c r="Y30" s="28"/>
      <c r="Z30" s="28"/>
      <c r="AA30" s="28"/>
      <c r="AB30" s="28"/>
      <c r="AC30" s="28"/>
      <c r="AD30" s="28"/>
      <c r="AE30" s="28"/>
    </row>
    <row r="31" spans="1:31" s="8" customFormat="1" ht="16.5" customHeight="1" x14ac:dyDescent="0.2">
      <c r="A31" s="98"/>
      <c r="B31" s="99"/>
      <c r="C31" s="98"/>
      <c r="D31" s="98"/>
      <c r="E31" s="304" t="s">
        <v>1</v>
      </c>
      <c r="F31" s="304"/>
      <c r="G31" s="304"/>
      <c r="H31" s="304"/>
      <c r="I31" s="98"/>
      <c r="J31" s="98"/>
      <c r="K31" s="98"/>
      <c r="L31" s="100"/>
      <c r="S31" s="98"/>
      <c r="T31" s="98"/>
      <c r="U31" s="98"/>
      <c r="V31" s="98"/>
      <c r="W31" s="98"/>
      <c r="X31" s="98"/>
      <c r="Y31" s="98"/>
      <c r="Z31" s="98"/>
      <c r="AA31" s="98"/>
      <c r="AB31" s="98"/>
      <c r="AC31" s="98"/>
      <c r="AD31" s="98"/>
      <c r="AE31" s="98"/>
    </row>
    <row r="32" spans="1:31" s="2" customFormat="1" ht="6.95" customHeight="1" x14ac:dyDescent="0.2">
      <c r="A32" s="28"/>
      <c r="B32" s="29"/>
      <c r="C32" s="28"/>
      <c r="D32" s="28"/>
      <c r="E32" s="28"/>
      <c r="F32" s="28"/>
      <c r="G32" s="28"/>
      <c r="H32" s="28"/>
      <c r="I32" s="28"/>
      <c r="J32" s="28"/>
      <c r="K32" s="28"/>
      <c r="L32" s="40"/>
      <c r="S32" s="28"/>
      <c r="T32" s="28"/>
      <c r="U32" s="28"/>
      <c r="V32" s="28"/>
      <c r="W32" s="28"/>
      <c r="X32" s="28"/>
      <c r="Y32" s="28"/>
      <c r="Z32" s="28"/>
      <c r="AA32" s="28"/>
      <c r="AB32" s="28"/>
      <c r="AC32" s="28"/>
      <c r="AD32" s="28"/>
      <c r="AE32" s="28"/>
    </row>
    <row r="33" spans="1:31" s="2" customFormat="1" ht="6.95" customHeight="1" x14ac:dyDescent="0.2">
      <c r="A33" s="28"/>
      <c r="B33" s="29"/>
      <c r="C33" s="28"/>
      <c r="D33" s="64"/>
      <c r="E33" s="64"/>
      <c r="F33" s="64"/>
      <c r="G33" s="64"/>
      <c r="H33" s="64"/>
      <c r="I33" s="64"/>
      <c r="J33" s="64"/>
      <c r="K33" s="64"/>
      <c r="L33" s="40"/>
      <c r="S33" s="28"/>
      <c r="T33" s="28"/>
      <c r="U33" s="28"/>
      <c r="V33" s="28"/>
      <c r="W33" s="28"/>
      <c r="X33" s="28"/>
      <c r="Y33" s="28"/>
      <c r="Z33" s="28"/>
      <c r="AA33" s="28"/>
      <c r="AB33" s="28"/>
      <c r="AC33" s="28"/>
      <c r="AD33" s="28"/>
      <c r="AE33" s="28"/>
    </row>
    <row r="34" spans="1:31" s="2" customFormat="1" ht="25.35" customHeight="1" x14ac:dyDescent="0.2">
      <c r="A34" s="28"/>
      <c r="B34" s="29"/>
      <c r="C34" s="28"/>
      <c r="D34" s="101" t="s">
        <v>29</v>
      </c>
      <c r="E34" s="28"/>
      <c r="F34" s="28"/>
      <c r="G34" s="28"/>
      <c r="H34" s="28"/>
      <c r="I34" s="28"/>
      <c r="J34" s="69"/>
      <c r="K34" s="28"/>
      <c r="L34" s="40"/>
      <c r="S34" s="28"/>
      <c r="T34" s="28"/>
      <c r="U34" s="28"/>
      <c r="V34" s="28"/>
      <c r="W34" s="28"/>
      <c r="X34" s="28"/>
      <c r="Y34" s="28"/>
      <c r="Z34" s="28"/>
      <c r="AA34" s="28"/>
      <c r="AB34" s="28"/>
      <c r="AC34" s="28"/>
      <c r="AD34" s="28"/>
      <c r="AE34" s="28"/>
    </row>
    <row r="35" spans="1:31" s="2" customFormat="1" ht="6.95" customHeight="1" x14ac:dyDescent="0.2">
      <c r="A35" s="28"/>
      <c r="B35" s="29"/>
      <c r="C35" s="28"/>
      <c r="D35" s="64"/>
      <c r="E35" s="64"/>
      <c r="F35" s="64"/>
      <c r="G35" s="64"/>
      <c r="H35" s="64"/>
      <c r="I35" s="64"/>
      <c r="J35" s="64"/>
      <c r="K35" s="64"/>
      <c r="L35" s="40"/>
      <c r="S35" s="28"/>
      <c r="T35" s="28"/>
      <c r="U35" s="28"/>
      <c r="V35" s="28"/>
      <c r="W35" s="28"/>
      <c r="X35" s="28"/>
      <c r="Y35" s="28"/>
      <c r="Z35" s="28"/>
      <c r="AA35" s="28"/>
      <c r="AB35" s="28"/>
      <c r="AC35" s="28"/>
      <c r="AD35" s="28"/>
      <c r="AE35" s="28"/>
    </row>
    <row r="36" spans="1:31" s="2" customFormat="1" ht="14.45" customHeight="1" x14ac:dyDescent="0.2">
      <c r="A36" s="28"/>
      <c r="B36" s="29"/>
      <c r="C36" s="28"/>
      <c r="D36" s="28"/>
      <c r="E36" s="28"/>
      <c r="F36" s="32" t="s">
        <v>31</v>
      </c>
      <c r="G36" s="28"/>
      <c r="H36" s="28"/>
      <c r="I36" s="32" t="s">
        <v>30</v>
      </c>
      <c r="J36" s="32" t="s">
        <v>32</v>
      </c>
      <c r="K36" s="28"/>
      <c r="L36" s="40"/>
      <c r="S36" s="28"/>
      <c r="T36" s="28"/>
      <c r="U36" s="28"/>
      <c r="V36" s="28"/>
      <c r="W36" s="28"/>
      <c r="X36" s="28"/>
      <c r="Y36" s="28"/>
      <c r="Z36" s="28"/>
      <c r="AA36" s="28"/>
      <c r="AB36" s="28"/>
      <c r="AC36" s="28"/>
      <c r="AD36" s="28"/>
      <c r="AE36" s="28"/>
    </row>
    <row r="37" spans="1:31" s="2" customFormat="1" ht="14.45" customHeight="1" x14ac:dyDescent="0.2">
      <c r="A37" s="28"/>
      <c r="B37" s="29"/>
      <c r="C37" s="28"/>
      <c r="D37" s="97" t="s">
        <v>33</v>
      </c>
      <c r="E37" s="34" t="s">
        <v>34</v>
      </c>
      <c r="F37" s="102">
        <f>ROUND((SUM(BE134:BE261)),  2)</f>
        <v>0</v>
      </c>
      <c r="G37" s="103"/>
      <c r="H37" s="103"/>
      <c r="I37" s="104">
        <v>0.2</v>
      </c>
      <c r="J37" s="102">
        <f>ROUND(((SUM(BE134:BE261))*I37),  2)</f>
        <v>0</v>
      </c>
      <c r="K37" s="28"/>
      <c r="L37" s="40"/>
      <c r="S37" s="28"/>
      <c r="T37" s="28"/>
      <c r="U37" s="28"/>
      <c r="V37" s="28"/>
      <c r="W37" s="28"/>
      <c r="X37" s="28"/>
      <c r="Y37" s="28"/>
      <c r="Z37" s="28"/>
      <c r="AA37" s="28"/>
      <c r="AB37" s="28"/>
      <c r="AC37" s="28"/>
      <c r="AD37" s="28"/>
      <c r="AE37" s="28"/>
    </row>
    <row r="38" spans="1:31" s="2" customFormat="1" ht="14.45" customHeight="1" x14ac:dyDescent="0.2">
      <c r="A38" s="28"/>
      <c r="B38" s="29"/>
      <c r="C38" s="28"/>
      <c r="D38" s="28"/>
      <c r="E38" s="34" t="s">
        <v>35</v>
      </c>
      <c r="F38" s="105"/>
      <c r="G38" s="28"/>
      <c r="H38" s="28"/>
      <c r="I38" s="106">
        <v>0.2</v>
      </c>
      <c r="J38" s="105"/>
      <c r="K38" s="28"/>
      <c r="L38" s="40"/>
      <c r="S38" s="28"/>
      <c r="T38" s="28"/>
      <c r="U38" s="28"/>
      <c r="V38" s="28"/>
      <c r="W38" s="28"/>
      <c r="X38" s="28"/>
      <c r="Y38" s="28"/>
      <c r="Z38" s="28"/>
      <c r="AA38" s="28"/>
      <c r="AB38" s="28"/>
      <c r="AC38" s="28"/>
      <c r="AD38" s="28"/>
      <c r="AE38" s="28"/>
    </row>
    <row r="39" spans="1:31" s="2" customFormat="1" ht="14.45" hidden="1" customHeight="1" x14ac:dyDescent="0.2">
      <c r="A39" s="28"/>
      <c r="B39" s="29"/>
      <c r="C39" s="28"/>
      <c r="D39" s="28"/>
      <c r="E39" s="25" t="s">
        <v>36</v>
      </c>
      <c r="F39" s="105">
        <f>ROUND((SUM(BG134:BG261)),  2)</f>
        <v>0</v>
      </c>
      <c r="G39" s="28"/>
      <c r="H39" s="28"/>
      <c r="I39" s="106">
        <v>0.2</v>
      </c>
      <c r="J39" s="105">
        <f>0</f>
        <v>0</v>
      </c>
      <c r="K39" s="28"/>
      <c r="L39" s="40"/>
      <c r="S39" s="28"/>
      <c r="T39" s="28"/>
      <c r="U39" s="28"/>
      <c r="V39" s="28"/>
      <c r="W39" s="28"/>
      <c r="X39" s="28"/>
      <c r="Y39" s="28"/>
      <c r="Z39" s="28"/>
      <c r="AA39" s="28"/>
      <c r="AB39" s="28"/>
      <c r="AC39" s="28"/>
      <c r="AD39" s="28"/>
      <c r="AE39" s="28"/>
    </row>
    <row r="40" spans="1:31" s="2" customFormat="1" ht="14.45" hidden="1" customHeight="1" x14ac:dyDescent="0.2">
      <c r="A40" s="28"/>
      <c r="B40" s="29"/>
      <c r="C40" s="28"/>
      <c r="D40" s="28"/>
      <c r="E40" s="25" t="s">
        <v>37</v>
      </c>
      <c r="F40" s="105">
        <f>ROUND((SUM(BH134:BH261)),  2)</f>
        <v>0</v>
      </c>
      <c r="G40" s="28"/>
      <c r="H40" s="28"/>
      <c r="I40" s="106">
        <v>0.2</v>
      </c>
      <c r="J40" s="105">
        <f>0</f>
        <v>0</v>
      </c>
      <c r="K40" s="28"/>
      <c r="L40" s="40"/>
      <c r="S40" s="28"/>
      <c r="T40" s="28"/>
      <c r="U40" s="28"/>
      <c r="V40" s="28"/>
      <c r="W40" s="28"/>
      <c r="X40" s="28"/>
      <c r="Y40" s="28"/>
      <c r="Z40" s="28"/>
      <c r="AA40" s="28"/>
      <c r="AB40" s="28"/>
      <c r="AC40" s="28"/>
      <c r="AD40" s="28"/>
      <c r="AE40" s="28"/>
    </row>
    <row r="41" spans="1:31" s="2" customFormat="1" ht="14.45" hidden="1" customHeight="1" x14ac:dyDescent="0.2">
      <c r="A41" s="28"/>
      <c r="B41" s="29"/>
      <c r="C41" s="28"/>
      <c r="D41" s="28"/>
      <c r="E41" s="34" t="s">
        <v>38</v>
      </c>
      <c r="F41" s="102">
        <f>ROUND((SUM(BI134:BI261)),  2)</f>
        <v>0</v>
      </c>
      <c r="G41" s="103"/>
      <c r="H41" s="103"/>
      <c r="I41" s="104">
        <v>0</v>
      </c>
      <c r="J41" s="102">
        <f>0</f>
        <v>0</v>
      </c>
      <c r="K41" s="28"/>
      <c r="L41" s="40"/>
      <c r="S41" s="28"/>
      <c r="T41" s="28"/>
      <c r="U41" s="28"/>
      <c r="V41" s="28"/>
      <c r="W41" s="28"/>
      <c r="X41" s="28"/>
      <c r="Y41" s="28"/>
      <c r="Z41" s="28"/>
      <c r="AA41" s="28"/>
      <c r="AB41" s="28"/>
      <c r="AC41" s="28"/>
      <c r="AD41" s="28"/>
      <c r="AE41" s="28"/>
    </row>
    <row r="42" spans="1:31" s="2" customFormat="1" ht="6.95" customHeight="1" x14ac:dyDescent="0.2">
      <c r="A42" s="28"/>
      <c r="B42" s="29"/>
      <c r="C42" s="28"/>
      <c r="D42" s="28"/>
      <c r="E42" s="28"/>
      <c r="F42" s="28"/>
      <c r="G42" s="28"/>
      <c r="H42" s="28"/>
      <c r="I42" s="28"/>
      <c r="J42" s="28"/>
      <c r="K42" s="28"/>
      <c r="L42" s="40"/>
      <c r="S42" s="28"/>
      <c r="T42" s="28"/>
      <c r="U42" s="28"/>
      <c r="V42" s="28"/>
      <c r="W42" s="28"/>
      <c r="X42" s="28"/>
      <c r="Y42" s="28"/>
      <c r="Z42" s="28"/>
      <c r="AA42" s="28"/>
      <c r="AB42" s="28"/>
      <c r="AC42" s="28"/>
      <c r="AD42" s="28"/>
      <c r="AE42" s="28"/>
    </row>
    <row r="43" spans="1:31" s="2" customFormat="1" ht="25.35" customHeight="1" x14ac:dyDescent="0.2">
      <c r="A43" s="28"/>
      <c r="B43" s="29"/>
      <c r="C43" s="107"/>
      <c r="D43" s="108" t="s">
        <v>39</v>
      </c>
      <c r="E43" s="58"/>
      <c r="F43" s="58"/>
      <c r="G43" s="109" t="s">
        <v>40</v>
      </c>
      <c r="H43" s="110" t="s">
        <v>41</v>
      </c>
      <c r="I43" s="58"/>
      <c r="J43" s="111"/>
      <c r="K43" s="112"/>
      <c r="L43" s="40"/>
      <c r="S43" s="28"/>
      <c r="T43" s="28"/>
      <c r="U43" s="28"/>
      <c r="V43" s="28"/>
      <c r="W43" s="28"/>
      <c r="X43" s="28"/>
      <c r="Y43" s="28"/>
      <c r="Z43" s="28"/>
      <c r="AA43" s="28"/>
      <c r="AB43" s="28"/>
      <c r="AC43" s="28"/>
      <c r="AD43" s="28"/>
      <c r="AE43" s="28"/>
    </row>
    <row r="44" spans="1:31" s="2" customFormat="1" ht="14.45" customHeight="1" x14ac:dyDescent="0.2">
      <c r="A44" s="28"/>
      <c r="B44" s="29"/>
      <c r="C44" s="28"/>
      <c r="D44" s="28"/>
      <c r="E44" s="28"/>
      <c r="F44" s="28"/>
      <c r="G44" s="28"/>
      <c r="H44" s="28"/>
      <c r="I44" s="28"/>
      <c r="J44" s="28"/>
      <c r="K44" s="28"/>
      <c r="L44" s="40"/>
      <c r="S44" s="28"/>
      <c r="T44" s="28"/>
      <c r="U44" s="28"/>
      <c r="V44" s="28"/>
      <c r="W44" s="28"/>
      <c r="X44" s="28"/>
      <c r="Y44" s="28"/>
      <c r="Z44" s="28"/>
      <c r="AA44" s="28"/>
      <c r="AB44" s="28"/>
      <c r="AC44" s="28"/>
      <c r="AD44" s="28"/>
      <c r="AE44" s="28"/>
    </row>
    <row r="45" spans="1:31" s="1" customFormat="1" ht="14.45" customHeight="1" x14ac:dyDescent="0.2">
      <c r="B45" s="19"/>
      <c r="L45" s="19"/>
    </row>
    <row r="46" spans="1:31" s="1" customFormat="1" ht="14.45" customHeight="1" x14ac:dyDescent="0.2">
      <c r="B46" s="19"/>
      <c r="L46" s="19"/>
    </row>
    <row r="47" spans="1:31" s="1" customFormat="1" ht="14.45" customHeight="1" x14ac:dyDescent="0.2">
      <c r="B47" s="19"/>
      <c r="L47" s="19"/>
    </row>
    <row r="48" spans="1:31" s="1" customFormat="1" ht="14.45" customHeight="1" x14ac:dyDescent="0.2">
      <c r="B48" s="19"/>
      <c r="L48" s="19"/>
    </row>
    <row r="49" spans="1:31" s="1" customFormat="1" ht="14.45" customHeight="1" x14ac:dyDescent="0.2">
      <c r="B49" s="19"/>
      <c r="L49" s="19"/>
    </row>
    <row r="50" spans="1:31" s="2" customFormat="1" ht="14.45" customHeight="1" x14ac:dyDescent="0.2">
      <c r="B50" s="40"/>
      <c r="D50" s="41" t="s">
        <v>42</v>
      </c>
      <c r="E50" s="42"/>
      <c r="F50" s="42"/>
      <c r="G50" s="41" t="s">
        <v>43</v>
      </c>
      <c r="H50" s="42"/>
      <c r="I50" s="42"/>
      <c r="J50" s="42"/>
      <c r="K50" s="42"/>
      <c r="L50" s="40"/>
    </row>
    <row r="51" spans="1:31" x14ac:dyDescent="0.2">
      <c r="B51" s="19"/>
      <c r="L51" s="19"/>
    </row>
    <row r="52" spans="1:31" x14ac:dyDescent="0.2">
      <c r="B52" s="19"/>
      <c r="L52" s="19"/>
    </row>
    <row r="53" spans="1:31" x14ac:dyDescent="0.2">
      <c r="B53" s="19"/>
      <c r="L53" s="19"/>
    </row>
    <row r="54" spans="1:31" x14ac:dyDescent="0.2">
      <c r="B54" s="19"/>
      <c r="L54" s="19"/>
    </row>
    <row r="55" spans="1:31" x14ac:dyDescent="0.2">
      <c r="B55" s="19"/>
      <c r="L55" s="19"/>
    </row>
    <row r="56" spans="1:31" x14ac:dyDescent="0.2">
      <c r="B56" s="19"/>
      <c r="L56" s="19"/>
    </row>
    <row r="57" spans="1:31" x14ac:dyDescent="0.2">
      <c r="B57" s="19"/>
      <c r="L57" s="19"/>
    </row>
    <row r="58" spans="1:31" x14ac:dyDescent="0.2">
      <c r="B58" s="19"/>
      <c r="L58" s="19"/>
    </row>
    <row r="59" spans="1:31" x14ac:dyDescent="0.2">
      <c r="B59" s="19"/>
      <c r="L59" s="19"/>
    </row>
    <row r="60" spans="1:31" x14ac:dyDescent="0.2">
      <c r="B60" s="19"/>
      <c r="L60" s="19"/>
    </row>
    <row r="61" spans="1:31" s="2" customFormat="1" ht="12.75" x14ac:dyDescent="0.2">
      <c r="A61" s="28"/>
      <c r="B61" s="29"/>
      <c r="C61" s="28"/>
      <c r="D61" s="43" t="s">
        <v>44</v>
      </c>
      <c r="E61" s="31"/>
      <c r="F61" s="113" t="s">
        <v>45</v>
      </c>
      <c r="G61" s="43" t="s">
        <v>44</v>
      </c>
      <c r="H61" s="31"/>
      <c r="I61" s="31"/>
      <c r="J61" s="114" t="s">
        <v>45</v>
      </c>
      <c r="K61" s="31"/>
      <c r="L61" s="40"/>
      <c r="S61" s="28"/>
      <c r="T61" s="28"/>
      <c r="U61" s="28"/>
      <c r="V61" s="28"/>
      <c r="W61" s="28"/>
      <c r="X61" s="28"/>
      <c r="Y61" s="28"/>
      <c r="Z61" s="28"/>
      <c r="AA61" s="28"/>
      <c r="AB61" s="28"/>
      <c r="AC61" s="28"/>
      <c r="AD61" s="28"/>
      <c r="AE61" s="28"/>
    </row>
    <row r="62" spans="1:31" x14ac:dyDescent="0.2">
      <c r="B62" s="19"/>
      <c r="L62" s="19"/>
    </row>
    <row r="63" spans="1:31" x14ac:dyDescent="0.2">
      <c r="B63" s="19"/>
      <c r="L63" s="19"/>
    </row>
    <row r="64" spans="1:31" x14ac:dyDescent="0.2">
      <c r="B64" s="19"/>
      <c r="L64" s="19"/>
    </row>
    <row r="65" spans="1:31" s="2" customFormat="1" ht="12.75" x14ac:dyDescent="0.2">
      <c r="A65" s="28"/>
      <c r="B65" s="29"/>
      <c r="C65" s="28"/>
      <c r="D65" s="41" t="s">
        <v>46</v>
      </c>
      <c r="E65" s="44"/>
      <c r="F65" s="44"/>
      <c r="G65" s="41" t="s">
        <v>47</v>
      </c>
      <c r="H65" s="44"/>
      <c r="I65" s="44"/>
      <c r="J65" s="44"/>
      <c r="K65" s="44"/>
      <c r="L65" s="40"/>
      <c r="S65" s="28"/>
      <c r="T65" s="28"/>
      <c r="U65" s="28"/>
      <c r="V65" s="28"/>
      <c r="W65" s="28"/>
      <c r="X65" s="28"/>
      <c r="Y65" s="28"/>
      <c r="Z65" s="28"/>
      <c r="AA65" s="28"/>
      <c r="AB65" s="28"/>
      <c r="AC65" s="28"/>
      <c r="AD65" s="28"/>
      <c r="AE65" s="28"/>
    </row>
    <row r="66" spans="1:31" x14ac:dyDescent="0.2">
      <c r="B66" s="19"/>
      <c r="L66" s="19"/>
    </row>
    <row r="67" spans="1:31" x14ac:dyDescent="0.2">
      <c r="B67" s="19"/>
      <c r="L67" s="19"/>
    </row>
    <row r="68" spans="1:31" x14ac:dyDescent="0.2">
      <c r="B68" s="19"/>
      <c r="L68" s="19"/>
    </row>
    <row r="69" spans="1:31" x14ac:dyDescent="0.2">
      <c r="B69" s="19"/>
      <c r="L69" s="19"/>
    </row>
    <row r="70" spans="1:31" x14ac:dyDescent="0.2">
      <c r="B70" s="19"/>
      <c r="L70" s="19"/>
    </row>
    <row r="71" spans="1:31" x14ac:dyDescent="0.2">
      <c r="B71" s="19"/>
      <c r="L71" s="19"/>
    </row>
    <row r="72" spans="1:31" x14ac:dyDescent="0.2">
      <c r="B72" s="19"/>
      <c r="L72" s="19"/>
    </row>
    <row r="73" spans="1:31" x14ac:dyDescent="0.2">
      <c r="B73" s="19"/>
      <c r="L73" s="19"/>
    </row>
    <row r="74" spans="1:31" x14ac:dyDescent="0.2">
      <c r="B74" s="19"/>
      <c r="L74" s="19"/>
    </row>
    <row r="75" spans="1:31" x14ac:dyDescent="0.2">
      <c r="B75" s="19"/>
      <c r="L75" s="19"/>
    </row>
    <row r="76" spans="1:31" s="2" customFormat="1" ht="12.75" x14ac:dyDescent="0.2">
      <c r="A76" s="28"/>
      <c r="B76" s="29"/>
      <c r="C76" s="28"/>
      <c r="D76" s="43" t="s">
        <v>44</v>
      </c>
      <c r="E76" s="31"/>
      <c r="F76" s="113" t="s">
        <v>45</v>
      </c>
      <c r="G76" s="43" t="s">
        <v>44</v>
      </c>
      <c r="H76" s="31"/>
      <c r="I76" s="31"/>
      <c r="J76" s="114" t="s">
        <v>45</v>
      </c>
      <c r="K76" s="31"/>
      <c r="L76" s="40"/>
      <c r="S76" s="28"/>
      <c r="T76" s="28"/>
      <c r="U76" s="28"/>
      <c r="V76" s="28"/>
      <c r="W76" s="28"/>
      <c r="X76" s="28"/>
      <c r="Y76" s="28"/>
      <c r="Z76" s="28"/>
      <c r="AA76" s="28"/>
      <c r="AB76" s="28"/>
      <c r="AC76" s="28"/>
      <c r="AD76" s="28"/>
      <c r="AE76" s="28"/>
    </row>
    <row r="77" spans="1:31" s="2" customFormat="1" ht="14.45" customHeight="1" x14ac:dyDescent="0.2">
      <c r="A77" s="28"/>
      <c r="B77" s="45"/>
      <c r="C77" s="46"/>
      <c r="D77" s="46"/>
      <c r="E77" s="46"/>
      <c r="F77" s="46"/>
      <c r="G77" s="46"/>
      <c r="H77" s="46"/>
      <c r="I77" s="46"/>
      <c r="J77" s="46"/>
      <c r="K77" s="46"/>
      <c r="L77" s="40"/>
      <c r="S77" s="28"/>
      <c r="T77" s="28"/>
      <c r="U77" s="28"/>
      <c r="V77" s="28"/>
      <c r="W77" s="28"/>
      <c r="X77" s="28"/>
      <c r="Y77" s="28"/>
      <c r="Z77" s="28"/>
      <c r="AA77" s="28"/>
      <c r="AB77" s="28"/>
      <c r="AC77" s="28"/>
      <c r="AD77" s="28"/>
      <c r="AE77" s="28"/>
    </row>
    <row r="81" spans="1:31" s="2" customFormat="1" ht="6.95" customHeight="1" x14ac:dyDescent="0.2">
      <c r="A81" s="28"/>
      <c r="B81" s="47"/>
      <c r="C81" s="48"/>
      <c r="D81" s="48"/>
      <c r="E81" s="48"/>
      <c r="F81" s="48"/>
      <c r="G81" s="48"/>
      <c r="H81" s="48"/>
      <c r="I81" s="48"/>
      <c r="J81" s="48"/>
      <c r="K81" s="48"/>
      <c r="L81" s="40"/>
      <c r="S81" s="28"/>
      <c r="T81" s="28"/>
      <c r="U81" s="28"/>
      <c r="V81" s="28"/>
      <c r="W81" s="28"/>
      <c r="X81" s="28"/>
      <c r="Y81" s="28"/>
      <c r="Z81" s="28"/>
      <c r="AA81" s="28"/>
      <c r="AB81" s="28"/>
      <c r="AC81" s="28"/>
      <c r="AD81" s="28"/>
      <c r="AE81" s="28"/>
    </row>
    <row r="82" spans="1:31" s="2" customFormat="1" ht="24.95" customHeight="1" x14ac:dyDescent="0.2">
      <c r="A82" s="28"/>
      <c r="B82" s="29"/>
      <c r="C82" s="20" t="s">
        <v>145</v>
      </c>
      <c r="D82" s="28"/>
      <c r="E82" s="28"/>
      <c r="F82" s="28"/>
      <c r="G82" s="28"/>
      <c r="H82" s="28"/>
      <c r="I82" s="28"/>
      <c r="J82" s="28"/>
      <c r="K82" s="28"/>
      <c r="L82" s="40"/>
      <c r="S82" s="28"/>
      <c r="T82" s="28"/>
      <c r="U82" s="28"/>
      <c r="V82" s="28"/>
      <c r="W82" s="28"/>
      <c r="X82" s="28"/>
      <c r="Y82" s="28"/>
      <c r="Z82" s="28"/>
      <c r="AA82" s="28"/>
      <c r="AB82" s="28"/>
      <c r="AC82" s="28"/>
      <c r="AD82" s="28"/>
      <c r="AE82" s="28"/>
    </row>
    <row r="83" spans="1:31" s="2" customFormat="1" ht="6.95" customHeight="1" x14ac:dyDescent="0.2">
      <c r="A83" s="28"/>
      <c r="B83" s="29"/>
      <c r="C83" s="28"/>
      <c r="D83" s="28"/>
      <c r="E83" s="28"/>
      <c r="F83" s="28"/>
      <c r="G83" s="28"/>
      <c r="H83" s="28"/>
      <c r="I83" s="28"/>
      <c r="J83" s="28"/>
      <c r="K83" s="28"/>
      <c r="L83" s="40"/>
      <c r="S83" s="28"/>
      <c r="T83" s="28"/>
      <c r="U83" s="28"/>
      <c r="V83" s="28"/>
      <c r="W83" s="28"/>
      <c r="X83" s="28"/>
      <c r="Y83" s="28"/>
      <c r="Z83" s="28"/>
      <c r="AA83" s="28"/>
      <c r="AB83" s="28"/>
      <c r="AC83" s="28"/>
      <c r="AD83" s="28"/>
      <c r="AE83" s="28"/>
    </row>
    <row r="84" spans="1:31" s="2" customFormat="1" ht="12" customHeight="1" x14ac:dyDescent="0.2">
      <c r="A84" s="28"/>
      <c r="B84" s="29"/>
      <c r="C84" s="25" t="s">
        <v>11</v>
      </c>
      <c r="D84" s="28"/>
      <c r="E84" s="28"/>
      <c r="F84" s="28"/>
      <c r="G84" s="28"/>
      <c r="H84" s="28"/>
      <c r="I84" s="28"/>
      <c r="J84" s="28"/>
      <c r="K84" s="28"/>
      <c r="L84" s="40"/>
      <c r="S84" s="28"/>
      <c r="T84" s="28"/>
      <c r="U84" s="28"/>
      <c r="V84" s="28"/>
      <c r="W84" s="28"/>
      <c r="X84" s="28"/>
      <c r="Y84" s="28"/>
      <c r="Z84" s="28"/>
      <c r="AA84" s="28"/>
      <c r="AB84" s="28"/>
      <c r="AC84" s="28"/>
      <c r="AD84" s="28"/>
      <c r="AE84" s="28"/>
    </row>
    <row r="85" spans="1:31" s="2" customFormat="1" ht="16.5" customHeight="1" x14ac:dyDescent="0.2">
      <c r="A85" s="28"/>
      <c r="B85" s="29"/>
      <c r="C85" s="28"/>
      <c r="D85" s="28"/>
      <c r="E85" s="353" t="str">
        <f>E7</f>
        <v>Lipany OOPZ, Rekonštrukcia objektu</v>
      </c>
      <c r="F85" s="354"/>
      <c r="G85" s="354"/>
      <c r="H85" s="354"/>
      <c r="I85" s="28"/>
      <c r="J85" s="28"/>
      <c r="K85" s="28"/>
      <c r="L85" s="40"/>
      <c r="S85" s="28"/>
      <c r="T85" s="28"/>
      <c r="U85" s="28"/>
      <c r="V85" s="28"/>
      <c r="W85" s="28"/>
      <c r="X85" s="28"/>
      <c r="Y85" s="28"/>
      <c r="Z85" s="28"/>
      <c r="AA85" s="28"/>
      <c r="AB85" s="28"/>
      <c r="AC85" s="28"/>
      <c r="AD85" s="28"/>
      <c r="AE85" s="28"/>
    </row>
    <row r="86" spans="1:31" s="1" customFormat="1" ht="12" customHeight="1" x14ac:dyDescent="0.2">
      <c r="B86" s="19"/>
      <c r="C86" s="25" t="s">
        <v>139</v>
      </c>
      <c r="E86" s="202"/>
      <c r="F86" s="202"/>
      <c r="G86" s="202"/>
      <c r="H86" s="202"/>
      <c r="L86" s="19"/>
    </row>
    <row r="87" spans="1:31" s="1" customFormat="1" ht="16.5" customHeight="1" x14ac:dyDescent="0.2">
      <c r="B87" s="19"/>
      <c r="E87" s="353" t="s">
        <v>140</v>
      </c>
      <c r="F87" s="356"/>
      <c r="G87" s="356"/>
      <c r="H87" s="356"/>
      <c r="L87" s="19"/>
    </row>
    <row r="88" spans="1:31" s="1" customFormat="1" ht="12" customHeight="1" x14ac:dyDescent="0.2">
      <c r="B88" s="19"/>
      <c r="C88" s="25" t="s">
        <v>141</v>
      </c>
      <c r="E88" s="202"/>
      <c r="F88" s="202"/>
      <c r="G88" s="202"/>
      <c r="H88" s="202"/>
      <c r="L88" s="19"/>
    </row>
    <row r="89" spans="1:31" s="2" customFormat="1" ht="16.5" customHeight="1" x14ac:dyDescent="0.2">
      <c r="A89" s="28"/>
      <c r="B89" s="29"/>
      <c r="C89" s="28"/>
      <c r="D89" s="28"/>
      <c r="E89" s="354" t="s">
        <v>142</v>
      </c>
      <c r="F89" s="355"/>
      <c r="G89" s="355"/>
      <c r="H89" s="355"/>
      <c r="I89" s="28"/>
      <c r="J89" s="28"/>
      <c r="K89" s="28"/>
      <c r="L89" s="40"/>
      <c r="S89" s="28"/>
      <c r="T89" s="28"/>
      <c r="U89" s="28"/>
      <c r="V89" s="28"/>
      <c r="W89" s="28"/>
      <c r="X89" s="28"/>
      <c r="Y89" s="28"/>
      <c r="Z89" s="28"/>
      <c r="AA89" s="28"/>
      <c r="AB89" s="28"/>
      <c r="AC89" s="28"/>
      <c r="AD89" s="28"/>
      <c r="AE89" s="28"/>
    </row>
    <row r="90" spans="1:31" s="2" customFormat="1" ht="12" customHeight="1" x14ac:dyDescent="0.2">
      <c r="A90" s="28"/>
      <c r="B90" s="29"/>
      <c r="C90" s="25" t="s">
        <v>143</v>
      </c>
      <c r="D90" s="28"/>
      <c r="E90" s="28"/>
      <c r="F90" s="2" t="s">
        <v>2883</v>
      </c>
      <c r="G90" s="28"/>
      <c r="H90" s="28"/>
      <c r="I90" s="28"/>
      <c r="J90" s="28"/>
      <c r="K90" s="28"/>
      <c r="L90" s="40"/>
      <c r="S90" s="28"/>
      <c r="T90" s="28"/>
      <c r="U90" s="28"/>
      <c r="V90" s="28"/>
      <c r="W90" s="28"/>
      <c r="X90" s="28"/>
      <c r="Y90" s="28"/>
      <c r="Z90" s="28"/>
      <c r="AA90" s="28"/>
      <c r="AB90" s="28"/>
      <c r="AC90" s="28"/>
      <c r="AD90" s="28"/>
      <c r="AE90" s="28"/>
    </row>
    <row r="91" spans="1:31" s="2" customFormat="1" ht="16.5" customHeight="1" x14ac:dyDescent="0.2">
      <c r="A91" s="28"/>
      <c r="B91" s="29"/>
      <c r="C91" s="28"/>
      <c r="D91" s="28"/>
      <c r="E91" s="333" t="str">
        <f>E13</f>
        <v>3 - Výmena otvorových konštrukcií</v>
      </c>
      <c r="F91" s="357"/>
      <c r="G91" s="357"/>
      <c r="H91" s="357"/>
      <c r="I91" s="28"/>
      <c r="J91" s="28"/>
      <c r="K91" s="28"/>
      <c r="L91" s="40"/>
      <c r="S91" s="28"/>
      <c r="T91" s="28"/>
      <c r="U91" s="28"/>
      <c r="V91" s="28"/>
      <c r="W91" s="28"/>
      <c r="X91" s="28"/>
      <c r="Y91" s="28"/>
      <c r="Z91" s="28"/>
      <c r="AA91" s="28"/>
      <c r="AB91" s="28"/>
      <c r="AC91" s="28"/>
      <c r="AD91" s="28"/>
      <c r="AE91" s="28"/>
    </row>
    <row r="92" spans="1:31" s="2" customFormat="1" ht="6.95" customHeight="1" x14ac:dyDescent="0.2">
      <c r="A92" s="28"/>
      <c r="B92" s="29"/>
      <c r="C92" s="28"/>
      <c r="D92" s="28"/>
      <c r="E92" s="28"/>
      <c r="F92" s="28"/>
      <c r="G92" s="28"/>
      <c r="H92" s="28"/>
      <c r="I92" s="28"/>
      <c r="J92" s="28"/>
      <c r="K92" s="28"/>
      <c r="L92" s="40"/>
      <c r="S92" s="28"/>
      <c r="T92" s="28"/>
      <c r="U92" s="28"/>
      <c r="V92" s="28"/>
      <c r="W92" s="28"/>
      <c r="X92" s="28"/>
      <c r="Y92" s="28"/>
      <c r="Z92" s="28"/>
      <c r="AA92" s="28"/>
      <c r="AB92" s="28"/>
      <c r="AC92" s="28"/>
      <c r="AD92" s="28"/>
      <c r="AE92" s="28"/>
    </row>
    <row r="93" spans="1:31" s="2" customFormat="1" ht="12" customHeight="1" x14ac:dyDescent="0.2">
      <c r="A93" s="28"/>
      <c r="B93" s="29"/>
      <c r="C93" s="25" t="s">
        <v>15</v>
      </c>
      <c r="D93" s="28"/>
      <c r="E93" s="28"/>
      <c r="F93" s="23" t="str">
        <f>F16</f>
        <v xml:space="preserve"> </v>
      </c>
      <c r="G93" s="28"/>
      <c r="H93" s="28"/>
      <c r="I93" s="25" t="s">
        <v>17</v>
      </c>
      <c r="J93" s="53" t="str">
        <f>IF(J16="","",J16)</f>
        <v>16.12.2022</v>
      </c>
      <c r="K93" s="28"/>
      <c r="L93" s="40"/>
      <c r="S93" s="28"/>
      <c r="T93" s="28"/>
      <c r="U93" s="28"/>
      <c r="V93" s="28"/>
      <c r="W93" s="28"/>
      <c r="X93" s="28"/>
      <c r="Y93" s="28"/>
      <c r="Z93" s="28"/>
      <c r="AA93" s="28"/>
      <c r="AB93" s="28"/>
      <c r="AC93" s="28"/>
      <c r="AD93" s="28"/>
      <c r="AE93" s="28"/>
    </row>
    <row r="94" spans="1:31" s="2" customFormat="1" ht="6.95" customHeight="1" x14ac:dyDescent="0.2">
      <c r="A94" s="28"/>
      <c r="B94" s="29"/>
      <c r="C94" s="28"/>
      <c r="D94" s="28"/>
      <c r="E94" s="28"/>
      <c r="F94" s="28"/>
      <c r="G94" s="28"/>
      <c r="H94" s="28"/>
      <c r="I94" s="28"/>
      <c r="J94" s="28"/>
      <c r="K94" s="28"/>
      <c r="L94" s="40"/>
      <c r="S94" s="28"/>
      <c r="T94" s="28"/>
      <c r="U94" s="28"/>
      <c r="V94" s="28"/>
      <c r="W94" s="28"/>
      <c r="X94" s="28"/>
      <c r="Y94" s="28"/>
      <c r="Z94" s="28"/>
      <c r="AA94" s="28"/>
      <c r="AB94" s="28"/>
      <c r="AC94" s="28"/>
      <c r="AD94" s="28"/>
      <c r="AE94" s="28"/>
    </row>
    <row r="95" spans="1:31" s="2" customFormat="1" ht="40.15" customHeight="1" x14ac:dyDescent="0.2">
      <c r="A95" s="28"/>
      <c r="B95" s="29"/>
      <c r="C95" s="25" t="s">
        <v>19</v>
      </c>
      <c r="D95" s="28"/>
      <c r="E95" s="28"/>
      <c r="F95" s="23" t="str">
        <f>E19</f>
        <v xml:space="preserve"> </v>
      </c>
      <c r="G95" s="28"/>
      <c r="H95" s="28"/>
      <c r="I95" s="25" t="s">
        <v>23</v>
      </c>
      <c r="J95" s="26" t="str">
        <f>E25</f>
        <v>LTK projekt, s.r.o., Jánošíkova 5, 0890 01 Prešov</v>
      </c>
      <c r="K95" s="28"/>
      <c r="L95" s="40"/>
      <c r="S95" s="28"/>
      <c r="T95" s="28"/>
      <c r="U95" s="28"/>
      <c r="V95" s="28"/>
      <c r="W95" s="28"/>
      <c r="X95" s="28"/>
      <c r="Y95" s="28"/>
      <c r="Z95" s="28"/>
      <c r="AA95" s="28"/>
      <c r="AB95" s="28"/>
      <c r="AC95" s="28"/>
      <c r="AD95" s="28"/>
      <c r="AE95" s="28"/>
    </row>
    <row r="96" spans="1:31" s="2" customFormat="1" ht="15.2" customHeight="1" x14ac:dyDescent="0.2">
      <c r="A96" s="28"/>
      <c r="B96" s="29"/>
      <c r="C96" s="25" t="s">
        <v>22</v>
      </c>
      <c r="D96" s="28"/>
      <c r="E96" s="28"/>
      <c r="F96" s="23" t="str">
        <f>IF(E22="","",E22)</f>
        <v xml:space="preserve"> </v>
      </c>
      <c r="G96" s="28"/>
      <c r="H96" s="28"/>
      <c r="I96" s="25" t="s">
        <v>26</v>
      </c>
      <c r="J96" s="26" t="str">
        <f>E28</f>
        <v>Ing. Ľubomnír Tkáč</v>
      </c>
      <c r="K96" s="28"/>
      <c r="L96" s="40"/>
      <c r="S96" s="28"/>
      <c r="T96" s="28"/>
      <c r="U96" s="28"/>
      <c r="V96" s="28"/>
      <c r="W96" s="28"/>
      <c r="X96" s="28"/>
      <c r="Y96" s="28"/>
      <c r="Z96" s="28"/>
      <c r="AA96" s="28"/>
      <c r="AB96" s="28"/>
      <c r="AC96" s="28"/>
      <c r="AD96" s="28"/>
      <c r="AE96" s="28"/>
    </row>
    <row r="97" spans="1:47" s="2" customFormat="1" ht="10.35" customHeight="1" x14ac:dyDescent="0.2">
      <c r="A97" s="28"/>
      <c r="B97" s="29"/>
      <c r="C97" s="28"/>
      <c r="D97" s="28"/>
      <c r="E97" s="28"/>
      <c r="F97" s="28"/>
      <c r="G97" s="28"/>
      <c r="H97" s="28"/>
      <c r="I97" s="28"/>
      <c r="J97" s="28"/>
      <c r="K97" s="28"/>
      <c r="L97" s="40"/>
      <c r="S97" s="28"/>
      <c r="T97" s="28"/>
      <c r="U97" s="28"/>
      <c r="V97" s="28"/>
      <c r="W97" s="28"/>
      <c r="X97" s="28"/>
      <c r="Y97" s="28"/>
      <c r="Z97" s="28"/>
      <c r="AA97" s="28"/>
      <c r="AB97" s="28"/>
      <c r="AC97" s="28"/>
      <c r="AD97" s="28"/>
      <c r="AE97" s="28"/>
    </row>
    <row r="98" spans="1:47" s="2" customFormat="1" ht="29.25" customHeight="1" x14ac:dyDescent="0.2">
      <c r="A98" s="28"/>
      <c r="B98" s="29"/>
      <c r="C98" s="115" t="s">
        <v>146</v>
      </c>
      <c r="D98" s="107"/>
      <c r="E98" s="107"/>
      <c r="F98" s="107"/>
      <c r="G98" s="107"/>
      <c r="H98" s="107"/>
      <c r="I98" s="107"/>
      <c r="J98" s="116" t="s">
        <v>147</v>
      </c>
      <c r="K98" s="107"/>
      <c r="L98" s="40"/>
      <c r="S98" s="28"/>
      <c r="T98" s="28"/>
      <c r="U98" s="28"/>
      <c r="V98" s="28"/>
      <c r="W98" s="28"/>
      <c r="X98" s="28"/>
      <c r="Y98" s="28"/>
      <c r="Z98" s="28"/>
      <c r="AA98" s="28"/>
      <c r="AB98" s="28"/>
      <c r="AC98" s="28"/>
      <c r="AD98" s="28"/>
      <c r="AE98" s="28"/>
    </row>
    <row r="99" spans="1:47" s="2" customFormat="1" ht="10.35" customHeight="1" x14ac:dyDescent="0.2">
      <c r="A99" s="28"/>
      <c r="B99" s="29"/>
      <c r="C99" s="28"/>
      <c r="D99" s="28"/>
      <c r="E99" s="28"/>
      <c r="F99" s="28"/>
      <c r="G99" s="28"/>
      <c r="H99" s="28"/>
      <c r="I99" s="28"/>
      <c r="J99" s="28"/>
      <c r="K99" s="28"/>
      <c r="L99" s="40"/>
      <c r="S99" s="28"/>
      <c r="T99" s="28"/>
      <c r="U99" s="28"/>
      <c r="V99" s="28"/>
      <c r="W99" s="28"/>
      <c r="X99" s="28"/>
      <c r="Y99" s="28"/>
      <c r="Z99" s="28"/>
      <c r="AA99" s="28"/>
      <c r="AB99" s="28"/>
      <c r="AC99" s="28"/>
      <c r="AD99" s="28"/>
      <c r="AE99" s="28"/>
    </row>
    <row r="100" spans="1:47" s="2" customFormat="1" ht="22.9" customHeight="1" x14ac:dyDescent="0.2">
      <c r="A100" s="28"/>
      <c r="B100" s="29"/>
      <c r="C100" s="117" t="s">
        <v>148</v>
      </c>
      <c r="D100" s="28"/>
      <c r="E100" s="28"/>
      <c r="F100" s="28"/>
      <c r="G100" s="28"/>
      <c r="H100" s="28"/>
      <c r="I100" s="28"/>
      <c r="J100" s="69"/>
      <c r="K100" s="28"/>
      <c r="L100" s="40"/>
      <c r="S100" s="28"/>
      <c r="T100" s="28"/>
      <c r="U100" s="28"/>
      <c r="V100" s="28"/>
      <c r="W100" s="28"/>
      <c r="X100" s="28"/>
      <c r="Y100" s="28"/>
      <c r="Z100" s="28"/>
      <c r="AA100" s="28"/>
      <c r="AB100" s="28"/>
      <c r="AC100" s="28"/>
      <c r="AD100" s="28"/>
      <c r="AE100" s="28"/>
      <c r="AU100" s="16" t="s">
        <v>149</v>
      </c>
    </row>
    <row r="101" spans="1:47" s="9" customFormat="1" ht="24.95" customHeight="1" x14ac:dyDescent="0.2">
      <c r="B101" s="118"/>
      <c r="D101" s="119" t="s">
        <v>150</v>
      </c>
      <c r="E101" s="120"/>
      <c r="F101" s="120"/>
      <c r="G101" s="120"/>
      <c r="H101" s="120"/>
      <c r="I101" s="120"/>
      <c r="J101" s="121"/>
      <c r="L101" s="118"/>
    </row>
    <row r="102" spans="1:47" s="10" customFormat="1" ht="19.899999999999999" customHeight="1" x14ac:dyDescent="0.2">
      <c r="B102" s="122"/>
      <c r="D102" s="123" t="s">
        <v>687</v>
      </c>
      <c r="E102" s="124"/>
      <c r="F102" s="124"/>
      <c r="G102" s="124"/>
      <c r="H102" s="124"/>
      <c r="I102" s="124"/>
      <c r="J102" s="125"/>
      <c r="L102" s="122"/>
    </row>
    <row r="103" spans="1:47" s="10" customFormat="1" ht="19.899999999999999" customHeight="1" x14ac:dyDescent="0.2">
      <c r="B103" s="122"/>
      <c r="D103" s="123" t="s">
        <v>151</v>
      </c>
      <c r="E103" s="124"/>
      <c r="F103" s="124"/>
      <c r="G103" s="124"/>
      <c r="H103" s="124"/>
      <c r="I103" s="124"/>
      <c r="J103" s="125"/>
      <c r="L103" s="122"/>
    </row>
    <row r="104" spans="1:47" s="10" customFormat="1" ht="19.899999999999999" customHeight="1" x14ac:dyDescent="0.2">
      <c r="B104" s="122"/>
      <c r="D104" s="123" t="s">
        <v>152</v>
      </c>
      <c r="E104" s="124"/>
      <c r="F104" s="124"/>
      <c r="G104" s="124"/>
      <c r="H104" s="124"/>
      <c r="I104" s="124"/>
      <c r="J104" s="125"/>
      <c r="L104" s="122"/>
    </row>
    <row r="105" spans="1:47" s="10" customFormat="1" ht="19.899999999999999" customHeight="1" x14ac:dyDescent="0.2">
      <c r="B105" s="122"/>
      <c r="D105" s="123" t="s">
        <v>153</v>
      </c>
      <c r="E105" s="124"/>
      <c r="F105" s="124"/>
      <c r="G105" s="124"/>
      <c r="H105" s="124"/>
      <c r="I105" s="124"/>
      <c r="J105" s="125"/>
      <c r="L105" s="122"/>
    </row>
    <row r="106" spans="1:47" s="9" customFormat="1" ht="24.95" customHeight="1" x14ac:dyDescent="0.2">
      <c r="B106" s="118"/>
      <c r="D106" s="119" t="s">
        <v>154</v>
      </c>
      <c r="E106" s="120"/>
      <c r="F106" s="120"/>
      <c r="G106" s="120"/>
      <c r="H106" s="120"/>
      <c r="I106" s="120"/>
      <c r="J106" s="121"/>
      <c r="L106" s="118"/>
    </row>
    <row r="107" spans="1:47" s="10" customFormat="1" ht="19.899999999999999" customHeight="1" x14ac:dyDescent="0.2">
      <c r="B107" s="122"/>
      <c r="D107" s="123" t="s">
        <v>435</v>
      </c>
      <c r="E107" s="124"/>
      <c r="F107" s="124"/>
      <c r="G107" s="124"/>
      <c r="H107" s="124"/>
      <c r="I107" s="124"/>
      <c r="J107" s="125"/>
      <c r="L107" s="122"/>
    </row>
    <row r="108" spans="1:47" s="10" customFormat="1" ht="19.899999999999999" customHeight="1" x14ac:dyDescent="0.2">
      <c r="B108" s="122"/>
      <c r="D108" s="123" t="s">
        <v>157</v>
      </c>
      <c r="E108" s="124"/>
      <c r="F108" s="124"/>
      <c r="G108" s="124"/>
      <c r="H108" s="124"/>
      <c r="I108" s="124"/>
      <c r="J108" s="125"/>
      <c r="L108" s="122"/>
    </row>
    <row r="109" spans="1:47" s="10" customFormat="1" ht="19.899999999999999" customHeight="1" x14ac:dyDescent="0.2">
      <c r="B109" s="122"/>
      <c r="D109" s="123" t="s">
        <v>158</v>
      </c>
      <c r="E109" s="124"/>
      <c r="F109" s="124"/>
      <c r="G109" s="124"/>
      <c r="H109" s="124"/>
      <c r="I109" s="124"/>
      <c r="J109" s="125"/>
      <c r="L109" s="122"/>
    </row>
    <row r="110" spans="1:47" s="10" customFormat="1" ht="19.899999999999999" customHeight="1" x14ac:dyDescent="0.2">
      <c r="B110" s="122"/>
      <c r="D110" s="123" t="s">
        <v>160</v>
      </c>
      <c r="E110" s="124"/>
      <c r="F110" s="124"/>
      <c r="G110" s="124"/>
      <c r="H110" s="124"/>
      <c r="I110" s="124"/>
      <c r="J110" s="125"/>
      <c r="L110" s="122"/>
    </row>
    <row r="111" spans="1:47" s="2" customFormat="1" ht="21.75" customHeight="1" x14ac:dyDescent="0.2">
      <c r="A111" s="28"/>
      <c r="B111" s="29"/>
      <c r="C111" s="28"/>
      <c r="D111" s="28"/>
      <c r="E111" s="28"/>
      <c r="F111" s="28"/>
      <c r="G111" s="28"/>
      <c r="H111" s="28"/>
      <c r="I111" s="28"/>
      <c r="J111" s="28"/>
      <c r="K111" s="28"/>
      <c r="L111" s="40"/>
      <c r="S111" s="28"/>
      <c r="T111" s="28"/>
      <c r="U111" s="28"/>
      <c r="V111" s="28"/>
      <c r="W111" s="28"/>
      <c r="X111" s="28"/>
      <c r="Y111" s="28"/>
      <c r="Z111" s="28"/>
      <c r="AA111" s="28"/>
      <c r="AB111" s="28"/>
      <c r="AC111" s="28"/>
      <c r="AD111" s="28"/>
      <c r="AE111" s="28"/>
    </row>
    <row r="112" spans="1:47" s="2" customFormat="1" ht="6.95" customHeight="1" x14ac:dyDescent="0.2">
      <c r="A112" s="28"/>
      <c r="B112" s="45"/>
      <c r="C112" s="46"/>
      <c r="D112" s="46"/>
      <c r="E112" s="46"/>
      <c r="F112" s="46"/>
      <c r="G112" s="46"/>
      <c r="H112" s="46"/>
      <c r="I112" s="46"/>
      <c r="J112" s="46"/>
      <c r="K112" s="46"/>
      <c r="L112" s="40"/>
      <c r="S112" s="28"/>
      <c r="T112" s="28"/>
      <c r="U112" s="28"/>
      <c r="V112" s="28"/>
      <c r="W112" s="28"/>
      <c r="X112" s="28"/>
      <c r="Y112" s="28"/>
      <c r="Z112" s="28"/>
      <c r="AA112" s="28"/>
      <c r="AB112" s="28"/>
      <c r="AC112" s="28"/>
      <c r="AD112" s="28"/>
      <c r="AE112" s="28"/>
    </row>
    <row r="116" spans="1:31" s="2" customFormat="1" ht="6.95" customHeight="1" x14ac:dyDescent="0.2">
      <c r="A116" s="28"/>
      <c r="B116" s="47"/>
      <c r="C116" s="48"/>
      <c r="D116" s="48"/>
      <c r="E116" s="48"/>
      <c r="F116" s="48"/>
      <c r="G116" s="48"/>
      <c r="H116" s="48"/>
      <c r="I116" s="48"/>
      <c r="J116" s="48"/>
      <c r="K116" s="48"/>
      <c r="L116" s="40"/>
      <c r="S116" s="28"/>
      <c r="T116" s="28"/>
      <c r="U116" s="28"/>
      <c r="V116" s="28"/>
      <c r="W116" s="28"/>
      <c r="X116" s="28"/>
      <c r="Y116" s="28"/>
      <c r="Z116" s="28"/>
      <c r="AA116" s="28"/>
      <c r="AB116" s="28"/>
      <c r="AC116" s="28"/>
      <c r="AD116" s="28"/>
      <c r="AE116" s="28"/>
    </row>
    <row r="117" spans="1:31" s="2" customFormat="1" ht="24.95" customHeight="1" x14ac:dyDescent="0.2">
      <c r="A117" s="28"/>
      <c r="B117" s="29"/>
      <c r="C117" s="20" t="s">
        <v>161</v>
      </c>
      <c r="D117" s="28"/>
      <c r="E117" s="28"/>
      <c r="F117" s="28"/>
      <c r="G117" s="28"/>
      <c r="H117" s="28"/>
      <c r="I117" s="28"/>
      <c r="J117" s="28"/>
      <c r="K117" s="28"/>
      <c r="L117" s="40"/>
      <c r="S117" s="28"/>
      <c r="T117" s="28"/>
      <c r="U117" s="28"/>
      <c r="V117" s="28"/>
      <c r="W117" s="28"/>
      <c r="X117" s="28"/>
      <c r="Y117" s="28"/>
      <c r="Z117" s="28"/>
      <c r="AA117" s="28"/>
      <c r="AB117" s="28"/>
      <c r="AC117" s="28"/>
      <c r="AD117" s="28"/>
      <c r="AE117" s="28"/>
    </row>
    <row r="118" spans="1:31" s="2" customFormat="1" ht="6.95" customHeight="1" x14ac:dyDescent="0.2">
      <c r="A118" s="28"/>
      <c r="B118" s="29"/>
      <c r="C118" s="28"/>
      <c r="D118" s="28"/>
      <c r="E118" s="28"/>
      <c r="F118" s="28"/>
      <c r="G118" s="28"/>
      <c r="H118" s="28"/>
      <c r="I118" s="28"/>
      <c r="J118" s="28"/>
      <c r="K118" s="28"/>
      <c r="L118" s="40"/>
      <c r="S118" s="28"/>
      <c r="T118" s="28"/>
      <c r="U118" s="28"/>
      <c r="V118" s="28"/>
      <c r="W118" s="28"/>
      <c r="X118" s="28"/>
      <c r="Y118" s="28"/>
      <c r="Z118" s="28"/>
      <c r="AA118" s="28"/>
      <c r="AB118" s="28"/>
      <c r="AC118" s="28"/>
      <c r="AD118" s="28"/>
      <c r="AE118" s="28"/>
    </row>
    <row r="119" spans="1:31" s="2" customFormat="1" ht="12" customHeight="1" x14ac:dyDescent="0.2">
      <c r="A119" s="28"/>
      <c r="B119" s="29"/>
      <c r="C119" s="25" t="s">
        <v>11</v>
      </c>
      <c r="D119" s="28"/>
      <c r="E119" s="28"/>
      <c r="F119" s="28"/>
      <c r="G119" s="28"/>
      <c r="H119" s="28"/>
      <c r="I119" s="28"/>
      <c r="J119" s="28"/>
      <c r="K119" s="28"/>
      <c r="L119" s="40"/>
      <c r="S119" s="28"/>
      <c r="T119" s="28"/>
      <c r="U119" s="28"/>
      <c r="V119" s="28"/>
      <c r="W119" s="28"/>
      <c r="X119" s="28"/>
      <c r="Y119" s="28"/>
      <c r="Z119" s="28"/>
      <c r="AA119" s="28"/>
      <c r="AB119" s="28"/>
      <c r="AC119" s="28"/>
      <c r="AD119" s="28"/>
      <c r="AE119" s="28"/>
    </row>
    <row r="120" spans="1:31" s="2" customFormat="1" ht="16.5" customHeight="1" x14ac:dyDescent="0.2">
      <c r="A120" s="28"/>
      <c r="B120" s="29"/>
      <c r="C120" s="28"/>
      <c r="D120" s="28"/>
      <c r="E120" s="353" t="str">
        <f>E7</f>
        <v>Lipany OOPZ, Rekonštrukcia objektu</v>
      </c>
      <c r="F120" s="354"/>
      <c r="G120" s="354"/>
      <c r="H120" s="354"/>
      <c r="I120" s="28"/>
      <c r="J120" s="28"/>
      <c r="K120" s="28"/>
      <c r="L120" s="40"/>
      <c r="S120" s="28"/>
      <c r="T120" s="28"/>
      <c r="U120" s="28"/>
      <c r="V120" s="28"/>
      <c r="W120" s="28"/>
      <c r="X120" s="28"/>
      <c r="Y120" s="28"/>
      <c r="Z120" s="28"/>
      <c r="AA120" s="28"/>
      <c r="AB120" s="28"/>
      <c r="AC120" s="28"/>
      <c r="AD120" s="28"/>
      <c r="AE120" s="28"/>
    </row>
    <row r="121" spans="1:31" s="1" customFormat="1" ht="12" customHeight="1" x14ac:dyDescent="0.2">
      <c r="B121" s="19"/>
      <c r="C121" s="25" t="s">
        <v>139</v>
      </c>
      <c r="E121" s="202"/>
      <c r="F121" s="202"/>
      <c r="G121" s="202"/>
      <c r="H121" s="202"/>
      <c r="L121" s="19"/>
    </row>
    <row r="122" spans="1:31" s="1" customFormat="1" ht="16.5" customHeight="1" x14ac:dyDescent="0.2">
      <c r="B122" s="19"/>
      <c r="E122" s="353" t="s">
        <v>140</v>
      </c>
      <c r="F122" s="356"/>
      <c r="G122" s="356"/>
      <c r="H122" s="356"/>
      <c r="L122" s="19"/>
    </row>
    <row r="123" spans="1:31" s="1" customFormat="1" ht="12" customHeight="1" x14ac:dyDescent="0.2">
      <c r="B123" s="19"/>
      <c r="C123" s="25" t="s">
        <v>141</v>
      </c>
      <c r="E123" s="202"/>
      <c r="F123" s="202"/>
      <c r="G123" s="202"/>
      <c r="H123" s="202"/>
      <c r="L123" s="19"/>
    </row>
    <row r="124" spans="1:31" s="2" customFormat="1" ht="16.5" customHeight="1" x14ac:dyDescent="0.2">
      <c r="A124" s="28"/>
      <c r="B124" s="29"/>
      <c r="C124" s="28"/>
      <c r="D124" s="28"/>
      <c r="E124" s="354" t="s">
        <v>142</v>
      </c>
      <c r="F124" s="355"/>
      <c r="G124" s="355"/>
      <c r="H124" s="355"/>
      <c r="I124" s="28"/>
      <c r="J124" s="28"/>
      <c r="K124" s="28"/>
      <c r="L124" s="40"/>
      <c r="S124" s="28"/>
      <c r="T124" s="28"/>
      <c r="U124" s="28"/>
      <c r="V124" s="28"/>
      <c r="W124" s="28"/>
      <c r="X124" s="28"/>
      <c r="Y124" s="28"/>
      <c r="Z124" s="28"/>
      <c r="AA124" s="28"/>
      <c r="AB124" s="28"/>
      <c r="AC124" s="28"/>
      <c r="AD124" s="28"/>
      <c r="AE124" s="28"/>
    </row>
    <row r="125" spans="1:31" s="2" customFormat="1" ht="12" customHeight="1" x14ac:dyDescent="0.2">
      <c r="A125" s="28"/>
      <c r="B125" s="29"/>
      <c r="C125" s="25" t="s">
        <v>143</v>
      </c>
      <c r="D125" s="28"/>
      <c r="E125" s="28"/>
      <c r="F125" s="2" t="s">
        <v>2883</v>
      </c>
      <c r="G125" s="28"/>
      <c r="H125" s="28"/>
      <c r="I125" s="28"/>
      <c r="J125" s="28"/>
      <c r="K125" s="28"/>
      <c r="L125" s="40"/>
      <c r="S125" s="28"/>
      <c r="T125" s="28"/>
      <c r="U125" s="28"/>
      <c r="V125" s="28"/>
      <c r="W125" s="28"/>
      <c r="X125" s="28"/>
      <c r="Y125" s="28"/>
      <c r="Z125" s="28"/>
      <c r="AA125" s="28"/>
      <c r="AB125" s="28"/>
      <c r="AC125" s="28"/>
      <c r="AD125" s="28"/>
      <c r="AE125" s="28"/>
    </row>
    <row r="126" spans="1:31" s="2" customFormat="1" ht="16.5" customHeight="1" x14ac:dyDescent="0.2">
      <c r="A126" s="28"/>
      <c r="B126" s="29"/>
      <c r="C126" s="28"/>
      <c r="D126" s="28"/>
      <c r="E126" s="333" t="str">
        <f>E13</f>
        <v>3 - Výmena otvorových konštrukcií</v>
      </c>
      <c r="F126" s="357"/>
      <c r="G126" s="357"/>
      <c r="H126" s="357"/>
      <c r="I126" s="28"/>
      <c r="J126" s="28"/>
      <c r="K126" s="28"/>
      <c r="L126" s="40"/>
      <c r="S126" s="28"/>
      <c r="T126" s="28"/>
      <c r="U126" s="28"/>
      <c r="V126" s="28"/>
      <c r="W126" s="28"/>
      <c r="X126" s="28"/>
      <c r="Y126" s="28"/>
      <c r="Z126" s="28"/>
      <c r="AA126" s="28"/>
      <c r="AB126" s="28"/>
      <c r="AC126" s="28"/>
      <c r="AD126" s="28"/>
      <c r="AE126" s="28"/>
    </row>
    <row r="127" spans="1:31" s="2" customFormat="1" ht="6.95" customHeight="1" x14ac:dyDescent="0.2">
      <c r="A127" s="28"/>
      <c r="B127" s="29"/>
      <c r="C127" s="28"/>
      <c r="D127" s="28"/>
      <c r="E127" s="28"/>
      <c r="F127" s="28"/>
      <c r="G127" s="28"/>
      <c r="H127" s="28"/>
      <c r="I127" s="28"/>
      <c r="J127" s="28"/>
      <c r="K127" s="28"/>
      <c r="L127" s="40"/>
      <c r="S127" s="28"/>
      <c r="T127" s="28"/>
      <c r="U127" s="28"/>
      <c r="V127" s="28"/>
      <c r="W127" s="28"/>
      <c r="X127" s="28"/>
      <c r="Y127" s="28"/>
      <c r="Z127" s="28"/>
      <c r="AA127" s="28"/>
      <c r="AB127" s="28"/>
      <c r="AC127" s="28"/>
      <c r="AD127" s="28"/>
      <c r="AE127" s="28"/>
    </row>
    <row r="128" spans="1:31" s="2" customFormat="1" ht="12" customHeight="1" x14ac:dyDescent="0.2">
      <c r="A128" s="28"/>
      <c r="B128" s="29"/>
      <c r="C128" s="25" t="s">
        <v>15</v>
      </c>
      <c r="D128" s="28"/>
      <c r="E128" s="28"/>
      <c r="F128" s="23" t="str">
        <f>F16</f>
        <v xml:space="preserve"> </v>
      </c>
      <c r="G128" s="28"/>
      <c r="H128" s="28"/>
      <c r="I128" s="25" t="s">
        <v>17</v>
      </c>
      <c r="J128" s="53" t="str">
        <f>IF(J16="","",J16)</f>
        <v>16.12.2022</v>
      </c>
      <c r="K128" s="28"/>
      <c r="L128" s="40"/>
      <c r="S128" s="28"/>
      <c r="T128" s="28"/>
      <c r="U128" s="28"/>
      <c r="V128" s="28"/>
      <c r="W128" s="28"/>
      <c r="X128" s="28"/>
      <c r="Y128" s="28"/>
      <c r="Z128" s="28"/>
      <c r="AA128" s="28"/>
      <c r="AB128" s="28"/>
      <c r="AC128" s="28"/>
      <c r="AD128" s="28"/>
      <c r="AE128" s="28"/>
    </row>
    <row r="129" spans="1:65" s="2" customFormat="1" ht="6.95" customHeight="1" x14ac:dyDescent="0.2">
      <c r="A129" s="28"/>
      <c r="B129" s="29"/>
      <c r="C129" s="28"/>
      <c r="D129" s="28"/>
      <c r="E129" s="28"/>
      <c r="F129" s="28"/>
      <c r="G129" s="28"/>
      <c r="H129" s="28"/>
      <c r="I129" s="28"/>
      <c r="J129" s="28"/>
      <c r="K129" s="28"/>
      <c r="L129" s="40"/>
      <c r="S129" s="28"/>
      <c r="T129" s="28"/>
      <c r="U129" s="28"/>
      <c r="V129" s="28"/>
      <c r="W129" s="28"/>
      <c r="X129" s="28"/>
      <c r="Y129" s="28"/>
      <c r="Z129" s="28"/>
      <c r="AA129" s="28"/>
      <c r="AB129" s="28"/>
      <c r="AC129" s="28"/>
      <c r="AD129" s="28"/>
      <c r="AE129" s="28"/>
    </row>
    <row r="130" spans="1:65" s="2" customFormat="1" ht="40.15" customHeight="1" x14ac:dyDescent="0.2">
      <c r="A130" s="28"/>
      <c r="B130" s="29"/>
      <c r="C130" s="25" t="s">
        <v>19</v>
      </c>
      <c r="D130" s="28"/>
      <c r="E130" s="28"/>
      <c r="F130" s="23" t="str">
        <f>E19</f>
        <v xml:space="preserve"> </v>
      </c>
      <c r="G130" s="28"/>
      <c r="H130" s="28"/>
      <c r="I130" s="25" t="s">
        <v>23</v>
      </c>
      <c r="J130" s="26" t="str">
        <f>E25</f>
        <v>LTK projekt, s.r.o., Jánošíkova 5, 0890 01 Prešov</v>
      </c>
      <c r="K130" s="28"/>
      <c r="L130" s="40"/>
      <c r="S130" s="28"/>
      <c r="T130" s="28"/>
      <c r="U130" s="28"/>
      <c r="V130" s="28"/>
      <c r="W130" s="28"/>
      <c r="X130" s="28"/>
      <c r="Y130" s="28"/>
      <c r="Z130" s="28"/>
      <c r="AA130" s="28"/>
      <c r="AB130" s="28"/>
      <c r="AC130" s="28"/>
      <c r="AD130" s="28"/>
      <c r="AE130" s="28"/>
    </row>
    <row r="131" spans="1:65" s="2" customFormat="1" ht="15.2" customHeight="1" x14ac:dyDescent="0.2">
      <c r="A131" s="28"/>
      <c r="B131" s="29"/>
      <c r="C131" s="25" t="s">
        <v>22</v>
      </c>
      <c r="D131" s="28"/>
      <c r="E131" s="28"/>
      <c r="F131" s="23" t="str">
        <f>IF(E22="","",E22)</f>
        <v xml:space="preserve"> </v>
      </c>
      <c r="G131" s="28"/>
      <c r="H131" s="28"/>
      <c r="I131" s="25" t="s">
        <v>26</v>
      </c>
      <c r="J131" s="26" t="str">
        <f>E28</f>
        <v>Ing. Ľubomnír Tkáč</v>
      </c>
      <c r="K131" s="28"/>
      <c r="L131" s="40"/>
      <c r="S131" s="28"/>
      <c r="T131" s="28"/>
      <c r="U131" s="28"/>
      <c r="V131" s="28"/>
      <c r="W131" s="28"/>
      <c r="X131" s="28"/>
      <c r="Y131" s="28"/>
      <c r="Z131" s="28"/>
      <c r="AA131" s="28"/>
      <c r="AB131" s="28"/>
      <c r="AC131" s="28"/>
      <c r="AD131" s="28"/>
      <c r="AE131" s="28"/>
    </row>
    <row r="132" spans="1:65" s="2" customFormat="1" ht="10.35" customHeight="1" x14ac:dyDescent="0.2">
      <c r="A132" s="28"/>
      <c r="B132" s="29"/>
      <c r="C132" s="28"/>
      <c r="D132" s="28"/>
      <c r="E132" s="28"/>
      <c r="F132" s="28"/>
      <c r="G132" s="28"/>
      <c r="H132" s="28"/>
      <c r="I132" s="28"/>
      <c r="J132" s="28"/>
      <c r="K132" s="28"/>
      <c r="L132" s="40"/>
      <c r="S132" s="28"/>
      <c r="T132" s="28"/>
      <c r="U132" s="28"/>
      <c r="V132" s="28"/>
      <c r="W132" s="28"/>
      <c r="X132" s="28"/>
      <c r="Y132" s="28"/>
      <c r="Z132" s="28"/>
      <c r="AA132" s="28"/>
      <c r="AB132" s="28"/>
      <c r="AC132" s="28"/>
      <c r="AD132" s="28"/>
      <c r="AE132" s="28"/>
    </row>
    <row r="133" spans="1:65" s="11" customFormat="1" ht="29.25" customHeight="1" x14ac:dyDescent="0.2">
      <c r="A133" s="126"/>
      <c r="B133" s="127"/>
      <c r="C133" s="128" t="s">
        <v>162</v>
      </c>
      <c r="D133" s="129" t="s">
        <v>54</v>
      </c>
      <c r="E133" s="129" t="s">
        <v>50</v>
      </c>
      <c r="F133" s="129" t="s">
        <v>51</v>
      </c>
      <c r="G133" s="129" t="s">
        <v>163</v>
      </c>
      <c r="H133" s="129" t="s">
        <v>164</v>
      </c>
      <c r="I133" s="129" t="s">
        <v>165</v>
      </c>
      <c r="J133" s="130" t="s">
        <v>147</v>
      </c>
      <c r="K133" s="131" t="s">
        <v>166</v>
      </c>
      <c r="L133" s="132"/>
      <c r="M133" s="60" t="s">
        <v>1</v>
      </c>
      <c r="N133" s="61" t="s">
        <v>33</v>
      </c>
      <c r="O133" s="61" t="s">
        <v>167</v>
      </c>
      <c r="P133" s="61" t="s">
        <v>168</v>
      </c>
      <c r="Q133" s="61" t="s">
        <v>169</v>
      </c>
      <c r="R133" s="61" t="s">
        <v>170</v>
      </c>
      <c r="S133" s="61" t="s">
        <v>171</v>
      </c>
      <c r="T133" s="62" t="s">
        <v>172</v>
      </c>
      <c r="U133" s="126"/>
      <c r="V133" s="126"/>
      <c r="W133" s="126"/>
      <c r="X133" s="126"/>
      <c r="Y133" s="126"/>
      <c r="Z133" s="126"/>
      <c r="AA133" s="126"/>
      <c r="AB133" s="126"/>
      <c r="AC133" s="126"/>
      <c r="AD133" s="126"/>
      <c r="AE133" s="126"/>
    </row>
    <row r="134" spans="1:65" s="2" customFormat="1" ht="22.9" customHeight="1" x14ac:dyDescent="0.25">
      <c r="A134" s="28"/>
      <c r="B134" s="29"/>
      <c r="C134" s="67" t="s">
        <v>148</v>
      </c>
      <c r="D134" s="28"/>
      <c r="E134" s="28"/>
      <c r="F134" s="28"/>
      <c r="G134" s="28"/>
      <c r="H134" s="28"/>
      <c r="I134" s="28"/>
      <c r="J134" s="133"/>
      <c r="K134" s="28"/>
      <c r="L134" s="29"/>
      <c r="M134" s="63"/>
      <c r="N134" s="54"/>
      <c r="O134" s="64"/>
      <c r="P134" s="134">
        <f>P135+P183</f>
        <v>495.32296145999999</v>
      </c>
      <c r="Q134" s="64"/>
      <c r="R134" s="134">
        <f>R135+R183</f>
        <v>110.61289379</v>
      </c>
      <c r="S134" s="64"/>
      <c r="T134" s="135">
        <f>T135+T183</f>
        <v>7.0954797500000009</v>
      </c>
      <c r="U134" s="28"/>
      <c r="V134" s="28"/>
      <c r="W134" s="28"/>
      <c r="X134" s="28"/>
      <c r="Y134" s="28"/>
      <c r="Z134" s="28"/>
      <c r="AA134" s="28"/>
      <c r="AB134" s="28"/>
      <c r="AC134" s="28"/>
      <c r="AD134" s="28"/>
      <c r="AE134" s="28"/>
      <c r="AT134" s="16" t="s">
        <v>68</v>
      </c>
      <c r="AU134" s="16" t="s">
        <v>149</v>
      </c>
      <c r="BK134" s="136">
        <f>BK135+BK183</f>
        <v>0</v>
      </c>
    </row>
    <row r="135" spans="1:65" s="12" customFormat="1" ht="25.9" customHeight="1" x14ac:dyDescent="0.2">
      <c r="B135" s="137"/>
      <c r="D135" s="138" t="s">
        <v>68</v>
      </c>
      <c r="E135" s="139" t="s">
        <v>173</v>
      </c>
      <c r="F135" s="139" t="s">
        <v>174</v>
      </c>
      <c r="J135" s="140"/>
      <c r="L135" s="137"/>
      <c r="M135" s="141"/>
      <c r="N135" s="142"/>
      <c r="O135" s="142"/>
      <c r="P135" s="143">
        <f>P136+P141+P148+P181</f>
        <v>354.69958961999998</v>
      </c>
      <c r="Q135" s="142"/>
      <c r="R135" s="143">
        <f>R136+R141+R148+R181</f>
        <v>108.2319669</v>
      </c>
      <c r="S135" s="142"/>
      <c r="T135" s="144">
        <f>T136+T141+T148+T181</f>
        <v>6.985850000000001</v>
      </c>
      <c r="AR135" s="138" t="s">
        <v>76</v>
      </c>
      <c r="AT135" s="145" t="s">
        <v>68</v>
      </c>
      <c r="AU135" s="145" t="s">
        <v>69</v>
      </c>
      <c r="AY135" s="138" t="s">
        <v>175</v>
      </c>
      <c r="BK135" s="146">
        <f>BK136+BK141+BK148+BK181</f>
        <v>0</v>
      </c>
    </row>
    <row r="136" spans="1:65" s="12" customFormat="1" ht="22.9" customHeight="1" x14ac:dyDescent="0.2">
      <c r="B136" s="137"/>
      <c r="D136" s="138" t="s">
        <v>68</v>
      </c>
      <c r="E136" s="147" t="s">
        <v>83</v>
      </c>
      <c r="F136" s="147" t="s">
        <v>688</v>
      </c>
      <c r="J136" s="148"/>
      <c r="L136" s="137"/>
      <c r="M136" s="141"/>
      <c r="N136" s="142"/>
      <c r="O136" s="142"/>
      <c r="P136" s="143">
        <f>SUM(P137:P140)</f>
        <v>2.0581696199999997</v>
      </c>
      <c r="Q136" s="142"/>
      <c r="R136" s="143">
        <f>SUM(R137:R140)</f>
        <v>0.66826890000000005</v>
      </c>
      <c r="S136" s="142"/>
      <c r="T136" s="144">
        <f>SUM(T137:T140)</f>
        <v>0</v>
      </c>
      <c r="AR136" s="138" t="s">
        <v>76</v>
      </c>
      <c r="AT136" s="145" t="s">
        <v>68</v>
      </c>
      <c r="AU136" s="145" t="s">
        <v>76</v>
      </c>
      <c r="AY136" s="138" t="s">
        <v>175</v>
      </c>
      <c r="BK136" s="146">
        <f>SUM(BK137:BK140)</f>
        <v>0</v>
      </c>
    </row>
    <row r="137" spans="1:65" s="2" customFormat="1" ht="24.2" customHeight="1" x14ac:dyDescent="0.2">
      <c r="A137" s="28"/>
      <c r="B137" s="149"/>
      <c r="C137" s="150" t="s">
        <v>76</v>
      </c>
      <c r="D137" s="150" t="s">
        <v>177</v>
      </c>
      <c r="E137" s="151" t="s">
        <v>689</v>
      </c>
      <c r="F137" s="152" t="s">
        <v>690</v>
      </c>
      <c r="G137" s="153" t="s">
        <v>180</v>
      </c>
      <c r="H137" s="154">
        <v>3.081</v>
      </c>
      <c r="I137" s="155"/>
      <c r="J137" s="155"/>
      <c r="K137" s="156"/>
      <c r="L137" s="29"/>
      <c r="M137" s="157" t="s">
        <v>1</v>
      </c>
      <c r="N137" s="158" t="s">
        <v>35</v>
      </c>
      <c r="O137" s="159">
        <v>0.66801999999999995</v>
      </c>
      <c r="P137" s="159">
        <f>O137*H137</f>
        <v>2.0581696199999997</v>
      </c>
      <c r="Q137" s="159">
        <v>0.21690000000000001</v>
      </c>
      <c r="R137" s="159">
        <f>Q137*H137</f>
        <v>0.66826890000000005</v>
      </c>
      <c r="S137" s="159">
        <v>0</v>
      </c>
      <c r="T137" s="160">
        <f>S137*H137</f>
        <v>0</v>
      </c>
      <c r="U137" s="28"/>
      <c r="V137" s="28"/>
      <c r="W137" s="28"/>
      <c r="X137" s="28"/>
      <c r="Y137" s="28"/>
      <c r="Z137" s="28"/>
      <c r="AA137" s="28"/>
      <c r="AB137" s="28"/>
      <c r="AC137" s="28"/>
      <c r="AD137" s="28"/>
      <c r="AE137" s="28"/>
      <c r="AR137" s="161" t="s">
        <v>86</v>
      </c>
      <c r="AT137" s="161" t="s">
        <v>177</v>
      </c>
      <c r="AU137" s="161" t="s">
        <v>80</v>
      </c>
      <c r="AY137" s="16" t="s">
        <v>175</v>
      </c>
      <c r="BE137" s="162">
        <f>IF(N137="základná",J137,0)</f>
        <v>0</v>
      </c>
      <c r="BF137" s="162">
        <f>IF(N137="znížená",J137,0)</f>
        <v>0</v>
      </c>
      <c r="BG137" s="162">
        <f>IF(N137="zákl. prenesená",J137,0)</f>
        <v>0</v>
      </c>
      <c r="BH137" s="162">
        <f>IF(N137="zníž. prenesená",J137,0)</f>
        <v>0</v>
      </c>
      <c r="BI137" s="162">
        <f>IF(N137="nulová",J137,0)</f>
        <v>0</v>
      </c>
      <c r="BJ137" s="16" t="s">
        <v>80</v>
      </c>
      <c r="BK137" s="162">
        <f>ROUND(I137*H137,2)</f>
        <v>0</v>
      </c>
      <c r="BL137" s="16" t="s">
        <v>86</v>
      </c>
      <c r="BM137" s="161" t="s">
        <v>691</v>
      </c>
    </row>
    <row r="138" spans="1:65" s="13" customFormat="1" x14ac:dyDescent="0.2">
      <c r="B138" s="163"/>
      <c r="D138" s="164" t="s">
        <v>182</v>
      </c>
      <c r="E138" s="165" t="s">
        <v>1</v>
      </c>
      <c r="F138" s="166" t="s">
        <v>692</v>
      </c>
      <c r="H138" s="167">
        <v>2.851</v>
      </c>
      <c r="L138" s="163"/>
      <c r="M138" s="168"/>
      <c r="N138" s="169"/>
      <c r="O138" s="169"/>
      <c r="P138" s="169"/>
      <c r="Q138" s="169"/>
      <c r="R138" s="169"/>
      <c r="S138" s="169"/>
      <c r="T138" s="170"/>
      <c r="AT138" s="165" t="s">
        <v>182</v>
      </c>
      <c r="AU138" s="165" t="s">
        <v>80</v>
      </c>
      <c r="AV138" s="13" t="s">
        <v>80</v>
      </c>
      <c r="AW138" s="13" t="s">
        <v>25</v>
      </c>
      <c r="AX138" s="13" t="s">
        <v>69</v>
      </c>
      <c r="AY138" s="165" t="s">
        <v>175</v>
      </c>
    </row>
    <row r="139" spans="1:65" s="13" customFormat="1" x14ac:dyDescent="0.2">
      <c r="B139" s="163"/>
      <c r="D139" s="164" t="s">
        <v>182</v>
      </c>
      <c r="E139" s="165" t="s">
        <v>1</v>
      </c>
      <c r="F139" s="166" t="s">
        <v>693</v>
      </c>
      <c r="H139" s="167">
        <v>0.23</v>
      </c>
      <c r="L139" s="163"/>
      <c r="M139" s="168"/>
      <c r="N139" s="169"/>
      <c r="O139" s="169"/>
      <c r="P139" s="169"/>
      <c r="Q139" s="169"/>
      <c r="R139" s="169"/>
      <c r="S139" s="169"/>
      <c r="T139" s="170"/>
      <c r="AT139" s="165" t="s">
        <v>182</v>
      </c>
      <c r="AU139" s="165" t="s">
        <v>80</v>
      </c>
      <c r="AV139" s="13" t="s">
        <v>80</v>
      </c>
      <c r="AW139" s="13" t="s">
        <v>25</v>
      </c>
      <c r="AX139" s="13" t="s">
        <v>69</v>
      </c>
      <c r="AY139" s="165" t="s">
        <v>175</v>
      </c>
    </row>
    <row r="140" spans="1:65" s="14" customFormat="1" x14ac:dyDescent="0.2">
      <c r="B140" s="171"/>
      <c r="D140" s="164" t="s">
        <v>182</v>
      </c>
      <c r="E140" s="172" t="s">
        <v>1</v>
      </c>
      <c r="F140" s="173" t="s">
        <v>216</v>
      </c>
      <c r="H140" s="174">
        <v>3.081</v>
      </c>
      <c r="L140" s="171"/>
      <c r="M140" s="175"/>
      <c r="N140" s="176"/>
      <c r="O140" s="176"/>
      <c r="P140" s="176"/>
      <c r="Q140" s="176"/>
      <c r="R140" s="176"/>
      <c r="S140" s="176"/>
      <c r="T140" s="177"/>
      <c r="AT140" s="172" t="s">
        <v>182</v>
      </c>
      <c r="AU140" s="172" t="s">
        <v>80</v>
      </c>
      <c r="AV140" s="14" t="s">
        <v>86</v>
      </c>
      <c r="AW140" s="14" t="s">
        <v>25</v>
      </c>
      <c r="AX140" s="14" t="s">
        <v>76</v>
      </c>
      <c r="AY140" s="172" t="s">
        <v>175</v>
      </c>
    </row>
    <row r="141" spans="1:65" s="12" customFormat="1" ht="22.9" customHeight="1" x14ac:dyDescent="0.2">
      <c r="B141" s="137"/>
      <c r="D141" s="138" t="s">
        <v>68</v>
      </c>
      <c r="E141" s="147" t="s">
        <v>93</v>
      </c>
      <c r="F141" s="147" t="s">
        <v>176</v>
      </c>
      <c r="J141" s="148"/>
      <c r="L141" s="137"/>
      <c r="M141" s="141"/>
      <c r="N141" s="142"/>
      <c r="O141" s="142"/>
      <c r="P141" s="143">
        <f>SUM(P142:P147)</f>
        <v>0</v>
      </c>
      <c r="Q141" s="142"/>
      <c r="R141" s="143">
        <f>SUM(R142:R147)</f>
        <v>107.563698</v>
      </c>
      <c r="S141" s="142"/>
      <c r="T141" s="144">
        <f>SUM(T142:T147)</f>
        <v>0</v>
      </c>
      <c r="AR141" s="138" t="s">
        <v>76</v>
      </c>
      <c r="AT141" s="145" t="s">
        <v>68</v>
      </c>
      <c r="AU141" s="145" t="s">
        <v>76</v>
      </c>
      <c r="AY141" s="138" t="s">
        <v>175</v>
      </c>
      <c r="BK141" s="146">
        <f>SUM(BK142:BK147)</f>
        <v>0</v>
      </c>
    </row>
    <row r="142" spans="1:65" s="2" customFormat="1" ht="24.2" customHeight="1" x14ac:dyDescent="0.2">
      <c r="A142" s="28"/>
      <c r="B142" s="149"/>
      <c r="C142" s="150" t="s">
        <v>80</v>
      </c>
      <c r="D142" s="150" t="s">
        <v>177</v>
      </c>
      <c r="E142" s="151" t="s">
        <v>694</v>
      </c>
      <c r="F142" s="152" t="s">
        <v>695</v>
      </c>
      <c r="G142" s="153" t="s">
        <v>180</v>
      </c>
      <c r="H142" s="154">
        <v>29.277000000000001</v>
      </c>
      <c r="I142" s="155"/>
      <c r="J142" s="155"/>
      <c r="K142" s="156"/>
      <c r="L142" s="29"/>
      <c r="M142" s="157" t="s">
        <v>1</v>
      </c>
      <c r="N142" s="158" t="s">
        <v>35</v>
      </c>
      <c r="O142" s="159">
        <v>0</v>
      </c>
      <c r="P142" s="159">
        <f>O142*H142</f>
        <v>0</v>
      </c>
      <c r="Q142" s="159">
        <v>3.6739999999999999</v>
      </c>
      <c r="R142" s="159">
        <f>Q142*H142</f>
        <v>107.563698</v>
      </c>
      <c r="S142" s="159">
        <v>0</v>
      </c>
      <c r="T142" s="160">
        <f>S142*H142</f>
        <v>0</v>
      </c>
      <c r="U142" s="28"/>
      <c r="V142" s="28"/>
      <c r="W142" s="28"/>
      <c r="X142" s="28"/>
      <c r="Y142" s="28"/>
      <c r="Z142" s="28"/>
      <c r="AA142" s="28"/>
      <c r="AB142" s="28"/>
      <c r="AC142" s="28"/>
      <c r="AD142" s="28"/>
      <c r="AE142" s="28"/>
      <c r="AR142" s="161" t="s">
        <v>86</v>
      </c>
      <c r="AT142" s="161" t="s">
        <v>177</v>
      </c>
      <c r="AU142" s="161" t="s">
        <v>80</v>
      </c>
      <c r="AY142" s="16" t="s">
        <v>175</v>
      </c>
      <c r="BE142" s="162">
        <f>IF(N142="základná",J142,0)</f>
        <v>0</v>
      </c>
      <c r="BF142" s="162">
        <f>IF(N142="znížená",J142,0)</f>
        <v>0</v>
      </c>
      <c r="BG142" s="162">
        <f>IF(N142="zákl. prenesená",J142,0)</f>
        <v>0</v>
      </c>
      <c r="BH142" s="162">
        <f>IF(N142="zníž. prenesená",J142,0)</f>
        <v>0</v>
      </c>
      <c r="BI142" s="162">
        <f>IF(N142="nulová",J142,0)</f>
        <v>0</v>
      </c>
      <c r="BJ142" s="16" t="s">
        <v>80</v>
      </c>
      <c r="BK142" s="162">
        <f>ROUND(I142*H142,2)</f>
        <v>0</v>
      </c>
      <c r="BL142" s="16" t="s">
        <v>86</v>
      </c>
      <c r="BM142" s="161" t="s">
        <v>696</v>
      </c>
    </row>
    <row r="143" spans="1:65" s="13" customFormat="1" x14ac:dyDescent="0.2">
      <c r="B143" s="163"/>
      <c r="D143" s="164" t="s">
        <v>182</v>
      </c>
      <c r="E143" s="165" t="s">
        <v>1</v>
      </c>
      <c r="F143" s="166" t="s">
        <v>697</v>
      </c>
      <c r="H143" s="167">
        <v>26.196000000000002</v>
      </c>
      <c r="L143" s="163"/>
      <c r="M143" s="168"/>
      <c r="N143" s="169"/>
      <c r="O143" s="169"/>
      <c r="P143" s="169"/>
      <c r="Q143" s="169"/>
      <c r="R143" s="169"/>
      <c r="S143" s="169"/>
      <c r="T143" s="170"/>
      <c r="AT143" s="165" t="s">
        <v>182</v>
      </c>
      <c r="AU143" s="165" t="s">
        <v>80</v>
      </c>
      <c r="AV143" s="13" t="s">
        <v>80</v>
      </c>
      <c r="AW143" s="13" t="s">
        <v>25</v>
      </c>
      <c r="AX143" s="13" t="s">
        <v>69</v>
      </c>
      <c r="AY143" s="165" t="s">
        <v>175</v>
      </c>
    </row>
    <row r="144" spans="1:65" s="13" customFormat="1" x14ac:dyDescent="0.2">
      <c r="B144" s="163"/>
      <c r="D144" s="164" t="s">
        <v>182</v>
      </c>
      <c r="E144" s="165" t="s">
        <v>1</v>
      </c>
      <c r="F144" s="166" t="s">
        <v>698</v>
      </c>
      <c r="H144" s="167">
        <v>3.081</v>
      </c>
      <c r="L144" s="163"/>
      <c r="M144" s="168"/>
      <c r="N144" s="169"/>
      <c r="O144" s="169"/>
      <c r="P144" s="169"/>
      <c r="Q144" s="169"/>
      <c r="R144" s="169"/>
      <c r="S144" s="169"/>
      <c r="T144" s="170"/>
      <c r="AT144" s="165" t="s">
        <v>182</v>
      </c>
      <c r="AU144" s="165" t="s">
        <v>80</v>
      </c>
      <c r="AV144" s="13" t="s">
        <v>80</v>
      </c>
      <c r="AW144" s="13" t="s">
        <v>25</v>
      </c>
      <c r="AX144" s="13" t="s">
        <v>69</v>
      </c>
      <c r="AY144" s="165" t="s">
        <v>175</v>
      </c>
    </row>
    <row r="145" spans="1:65" s="14" customFormat="1" x14ac:dyDescent="0.2">
      <c r="B145" s="171"/>
      <c r="D145" s="164" t="s">
        <v>182</v>
      </c>
      <c r="E145" s="172" t="s">
        <v>1</v>
      </c>
      <c r="F145" s="173" t="s">
        <v>216</v>
      </c>
      <c r="H145" s="174">
        <v>29.277000000000001</v>
      </c>
      <c r="L145" s="171"/>
      <c r="M145" s="175"/>
      <c r="N145" s="176"/>
      <c r="O145" s="176"/>
      <c r="P145" s="176"/>
      <c r="Q145" s="176"/>
      <c r="R145" s="176"/>
      <c r="S145" s="176"/>
      <c r="T145" s="177"/>
      <c r="AT145" s="172" t="s">
        <v>182</v>
      </c>
      <c r="AU145" s="172" t="s">
        <v>80</v>
      </c>
      <c r="AV145" s="14" t="s">
        <v>86</v>
      </c>
      <c r="AW145" s="14" t="s">
        <v>25</v>
      </c>
      <c r="AX145" s="14" t="s">
        <v>76</v>
      </c>
      <c r="AY145" s="172" t="s">
        <v>175</v>
      </c>
    </row>
    <row r="146" spans="1:65" s="2" customFormat="1" ht="24.2" customHeight="1" x14ac:dyDescent="0.2">
      <c r="A146" s="28"/>
      <c r="B146" s="149"/>
      <c r="C146" s="150" t="s">
        <v>83</v>
      </c>
      <c r="D146" s="150" t="s">
        <v>177</v>
      </c>
      <c r="E146" s="151" t="s">
        <v>699</v>
      </c>
      <c r="F146" s="152" t="s">
        <v>700</v>
      </c>
      <c r="G146" s="153" t="s">
        <v>250</v>
      </c>
      <c r="H146" s="154">
        <v>43.66</v>
      </c>
      <c r="I146" s="155"/>
      <c r="J146" s="155"/>
      <c r="K146" s="156"/>
      <c r="L146" s="29"/>
      <c r="M146" s="157" t="s">
        <v>1</v>
      </c>
      <c r="N146" s="158" t="s">
        <v>35</v>
      </c>
      <c r="O146" s="159">
        <v>0</v>
      </c>
      <c r="P146" s="159">
        <f>O146*H146</f>
        <v>0</v>
      </c>
      <c r="Q146" s="159">
        <v>0</v>
      </c>
      <c r="R146" s="159">
        <f>Q146*H146</f>
        <v>0</v>
      </c>
      <c r="S146" s="159">
        <v>0</v>
      </c>
      <c r="T146" s="160">
        <f>S146*H146</f>
        <v>0</v>
      </c>
      <c r="U146" s="28"/>
      <c r="V146" s="28"/>
      <c r="W146" s="28"/>
      <c r="X146" s="28"/>
      <c r="Y146" s="28"/>
      <c r="Z146" s="28"/>
      <c r="AA146" s="28"/>
      <c r="AB146" s="28"/>
      <c r="AC146" s="28"/>
      <c r="AD146" s="28"/>
      <c r="AE146" s="28"/>
      <c r="AR146" s="161" t="s">
        <v>86</v>
      </c>
      <c r="AT146" s="161" t="s">
        <v>177</v>
      </c>
      <c r="AU146" s="161" t="s">
        <v>80</v>
      </c>
      <c r="AY146" s="16" t="s">
        <v>175</v>
      </c>
      <c r="BE146" s="162">
        <f>IF(N146="základná",J146,0)</f>
        <v>0</v>
      </c>
      <c r="BF146" s="162">
        <f>IF(N146="znížená",J146,0)</f>
        <v>0</v>
      </c>
      <c r="BG146" s="162">
        <f>IF(N146="zákl. prenesená",J146,0)</f>
        <v>0</v>
      </c>
      <c r="BH146" s="162">
        <f>IF(N146="zníž. prenesená",J146,0)</f>
        <v>0</v>
      </c>
      <c r="BI146" s="162">
        <f>IF(N146="nulová",J146,0)</f>
        <v>0</v>
      </c>
      <c r="BJ146" s="16" t="s">
        <v>80</v>
      </c>
      <c r="BK146" s="162">
        <f>ROUND(I146*H146,2)</f>
        <v>0</v>
      </c>
      <c r="BL146" s="16" t="s">
        <v>86</v>
      </c>
      <c r="BM146" s="161" t="s">
        <v>701</v>
      </c>
    </row>
    <row r="147" spans="1:65" s="13" customFormat="1" x14ac:dyDescent="0.2">
      <c r="B147" s="163"/>
      <c r="D147" s="164" t="s">
        <v>182</v>
      </c>
      <c r="E147" s="165" t="s">
        <v>1</v>
      </c>
      <c r="F147" s="166" t="s">
        <v>702</v>
      </c>
      <c r="H147" s="167">
        <v>43.66</v>
      </c>
      <c r="L147" s="163"/>
      <c r="M147" s="168"/>
      <c r="N147" s="169"/>
      <c r="O147" s="169"/>
      <c r="P147" s="169"/>
      <c r="Q147" s="169"/>
      <c r="R147" s="169"/>
      <c r="S147" s="169"/>
      <c r="T147" s="170"/>
      <c r="AT147" s="165" t="s">
        <v>182</v>
      </c>
      <c r="AU147" s="165" t="s">
        <v>80</v>
      </c>
      <c r="AV147" s="13" t="s">
        <v>80</v>
      </c>
      <c r="AW147" s="13" t="s">
        <v>25</v>
      </c>
      <c r="AX147" s="13" t="s">
        <v>76</v>
      </c>
      <c r="AY147" s="165" t="s">
        <v>175</v>
      </c>
    </row>
    <row r="148" spans="1:65" s="12" customFormat="1" ht="22.9" customHeight="1" x14ac:dyDescent="0.2">
      <c r="B148" s="137"/>
      <c r="D148" s="138" t="s">
        <v>68</v>
      </c>
      <c r="E148" s="147" t="s">
        <v>102</v>
      </c>
      <c r="F148" s="147" t="s">
        <v>226</v>
      </c>
      <c r="J148" s="148"/>
      <c r="L148" s="137"/>
      <c r="M148" s="141"/>
      <c r="N148" s="142"/>
      <c r="O148" s="142"/>
      <c r="P148" s="143">
        <f>SUM(P149:P180)</f>
        <v>86.066003999999992</v>
      </c>
      <c r="Q148" s="142"/>
      <c r="R148" s="143">
        <f>SUM(R149:R180)</f>
        <v>0</v>
      </c>
      <c r="S148" s="142"/>
      <c r="T148" s="144">
        <f>SUM(T149:T180)</f>
        <v>6.985850000000001</v>
      </c>
      <c r="AR148" s="138" t="s">
        <v>76</v>
      </c>
      <c r="AT148" s="145" t="s">
        <v>68</v>
      </c>
      <c r="AU148" s="145" t="s">
        <v>76</v>
      </c>
      <c r="AY148" s="138" t="s">
        <v>175</v>
      </c>
      <c r="BK148" s="146">
        <f>SUM(BK149:BK180)</f>
        <v>0</v>
      </c>
    </row>
    <row r="149" spans="1:65" s="2" customFormat="1" ht="21.75" customHeight="1" x14ac:dyDescent="0.2">
      <c r="A149" s="28"/>
      <c r="B149" s="149"/>
      <c r="C149" s="150" t="s">
        <v>86</v>
      </c>
      <c r="D149" s="150" t="s">
        <v>177</v>
      </c>
      <c r="E149" s="151" t="s">
        <v>703</v>
      </c>
      <c r="F149" s="152" t="s">
        <v>704</v>
      </c>
      <c r="G149" s="153" t="s">
        <v>275</v>
      </c>
      <c r="H149" s="154">
        <v>4</v>
      </c>
      <c r="I149" s="155"/>
      <c r="J149" s="155"/>
      <c r="K149" s="156"/>
      <c r="L149" s="29"/>
      <c r="M149" s="157" t="s">
        <v>1</v>
      </c>
      <c r="N149" s="158" t="s">
        <v>35</v>
      </c>
      <c r="O149" s="159">
        <v>0.35499999999999998</v>
      </c>
      <c r="P149" s="159">
        <f>O149*H149</f>
        <v>1.42</v>
      </c>
      <c r="Q149" s="159">
        <v>0</v>
      </c>
      <c r="R149" s="159">
        <f>Q149*H149</f>
        <v>0</v>
      </c>
      <c r="S149" s="159">
        <v>6.0000000000000001E-3</v>
      </c>
      <c r="T149" s="160">
        <f>S149*H149</f>
        <v>2.4E-2</v>
      </c>
      <c r="U149" s="28"/>
      <c r="V149" s="28"/>
      <c r="W149" s="28"/>
      <c r="X149" s="28"/>
      <c r="Y149" s="28"/>
      <c r="Z149" s="28"/>
      <c r="AA149" s="28"/>
      <c r="AB149" s="28"/>
      <c r="AC149" s="28"/>
      <c r="AD149" s="28"/>
      <c r="AE149" s="28"/>
      <c r="AR149" s="161" t="s">
        <v>86</v>
      </c>
      <c r="AT149" s="161" t="s">
        <v>177</v>
      </c>
      <c r="AU149" s="161" t="s">
        <v>80</v>
      </c>
      <c r="AY149" s="16" t="s">
        <v>175</v>
      </c>
      <c r="BE149" s="162">
        <f>IF(N149="základná",J149,0)</f>
        <v>0</v>
      </c>
      <c r="BF149" s="162">
        <f>IF(N149="znížená",J149,0)</f>
        <v>0</v>
      </c>
      <c r="BG149" s="162">
        <f>IF(N149="zákl. prenesená",J149,0)</f>
        <v>0</v>
      </c>
      <c r="BH149" s="162">
        <f>IF(N149="zníž. prenesená",J149,0)</f>
        <v>0</v>
      </c>
      <c r="BI149" s="162">
        <f>IF(N149="nulová",J149,0)</f>
        <v>0</v>
      </c>
      <c r="BJ149" s="16" t="s">
        <v>80</v>
      </c>
      <c r="BK149" s="162">
        <f>ROUND(I149*H149,2)</f>
        <v>0</v>
      </c>
      <c r="BL149" s="16" t="s">
        <v>86</v>
      </c>
      <c r="BM149" s="161" t="s">
        <v>705</v>
      </c>
    </row>
    <row r="150" spans="1:65" s="2" customFormat="1" ht="21.75" customHeight="1" x14ac:dyDescent="0.2">
      <c r="A150" s="28"/>
      <c r="B150" s="149"/>
      <c r="C150" s="150" t="s">
        <v>91</v>
      </c>
      <c r="D150" s="150" t="s">
        <v>177</v>
      </c>
      <c r="E150" s="151" t="s">
        <v>706</v>
      </c>
      <c r="F150" s="152" t="s">
        <v>707</v>
      </c>
      <c r="G150" s="153" t="s">
        <v>180</v>
      </c>
      <c r="H150" s="154">
        <v>10.08</v>
      </c>
      <c r="I150" s="155"/>
      <c r="J150" s="155"/>
      <c r="K150" s="156"/>
      <c r="L150" s="29"/>
      <c r="M150" s="157" t="s">
        <v>1</v>
      </c>
      <c r="N150" s="158" t="s">
        <v>35</v>
      </c>
      <c r="O150" s="159">
        <v>0.46</v>
      </c>
      <c r="P150" s="159">
        <f>O150*H150</f>
        <v>4.6368</v>
      </c>
      <c r="Q150" s="159">
        <v>0</v>
      </c>
      <c r="R150" s="159">
        <f>Q150*H150</f>
        <v>0</v>
      </c>
      <c r="S150" s="159">
        <v>0.06</v>
      </c>
      <c r="T150" s="160">
        <f>S150*H150</f>
        <v>0.6048</v>
      </c>
      <c r="U150" s="28"/>
      <c r="V150" s="28"/>
      <c r="W150" s="28"/>
      <c r="X150" s="28"/>
      <c r="Y150" s="28"/>
      <c r="Z150" s="28"/>
      <c r="AA150" s="28"/>
      <c r="AB150" s="28"/>
      <c r="AC150" s="28"/>
      <c r="AD150" s="28"/>
      <c r="AE150" s="28"/>
      <c r="AR150" s="161" t="s">
        <v>86</v>
      </c>
      <c r="AT150" s="161" t="s">
        <v>177</v>
      </c>
      <c r="AU150" s="161" t="s">
        <v>80</v>
      </c>
      <c r="AY150" s="16" t="s">
        <v>175</v>
      </c>
      <c r="BE150" s="162">
        <f>IF(N150="základná",J150,0)</f>
        <v>0</v>
      </c>
      <c r="BF150" s="162">
        <f>IF(N150="znížená",J150,0)</f>
        <v>0</v>
      </c>
      <c r="BG150" s="162">
        <f>IF(N150="zákl. prenesená",J150,0)</f>
        <v>0</v>
      </c>
      <c r="BH150" s="162">
        <f>IF(N150="zníž. prenesená",J150,0)</f>
        <v>0</v>
      </c>
      <c r="BI150" s="162">
        <f>IF(N150="nulová",J150,0)</f>
        <v>0</v>
      </c>
      <c r="BJ150" s="16" t="s">
        <v>80</v>
      </c>
      <c r="BK150" s="162">
        <f>ROUND(I150*H150,2)</f>
        <v>0</v>
      </c>
      <c r="BL150" s="16" t="s">
        <v>86</v>
      </c>
      <c r="BM150" s="161" t="s">
        <v>708</v>
      </c>
    </row>
    <row r="151" spans="1:65" s="13" customFormat="1" x14ac:dyDescent="0.2">
      <c r="B151" s="163"/>
      <c r="D151" s="164" t="s">
        <v>182</v>
      </c>
      <c r="E151" s="165" t="s">
        <v>1</v>
      </c>
      <c r="F151" s="166" t="s">
        <v>709</v>
      </c>
      <c r="H151" s="167">
        <v>10.08</v>
      </c>
      <c r="L151" s="163"/>
      <c r="M151" s="168"/>
      <c r="N151" s="169"/>
      <c r="O151" s="169"/>
      <c r="P151" s="169"/>
      <c r="Q151" s="169"/>
      <c r="R151" s="169"/>
      <c r="S151" s="169"/>
      <c r="T151" s="170"/>
      <c r="AT151" s="165" t="s">
        <v>182</v>
      </c>
      <c r="AU151" s="165" t="s">
        <v>80</v>
      </c>
      <c r="AV151" s="13" t="s">
        <v>80</v>
      </c>
      <c r="AW151" s="13" t="s">
        <v>25</v>
      </c>
      <c r="AX151" s="13" t="s">
        <v>76</v>
      </c>
      <c r="AY151" s="165" t="s">
        <v>175</v>
      </c>
    </row>
    <row r="152" spans="1:65" s="2" customFormat="1" ht="24.2" customHeight="1" x14ac:dyDescent="0.2">
      <c r="A152" s="28"/>
      <c r="B152" s="149"/>
      <c r="C152" s="150" t="s">
        <v>93</v>
      </c>
      <c r="D152" s="150" t="s">
        <v>177</v>
      </c>
      <c r="E152" s="151" t="s">
        <v>710</v>
      </c>
      <c r="F152" s="152" t="s">
        <v>711</v>
      </c>
      <c r="G152" s="153" t="s">
        <v>275</v>
      </c>
      <c r="H152" s="154">
        <v>10</v>
      </c>
      <c r="I152" s="155"/>
      <c r="J152" s="155"/>
      <c r="K152" s="156"/>
      <c r="L152" s="29"/>
      <c r="M152" s="157" t="s">
        <v>1</v>
      </c>
      <c r="N152" s="158" t="s">
        <v>35</v>
      </c>
      <c r="O152" s="159">
        <v>3.2000000000000001E-2</v>
      </c>
      <c r="P152" s="159">
        <f>O152*H152</f>
        <v>0.32</v>
      </c>
      <c r="Q152" s="159">
        <v>0</v>
      </c>
      <c r="R152" s="159">
        <f>Q152*H152</f>
        <v>0</v>
      </c>
      <c r="S152" s="159">
        <v>1.4E-2</v>
      </c>
      <c r="T152" s="160">
        <f>S152*H152</f>
        <v>0.14000000000000001</v>
      </c>
      <c r="U152" s="28"/>
      <c r="V152" s="28"/>
      <c r="W152" s="28"/>
      <c r="X152" s="28"/>
      <c r="Y152" s="28"/>
      <c r="Z152" s="28"/>
      <c r="AA152" s="28"/>
      <c r="AB152" s="28"/>
      <c r="AC152" s="28"/>
      <c r="AD152" s="28"/>
      <c r="AE152" s="28"/>
      <c r="AR152" s="161" t="s">
        <v>86</v>
      </c>
      <c r="AT152" s="161" t="s">
        <v>177</v>
      </c>
      <c r="AU152" s="161" t="s">
        <v>80</v>
      </c>
      <c r="AY152" s="16" t="s">
        <v>175</v>
      </c>
      <c r="BE152" s="162">
        <f>IF(N152="základná",J152,0)</f>
        <v>0</v>
      </c>
      <c r="BF152" s="162">
        <f>IF(N152="znížená",J152,0)</f>
        <v>0</v>
      </c>
      <c r="BG152" s="162">
        <f>IF(N152="zákl. prenesená",J152,0)</f>
        <v>0</v>
      </c>
      <c r="BH152" s="162">
        <f>IF(N152="zníž. prenesená",J152,0)</f>
        <v>0</v>
      </c>
      <c r="BI152" s="162">
        <f>IF(N152="nulová",J152,0)</f>
        <v>0</v>
      </c>
      <c r="BJ152" s="16" t="s">
        <v>80</v>
      </c>
      <c r="BK152" s="162">
        <f>ROUND(I152*H152,2)</f>
        <v>0</v>
      </c>
      <c r="BL152" s="16" t="s">
        <v>86</v>
      </c>
      <c r="BM152" s="161" t="s">
        <v>712</v>
      </c>
    </row>
    <row r="153" spans="1:65" s="2" customFormat="1" ht="24.2" customHeight="1" x14ac:dyDescent="0.2">
      <c r="A153" s="28"/>
      <c r="B153" s="149"/>
      <c r="C153" s="150" t="s">
        <v>97</v>
      </c>
      <c r="D153" s="150" t="s">
        <v>177</v>
      </c>
      <c r="E153" s="151" t="s">
        <v>713</v>
      </c>
      <c r="F153" s="152" t="s">
        <v>714</v>
      </c>
      <c r="G153" s="153" t="s">
        <v>275</v>
      </c>
      <c r="H153" s="154">
        <v>5</v>
      </c>
      <c r="I153" s="155"/>
      <c r="J153" s="155"/>
      <c r="K153" s="156"/>
      <c r="L153" s="29"/>
      <c r="M153" s="157" t="s">
        <v>1</v>
      </c>
      <c r="N153" s="158" t="s">
        <v>35</v>
      </c>
      <c r="O153" s="159">
        <v>0.09</v>
      </c>
      <c r="P153" s="159">
        <f>O153*H153</f>
        <v>0.44999999999999996</v>
      </c>
      <c r="Q153" s="159">
        <v>0</v>
      </c>
      <c r="R153" s="159">
        <f>Q153*H153</f>
        <v>0</v>
      </c>
      <c r="S153" s="159">
        <v>0.03</v>
      </c>
      <c r="T153" s="160">
        <f>S153*H153</f>
        <v>0.15</v>
      </c>
      <c r="U153" s="28"/>
      <c r="V153" s="28"/>
      <c r="W153" s="28"/>
      <c r="X153" s="28"/>
      <c r="Y153" s="28"/>
      <c r="Z153" s="28"/>
      <c r="AA153" s="28"/>
      <c r="AB153" s="28"/>
      <c r="AC153" s="28"/>
      <c r="AD153" s="28"/>
      <c r="AE153" s="28"/>
      <c r="AR153" s="161" t="s">
        <v>86</v>
      </c>
      <c r="AT153" s="161" t="s">
        <v>177</v>
      </c>
      <c r="AU153" s="161" t="s">
        <v>80</v>
      </c>
      <c r="AY153" s="16" t="s">
        <v>175</v>
      </c>
      <c r="BE153" s="162">
        <f>IF(N153="základná",J153,0)</f>
        <v>0</v>
      </c>
      <c r="BF153" s="162">
        <f>IF(N153="znížená",J153,0)</f>
        <v>0</v>
      </c>
      <c r="BG153" s="162">
        <f>IF(N153="zákl. prenesená",J153,0)</f>
        <v>0</v>
      </c>
      <c r="BH153" s="162">
        <f>IF(N153="zníž. prenesená",J153,0)</f>
        <v>0</v>
      </c>
      <c r="BI153" s="162">
        <f>IF(N153="nulová",J153,0)</f>
        <v>0</v>
      </c>
      <c r="BJ153" s="16" t="s">
        <v>80</v>
      </c>
      <c r="BK153" s="162">
        <f>ROUND(I153*H153,2)</f>
        <v>0</v>
      </c>
      <c r="BL153" s="16" t="s">
        <v>86</v>
      </c>
      <c r="BM153" s="161" t="s">
        <v>715</v>
      </c>
    </row>
    <row r="154" spans="1:65" s="2" customFormat="1" ht="21.75" customHeight="1" x14ac:dyDescent="0.2">
      <c r="A154" s="28"/>
      <c r="B154" s="149"/>
      <c r="C154" s="150" t="s">
        <v>99</v>
      </c>
      <c r="D154" s="150" t="s">
        <v>177</v>
      </c>
      <c r="E154" s="151" t="s">
        <v>716</v>
      </c>
      <c r="F154" s="152" t="s">
        <v>717</v>
      </c>
      <c r="G154" s="153" t="s">
        <v>250</v>
      </c>
      <c r="H154" s="154">
        <v>42.27</v>
      </c>
      <c r="I154" s="155"/>
      <c r="J154" s="155"/>
      <c r="K154" s="156"/>
      <c r="L154" s="29"/>
      <c r="M154" s="157" t="s">
        <v>1</v>
      </c>
      <c r="N154" s="158" t="s">
        <v>35</v>
      </c>
      <c r="O154" s="159">
        <v>0.377</v>
      </c>
      <c r="P154" s="159">
        <f>O154*H154</f>
        <v>15.935790000000001</v>
      </c>
      <c r="Q154" s="159">
        <v>0</v>
      </c>
      <c r="R154" s="159">
        <f>Q154*H154</f>
        <v>0</v>
      </c>
      <c r="S154" s="159">
        <v>7.0000000000000001E-3</v>
      </c>
      <c r="T154" s="160">
        <f>S154*H154</f>
        <v>0.29589000000000004</v>
      </c>
      <c r="U154" s="28"/>
      <c r="V154" s="28"/>
      <c r="W154" s="28"/>
      <c r="X154" s="28"/>
      <c r="Y154" s="28"/>
      <c r="Z154" s="28"/>
      <c r="AA154" s="28"/>
      <c r="AB154" s="28"/>
      <c r="AC154" s="28"/>
      <c r="AD154" s="28"/>
      <c r="AE154" s="28"/>
      <c r="AR154" s="161" t="s">
        <v>86</v>
      </c>
      <c r="AT154" s="161" t="s">
        <v>177</v>
      </c>
      <c r="AU154" s="161" t="s">
        <v>80</v>
      </c>
      <c r="AY154" s="16" t="s">
        <v>175</v>
      </c>
      <c r="BE154" s="162">
        <f>IF(N154="základná",J154,0)</f>
        <v>0</v>
      </c>
      <c r="BF154" s="162">
        <f>IF(N154="znížená",J154,0)</f>
        <v>0</v>
      </c>
      <c r="BG154" s="162">
        <f>IF(N154="zákl. prenesená",J154,0)</f>
        <v>0</v>
      </c>
      <c r="BH154" s="162">
        <f>IF(N154="zníž. prenesená",J154,0)</f>
        <v>0</v>
      </c>
      <c r="BI154" s="162">
        <f>IF(N154="nulová",J154,0)</f>
        <v>0</v>
      </c>
      <c r="BJ154" s="16" t="s">
        <v>80</v>
      </c>
      <c r="BK154" s="162">
        <f>ROUND(I154*H154,2)</f>
        <v>0</v>
      </c>
      <c r="BL154" s="16" t="s">
        <v>86</v>
      </c>
      <c r="BM154" s="161" t="s">
        <v>718</v>
      </c>
    </row>
    <row r="155" spans="1:65" s="13" customFormat="1" x14ac:dyDescent="0.2">
      <c r="B155" s="163"/>
      <c r="D155" s="164" t="s">
        <v>182</v>
      </c>
      <c r="E155" s="165" t="s">
        <v>1</v>
      </c>
      <c r="F155" s="166" t="s">
        <v>719</v>
      </c>
      <c r="H155" s="167">
        <v>17.04</v>
      </c>
      <c r="L155" s="163"/>
      <c r="M155" s="168"/>
      <c r="N155" s="169"/>
      <c r="O155" s="169"/>
      <c r="P155" s="169"/>
      <c r="Q155" s="169"/>
      <c r="R155" s="169"/>
      <c r="S155" s="169"/>
      <c r="T155" s="170"/>
      <c r="AT155" s="165" t="s">
        <v>182</v>
      </c>
      <c r="AU155" s="165" t="s">
        <v>80</v>
      </c>
      <c r="AV155" s="13" t="s">
        <v>80</v>
      </c>
      <c r="AW155" s="13" t="s">
        <v>25</v>
      </c>
      <c r="AX155" s="13" t="s">
        <v>69</v>
      </c>
      <c r="AY155" s="165" t="s">
        <v>175</v>
      </c>
    </row>
    <row r="156" spans="1:65" s="13" customFormat="1" x14ac:dyDescent="0.2">
      <c r="B156" s="163"/>
      <c r="D156" s="164" t="s">
        <v>182</v>
      </c>
      <c r="E156" s="165" t="s">
        <v>1</v>
      </c>
      <c r="F156" s="166" t="s">
        <v>720</v>
      </c>
      <c r="H156" s="167">
        <v>17.68</v>
      </c>
      <c r="L156" s="163"/>
      <c r="M156" s="168"/>
      <c r="N156" s="169"/>
      <c r="O156" s="169"/>
      <c r="P156" s="169"/>
      <c r="Q156" s="169"/>
      <c r="R156" s="169"/>
      <c r="S156" s="169"/>
      <c r="T156" s="170"/>
      <c r="AT156" s="165" t="s">
        <v>182</v>
      </c>
      <c r="AU156" s="165" t="s">
        <v>80</v>
      </c>
      <c r="AV156" s="13" t="s">
        <v>80</v>
      </c>
      <c r="AW156" s="13" t="s">
        <v>25</v>
      </c>
      <c r="AX156" s="13" t="s">
        <v>69</v>
      </c>
      <c r="AY156" s="165" t="s">
        <v>175</v>
      </c>
    </row>
    <row r="157" spans="1:65" s="13" customFormat="1" x14ac:dyDescent="0.2">
      <c r="B157" s="163"/>
      <c r="D157" s="164" t="s">
        <v>182</v>
      </c>
      <c r="E157" s="165" t="s">
        <v>1</v>
      </c>
      <c r="F157" s="166" t="s">
        <v>721</v>
      </c>
      <c r="H157" s="167">
        <v>3.5</v>
      </c>
      <c r="L157" s="163"/>
      <c r="M157" s="168"/>
      <c r="N157" s="169"/>
      <c r="O157" s="169"/>
      <c r="P157" s="169"/>
      <c r="Q157" s="169"/>
      <c r="R157" s="169"/>
      <c r="S157" s="169"/>
      <c r="T157" s="170"/>
      <c r="AT157" s="165" t="s">
        <v>182</v>
      </c>
      <c r="AU157" s="165" t="s">
        <v>80</v>
      </c>
      <c r="AV157" s="13" t="s">
        <v>80</v>
      </c>
      <c r="AW157" s="13" t="s">
        <v>25</v>
      </c>
      <c r="AX157" s="13" t="s">
        <v>69</v>
      </c>
      <c r="AY157" s="165" t="s">
        <v>175</v>
      </c>
    </row>
    <row r="158" spans="1:65" s="13" customFormat="1" x14ac:dyDescent="0.2">
      <c r="B158" s="163"/>
      <c r="D158" s="164" t="s">
        <v>182</v>
      </c>
      <c r="E158" s="165" t="s">
        <v>1</v>
      </c>
      <c r="F158" s="166" t="s">
        <v>722</v>
      </c>
      <c r="H158" s="167">
        <v>4.05</v>
      </c>
      <c r="L158" s="163"/>
      <c r="M158" s="168"/>
      <c r="N158" s="169"/>
      <c r="O158" s="169"/>
      <c r="P158" s="169"/>
      <c r="Q158" s="169"/>
      <c r="R158" s="169"/>
      <c r="S158" s="169"/>
      <c r="T158" s="170"/>
      <c r="AT158" s="165" t="s">
        <v>182</v>
      </c>
      <c r="AU158" s="165" t="s">
        <v>80</v>
      </c>
      <c r="AV158" s="13" t="s">
        <v>80</v>
      </c>
      <c r="AW158" s="13" t="s">
        <v>25</v>
      </c>
      <c r="AX158" s="13" t="s">
        <v>69</v>
      </c>
      <c r="AY158" s="165" t="s">
        <v>175</v>
      </c>
    </row>
    <row r="159" spans="1:65" s="14" customFormat="1" x14ac:dyDescent="0.2">
      <c r="B159" s="171"/>
      <c r="D159" s="164" t="s">
        <v>182</v>
      </c>
      <c r="E159" s="172" t="s">
        <v>1</v>
      </c>
      <c r="F159" s="173" t="s">
        <v>216</v>
      </c>
      <c r="H159" s="174">
        <v>42.269999999999996</v>
      </c>
      <c r="L159" s="171"/>
      <c r="M159" s="175"/>
      <c r="N159" s="176"/>
      <c r="O159" s="176"/>
      <c r="P159" s="176"/>
      <c r="Q159" s="176"/>
      <c r="R159" s="176"/>
      <c r="S159" s="176"/>
      <c r="T159" s="177"/>
      <c r="AT159" s="172" t="s">
        <v>182</v>
      </c>
      <c r="AU159" s="172" t="s">
        <v>80</v>
      </c>
      <c r="AV159" s="14" t="s">
        <v>86</v>
      </c>
      <c r="AW159" s="14" t="s">
        <v>25</v>
      </c>
      <c r="AX159" s="14" t="s">
        <v>76</v>
      </c>
      <c r="AY159" s="172" t="s">
        <v>175</v>
      </c>
    </row>
    <row r="160" spans="1:65" s="2" customFormat="1" ht="24.2" customHeight="1" x14ac:dyDescent="0.2">
      <c r="A160" s="28"/>
      <c r="B160" s="149"/>
      <c r="C160" s="150" t="s">
        <v>102</v>
      </c>
      <c r="D160" s="150" t="s">
        <v>177</v>
      </c>
      <c r="E160" s="151" t="s">
        <v>723</v>
      </c>
      <c r="F160" s="152" t="s">
        <v>724</v>
      </c>
      <c r="G160" s="153" t="s">
        <v>250</v>
      </c>
      <c r="H160" s="154">
        <v>18.43</v>
      </c>
      <c r="I160" s="155"/>
      <c r="J160" s="155"/>
      <c r="K160" s="156"/>
      <c r="L160" s="29"/>
      <c r="M160" s="157" t="s">
        <v>1</v>
      </c>
      <c r="N160" s="158" t="s">
        <v>35</v>
      </c>
      <c r="O160" s="159">
        <v>0.377</v>
      </c>
      <c r="P160" s="159">
        <f>O160*H160</f>
        <v>6.9481099999999998</v>
      </c>
      <c r="Q160" s="159">
        <v>0</v>
      </c>
      <c r="R160" s="159">
        <f>Q160*H160</f>
        <v>0</v>
      </c>
      <c r="S160" s="159">
        <v>1.2E-2</v>
      </c>
      <c r="T160" s="160">
        <f>S160*H160</f>
        <v>0.22116</v>
      </c>
      <c r="U160" s="28"/>
      <c r="V160" s="28"/>
      <c r="W160" s="28"/>
      <c r="X160" s="28"/>
      <c r="Y160" s="28"/>
      <c r="Z160" s="28"/>
      <c r="AA160" s="28"/>
      <c r="AB160" s="28"/>
      <c r="AC160" s="28"/>
      <c r="AD160" s="28"/>
      <c r="AE160" s="28"/>
      <c r="AR160" s="161" t="s">
        <v>86</v>
      </c>
      <c r="AT160" s="161" t="s">
        <v>177</v>
      </c>
      <c r="AU160" s="161" t="s">
        <v>80</v>
      </c>
      <c r="AY160" s="16" t="s">
        <v>175</v>
      </c>
      <c r="BE160" s="162">
        <f>IF(N160="základná",J160,0)</f>
        <v>0</v>
      </c>
      <c r="BF160" s="162">
        <f>IF(N160="znížená",J160,0)</f>
        <v>0</v>
      </c>
      <c r="BG160" s="162">
        <f>IF(N160="zákl. prenesená",J160,0)</f>
        <v>0</v>
      </c>
      <c r="BH160" s="162">
        <f>IF(N160="zníž. prenesená",J160,0)</f>
        <v>0</v>
      </c>
      <c r="BI160" s="162">
        <f>IF(N160="nulová",J160,0)</f>
        <v>0</v>
      </c>
      <c r="BJ160" s="16" t="s">
        <v>80</v>
      </c>
      <c r="BK160" s="162">
        <f>ROUND(I160*H160,2)</f>
        <v>0</v>
      </c>
      <c r="BL160" s="16" t="s">
        <v>86</v>
      </c>
      <c r="BM160" s="161" t="s">
        <v>725</v>
      </c>
    </row>
    <row r="161" spans="1:65" s="13" customFormat="1" x14ac:dyDescent="0.2">
      <c r="B161" s="163"/>
      <c r="D161" s="164" t="s">
        <v>182</v>
      </c>
      <c r="E161" s="165" t="s">
        <v>1</v>
      </c>
      <c r="F161" s="166" t="s">
        <v>726</v>
      </c>
      <c r="H161" s="167">
        <v>6.2</v>
      </c>
      <c r="L161" s="163"/>
      <c r="M161" s="168"/>
      <c r="N161" s="169"/>
      <c r="O161" s="169"/>
      <c r="P161" s="169"/>
      <c r="Q161" s="169"/>
      <c r="R161" s="169"/>
      <c r="S161" s="169"/>
      <c r="T161" s="170"/>
      <c r="AT161" s="165" t="s">
        <v>182</v>
      </c>
      <c r="AU161" s="165" t="s">
        <v>80</v>
      </c>
      <c r="AV161" s="13" t="s">
        <v>80</v>
      </c>
      <c r="AW161" s="13" t="s">
        <v>25</v>
      </c>
      <c r="AX161" s="13" t="s">
        <v>69</v>
      </c>
      <c r="AY161" s="165" t="s">
        <v>175</v>
      </c>
    </row>
    <row r="162" spans="1:65" s="13" customFormat="1" x14ac:dyDescent="0.2">
      <c r="B162" s="163"/>
      <c r="D162" s="164" t="s">
        <v>182</v>
      </c>
      <c r="E162" s="165" t="s">
        <v>1</v>
      </c>
      <c r="F162" s="166" t="s">
        <v>727</v>
      </c>
      <c r="H162" s="167">
        <v>5.7</v>
      </c>
      <c r="L162" s="163"/>
      <c r="M162" s="168"/>
      <c r="N162" s="169"/>
      <c r="O162" s="169"/>
      <c r="P162" s="169"/>
      <c r="Q162" s="169"/>
      <c r="R162" s="169"/>
      <c r="S162" s="169"/>
      <c r="T162" s="170"/>
      <c r="AT162" s="165" t="s">
        <v>182</v>
      </c>
      <c r="AU162" s="165" t="s">
        <v>80</v>
      </c>
      <c r="AV162" s="13" t="s">
        <v>80</v>
      </c>
      <c r="AW162" s="13" t="s">
        <v>25</v>
      </c>
      <c r="AX162" s="13" t="s">
        <v>69</v>
      </c>
      <c r="AY162" s="165" t="s">
        <v>175</v>
      </c>
    </row>
    <row r="163" spans="1:65" s="13" customFormat="1" x14ac:dyDescent="0.2">
      <c r="B163" s="163"/>
      <c r="D163" s="164" t="s">
        <v>182</v>
      </c>
      <c r="E163" s="165" t="s">
        <v>1</v>
      </c>
      <c r="F163" s="166" t="s">
        <v>728</v>
      </c>
      <c r="H163" s="167">
        <v>6.53</v>
      </c>
      <c r="L163" s="163"/>
      <c r="M163" s="168"/>
      <c r="N163" s="169"/>
      <c r="O163" s="169"/>
      <c r="P163" s="169"/>
      <c r="Q163" s="169"/>
      <c r="R163" s="169"/>
      <c r="S163" s="169"/>
      <c r="T163" s="170"/>
      <c r="AT163" s="165" t="s">
        <v>182</v>
      </c>
      <c r="AU163" s="165" t="s">
        <v>80</v>
      </c>
      <c r="AV163" s="13" t="s">
        <v>80</v>
      </c>
      <c r="AW163" s="13" t="s">
        <v>25</v>
      </c>
      <c r="AX163" s="13" t="s">
        <v>69</v>
      </c>
      <c r="AY163" s="165" t="s">
        <v>175</v>
      </c>
    </row>
    <row r="164" spans="1:65" s="14" customFormat="1" x14ac:dyDescent="0.2">
      <c r="B164" s="171"/>
      <c r="D164" s="164" t="s">
        <v>182</v>
      </c>
      <c r="E164" s="172" t="s">
        <v>1</v>
      </c>
      <c r="F164" s="173" t="s">
        <v>216</v>
      </c>
      <c r="H164" s="174">
        <v>18.43</v>
      </c>
      <c r="L164" s="171"/>
      <c r="M164" s="175"/>
      <c r="N164" s="176"/>
      <c r="O164" s="176"/>
      <c r="P164" s="176"/>
      <c r="Q164" s="176"/>
      <c r="R164" s="176"/>
      <c r="S164" s="176"/>
      <c r="T164" s="177"/>
      <c r="AT164" s="172" t="s">
        <v>182</v>
      </c>
      <c r="AU164" s="172" t="s">
        <v>80</v>
      </c>
      <c r="AV164" s="14" t="s">
        <v>86</v>
      </c>
      <c r="AW164" s="14" t="s">
        <v>25</v>
      </c>
      <c r="AX164" s="14" t="s">
        <v>76</v>
      </c>
      <c r="AY164" s="172" t="s">
        <v>175</v>
      </c>
    </row>
    <row r="165" spans="1:65" s="2" customFormat="1" ht="24.2" customHeight="1" x14ac:dyDescent="0.2">
      <c r="A165" s="28"/>
      <c r="B165" s="149"/>
      <c r="C165" s="150" t="s">
        <v>105</v>
      </c>
      <c r="D165" s="150" t="s">
        <v>177</v>
      </c>
      <c r="E165" s="151" t="s">
        <v>729</v>
      </c>
      <c r="F165" s="152" t="s">
        <v>730</v>
      </c>
      <c r="G165" s="153" t="s">
        <v>275</v>
      </c>
      <c r="H165" s="154">
        <v>15</v>
      </c>
      <c r="I165" s="155"/>
      <c r="J165" s="155"/>
      <c r="K165" s="156"/>
      <c r="L165" s="29"/>
      <c r="M165" s="157" t="s">
        <v>1</v>
      </c>
      <c r="N165" s="158" t="s">
        <v>35</v>
      </c>
      <c r="O165" s="159">
        <v>1.536</v>
      </c>
      <c r="P165" s="159">
        <f>O165*H165</f>
        <v>23.04</v>
      </c>
      <c r="Q165" s="159">
        <v>0</v>
      </c>
      <c r="R165" s="159">
        <f>Q165*H165</f>
        <v>0</v>
      </c>
      <c r="S165" s="159">
        <v>0.219</v>
      </c>
      <c r="T165" s="160">
        <f>S165*H165</f>
        <v>3.2850000000000001</v>
      </c>
      <c r="U165" s="28"/>
      <c r="V165" s="28"/>
      <c r="W165" s="28"/>
      <c r="X165" s="28"/>
      <c r="Y165" s="28"/>
      <c r="Z165" s="28"/>
      <c r="AA165" s="28"/>
      <c r="AB165" s="28"/>
      <c r="AC165" s="28"/>
      <c r="AD165" s="28"/>
      <c r="AE165" s="28"/>
      <c r="AR165" s="161" t="s">
        <v>86</v>
      </c>
      <c r="AT165" s="161" t="s">
        <v>177</v>
      </c>
      <c r="AU165" s="161" t="s">
        <v>80</v>
      </c>
      <c r="AY165" s="16" t="s">
        <v>175</v>
      </c>
      <c r="BE165" s="162">
        <f>IF(N165="základná",J165,0)</f>
        <v>0</v>
      </c>
      <c r="BF165" s="162">
        <f>IF(N165="znížená",J165,0)</f>
        <v>0</v>
      </c>
      <c r="BG165" s="162">
        <f>IF(N165="zákl. prenesená",J165,0)</f>
        <v>0</v>
      </c>
      <c r="BH165" s="162">
        <f>IF(N165="zníž. prenesená",J165,0)</f>
        <v>0</v>
      </c>
      <c r="BI165" s="162">
        <f>IF(N165="nulová",J165,0)</f>
        <v>0</v>
      </c>
      <c r="BJ165" s="16" t="s">
        <v>80</v>
      </c>
      <c r="BK165" s="162">
        <f>ROUND(I165*H165,2)</f>
        <v>0</v>
      </c>
      <c r="BL165" s="16" t="s">
        <v>86</v>
      </c>
      <c r="BM165" s="161" t="s">
        <v>731</v>
      </c>
    </row>
    <row r="166" spans="1:65" s="13" customFormat="1" x14ac:dyDescent="0.2">
      <c r="B166" s="163"/>
      <c r="D166" s="164" t="s">
        <v>182</v>
      </c>
      <c r="E166" s="165" t="s">
        <v>1</v>
      </c>
      <c r="F166" s="166" t="s">
        <v>97</v>
      </c>
      <c r="H166" s="167">
        <v>7</v>
      </c>
      <c r="L166" s="163"/>
      <c r="M166" s="168"/>
      <c r="N166" s="169"/>
      <c r="O166" s="169"/>
      <c r="P166" s="169"/>
      <c r="Q166" s="169"/>
      <c r="R166" s="169"/>
      <c r="S166" s="169"/>
      <c r="T166" s="170"/>
      <c r="AT166" s="165" t="s">
        <v>182</v>
      </c>
      <c r="AU166" s="165" t="s">
        <v>80</v>
      </c>
      <c r="AV166" s="13" t="s">
        <v>80</v>
      </c>
      <c r="AW166" s="13" t="s">
        <v>25</v>
      </c>
      <c r="AX166" s="13" t="s">
        <v>69</v>
      </c>
      <c r="AY166" s="165" t="s">
        <v>175</v>
      </c>
    </row>
    <row r="167" spans="1:65" s="13" customFormat="1" x14ac:dyDescent="0.2">
      <c r="B167" s="163"/>
      <c r="D167" s="164" t="s">
        <v>182</v>
      </c>
      <c r="E167" s="165" t="s">
        <v>1</v>
      </c>
      <c r="F167" s="166" t="s">
        <v>99</v>
      </c>
      <c r="H167" s="167">
        <v>8</v>
      </c>
      <c r="L167" s="163"/>
      <c r="M167" s="168"/>
      <c r="N167" s="169"/>
      <c r="O167" s="169"/>
      <c r="P167" s="169"/>
      <c r="Q167" s="169"/>
      <c r="R167" s="169"/>
      <c r="S167" s="169"/>
      <c r="T167" s="170"/>
      <c r="AT167" s="165" t="s">
        <v>182</v>
      </c>
      <c r="AU167" s="165" t="s">
        <v>80</v>
      </c>
      <c r="AV167" s="13" t="s">
        <v>80</v>
      </c>
      <c r="AW167" s="13" t="s">
        <v>25</v>
      </c>
      <c r="AX167" s="13" t="s">
        <v>69</v>
      </c>
      <c r="AY167" s="165" t="s">
        <v>175</v>
      </c>
    </row>
    <row r="168" spans="1:65" s="14" customFormat="1" x14ac:dyDescent="0.2">
      <c r="B168" s="171"/>
      <c r="D168" s="164" t="s">
        <v>182</v>
      </c>
      <c r="E168" s="172" t="s">
        <v>1</v>
      </c>
      <c r="F168" s="173" t="s">
        <v>216</v>
      </c>
      <c r="H168" s="174">
        <v>15</v>
      </c>
      <c r="L168" s="171"/>
      <c r="M168" s="175"/>
      <c r="N168" s="176"/>
      <c r="O168" s="176"/>
      <c r="P168" s="176"/>
      <c r="Q168" s="176"/>
      <c r="R168" s="176"/>
      <c r="S168" s="176"/>
      <c r="T168" s="177"/>
      <c r="AT168" s="172" t="s">
        <v>182</v>
      </c>
      <c r="AU168" s="172" t="s">
        <v>80</v>
      </c>
      <c r="AV168" s="14" t="s">
        <v>86</v>
      </c>
      <c r="AW168" s="14" t="s">
        <v>25</v>
      </c>
      <c r="AX168" s="14" t="s">
        <v>76</v>
      </c>
      <c r="AY168" s="172" t="s">
        <v>175</v>
      </c>
    </row>
    <row r="169" spans="1:65" s="2" customFormat="1" ht="24.2" customHeight="1" x14ac:dyDescent="0.2">
      <c r="A169" s="28"/>
      <c r="B169" s="149"/>
      <c r="C169" s="150" t="s">
        <v>113</v>
      </c>
      <c r="D169" s="150" t="s">
        <v>177</v>
      </c>
      <c r="E169" s="151" t="s">
        <v>732</v>
      </c>
      <c r="F169" s="152" t="s">
        <v>733</v>
      </c>
      <c r="G169" s="153" t="s">
        <v>564</v>
      </c>
      <c r="H169" s="154">
        <v>0.39100000000000001</v>
      </c>
      <c r="I169" s="155"/>
      <c r="J169" s="155"/>
      <c r="K169" s="156"/>
      <c r="L169" s="29"/>
      <c r="M169" s="157" t="s">
        <v>1</v>
      </c>
      <c r="N169" s="158" t="s">
        <v>35</v>
      </c>
      <c r="O169" s="159">
        <v>6.1760000000000002</v>
      </c>
      <c r="P169" s="159">
        <f>O169*H169</f>
        <v>2.4148160000000001</v>
      </c>
      <c r="Q169" s="159">
        <v>0</v>
      </c>
      <c r="R169" s="159">
        <f>Q169*H169</f>
        <v>0</v>
      </c>
      <c r="S169" s="159">
        <v>1.875</v>
      </c>
      <c r="T169" s="160">
        <f>S169*H169</f>
        <v>0.73312500000000003</v>
      </c>
      <c r="U169" s="28"/>
      <c r="V169" s="28"/>
      <c r="W169" s="28"/>
      <c r="X169" s="28"/>
      <c r="Y169" s="28"/>
      <c r="Z169" s="28"/>
      <c r="AA169" s="28"/>
      <c r="AB169" s="28"/>
      <c r="AC169" s="28"/>
      <c r="AD169" s="28"/>
      <c r="AE169" s="28"/>
      <c r="AR169" s="161" t="s">
        <v>86</v>
      </c>
      <c r="AT169" s="161" t="s">
        <v>177</v>
      </c>
      <c r="AU169" s="161" t="s">
        <v>80</v>
      </c>
      <c r="AY169" s="16" t="s">
        <v>175</v>
      </c>
      <c r="BE169" s="162">
        <f>IF(N169="základná",J169,0)</f>
        <v>0</v>
      </c>
      <c r="BF169" s="162">
        <f>IF(N169="znížená",J169,0)</f>
        <v>0</v>
      </c>
      <c r="BG169" s="162">
        <f>IF(N169="zákl. prenesená",J169,0)</f>
        <v>0</v>
      </c>
      <c r="BH169" s="162">
        <f>IF(N169="zníž. prenesená",J169,0)</f>
        <v>0</v>
      </c>
      <c r="BI169" s="162">
        <f>IF(N169="nulová",J169,0)</f>
        <v>0</v>
      </c>
      <c r="BJ169" s="16" t="s">
        <v>80</v>
      </c>
      <c r="BK169" s="162">
        <f>ROUND(I169*H169,2)</f>
        <v>0</v>
      </c>
      <c r="BL169" s="16" t="s">
        <v>86</v>
      </c>
      <c r="BM169" s="161" t="s">
        <v>734</v>
      </c>
    </row>
    <row r="170" spans="1:65" s="13" customFormat="1" x14ac:dyDescent="0.2">
      <c r="B170" s="163"/>
      <c r="D170" s="164" t="s">
        <v>182</v>
      </c>
      <c r="E170" s="165" t="s">
        <v>1</v>
      </c>
      <c r="F170" s="166" t="s">
        <v>735</v>
      </c>
      <c r="H170" s="167">
        <v>0.39100000000000001</v>
      </c>
      <c r="L170" s="163"/>
      <c r="M170" s="168"/>
      <c r="N170" s="169"/>
      <c r="O170" s="169"/>
      <c r="P170" s="169"/>
      <c r="Q170" s="169"/>
      <c r="R170" s="169"/>
      <c r="S170" s="169"/>
      <c r="T170" s="170"/>
      <c r="AT170" s="165" t="s">
        <v>182</v>
      </c>
      <c r="AU170" s="165" t="s">
        <v>80</v>
      </c>
      <c r="AV170" s="13" t="s">
        <v>80</v>
      </c>
      <c r="AW170" s="13" t="s">
        <v>25</v>
      </c>
      <c r="AX170" s="13" t="s">
        <v>76</v>
      </c>
      <c r="AY170" s="165" t="s">
        <v>175</v>
      </c>
    </row>
    <row r="171" spans="1:65" s="2" customFormat="1" ht="24.2" customHeight="1" x14ac:dyDescent="0.2">
      <c r="A171" s="28"/>
      <c r="B171" s="149"/>
      <c r="C171" s="150" t="s">
        <v>117</v>
      </c>
      <c r="D171" s="150" t="s">
        <v>177</v>
      </c>
      <c r="E171" s="151" t="s">
        <v>736</v>
      </c>
      <c r="F171" s="152" t="s">
        <v>737</v>
      </c>
      <c r="G171" s="153" t="s">
        <v>564</v>
      </c>
      <c r="H171" s="154">
        <v>0.81699999999999995</v>
      </c>
      <c r="I171" s="155"/>
      <c r="J171" s="155"/>
      <c r="K171" s="156"/>
      <c r="L171" s="29"/>
      <c r="M171" s="157" t="s">
        <v>1</v>
      </c>
      <c r="N171" s="158" t="s">
        <v>35</v>
      </c>
      <c r="O171" s="159">
        <v>4.2140000000000004</v>
      </c>
      <c r="P171" s="159">
        <f>O171*H171</f>
        <v>3.4428380000000001</v>
      </c>
      <c r="Q171" s="159">
        <v>0</v>
      </c>
      <c r="R171" s="159">
        <f>Q171*H171</f>
        <v>0</v>
      </c>
      <c r="S171" s="159">
        <v>1.875</v>
      </c>
      <c r="T171" s="160">
        <f>S171*H171</f>
        <v>1.5318749999999999</v>
      </c>
      <c r="U171" s="28"/>
      <c r="V171" s="28"/>
      <c r="W171" s="28"/>
      <c r="X171" s="28"/>
      <c r="Y171" s="28"/>
      <c r="Z171" s="28"/>
      <c r="AA171" s="28"/>
      <c r="AB171" s="28"/>
      <c r="AC171" s="28"/>
      <c r="AD171" s="28"/>
      <c r="AE171" s="28"/>
      <c r="AR171" s="161" t="s">
        <v>86</v>
      </c>
      <c r="AT171" s="161" t="s">
        <v>177</v>
      </c>
      <c r="AU171" s="161" t="s">
        <v>80</v>
      </c>
      <c r="AY171" s="16" t="s">
        <v>175</v>
      </c>
      <c r="BE171" s="162">
        <f>IF(N171="základná",J171,0)</f>
        <v>0</v>
      </c>
      <c r="BF171" s="162">
        <f>IF(N171="znížená",J171,0)</f>
        <v>0</v>
      </c>
      <c r="BG171" s="162">
        <f>IF(N171="zákl. prenesená",J171,0)</f>
        <v>0</v>
      </c>
      <c r="BH171" s="162">
        <f>IF(N171="zníž. prenesená",J171,0)</f>
        <v>0</v>
      </c>
      <c r="BI171" s="162">
        <f>IF(N171="nulová",J171,0)</f>
        <v>0</v>
      </c>
      <c r="BJ171" s="16" t="s">
        <v>80</v>
      </c>
      <c r="BK171" s="162">
        <f>ROUND(I171*H171,2)</f>
        <v>0</v>
      </c>
      <c r="BL171" s="16" t="s">
        <v>86</v>
      </c>
      <c r="BM171" s="161" t="s">
        <v>738</v>
      </c>
    </row>
    <row r="172" spans="1:65" s="13" customFormat="1" x14ac:dyDescent="0.2">
      <c r="B172" s="163"/>
      <c r="D172" s="164" t="s">
        <v>182</v>
      </c>
      <c r="E172" s="165" t="s">
        <v>1</v>
      </c>
      <c r="F172" s="166" t="s">
        <v>739</v>
      </c>
      <c r="H172" s="167">
        <v>0.81699999999999995</v>
      </c>
      <c r="L172" s="163"/>
      <c r="M172" s="168"/>
      <c r="N172" s="169"/>
      <c r="O172" s="169"/>
      <c r="P172" s="169"/>
      <c r="Q172" s="169"/>
      <c r="R172" s="169"/>
      <c r="S172" s="169"/>
      <c r="T172" s="170"/>
      <c r="AT172" s="165" t="s">
        <v>182</v>
      </c>
      <c r="AU172" s="165" t="s">
        <v>80</v>
      </c>
      <c r="AV172" s="13" t="s">
        <v>80</v>
      </c>
      <c r="AW172" s="13" t="s">
        <v>25</v>
      </c>
      <c r="AX172" s="13" t="s">
        <v>76</v>
      </c>
      <c r="AY172" s="165" t="s">
        <v>175</v>
      </c>
    </row>
    <row r="173" spans="1:65" s="2" customFormat="1" ht="16.5" customHeight="1" x14ac:dyDescent="0.2">
      <c r="A173" s="28"/>
      <c r="B173" s="149"/>
      <c r="C173" s="150" t="s">
        <v>119</v>
      </c>
      <c r="D173" s="150" t="s">
        <v>177</v>
      </c>
      <c r="E173" s="151" t="s">
        <v>280</v>
      </c>
      <c r="F173" s="152" t="s">
        <v>281</v>
      </c>
      <c r="G173" s="153" t="s">
        <v>282</v>
      </c>
      <c r="H173" s="154">
        <v>7.0949999999999998</v>
      </c>
      <c r="I173" s="155"/>
      <c r="J173" s="155"/>
      <c r="K173" s="156"/>
      <c r="L173" s="29"/>
      <c r="M173" s="157" t="s">
        <v>1</v>
      </c>
      <c r="N173" s="158" t="s">
        <v>35</v>
      </c>
      <c r="O173" s="159">
        <v>1.972</v>
      </c>
      <c r="P173" s="159">
        <f>O173*H173</f>
        <v>13.991339999999999</v>
      </c>
      <c r="Q173" s="159">
        <v>0</v>
      </c>
      <c r="R173" s="159">
        <f>Q173*H173</f>
        <v>0</v>
      </c>
      <c r="S173" s="159">
        <v>0</v>
      </c>
      <c r="T173" s="160">
        <f>S173*H173</f>
        <v>0</v>
      </c>
      <c r="U173" s="28"/>
      <c r="V173" s="28"/>
      <c r="W173" s="28"/>
      <c r="X173" s="28"/>
      <c r="Y173" s="28"/>
      <c r="Z173" s="28"/>
      <c r="AA173" s="28"/>
      <c r="AB173" s="28"/>
      <c r="AC173" s="28"/>
      <c r="AD173" s="28"/>
      <c r="AE173" s="28"/>
      <c r="AR173" s="161" t="s">
        <v>86</v>
      </c>
      <c r="AT173" s="161" t="s">
        <v>177</v>
      </c>
      <c r="AU173" s="161" t="s">
        <v>80</v>
      </c>
      <c r="AY173" s="16" t="s">
        <v>175</v>
      </c>
      <c r="BE173" s="162">
        <f>IF(N173="základná",J173,0)</f>
        <v>0</v>
      </c>
      <c r="BF173" s="162">
        <f>IF(N173="znížená",J173,0)</f>
        <v>0</v>
      </c>
      <c r="BG173" s="162">
        <f>IF(N173="zákl. prenesená",J173,0)</f>
        <v>0</v>
      </c>
      <c r="BH173" s="162">
        <f>IF(N173="zníž. prenesená",J173,0)</f>
        <v>0</v>
      </c>
      <c r="BI173" s="162">
        <f>IF(N173="nulová",J173,0)</f>
        <v>0</v>
      </c>
      <c r="BJ173" s="16" t="s">
        <v>80</v>
      </c>
      <c r="BK173" s="162">
        <f>ROUND(I173*H173,2)</f>
        <v>0</v>
      </c>
      <c r="BL173" s="16" t="s">
        <v>86</v>
      </c>
      <c r="BM173" s="161" t="s">
        <v>740</v>
      </c>
    </row>
    <row r="174" spans="1:65" s="2" customFormat="1" ht="21.75" customHeight="1" x14ac:dyDescent="0.2">
      <c r="A174" s="28"/>
      <c r="B174" s="149"/>
      <c r="C174" s="150" t="s">
        <v>121</v>
      </c>
      <c r="D174" s="150" t="s">
        <v>177</v>
      </c>
      <c r="E174" s="151" t="s">
        <v>288</v>
      </c>
      <c r="F174" s="152" t="s">
        <v>289</v>
      </c>
      <c r="G174" s="153" t="s">
        <v>282</v>
      </c>
      <c r="H174" s="154">
        <v>7.0949999999999998</v>
      </c>
      <c r="I174" s="155"/>
      <c r="J174" s="155"/>
      <c r="K174" s="156"/>
      <c r="L174" s="29"/>
      <c r="M174" s="157" t="s">
        <v>1</v>
      </c>
      <c r="N174" s="158" t="s">
        <v>35</v>
      </c>
      <c r="O174" s="159">
        <v>0.59799999999999998</v>
      </c>
      <c r="P174" s="159">
        <f>O174*H174</f>
        <v>4.2428099999999995</v>
      </c>
      <c r="Q174" s="159">
        <v>0</v>
      </c>
      <c r="R174" s="159">
        <f>Q174*H174</f>
        <v>0</v>
      </c>
      <c r="S174" s="159">
        <v>0</v>
      </c>
      <c r="T174" s="160">
        <f>S174*H174</f>
        <v>0</v>
      </c>
      <c r="U174" s="28"/>
      <c r="V174" s="28"/>
      <c r="W174" s="28"/>
      <c r="X174" s="28"/>
      <c r="Y174" s="28"/>
      <c r="Z174" s="28"/>
      <c r="AA174" s="28"/>
      <c r="AB174" s="28"/>
      <c r="AC174" s="28"/>
      <c r="AD174" s="28"/>
      <c r="AE174" s="28"/>
      <c r="AR174" s="161" t="s">
        <v>86</v>
      </c>
      <c r="AT174" s="161" t="s">
        <v>177</v>
      </c>
      <c r="AU174" s="161" t="s">
        <v>80</v>
      </c>
      <c r="AY174" s="16" t="s">
        <v>175</v>
      </c>
      <c r="BE174" s="162">
        <f>IF(N174="základná",J174,0)</f>
        <v>0</v>
      </c>
      <c r="BF174" s="162">
        <f>IF(N174="znížená",J174,0)</f>
        <v>0</v>
      </c>
      <c r="BG174" s="162">
        <f>IF(N174="zákl. prenesená",J174,0)</f>
        <v>0</v>
      </c>
      <c r="BH174" s="162">
        <f>IF(N174="zníž. prenesená",J174,0)</f>
        <v>0</v>
      </c>
      <c r="BI174" s="162">
        <f>IF(N174="nulová",J174,0)</f>
        <v>0</v>
      </c>
      <c r="BJ174" s="16" t="s">
        <v>80</v>
      </c>
      <c r="BK174" s="162">
        <f>ROUND(I174*H174,2)</f>
        <v>0</v>
      </c>
      <c r="BL174" s="16" t="s">
        <v>86</v>
      </c>
      <c r="BM174" s="161" t="s">
        <v>741</v>
      </c>
    </row>
    <row r="175" spans="1:65" s="2" customFormat="1" ht="24.2" customHeight="1" x14ac:dyDescent="0.2">
      <c r="A175" s="28"/>
      <c r="B175" s="149"/>
      <c r="C175" s="150" t="s">
        <v>123</v>
      </c>
      <c r="D175" s="150" t="s">
        <v>177</v>
      </c>
      <c r="E175" s="151" t="s">
        <v>292</v>
      </c>
      <c r="F175" s="152" t="s">
        <v>293</v>
      </c>
      <c r="G175" s="153" t="s">
        <v>282</v>
      </c>
      <c r="H175" s="154">
        <v>212.85</v>
      </c>
      <c r="I175" s="155"/>
      <c r="J175" s="155"/>
      <c r="K175" s="156"/>
      <c r="L175" s="29"/>
      <c r="M175" s="157" t="s">
        <v>1</v>
      </c>
      <c r="N175" s="158" t="s">
        <v>35</v>
      </c>
      <c r="O175" s="159">
        <v>7.0000000000000001E-3</v>
      </c>
      <c r="P175" s="159">
        <f>O175*H175</f>
        <v>1.4899499999999999</v>
      </c>
      <c r="Q175" s="159">
        <v>0</v>
      </c>
      <c r="R175" s="159">
        <f>Q175*H175</f>
        <v>0</v>
      </c>
      <c r="S175" s="159">
        <v>0</v>
      </c>
      <c r="T175" s="160">
        <f>S175*H175</f>
        <v>0</v>
      </c>
      <c r="U175" s="28"/>
      <c r="V175" s="28"/>
      <c r="W175" s="28"/>
      <c r="X175" s="28"/>
      <c r="Y175" s="28"/>
      <c r="Z175" s="28"/>
      <c r="AA175" s="28"/>
      <c r="AB175" s="28"/>
      <c r="AC175" s="28"/>
      <c r="AD175" s="28"/>
      <c r="AE175" s="28"/>
      <c r="AR175" s="161" t="s">
        <v>86</v>
      </c>
      <c r="AT175" s="161" t="s">
        <v>177</v>
      </c>
      <c r="AU175" s="161" t="s">
        <v>80</v>
      </c>
      <c r="AY175" s="16" t="s">
        <v>175</v>
      </c>
      <c r="BE175" s="162">
        <f>IF(N175="základná",J175,0)</f>
        <v>0</v>
      </c>
      <c r="BF175" s="162">
        <f>IF(N175="znížená",J175,0)</f>
        <v>0</v>
      </c>
      <c r="BG175" s="162">
        <f>IF(N175="zákl. prenesená",J175,0)</f>
        <v>0</v>
      </c>
      <c r="BH175" s="162">
        <f>IF(N175="zníž. prenesená",J175,0)</f>
        <v>0</v>
      </c>
      <c r="BI175" s="162">
        <f>IF(N175="nulová",J175,0)</f>
        <v>0</v>
      </c>
      <c r="BJ175" s="16" t="s">
        <v>80</v>
      </c>
      <c r="BK175" s="162">
        <f>ROUND(I175*H175,2)</f>
        <v>0</v>
      </c>
      <c r="BL175" s="16" t="s">
        <v>86</v>
      </c>
      <c r="BM175" s="161" t="s">
        <v>742</v>
      </c>
    </row>
    <row r="176" spans="1:65" s="13" customFormat="1" x14ac:dyDescent="0.2">
      <c r="B176" s="163"/>
      <c r="D176" s="164" t="s">
        <v>182</v>
      </c>
      <c r="F176" s="166" t="s">
        <v>743</v>
      </c>
      <c r="H176" s="167">
        <v>212.85</v>
      </c>
      <c r="L176" s="163"/>
      <c r="M176" s="168"/>
      <c r="N176" s="169"/>
      <c r="O176" s="169"/>
      <c r="P176" s="169"/>
      <c r="Q176" s="169"/>
      <c r="R176" s="169"/>
      <c r="S176" s="169"/>
      <c r="T176" s="170"/>
      <c r="AT176" s="165" t="s">
        <v>182</v>
      </c>
      <c r="AU176" s="165" t="s">
        <v>80</v>
      </c>
      <c r="AV176" s="13" t="s">
        <v>80</v>
      </c>
      <c r="AW176" s="13" t="s">
        <v>3</v>
      </c>
      <c r="AX176" s="13" t="s">
        <v>76</v>
      </c>
      <c r="AY176" s="165" t="s">
        <v>175</v>
      </c>
    </row>
    <row r="177" spans="1:65" s="2" customFormat="1" ht="24.2" customHeight="1" x14ac:dyDescent="0.2">
      <c r="A177" s="28"/>
      <c r="B177" s="149"/>
      <c r="C177" s="150" t="s">
        <v>243</v>
      </c>
      <c r="D177" s="150" t="s">
        <v>177</v>
      </c>
      <c r="E177" s="151" t="s">
        <v>297</v>
      </c>
      <c r="F177" s="152" t="s">
        <v>298</v>
      </c>
      <c r="G177" s="153" t="s">
        <v>282</v>
      </c>
      <c r="H177" s="154">
        <v>7.0949999999999998</v>
      </c>
      <c r="I177" s="155"/>
      <c r="J177" s="155"/>
      <c r="K177" s="156"/>
      <c r="L177" s="29"/>
      <c r="M177" s="157" t="s">
        <v>1</v>
      </c>
      <c r="N177" s="158" t="s">
        <v>35</v>
      </c>
      <c r="O177" s="159">
        <v>0.89</v>
      </c>
      <c r="P177" s="159">
        <f>O177*H177</f>
        <v>6.3145499999999997</v>
      </c>
      <c r="Q177" s="159">
        <v>0</v>
      </c>
      <c r="R177" s="159">
        <f>Q177*H177</f>
        <v>0</v>
      </c>
      <c r="S177" s="159">
        <v>0</v>
      </c>
      <c r="T177" s="160">
        <f>S177*H177</f>
        <v>0</v>
      </c>
      <c r="U177" s="28"/>
      <c r="V177" s="28"/>
      <c r="W177" s="28"/>
      <c r="X177" s="28"/>
      <c r="Y177" s="28"/>
      <c r="Z177" s="28"/>
      <c r="AA177" s="28"/>
      <c r="AB177" s="28"/>
      <c r="AC177" s="28"/>
      <c r="AD177" s="28"/>
      <c r="AE177" s="28"/>
      <c r="AR177" s="161" t="s">
        <v>86</v>
      </c>
      <c r="AT177" s="161" t="s">
        <v>177</v>
      </c>
      <c r="AU177" s="161" t="s">
        <v>80</v>
      </c>
      <c r="AY177" s="16" t="s">
        <v>175</v>
      </c>
      <c r="BE177" s="162">
        <f>IF(N177="základná",J177,0)</f>
        <v>0</v>
      </c>
      <c r="BF177" s="162">
        <f>IF(N177="znížená",J177,0)</f>
        <v>0</v>
      </c>
      <c r="BG177" s="162">
        <f>IF(N177="zákl. prenesená",J177,0)</f>
        <v>0</v>
      </c>
      <c r="BH177" s="162">
        <f>IF(N177="zníž. prenesená",J177,0)</f>
        <v>0</v>
      </c>
      <c r="BI177" s="162">
        <f>IF(N177="nulová",J177,0)</f>
        <v>0</v>
      </c>
      <c r="BJ177" s="16" t="s">
        <v>80</v>
      </c>
      <c r="BK177" s="162">
        <f>ROUND(I177*H177,2)</f>
        <v>0</v>
      </c>
      <c r="BL177" s="16" t="s">
        <v>86</v>
      </c>
      <c r="BM177" s="161" t="s">
        <v>744</v>
      </c>
    </row>
    <row r="178" spans="1:65" s="2" customFormat="1" ht="24.2" customHeight="1" x14ac:dyDescent="0.2">
      <c r="A178" s="28"/>
      <c r="B178" s="149"/>
      <c r="C178" s="150" t="s">
        <v>247</v>
      </c>
      <c r="D178" s="150" t="s">
        <v>177</v>
      </c>
      <c r="E178" s="151" t="s">
        <v>301</v>
      </c>
      <c r="F178" s="152" t="s">
        <v>302</v>
      </c>
      <c r="G178" s="153" t="s">
        <v>282</v>
      </c>
      <c r="H178" s="154">
        <v>14.19</v>
      </c>
      <c r="I178" s="155"/>
      <c r="J178" s="155"/>
      <c r="K178" s="156"/>
      <c r="L178" s="29"/>
      <c r="M178" s="157" t="s">
        <v>1</v>
      </c>
      <c r="N178" s="158" t="s">
        <v>35</v>
      </c>
      <c r="O178" s="159">
        <v>0.1</v>
      </c>
      <c r="P178" s="159">
        <f>O178*H178</f>
        <v>1.419</v>
      </c>
      <c r="Q178" s="159">
        <v>0</v>
      </c>
      <c r="R178" s="159">
        <f>Q178*H178</f>
        <v>0</v>
      </c>
      <c r="S178" s="159">
        <v>0</v>
      </c>
      <c r="T178" s="160">
        <f>S178*H178</f>
        <v>0</v>
      </c>
      <c r="U178" s="28"/>
      <c r="V178" s="28"/>
      <c r="W178" s="28"/>
      <c r="X178" s="28"/>
      <c r="Y178" s="28"/>
      <c r="Z178" s="28"/>
      <c r="AA178" s="28"/>
      <c r="AB178" s="28"/>
      <c r="AC178" s="28"/>
      <c r="AD178" s="28"/>
      <c r="AE178" s="28"/>
      <c r="AR178" s="161" t="s">
        <v>86</v>
      </c>
      <c r="AT178" s="161" t="s">
        <v>177</v>
      </c>
      <c r="AU178" s="161" t="s">
        <v>80</v>
      </c>
      <c r="AY178" s="16" t="s">
        <v>175</v>
      </c>
      <c r="BE178" s="162">
        <f>IF(N178="základná",J178,0)</f>
        <v>0</v>
      </c>
      <c r="BF178" s="162">
        <f>IF(N178="znížená",J178,0)</f>
        <v>0</v>
      </c>
      <c r="BG178" s="162">
        <f>IF(N178="zákl. prenesená",J178,0)</f>
        <v>0</v>
      </c>
      <c r="BH178" s="162">
        <f>IF(N178="zníž. prenesená",J178,0)</f>
        <v>0</v>
      </c>
      <c r="BI178" s="162">
        <f>IF(N178="nulová",J178,0)</f>
        <v>0</v>
      </c>
      <c r="BJ178" s="16" t="s">
        <v>80</v>
      </c>
      <c r="BK178" s="162">
        <f>ROUND(I178*H178,2)</f>
        <v>0</v>
      </c>
      <c r="BL178" s="16" t="s">
        <v>86</v>
      </c>
      <c r="BM178" s="161" t="s">
        <v>745</v>
      </c>
    </row>
    <row r="179" spans="1:65" s="13" customFormat="1" x14ac:dyDescent="0.2">
      <c r="B179" s="163"/>
      <c r="D179" s="164" t="s">
        <v>182</v>
      </c>
      <c r="F179" s="166" t="s">
        <v>746</v>
      </c>
      <c r="H179" s="167">
        <v>14.19</v>
      </c>
      <c r="L179" s="163"/>
      <c r="M179" s="168"/>
      <c r="N179" s="169"/>
      <c r="O179" s="169"/>
      <c r="P179" s="169"/>
      <c r="Q179" s="169"/>
      <c r="R179" s="169"/>
      <c r="S179" s="169"/>
      <c r="T179" s="170"/>
      <c r="AT179" s="165" t="s">
        <v>182</v>
      </c>
      <c r="AU179" s="165" t="s">
        <v>80</v>
      </c>
      <c r="AV179" s="13" t="s">
        <v>80</v>
      </c>
      <c r="AW179" s="13" t="s">
        <v>3</v>
      </c>
      <c r="AX179" s="13" t="s">
        <v>76</v>
      </c>
      <c r="AY179" s="165" t="s">
        <v>175</v>
      </c>
    </row>
    <row r="180" spans="1:65" s="2" customFormat="1" ht="24.2" customHeight="1" x14ac:dyDescent="0.2">
      <c r="A180" s="28"/>
      <c r="B180" s="149"/>
      <c r="C180" s="150" t="s">
        <v>255</v>
      </c>
      <c r="D180" s="150" t="s">
        <v>177</v>
      </c>
      <c r="E180" s="151" t="s">
        <v>747</v>
      </c>
      <c r="F180" s="152" t="s">
        <v>748</v>
      </c>
      <c r="G180" s="153" t="s">
        <v>282</v>
      </c>
      <c r="H180" s="154">
        <v>7.0949999999999998</v>
      </c>
      <c r="I180" s="155"/>
      <c r="J180" s="155"/>
      <c r="K180" s="156"/>
      <c r="L180" s="29"/>
      <c r="M180" s="157" t="s">
        <v>1</v>
      </c>
      <c r="N180" s="158" t="s">
        <v>35</v>
      </c>
      <c r="O180" s="159">
        <v>0</v>
      </c>
      <c r="P180" s="159">
        <f>O180*H180</f>
        <v>0</v>
      </c>
      <c r="Q180" s="159">
        <v>0</v>
      </c>
      <c r="R180" s="159">
        <f>Q180*H180</f>
        <v>0</v>
      </c>
      <c r="S180" s="159">
        <v>0</v>
      </c>
      <c r="T180" s="160">
        <f>S180*H180</f>
        <v>0</v>
      </c>
      <c r="U180" s="28"/>
      <c r="V180" s="28"/>
      <c r="W180" s="28"/>
      <c r="X180" s="28"/>
      <c r="Y180" s="28"/>
      <c r="Z180" s="28"/>
      <c r="AA180" s="28"/>
      <c r="AB180" s="28"/>
      <c r="AC180" s="28"/>
      <c r="AD180" s="28"/>
      <c r="AE180" s="28"/>
      <c r="AR180" s="161" t="s">
        <v>86</v>
      </c>
      <c r="AT180" s="161" t="s">
        <v>177</v>
      </c>
      <c r="AU180" s="161" t="s">
        <v>80</v>
      </c>
      <c r="AY180" s="16" t="s">
        <v>175</v>
      </c>
      <c r="BE180" s="162">
        <f>IF(N180="základná",J180,0)</f>
        <v>0</v>
      </c>
      <c r="BF180" s="162">
        <f>IF(N180="znížená",J180,0)</f>
        <v>0</v>
      </c>
      <c r="BG180" s="162">
        <f>IF(N180="zákl. prenesená",J180,0)</f>
        <v>0</v>
      </c>
      <c r="BH180" s="162">
        <f>IF(N180="zníž. prenesená",J180,0)</f>
        <v>0</v>
      </c>
      <c r="BI180" s="162">
        <f>IF(N180="nulová",J180,0)</f>
        <v>0</v>
      </c>
      <c r="BJ180" s="16" t="s">
        <v>80</v>
      </c>
      <c r="BK180" s="162">
        <f>ROUND(I180*H180,2)</f>
        <v>0</v>
      </c>
      <c r="BL180" s="16" t="s">
        <v>86</v>
      </c>
      <c r="BM180" s="161" t="s">
        <v>749</v>
      </c>
    </row>
    <row r="181" spans="1:65" s="12" customFormat="1" ht="22.9" customHeight="1" x14ac:dyDescent="0.2">
      <c r="B181" s="137"/>
      <c r="D181" s="138" t="s">
        <v>68</v>
      </c>
      <c r="E181" s="147" t="s">
        <v>308</v>
      </c>
      <c r="F181" s="147" t="s">
        <v>309</v>
      </c>
      <c r="J181" s="148"/>
      <c r="L181" s="137"/>
      <c r="M181" s="141"/>
      <c r="N181" s="142"/>
      <c r="O181" s="142"/>
      <c r="P181" s="143">
        <f>P182</f>
        <v>266.57541600000002</v>
      </c>
      <c r="Q181" s="142"/>
      <c r="R181" s="143">
        <f>R182</f>
        <v>0</v>
      </c>
      <c r="S181" s="142"/>
      <c r="T181" s="144">
        <f>T182</f>
        <v>0</v>
      </c>
      <c r="AR181" s="138" t="s">
        <v>76</v>
      </c>
      <c r="AT181" s="145" t="s">
        <v>68</v>
      </c>
      <c r="AU181" s="145" t="s">
        <v>76</v>
      </c>
      <c r="AY181" s="138" t="s">
        <v>175</v>
      </c>
      <c r="BK181" s="146">
        <f>BK182</f>
        <v>0</v>
      </c>
    </row>
    <row r="182" spans="1:65" s="2" customFormat="1" ht="24.2" customHeight="1" x14ac:dyDescent="0.2">
      <c r="A182" s="28"/>
      <c r="B182" s="149"/>
      <c r="C182" s="150" t="s">
        <v>265</v>
      </c>
      <c r="D182" s="150" t="s">
        <v>177</v>
      </c>
      <c r="E182" s="151" t="s">
        <v>311</v>
      </c>
      <c r="F182" s="152" t="s">
        <v>312</v>
      </c>
      <c r="G182" s="153" t="s">
        <v>282</v>
      </c>
      <c r="H182" s="154">
        <v>108.232</v>
      </c>
      <c r="I182" s="155"/>
      <c r="J182" s="155"/>
      <c r="K182" s="156"/>
      <c r="L182" s="29"/>
      <c r="M182" s="157" t="s">
        <v>1</v>
      </c>
      <c r="N182" s="158" t="s">
        <v>35</v>
      </c>
      <c r="O182" s="159">
        <v>2.4630000000000001</v>
      </c>
      <c r="P182" s="159">
        <f>O182*H182</f>
        <v>266.57541600000002</v>
      </c>
      <c r="Q182" s="159">
        <v>0</v>
      </c>
      <c r="R182" s="159">
        <f>Q182*H182</f>
        <v>0</v>
      </c>
      <c r="S182" s="159">
        <v>0</v>
      </c>
      <c r="T182" s="160">
        <f>S182*H182</f>
        <v>0</v>
      </c>
      <c r="U182" s="28"/>
      <c r="V182" s="28"/>
      <c r="W182" s="28"/>
      <c r="X182" s="28"/>
      <c r="Y182" s="28"/>
      <c r="Z182" s="28"/>
      <c r="AA182" s="28"/>
      <c r="AB182" s="28"/>
      <c r="AC182" s="28"/>
      <c r="AD182" s="28"/>
      <c r="AE182" s="28"/>
      <c r="AR182" s="161" t="s">
        <v>86</v>
      </c>
      <c r="AT182" s="161" t="s">
        <v>177</v>
      </c>
      <c r="AU182" s="161" t="s">
        <v>80</v>
      </c>
      <c r="AY182" s="16" t="s">
        <v>175</v>
      </c>
      <c r="BE182" s="162">
        <f>IF(N182="základná",J182,0)</f>
        <v>0</v>
      </c>
      <c r="BF182" s="162">
        <f>IF(N182="znížená",J182,0)</f>
        <v>0</v>
      </c>
      <c r="BG182" s="162">
        <f>IF(N182="zákl. prenesená",J182,0)</f>
        <v>0</v>
      </c>
      <c r="BH182" s="162">
        <f>IF(N182="zníž. prenesená",J182,0)</f>
        <v>0</v>
      </c>
      <c r="BI182" s="162">
        <f>IF(N182="nulová",J182,0)</f>
        <v>0</v>
      </c>
      <c r="BJ182" s="16" t="s">
        <v>80</v>
      </c>
      <c r="BK182" s="162">
        <f>ROUND(I182*H182,2)</f>
        <v>0</v>
      </c>
      <c r="BL182" s="16" t="s">
        <v>86</v>
      </c>
      <c r="BM182" s="161" t="s">
        <v>750</v>
      </c>
    </row>
    <row r="183" spans="1:65" s="12" customFormat="1" ht="25.9" customHeight="1" x14ac:dyDescent="0.2">
      <c r="B183" s="137"/>
      <c r="D183" s="138" t="s">
        <v>68</v>
      </c>
      <c r="E183" s="139" t="s">
        <v>314</v>
      </c>
      <c r="F183" s="139" t="s">
        <v>315</v>
      </c>
      <c r="J183" s="140"/>
      <c r="L183" s="137"/>
      <c r="M183" s="141"/>
      <c r="N183" s="142"/>
      <c r="O183" s="142"/>
      <c r="P183" s="143">
        <f>P184+P202+P222+P258</f>
        <v>140.62337184000003</v>
      </c>
      <c r="Q183" s="142"/>
      <c r="R183" s="143">
        <f>R184+R202+R222+R258</f>
        <v>2.38092689</v>
      </c>
      <c r="S183" s="142"/>
      <c r="T183" s="144">
        <f>T184+T202+T222+T258</f>
        <v>0.10962975</v>
      </c>
      <c r="AR183" s="138" t="s">
        <v>80</v>
      </c>
      <c r="AT183" s="145" t="s">
        <v>68</v>
      </c>
      <c r="AU183" s="145" t="s">
        <v>69</v>
      </c>
      <c r="AY183" s="138" t="s">
        <v>175</v>
      </c>
      <c r="BK183" s="146">
        <f>BK184+BK202+BK222+BK258</f>
        <v>0</v>
      </c>
    </row>
    <row r="184" spans="1:65" s="12" customFormat="1" ht="22.9" customHeight="1" x14ac:dyDescent="0.2">
      <c r="B184" s="137"/>
      <c r="D184" s="138" t="s">
        <v>68</v>
      </c>
      <c r="E184" s="147" t="s">
        <v>579</v>
      </c>
      <c r="F184" s="147" t="s">
        <v>580</v>
      </c>
      <c r="J184" s="148"/>
      <c r="L184" s="137"/>
      <c r="M184" s="141"/>
      <c r="N184" s="142"/>
      <c r="O184" s="142"/>
      <c r="P184" s="143">
        <f>SUM(P185:P201)</f>
        <v>42.230139000000001</v>
      </c>
      <c r="Q184" s="142"/>
      <c r="R184" s="143">
        <f>SUM(R185:R201)</f>
        <v>4.9814999999999998E-2</v>
      </c>
      <c r="S184" s="142"/>
      <c r="T184" s="144">
        <f>SUM(T185:T201)</f>
        <v>7.9629749999999999E-2</v>
      </c>
      <c r="AR184" s="138" t="s">
        <v>80</v>
      </c>
      <c r="AT184" s="145" t="s">
        <v>68</v>
      </c>
      <c r="AU184" s="145" t="s">
        <v>76</v>
      </c>
      <c r="AY184" s="138" t="s">
        <v>175</v>
      </c>
      <c r="BK184" s="146">
        <f>SUM(BK185:BK201)</f>
        <v>0</v>
      </c>
    </row>
    <row r="185" spans="1:65" s="2" customFormat="1" ht="24.2" customHeight="1" x14ac:dyDescent="0.2">
      <c r="A185" s="28"/>
      <c r="B185" s="149"/>
      <c r="C185" s="150" t="s">
        <v>7</v>
      </c>
      <c r="D185" s="150" t="s">
        <v>177</v>
      </c>
      <c r="E185" s="151" t="s">
        <v>751</v>
      </c>
      <c r="F185" s="152" t="s">
        <v>752</v>
      </c>
      <c r="G185" s="153" t="s">
        <v>250</v>
      </c>
      <c r="H185" s="154">
        <v>55.35</v>
      </c>
      <c r="I185" s="155"/>
      <c r="J185" s="155"/>
      <c r="K185" s="156"/>
      <c r="L185" s="29"/>
      <c r="M185" s="157" t="s">
        <v>1</v>
      </c>
      <c r="N185" s="158" t="s">
        <v>35</v>
      </c>
      <c r="O185" s="159">
        <v>0.68303999999999998</v>
      </c>
      <c r="P185" s="159">
        <f>O185*H185</f>
        <v>37.806263999999999</v>
      </c>
      <c r="Q185" s="159">
        <v>8.9999999999999998E-4</v>
      </c>
      <c r="R185" s="159">
        <f>Q185*H185</f>
        <v>4.9814999999999998E-2</v>
      </c>
      <c r="S185" s="159">
        <v>0</v>
      </c>
      <c r="T185" s="160">
        <f>S185*H185</f>
        <v>0</v>
      </c>
      <c r="U185" s="28"/>
      <c r="V185" s="28"/>
      <c r="W185" s="28"/>
      <c r="X185" s="28"/>
      <c r="Y185" s="28"/>
      <c r="Z185" s="28"/>
      <c r="AA185" s="28"/>
      <c r="AB185" s="28"/>
      <c r="AC185" s="28"/>
      <c r="AD185" s="28"/>
      <c r="AE185" s="28"/>
      <c r="AR185" s="161" t="s">
        <v>243</v>
      </c>
      <c r="AT185" s="161" t="s">
        <v>177</v>
      </c>
      <c r="AU185" s="161" t="s">
        <v>80</v>
      </c>
      <c r="AY185" s="16" t="s">
        <v>175</v>
      </c>
      <c r="BE185" s="162">
        <f>IF(N185="základná",J185,0)</f>
        <v>0</v>
      </c>
      <c r="BF185" s="162">
        <f>IF(N185="znížená",J185,0)</f>
        <v>0</v>
      </c>
      <c r="BG185" s="162">
        <f>IF(N185="zákl. prenesená",J185,0)</f>
        <v>0</v>
      </c>
      <c r="BH185" s="162">
        <f>IF(N185="zníž. prenesená",J185,0)</f>
        <v>0</v>
      </c>
      <c r="BI185" s="162">
        <f>IF(N185="nulová",J185,0)</f>
        <v>0</v>
      </c>
      <c r="BJ185" s="16" t="s">
        <v>80</v>
      </c>
      <c r="BK185" s="162">
        <f>ROUND(I185*H185,2)</f>
        <v>0</v>
      </c>
      <c r="BL185" s="16" t="s">
        <v>243</v>
      </c>
      <c r="BM185" s="161" t="s">
        <v>753</v>
      </c>
    </row>
    <row r="186" spans="1:65" s="13" customFormat="1" x14ac:dyDescent="0.2">
      <c r="B186" s="163"/>
      <c r="D186" s="164" t="s">
        <v>182</v>
      </c>
      <c r="E186" s="165" t="s">
        <v>1</v>
      </c>
      <c r="F186" s="166" t="s">
        <v>754</v>
      </c>
      <c r="H186" s="167">
        <v>14.4</v>
      </c>
      <c r="L186" s="163"/>
      <c r="M186" s="168"/>
      <c r="N186" s="169"/>
      <c r="O186" s="169"/>
      <c r="P186" s="169"/>
      <c r="Q186" s="169"/>
      <c r="R186" s="169"/>
      <c r="S186" s="169"/>
      <c r="T186" s="170"/>
      <c r="AT186" s="165" t="s">
        <v>182</v>
      </c>
      <c r="AU186" s="165" t="s">
        <v>80</v>
      </c>
      <c r="AV186" s="13" t="s">
        <v>80</v>
      </c>
      <c r="AW186" s="13" t="s">
        <v>25</v>
      </c>
      <c r="AX186" s="13" t="s">
        <v>69</v>
      </c>
      <c r="AY186" s="165" t="s">
        <v>175</v>
      </c>
    </row>
    <row r="187" spans="1:65" s="13" customFormat="1" x14ac:dyDescent="0.2">
      <c r="B187" s="163"/>
      <c r="D187" s="164" t="s">
        <v>182</v>
      </c>
      <c r="E187" s="165" t="s">
        <v>1</v>
      </c>
      <c r="F187" s="166" t="s">
        <v>755</v>
      </c>
      <c r="H187" s="167">
        <v>1.3</v>
      </c>
      <c r="L187" s="163"/>
      <c r="M187" s="168"/>
      <c r="N187" s="169"/>
      <c r="O187" s="169"/>
      <c r="P187" s="169"/>
      <c r="Q187" s="169"/>
      <c r="R187" s="169"/>
      <c r="S187" s="169"/>
      <c r="T187" s="170"/>
      <c r="AT187" s="165" t="s">
        <v>182</v>
      </c>
      <c r="AU187" s="165" t="s">
        <v>80</v>
      </c>
      <c r="AV187" s="13" t="s">
        <v>80</v>
      </c>
      <c r="AW187" s="13" t="s">
        <v>25</v>
      </c>
      <c r="AX187" s="13" t="s">
        <v>69</v>
      </c>
      <c r="AY187" s="165" t="s">
        <v>175</v>
      </c>
    </row>
    <row r="188" spans="1:65" s="13" customFormat="1" x14ac:dyDescent="0.2">
      <c r="B188" s="163"/>
      <c r="D188" s="164" t="s">
        <v>182</v>
      </c>
      <c r="E188" s="165" t="s">
        <v>1</v>
      </c>
      <c r="F188" s="166" t="s">
        <v>756</v>
      </c>
      <c r="H188" s="167">
        <v>1.8</v>
      </c>
      <c r="L188" s="163"/>
      <c r="M188" s="168"/>
      <c r="N188" s="169"/>
      <c r="O188" s="169"/>
      <c r="P188" s="169"/>
      <c r="Q188" s="169"/>
      <c r="R188" s="169"/>
      <c r="S188" s="169"/>
      <c r="T188" s="170"/>
      <c r="AT188" s="165" t="s">
        <v>182</v>
      </c>
      <c r="AU188" s="165" t="s">
        <v>80</v>
      </c>
      <c r="AV188" s="13" t="s">
        <v>80</v>
      </c>
      <c r="AW188" s="13" t="s">
        <v>25</v>
      </c>
      <c r="AX188" s="13" t="s">
        <v>69</v>
      </c>
      <c r="AY188" s="165" t="s">
        <v>175</v>
      </c>
    </row>
    <row r="189" spans="1:65" s="13" customFormat="1" x14ac:dyDescent="0.2">
      <c r="B189" s="163"/>
      <c r="D189" s="164" t="s">
        <v>182</v>
      </c>
      <c r="E189" s="165" t="s">
        <v>1</v>
      </c>
      <c r="F189" s="166" t="s">
        <v>757</v>
      </c>
      <c r="H189" s="167">
        <v>3.4</v>
      </c>
      <c r="L189" s="163"/>
      <c r="M189" s="168"/>
      <c r="N189" s="169"/>
      <c r="O189" s="169"/>
      <c r="P189" s="169"/>
      <c r="Q189" s="169"/>
      <c r="R189" s="169"/>
      <c r="S189" s="169"/>
      <c r="T189" s="170"/>
      <c r="AT189" s="165" t="s">
        <v>182</v>
      </c>
      <c r="AU189" s="165" t="s">
        <v>80</v>
      </c>
      <c r="AV189" s="13" t="s">
        <v>80</v>
      </c>
      <c r="AW189" s="13" t="s">
        <v>25</v>
      </c>
      <c r="AX189" s="13" t="s">
        <v>69</v>
      </c>
      <c r="AY189" s="165" t="s">
        <v>175</v>
      </c>
    </row>
    <row r="190" spans="1:65" s="13" customFormat="1" x14ac:dyDescent="0.2">
      <c r="B190" s="163"/>
      <c r="D190" s="164" t="s">
        <v>182</v>
      </c>
      <c r="E190" s="165" t="s">
        <v>1</v>
      </c>
      <c r="F190" s="166" t="s">
        <v>758</v>
      </c>
      <c r="H190" s="167">
        <v>23.1</v>
      </c>
      <c r="L190" s="163"/>
      <c r="M190" s="168"/>
      <c r="N190" s="169"/>
      <c r="O190" s="169"/>
      <c r="P190" s="169"/>
      <c r="Q190" s="169"/>
      <c r="R190" s="169"/>
      <c r="S190" s="169"/>
      <c r="T190" s="170"/>
      <c r="AT190" s="165" t="s">
        <v>182</v>
      </c>
      <c r="AU190" s="165" t="s">
        <v>80</v>
      </c>
      <c r="AV190" s="13" t="s">
        <v>80</v>
      </c>
      <c r="AW190" s="13" t="s">
        <v>25</v>
      </c>
      <c r="AX190" s="13" t="s">
        <v>69</v>
      </c>
      <c r="AY190" s="165" t="s">
        <v>175</v>
      </c>
    </row>
    <row r="191" spans="1:65" s="13" customFormat="1" x14ac:dyDescent="0.2">
      <c r="B191" s="163"/>
      <c r="D191" s="164" t="s">
        <v>182</v>
      </c>
      <c r="E191" s="165" t="s">
        <v>1</v>
      </c>
      <c r="F191" s="166" t="s">
        <v>759</v>
      </c>
      <c r="H191" s="167">
        <v>7.2</v>
      </c>
      <c r="L191" s="163"/>
      <c r="M191" s="168"/>
      <c r="N191" s="169"/>
      <c r="O191" s="169"/>
      <c r="P191" s="169"/>
      <c r="Q191" s="169"/>
      <c r="R191" s="169"/>
      <c r="S191" s="169"/>
      <c r="T191" s="170"/>
      <c r="AT191" s="165" t="s">
        <v>182</v>
      </c>
      <c r="AU191" s="165" t="s">
        <v>80</v>
      </c>
      <c r="AV191" s="13" t="s">
        <v>80</v>
      </c>
      <c r="AW191" s="13" t="s">
        <v>25</v>
      </c>
      <c r="AX191" s="13" t="s">
        <v>69</v>
      </c>
      <c r="AY191" s="165" t="s">
        <v>175</v>
      </c>
    </row>
    <row r="192" spans="1:65" s="13" customFormat="1" x14ac:dyDescent="0.2">
      <c r="B192" s="163"/>
      <c r="D192" s="164" t="s">
        <v>182</v>
      </c>
      <c r="E192" s="165" t="s">
        <v>1</v>
      </c>
      <c r="F192" s="166" t="s">
        <v>760</v>
      </c>
      <c r="H192" s="167">
        <v>1.5</v>
      </c>
      <c r="L192" s="163"/>
      <c r="M192" s="168"/>
      <c r="N192" s="169"/>
      <c r="O192" s="169"/>
      <c r="P192" s="169"/>
      <c r="Q192" s="169"/>
      <c r="R192" s="169"/>
      <c r="S192" s="169"/>
      <c r="T192" s="170"/>
      <c r="AT192" s="165" t="s">
        <v>182</v>
      </c>
      <c r="AU192" s="165" t="s">
        <v>80</v>
      </c>
      <c r="AV192" s="13" t="s">
        <v>80</v>
      </c>
      <c r="AW192" s="13" t="s">
        <v>25</v>
      </c>
      <c r="AX192" s="13" t="s">
        <v>69</v>
      </c>
      <c r="AY192" s="165" t="s">
        <v>175</v>
      </c>
    </row>
    <row r="193" spans="1:65" s="13" customFormat="1" x14ac:dyDescent="0.2">
      <c r="B193" s="163"/>
      <c r="D193" s="164" t="s">
        <v>182</v>
      </c>
      <c r="E193" s="165" t="s">
        <v>1</v>
      </c>
      <c r="F193" s="166" t="s">
        <v>761</v>
      </c>
      <c r="H193" s="167">
        <v>1.2</v>
      </c>
      <c r="L193" s="163"/>
      <c r="M193" s="168"/>
      <c r="N193" s="169"/>
      <c r="O193" s="169"/>
      <c r="P193" s="169"/>
      <c r="Q193" s="169"/>
      <c r="R193" s="169"/>
      <c r="S193" s="169"/>
      <c r="T193" s="170"/>
      <c r="AT193" s="165" t="s">
        <v>182</v>
      </c>
      <c r="AU193" s="165" t="s">
        <v>80</v>
      </c>
      <c r="AV193" s="13" t="s">
        <v>80</v>
      </c>
      <c r="AW193" s="13" t="s">
        <v>25</v>
      </c>
      <c r="AX193" s="13" t="s">
        <v>69</v>
      </c>
      <c r="AY193" s="165" t="s">
        <v>175</v>
      </c>
    </row>
    <row r="194" spans="1:65" s="13" customFormat="1" x14ac:dyDescent="0.2">
      <c r="B194" s="163"/>
      <c r="D194" s="164" t="s">
        <v>182</v>
      </c>
      <c r="E194" s="165" t="s">
        <v>1</v>
      </c>
      <c r="F194" s="166" t="s">
        <v>762</v>
      </c>
      <c r="H194" s="167">
        <v>1.45</v>
      </c>
      <c r="L194" s="163"/>
      <c r="M194" s="168"/>
      <c r="N194" s="169"/>
      <c r="O194" s="169"/>
      <c r="P194" s="169"/>
      <c r="Q194" s="169"/>
      <c r="R194" s="169"/>
      <c r="S194" s="169"/>
      <c r="T194" s="170"/>
      <c r="AT194" s="165" t="s">
        <v>182</v>
      </c>
      <c r="AU194" s="165" t="s">
        <v>80</v>
      </c>
      <c r="AV194" s="13" t="s">
        <v>80</v>
      </c>
      <c r="AW194" s="13" t="s">
        <v>25</v>
      </c>
      <c r="AX194" s="13" t="s">
        <v>69</v>
      </c>
      <c r="AY194" s="165" t="s">
        <v>175</v>
      </c>
    </row>
    <row r="195" spans="1:65" s="14" customFormat="1" x14ac:dyDescent="0.2">
      <c r="B195" s="171"/>
      <c r="D195" s="164" t="s">
        <v>182</v>
      </c>
      <c r="E195" s="172" t="s">
        <v>1</v>
      </c>
      <c r="F195" s="173" t="s">
        <v>216</v>
      </c>
      <c r="H195" s="174">
        <v>55.35</v>
      </c>
      <c r="L195" s="171"/>
      <c r="M195" s="175"/>
      <c r="N195" s="176"/>
      <c r="O195" s="176"/>
      <c r="P195" s="176"/>
      <c r="Q195" s="176"/>
      <c r="R195" s="176"/>
      <c r="S195" s="176"/>
      <c r="T195" s="177"/>
      <c r="AT195" s="172" t="s">
        <v>182</v>
      </c>
      <c r="AU195" s="172" t="s">
        <v>80</v>
      </c>
      <c r="AV195" s="14" t="s">
        <v>86</v>
      </c>
      <c r="AW195" s="14" t="s">
        <v>25</v>
      </c>
      <c r="AX195" s="14" t="s">
        <v>76</v>
      </c>
      <c r="AY195" s="172" t="s">
        <v>175</v>
      </c>
    </row>
    <row r="196" spans="1:65" s="2" customFormat="1" ht="24.2" customHeight="1" x14ac:dyDescent="0.2">
      <c r="A196" s="28"/>
      <c r="B196" s="149"/>
      <c r="C196" s="150" t="s">
        <v>127</v>
      </c>
      <c r="D196" s="150" t="s">
        <v>177</v>
      </c>
      <c r="E196" s="151" t="s">
        <v>763</v>
      </c>
      <c r="F196" s="152" t="s">
        <v>764</v>
      </c>
      <c r="G196" s="153" t="s">
        <v>250</v>
      </c>
      <c r="H196" s="154">
        <v>58.984999999999999</v>
      </c>
      <c r="I196" s="155"/>
      <c r="J196" s="155"/>
      <c r="K196" s="156"/>
      <c r="L196" s="29"/>
      <c r="M196" s="157" t="s">
        <v>1</v>
      </c>
      <c r="N196" s="158" t="s">
        <v>35</v>
      </c>
      <c r="O196" s="159">
        <v>7.4999999999999997E-2</v>
      </c>
      <c r="P196" s="159">
        <f>O196*H196</f>
        <v>4.4238749999999998</v>
      </c>
      <c r="Q196" s="159">
        <v>0</v>
      </c>
      <c r="R196" s="159">
        <f>Q196*H196</f>
        <v>0</v>
      </c>
      <c r="S196" s="159">
        <v>1.3500000000000001E-3</v>
      </c>
      <c r="T196" s="160">
        <f>S196*H196</f>
        <v>7.9629749999999999E-2</v>
      </c>
      <c r="U196" s="28"/>
      <c r="V196" s="28"/>
      <c r="W196" s="28"/>
      <c r="X196" s="28"/>
      <c r="Y196" s="28"/>
      <c r="Z196" s="28"/>
      <c r="AA196" s="28"/>
      <c r="AB196" s="28"/>
      <c r="AC196" s="28"/>
      <c r="AD196" s="28"/>
      <c r="AE196" s="28"/>
      <c r="AR196" s="161" t="s">
        <v>243</v>
      </c>
      <c r="AT196" s="161" t="s">
        <v>177</v>
      </c>
      <c r="AU196" s="161" t="s">
        <v>80</v>
      </c>
      <c r="AY196" s="16" t="s">
        <v>175</v>
      </c>
      <c r="BE196" s="162">
        <f>IF(N196="základná",J196,0)</f>
        <v>0</v>
      </c>
      <c r="BF196" s="162">
        <f>IF(N196="znížená",J196,0)</f>
        <v>0</v>
      </c>
      <c r="BG196" s="162">
        <f>IF(N196="zákl. prenesená",J196,0)</f>
        <v>0</v>
      </c>
      <c r="BH196" s="162">
        <f>IF(N196="zníž. prenesená",J196,0)</f>
        <v>0</v>
      </c>
      <c r="BI196" s="162">
        <f>IF(N196="nulová",J196,0)</f>
        <v>0</v>
      </c>
      <c r="BJ196" s="16" t="s">
        <v>80</v>
      </c>
      <c r="BK196" s="162">
        <f>ROUND(I196*H196,2)</f>
        <v>0</v>
      </c>
      <c r="BL196" s="16" t="s">
        <v>243</v>
      </c>
      <c r="BM196" s="161" t="s">
        <v>765</v>
      </c>
    </row>
    <row r="197" spans="1:65" s="13" customFormat="1" x14ac:dyDescent="0.2">
      <c r="B197" s="163"/>
      <c r="D197" s="164" t="s">
        <v>182</v>
      </c>
      <c r="E197" s="165" t="s">
        <v>1</v>
      </c>
      <c r="F197" s="166" t="s">
        <v>766</v>
      </c>
      <c r="H197" s="167">
        <v>14.22</v>
      </c>
      <c r="L197" s="163"/>
      <c r="M197" s="168"/>
      <c r="N197" s="169"/>
      <c r="O197" s="169"/>
      <c r="P197" s="169"/>
      <c r="Q197" s="169"/>
      <c r="R197" s="169"/>
      <c r="S197" s="169"/>
      <c r="T197" s="170"/>
      <c r="AT197" s="165" t="s">
        <v>182</v>
      </c>
      <c r="AU197" s="165" t="s">
        <v>80</v>
      </c>
      <c r="AV197" s="13" t="s">
        <v>80</v>
      </c>
      <c r="AW197" s="13" t="s">
        <v>25</v>
      </c>
      <c r="AX197" s="13" t="s">
        <v>69</v>
      </c>
      <c r="AY197" s="165" t="s">
        <v>175</v>
      </c>
    </row>
    <row r="198" spans="1:65" s="13" customFormat="1" x14ac:dyDescent="0.2">
      <c r="B198" s="163"/>
      <c r="D198" s="164" t="s">
        <v>182</v>
      </c>
      <c r="E198" s="165" t="s">
        <v>1</v>
      </c>
      <c r="F198" s="166" t="s">
        <v>767</v>
      </c>
      <c r="H198" s="167">
        <v>24.504999999999999</v>
      </c>
      <c r="L198" s="163"/>
      <c r="M198" s="168"/>
      <c r="N198" s="169"/>
      <c r="O198" s="169"/>
      <c r="P198" s="169"/>
      <c r="Q198" s="169"/>
      <c r="R198" s="169"/>
      <c r="S198" s="169"/>
      <c r="T198" s="170"/>
      <c r="AT198" s="165" t="s">
        <v>182</v>
      </c>
      <c r="AU198" s="165" t="s">
        <v>80</v>
      </c>
      <c r="AV198" s="13" t="s">
        <v>80</v>
      </c>
      <c r="AW198" s="13" t="s">
        <v>25</v>
      </c>
      <c r="AX198" s="13" t="s">
        <v>69</v>
      </c>
      <c r="AY198" s="165" t="s">
        <v>175</v>
      </c>
    </row>
    <row r="199" spans="1:65" s="13" customFormat="1" x14ac:dyDescent="0.2">
      <c r="B199" s="163"/>
      <c r="D199" s="164" t="s">
        <v>182</v>
      </c>
      <c r="E199" s="165" t="s">
        <v>1</v>
      </c>
      <c r="F199" s="166" t="s">
        <v>768</v>
      </c>
      <c r="H199" s="167">
        <v>20.260000000000002</v>
      </c>
      <c r="L199" s="163"/>
      <c r="M199" s="168"/>
      <c r="N199" s="169"/>
      <c r="O199" s="169"/>
      <c r="P199" s="169"/>
      <c r="Q199" s="169"/>
      <c r="R199" s="169"/>
      <c r="S199" s="169"/>
      <c r="T199" s="170"/>
      <c r="AT199" s="165" t="s">
        <v>182</v>
      </c>
      <c r="AU199" s="165" t="s">
        <v>80</v>
      </c>
      <c r="AV199" s="13" t="s">
        <v>80</v>
      </c>
      <c r="AW199" s="13" t="s">
        <v>25</v>
      </c>
      <c r="AX199" s="13" t="s">
        <v>69</v>
      </c>
      <c r="AY199" s="165" t="s">
        <v>175</v>
      </c>
    </row>
    <row r="200" spans="1:65" s="14" customFormat="1" x14ac:dyDescent="0.2">
      <c r="B200" s="171"/>
      <c r="D200" s="164" t="s">
        <v>182</v>
      </c>
      <c r="E200" s="172" t="s">
        <v>1</v>
      </c>
      <c r="F200" s="173" t="s">
        <v>216</v>
      </c>
      <c r="H200" s="174">
        <v>58.984999999999999</v>
      </c>
      <c r="L200" s="171"/>
      <c r="M200" s="175"/>
      <c r="N200" s="176"/>
      <c r="O200" s="176"/>
      <c r="P200" s="176"/>
      <c r="Q200" s="176"/>
      <c r="R200" s="176"/>
      <c r="S200" s="176"/>
      <c r="T200" s="177"/>
      <c r="AT200" s="172" t="s">
        <v>182</v>
      </c>
      <c r="AU200" s="172" t="s">
        <v>80</v>
      </c>
      <c r="AV200" s="14" t="s">
        <v>86</v>
      </c>
      <c r="AW200" s="14" t="s">
        <v>25</v>
      </c>
      <c r="AX200" s="14" t="s">
        <v>76</v>
      </c>
      <c r="AY200" s="172" t="s">
        <v>175</v>
      </c>
    </row>
    <row r="201" spans="1:65" s="2" customFormat="1" ht="24.2" customHeight="1" x14ac:dyDescent="0.2">
      <c r="A201" s="28"/>
      <c r="B201" s="149"/>
      <c r="C201" s="150" t="s">
        <v>129</v>
      </c>
      <c r="D201" s="150" t="s">
        <v>177</v>
      </c>
      <c r="E201" s="151" t="s">
        <v>654</v>
      </c>
      <c r="F201" s="152" t="s">
        <v>655</v>
      </c>
      <c r="G201" s="153" t="s">
        <v>349</v>
      </c>
      <c r="H201" s="154">
        <v>11.683</v>
      </c>
      <c r="I201" s="155"/>
      <c r="J201" s="155"/>
      <c r="K201" s="156"/>
      <c r="L201" s="29"/>
      <c r="M201" s="157" t="s">
        <v>1</v>
      </c>
      <c r="N201" s="158" t="s">
        <v>35</v>
      </c>
      <c r="O201" s="159">
        <v>0</v>
      </c>
      <c r="P201" s="159">
        <f>O201*H201</f>
        <v>0</v>
      </c>
      <c r="Q201" s="159">
        <v>0</v>
      </c>
      <c r="R201" s="159">
        <f>Q201*H201</f>
        <v>0</v>
      </c>
      <c r="S201" s="159">
        <v>0</v>
      </c>
      <c r="T201" s="160">
        <f>S201*H201</f>
        <v>0</v>
      </c>
      <c r="U201" s="28"/>
      <c r="V201" s="28"/>
      <c r="W201" s="28"/>
      <c r="X201" s="28"/>
      <c r="Y201" s="28"/>
      <c r="Z201" s="28"/>
      <c r="AA201" s="28"/>
      <c r="AB201" s="28"/>
      <c r="AC201" s="28"/>
      <c r="AD201" s="28"/>
      <c r="AE201" s="28"/>
      <c r="AR201" s="161" t="s">
        <v>243</v>
      </c>
      <c r="AT201" s="161" t="s">
        <v>177</v>
      </c>
      <c r="AU201" s="161" t="s">
        <v>80</v>
      </c>
      <c r="AY201" s="16" t="s">
        <v>175</v>
      </c>
      <c r="BE201" s="162">
        <f>IF(N201="základná",J201,0)</f>
        <v>0</v>
      </c>
      <c r="BF201" s="162">
        <f>IF(N201="znížená",J201,0)</f>
        <v>0</v>
      </c>
      <c r="BG201" s="162">
        <f>IF(N201="zákl. prenesená",J201,0)</f>
        <v>0</v>
      </c>
      <c r="BH201" s="162">
        <f>IF(N201="zníž. prenesená",J201,0)</f>
        <v>0</v>
      </c>
      <c r="BI201" s="162">
        <f>IF(N201="nulová",J201,0)</f>
        <v>0</v>
      </c>
      <c r="BJ201" s="16" t="s">
        <v>80</v>
      </c>
      <c r="BK201" s="162">
        <f>ROUND(I201*H201,2)</f>
        <v>0</v>
      </c>
      <c r="BL201" s="16" t="s">
        <v>243</v>
      </c>
      <c r="BM201" s="161" t="s">
        <v>769</v>
      </c>
    </row>
    <row r="202" spans="1:65" s="12" customFormat="1" ht="22.9" customHeight="1" x14ac:dyDescent="0.2">
      <c r="B202" s="137"/>
      <c r="D202" s="138" t="s">
        <v>68</v>
      </c>
      <c r="E202" s="147" t="s">
        <v>361</v>
      </c>
      <c r="F202" s="147" t="s">
        <v>362</v>
      </c>
      <c r="J202" s="148"/>
      <c r="L202" s="137"/>
      <c r="M202" s="141"/>
      <c r="N202" s="142"/>
      <c r="O202" s="142"/>
      <c r="P202" s="143">
        <f>SUM(P203:P221)</f>
        <v>22.108532400000001</v>
      </c>
      <c r="Q202" s="142"/>
      <c r="R202" s="143">
        <f>SUM(R203:R221)</f>
        <v>0.24663579999999999</v>
      </c>
      <c r="S202" s="142"/>
      <c r="T202" s="144">
        <f>SUM(T203:T221)</f>
        <v>0.03</v>
      </c>
      <c r="AR202" s="138" t="s">
        <v>80</v>
      </c>
      <c r="AT202" s="145" t="s">
        <v>68</v>
      </c>
      <c r="AU202" s="145" t="s">
        <v>76</v>
      </c>
      <c r="AY202" s="138" t="s">
        <v>175</v>
      </c>
      <c r="BK202" s="146">
        <f>SUM(BK203:BK221)</f>
        <v>0</v>
      </c>
    </row>
    <row r="203" spans="1:65" s="2" customFormat="1" ht="24.2" customHeight="1" x14ac:dyDescent="0.2">
      <c r="A203" s="28"/>
      <c r="B203" s="149"/>
      <c r="C203" s="150" t="s">
        <v>132</v>
      </c>
      <c r="D203" s="150" t="s">
        <v>177</v>
      </c>
      <c r="E203" s="151" t="s">
        <v>770</v>
      </c>
      <c r="F203" s="152" t="s">
        <v>771</v>
      </c>
      <c r="G203" s="153" t="s">
        <v>250</v>
      </c>
      <c r="H203" s="154">
        <v>25.23</v>
      </c>
      <c r="I203" s="155"/>
      <c r="J203" s="155"/>
      <c r="K203" s="156"/>
      <c r="L203" s="29"/>
      <c r="M203" s="157" t="s">
        <v>1</v>
      </c>
      <c r="N203" s="158" t="s">
        <v>35</v>
      </c>
      <c r="O203" s="159">
        <v>0.60467000000000004</v>
      </c>
      <c r="P203" s="159">
        <f>O203*H203</f>
        <v>15.255824100000002</v>
      </c>
      <c r="Q203" s="159">
        <v>2.1000000000000001E-4</v>
      </c>
      <c r="R203" s="159">
        <f>Q203*H203</f>
        <v>5.2983000000000006E-3</v>
      </c>
      <c r="S203" s="159">
        <v>0</v>
      </c>
      <c r="T203" s="160">
        <f>S203*H203</f>
        <v>0</v>
      </c>
      <c r="U203" s="28"/>
      <c r="V203" s="28"/>
      <c r="W203" s="28"/>
      <c r="X203" s="28"/>
      <c r="Y203" s="28"/>
      <c r="Z203" s="28"/>
      <c r="AA203" s="28"/>
      <c r="AB203" s="28"/>
      <c r="AC203" s="28"/>
      <c r="AD203" s="28"/>
      <c r="AE203" s="28"/>
      <c r="AR203" s="161" t="s">
        <v>243</v>
      </c>
      <c r="AT203" s="161" t="s">
        <v>177</v>
      </c>
      <c r="AU203" s="161" t="s">
        <v>80</v>
      </c>
      <c r="AY203" s="16" t="s">
        <v>175</v>
      </c>
      <c r="BE203" s="162">
        <f>IF(N203="základná",J203,0)</f>
        <v>0</v>
      </c>
      <c r="BF203" s="162">
        <f>IF(N203="znížená",J203,0)</f>
        <v>0</v>
      </c>
      <c r="BG203" s="162">
        <f>IF(N203="zákl. prenesená",J203,0)</f>
        <v>0</v>
      </c>
      <c r="BH203" s="162">
        <f>IF(N203="zníž. prenesená",J203,0)</f>
        <v>0</v>
      </c>
      <c r="BI203" s="162">
        <f>IF(N203="nulová",J203,0)</f>
        <v>0</v>
      </c>
      <c r="BJ203" s="16" t="s">
        <v>80</v>
      </c>
      <c r="BK203" s="162">
        <f>ROUND(I203*H203,2)</f>
        <v>0</v>
      </c>
      <c r="BL203" s="16" t="s">
        <v>243</v>
      </c>
      <c r="BM203" s="161" t="s">
        <v>772</v>
      </c>
    </row>
    <row r="204" spans="1:65" s="13" customFormat="1" x14ac:dyDescent="0.2">
      <c r="B204" s="163"/>
      <c r="D204" s="164" t="s">
        <v>182</v>
      </c>
      <c r="E204" s="165" t="s">
        <v>1</v>
      </c>
      <c r="F204" s="166" t="s">
        <v>773</v>
      </c>
      <c r="H204" s="167">
        <v>17.68</v>
      </c>
      <c r="L204" s="163"/>
      <c r="M204" s="168"/>
      <c r="N204" s="169"/>
      <c r="O204" s="169"/>
      <c r="P204" s="169"/>
      <c r="Q204" s="169"/>
      <c r="R204" s="169"/>
      <c r="S204" s="169"/>
      <c r="T204" s="170"/>
      <c r="AT204" s="165" t="s">
        <v>182</v>
      </c>
      <c r="AU204" s="165" t="s">
        <v>80</v>
      </c>
      <c r="AV204" s="13" t="s">
        <v>80</v>
      </c>
      <c r="AW204" s="13" t="s">
        <v>25</v>
      </c>
      <c r="AX204" s="13" t="s">
        <v>69</v>
      </c>
      <c r="AY204" s="165" t="s">
        <v>175</v>
      </c>
    </row>
    <row r="205" spans="1:65" s="13" customFormat="1" x14ac:dyDescent="0.2">
      <c r="B205" s="163"/>
      <c r="D205" s="164" t="s">
        <v>182</v>
      </c>
      <c r="E205" s="165" t="s">
        <v>1</v>
      </c>
      <c r="F205" s="166" t="s">
        <v>774</v>
      </c>
      <c r="H205" s="167">
        <v>3.5</v>
      </c>
      <c r="L205" s="163"/>
      <c r="M205" s="168"/>
      <c r="N205" s="169"/>
      <c r="O205" s="169"/>
      <c r="P205" s="169"/>
      <c r="Q205" s="169"/>
      <c r="R205" s="169"/>
      <c r="S205" s="169"/>
      <c r="T205" s="170"/>
      <c r="AT205" s="165" t="s">
        <v>182</v>
      </c>
      <c r="AU205" s="165" t="s">
        <v>80</v>
      </c>
      <c r="AV205" s="13" t="s">
        <v>80</v>
      </c>
      <c r="AW205" s="13" t="s">
        <v>25</v>
      </c>
      <c r="AX205" s="13" t="s">
        <v>69</v>
      </c>
      <c r="AY205" s="165" t="s">
        <v>175</v>
      </c>
    </row>
    <row r="206" spans="1:65" s="13" customFormat="1" x14ac:dyDescent="0.2">
      <c r="B206" s="163"/>
      <c r="D206" s="164" t="s">
        <v>182</v>
      </c>
      <c r="E206" s="165" t="s">
        <v>1</v>
      </c>
      <c r="F206" s="166" t="s">
        <v>775</v>
      </c>
      <c r="H206" s="167">
        <v>4.05</v>
      </c>
      <c r="L206" s="163"/>
      <c r="M206" s="168"/>
      <c r="N206" s="169"/>
      <c r="O206" s="169"/>
      <c r="P206" s="169"/>
      <c r="Q206" s="169"/>
      <c r="R206" s="169"/>
      <c r="S206" s="169"/>
      <c r="T206" s="170"/>
      <c r="AT206" s="165" t="s">
        <v>182</v>
      </c>
      <c r="AU206" s="165" t="s">
        <v>80</v>
      </c>
      <c r="AV206" s="13" t="s">
        <v>80</v>
      </c>
      <c r="AW206" s="13" t="s">
        <v>25</v>
      </c>
      <c r="AX206" s="13" t="s">
        <v>69</v>
      </c>
      <c r="AY206" s="165" t="s">
        <v>175</v>
      </c>
    </row>
    <row r="207" spans="1:65" s="14" customFormat="1" x14ac:dyDescent="0.2">
      <c r="B207" s="171"/>
      <c r="D207" s="164" t="s">
        <v>182</v>
      </c>
      <c r="E207" s="172" t="s">
        <v>1</v>
      </c>
      <c r="F207" s="173" t="s">
        <v>216</v>
      </c>
      <c r="H207" s="174">
        <v>25.23</v>
      </c>
      <c r="L207" s="171"/>
      <c r="M207" s="175"/>
      <c r="N207" s="176"/>
      <c r="O207" s="176"/>
      <c r="P207" s="176"/>
      <c r="Q207" s="176"/>
      <c r="R207" s="176"/>
      <c r="S207" s="176"/>
      <c r="T207" s="177"/>
      <c r="AT207" s="172" t="s">
        <v>182</v>
      </c>
      <c r="AU207" s="172" t="s">
        <v>80</v>
      </c>
      <c r="AV207" s="14" t="s">
        <v>86</v>
      </c>
      <c r="AW207" s="14" t="s">
        <v>25</v>
      </c>
      <c r="AX207" s="14" t="s">
        <v>76</v>
      </c>
      <c r="AY207" s="172" t="s">
        <v>175</v>
      </c>
    </row>
    <row r="208" spans="1:65" s="2" customFormat="1" ht="37.9" customHeight="1" x14ac:dyDescent="0.2">
      <c r="A208" s="28"/>
      <c r="B208" s="149"/>
      <c r="C208" s="178" t="s">
        <v>135</v>
      </c>
      <c r="D208" s="178" t="s">
        <v>324</v>
      </c>
      <c r="E208" s="179" t="s">
        <v>776</v>
      </c>
      <c r="F208" s="180" t="s">
        <v>777</v>
      </c>
      <c r="G208" s="181" t="s">
        <v>250</v>
      </c>
      <c r="H208" s="182">
        <v>26.492000000000001</v>
      </c>
      <c r="I208" s="183"/>
      <c r="J208" s="183"/>
      <c r="K208" s="184"/>
      <c r="L208" s="185"/>
      <c r="M208" s="186" t="s">
        <v>1</v>
      </c>
      <c r="N208" s="187" t="s">
        <v>35</v>
      </c>
      <c r="O208" s="159">
        <v>0</v>
      </c>
      <c r="P208" s="159">
        <f t="shared" ref="P208:P221" si="0">O208*H208</f>
        <v>0</v>
      </c>
      <c r="Q208" s="159">
        <v>1E-4</v>
      </c>
      <c r="R208" s="159">
        <f t="shared" ref="R208:R221" si="1">Q208*H208</f>
        <v>2.6492000000000004E-3</v>
      </c>
      <c r="S208" s="159">
        <v>0</v>
      </c>
      <c r="T208" s="160">
        <f t="shared" ref="T208:T221" si="2">S208*H208</f>
        <v>0</v>
      </c>
      <c r="U208" s="28"/>
      <c r="V208" s="28"/>
      <c r="W208" s="28"/>
      <c r="X208" s="28"/>
      <c r="Y208" s="28"/>
      <c r="Z208" s="28"/>
      <c r="AA208" s="28"/>
      <c r="AB208" s="28"/>
      <c r="AC208" s="28"/>
      <c r="AD208" s="28"/>
      <c r="AE208" s="28"/>
      <c r="AR208" s="161" t="s">
        <v>327</v>
      </c>
      <c r="AT208" s="161" t="s">
        <v>324</v>
      </c>
      <c r="AU208" s="161" t="s">
        <v>80</v>
      </c>
      <c r="AY208" s="16" t="s">
        <v>175</v>
      </c>
      <c r="BE208" s="162">
        <f t="shared" ref="BE208:BE221" si="3">IF(N208="základná",J208,0)</f>
        <v>0</v>
      </c>
      <c r="BF208" s="162">
        <f t="shared" ref="BF208:BF221" si="4">IF(N208="znížená",J208,0)</f>
        <v>0</v>
      </c>
      <c r="BG208" s="162">
        <f t="shared" ref="BG208:BG221" si="5">IF(N208="zákl. prenesená",J208,0)</f>
        <v>0</v>
      </c>
      <c r="BH208" s="162">
        <f t="shared" ref="BH208:BH221" si="6">IF(N208="zníž. prenesená",J208,0)</f>
        <v>0</v>
      </c>
      <c r="BI208" s="162">
        <f t="shared" ref="BI208:BI221" si="7">IF(N208="nulová",J208,0)</f>
        <v>0</v>
      </c>
      <c r="BJ208" s="16" t="s">
        <v>80</v>
      </c>
      <c r="BK208" s="162">
        <f t="shared" ref="BK208:BK221" si="8">ROUND(I208*H208,2)</f>
        <v>0</v>
      </c>
      <c r="BL208" s="16" t="s">
        <v>243</v>
      </c>
      <c r="BM208" s="161" t="s">
        <v>778</v>
      </c>
    </row>
    <row r="209" spans="1:65" s="2" customFormat="1" ht="37.9" customHeight="1" x14ac:dyDescent="0.2">
      <c r="A209" s="28"/>
      <c r="B209" s="149"/>
      <c r="C209" s="178" t="s">
        <v>291</v>
      </c>
      <c r="D209" s="178" t="s">
        <v>324</v>
      </c>
      <c r="E209" s="179" t="s">
        <v>779</v>
      </c>
      <c r="F209" s="180" t="s">
        <v>780</v>
      </c>
      <c r="G209" s="181" t="s">
        <v>250</v>
      </c>
      <c r="H209" s="182">
        <v>26.492000000000001</v>
      </c>
      <c r="I209" s="183"/>
      <c r="J209" s="183"/>
      <c r="K209" s="184"/>
      <c r="L209" s="185"/>
      <c r="M209" s="186" t="s">
        <v>1</v>
      </c>
      <c r="N209" s="187" t="s">
        <v>35</v>
      </c>
      <c r="O209" s="159">
        <v>0</v>
      </c>
      <c r="P209" s="159">
        <f t="shared" si="0"/>
        <v>0</v>
      </c>
      <c r="Q209" s="159">
        <v>1E-4</v>
      </c>
      <c r="R209" s="159">
        <f t="shared" si="1"/>
        <v>2.6492000000000004E-3</v>
      </c>
      <c r="S209" s="159">
        <v>0</v>
      </c>
      <c r="T209" s="160">
        <f t="shared" si="2"/>
        <v>0</v>
      </c>
      <c r="U209" s="28"/>
      <c r="V209" s="28"/>
      <c r="W209" s="28"/>
      <c r="X209" s="28"/>
      <c r="Y209" s="28"/>
      <c r="Z209" s="28"/>
      <c r="AA209" s="28"/>
      <c r="AB209" s="28"/>
      <c r="AC209" s="28"/>
      <c r="AD209" s="28"/>
      <c r="AE209" s="28"/>
      <c r="AR209" s="161" t="s">
        <v>327</v>
      </c>
      <c r="AT209" s="161" t="s">
        <v>324</v>
      </c>
      <c r="AU209" s="161" t="s">
        <v>80</v>
      </c>
      <c r="AY209" s="16" t="s">
        <v>175</v>
      </c>
      <c r="BE209" s="162">
        <f t="shared" si="3"/>
        <v>0</v>
      </c>
      <c r="BF209" s="162">
        <f t="shared" si="4"/>
        <v>0</v>
      </c>
      <c r="BG209" s="162">
        <f t="shared" si="5"/>
        <v>0</v>
      </c>
      <c r="BH209" s="162">
        <f t="shared" si="6"/>
        <v>0</v>
      </c>
      <c r="BI209" s="162">
        <f t="shared" si="7"/>
        <v>0</v>
      </c>
      <c r="BJ209" s="16" t="s">
        <v>80</v>
      </c>
      <c r="BK209" s="162">
        <f t="shared" si="8"/>
        <v>0</v>
      </c>
      <c r="BL209" s="16" t="s">
        <v>243</v>
      </c>
      <c r="BM209" s="161" t="s">
        <v>781</v>
      </c>
    </row>
    <row r="210" spans="1:65" s="2" customFormat="1" ht="37.9" customHeight="1" x14ac:dyDescent="0.2">
      <c r="A210" s="28"/>
      <c r="B210" s="149"/>
      <c r="C210" s="178" t="s">
        <v>296</v>
      </c>
      <c r="D210" s="178" t="s">
        <v>324</v>
      </c>
      <c r="E210" s="179" t="s">
        <v>782</v>
      </c>
      <c r="F210" s="180" t="s">
        <v>783</v>
      </c>
      <c r="G210" s="181" t="s">
        <v>275</v>
      </c>
      <c r="H210" s="182">
        <v>2</v>
      </c>
      <c r="I210" s="183"/>
      <c r="J210" s="183"/>
      <c r="K210" s="184"/>
      <c r="L210" s="185"/>
      <c r="M210" s="186" t="s">
        <v>1</v>
      </c>
      <c r="N210" s="187" t="s">
        <v>35</v>
      </c>
      <c r="O210" s="159">
        <v>0</v>
      </c>
      <c r="P210" s="159">
        <f t="shared" si="0"/>
        <v>0</v>
      </c>
      <c r="Q210" s="159">
        <v>2.1999999999999999E-2</v>
      </c>
      <c r="R210" s="159">
        <f t="shared" si="1"/>
        <v>4.3999999999999997E-2</v>
      </c>
      <c r="S210" s="159">
        <v>0</v>
      </c>
      <c r="T210" s="160">
        <f t="shared" si="2"/>
        <v>0</v>
      </c>
      <c r="U210" s="28"/>
      <c r="V210" s="28"/>
      <c r="W210" s="28"/>
      <c r="X210" s="28"/>
      <c r="Y210" s="28"/>
      <c r="Z210" s="28"/>
      <c r="AA210" s="28"/>
      <c r="AB210" s="28"/>
      <c r="AC210" s="28"/>
      <c r="AD210" s="28"/>
      <c r="AE210" s="28"/>
      <c r="AR210" s="161" t="s">
        <v>327</v>
      </c>
      <c r="AT210" s="161" t="s">
        <v>324</v>
      </c>
      <c r="AU210" s="161" t="s">
        <v>80</v>
      </c>
      <c r="AY210" s="16" t="s">
        <v>175</v>
      </c>
      <c r="BE210" s="162">
        <f t="shared" si="3"/>
        <v>0</v>
      </c>
      <c r="BF210" s="162">
        <f t="shared" si="4"/>
        <v>0</v>
      </c>
      <c r="BG210" s="162">
        <f t="shared" si="5"/>
        <v>0</v>
      </c>
      <c r="BH210" s="162">
        <f t="shared" si="6"/>
        <v>0</v>
      </c>
      <c r="BI210" s="162">
        <f t="shared" si="7"/>
        <v>0</v>
      </c>
      <c r="BJ210" s="16" t="s">
        <v>80</v>
      </c>
      <c r="BK210" s="162">
        <f t="shared" si="8"/>
        <v>0</v>
      </c>
      <c r="BL210" s="16" t="s">
        <v>243</v>
      </c>
      <c r="BM210" s="161" t="s">
        <v>784</v>
      </c>
    </row>
    <row r="211" spans="1:65" s="2" customFormat="1" ht="24.2" customHeight="1" x14ac:dyDescent="0.2">
      <c r="A211" s="28"/>
      <c r="B211" s="149"/>
      <c r="C211" s="178" t="s">
        <v>300</v>
      </c>
      <c r="D211" s="178" t="s">
        <v>324</v>
      </c>
      <c r="E211" s="179" t="s">
        <v>785</v>
      </c>
      <c r="F211" s="180" t="s">
        <v>786</v>
      </c>
      <c r="G211" s="181" t="s">
        <v>275</v>
      </c>
      <c r="H211" s="182">
        <v>1</v>
      </c>
      <c r="I211" s="183"/>
      <c r="J211" s="183"/>
      <c r="K211" s="184"/>
      <c r="L211" s="185"/>
      <c r="M211" s="186" t="s">
        <v>1</v>
      </c>
      <c r="N211" s="187" t="s">
        <v>35</v>
      </c>
      <c r="O211" s="159">
        <v>0</v>
      </c>
      <c r="P211" s="159">
        <f t="shared" si="0"/>
        <v>0</v>
      </c>
      <c r="Q211" s="159">
        <v>2.1999999999999999E-2</v>
      </c>
      <c r="R211" s="159">
        <f t="shared" si="1"/>
        <v>2.1999999999999999E-2</v>
      </c>
      <c r="S211" s="159">
        <v>0</v>
      </c>
      <c r="T211" s="160">
        <f t="shared" si="2"/>
        <v>0</v>
      </c>
      <c r="U211" s="28"/>
      <c r="V211" s="28"/>
      <c r="W211" s="28"/>
      <c r="X211" s="28"/>
      <c r="Y211" s="28"/>
      <c r="Z211" s="28"/>
      <c r="AA211" s="28"/>
      <c r="AB211" s="28"/>
      <c r="AC211" s="28"/>
      <c r="AD211" s="28"/>
      <c r="AE211" s="28"/>
      <c r="AR211" s="161" t="s">
        <v>327</v>
      </c>
      <c r="AT211" s="161" t="s">
        <v>324</v>
      </c>
      <c r="AU211" s="161" t="s">
        <v>80</v>
      </c>
      <c r="AY211" s="16" t="s">
        <v>175</v>
      </c>
      <c r="BE211" s="162">
        <f t="shared" si="3"/>
        <v>0</v>
      </c>
      <c r="BF211" s="162">
        <f t="shared" si="4"/>
        <v>0</v>
      </c>
      <c r="BG211" s="162">
        <f t="shared" si="5"/>
        <v>0</v>
      </c>
      <c r="BH211" s="162">
        <f t="shared" si="6"/>
        <v>0</v>
      </c>
      <c r="BI211" s="162">
        <f t="shared" si="7"/>
        <v>0</v>
      </c>
      <c r="BJ211" s="16" t="s">
        <v>80</v>
      </c>
      <c r="BK211" s="162">
        <f t="shared" si="8"/>
        <v>0</v>
      </c>
      <c r="BL211" s="16" t="s">
        <v>243</v>
      </c>
      <c r="BM211" s="161" t="s">
        <v>787</v>
      </c>
    </row>
    <row r="212" spans="1:65" s="2" customFormat="1" ht="24.2" customHeight="1" x14ac:dyDescent="0.2">
      <c r="A212" s="28"/>
      <c r="B212" s="149"/>
      <c r="C212" s="178" t="s">
        <v>304</v>
      </c>
      <c r="D212" s="178" t="s">
        <v>324</v>
      </c>
      <c r="E212" s="179" t="s">
        <v>788</v>
      </c>
      <c r="F212" s="180" t="s">
        <v>789</v>
      </c>
      <c r="G212" s="181" t="s">
        <v>275</v>
      </c>
      <c r="H212" s="182">
        <v>1</v>
      </c>
      <c r="I212" s="183"/>
      <c r="J212" s="183"/>
      <c r="K212" s="184"/>
      <c r="L212" s="185"/>
      <c r="M212" s="186" t="s">
        <v>1</v>
      </c>
      <c r="N212" s="187" t="s">
        <v>35</v>
      </c>
      <c r="O212" s="159">
        <v>0</v>
      </c>
      <c r="P212" s="159">
        <f t="shared" si="0"/>
        <v>0</v>
      </c>
      <c r="Q212" s="159">
        <v>2.1999999999999999E-2</v>
      </c>
      <c r="R212" s="159">
        <f t="shared" si="1"/>
        <v>2.1999999999999999E-2</v>
      </c>
      <c r="S212" s="159">
        <v>0</v>
      </c>
      <c r="T212" s="160">
        <f t="shared" si="2"/>
        <v>0</v>
      </c>
      <c r="U212" s="28"/>
      <c r="V212" s="28"/>
      <c r="W212" s="28"/>
      <c r="X212" s="28"/>
      <c r="Y212" s="28"/>
      <c r="Z212" s="28"/>
      <c r="AA212" s="28"/>
      <c r="AB212" s="28"/>
      <c r="AC212" s="28"/>
      <c r="AD212" s="28"/>
      <c r="AE212" s="28"/>
      <c r="AR212" s="161" t="s">
        <v>327</v>
      </c>
      <c r="AT212" s="161" t="s">
        <v>324</v>
      </c>
      <c r="AU212" s="161" t="s">
        <v>80</v>
      </c>
      <c r="AY212" s="16" t="s">
        <v>175</v>
      </c>
      <c r="BE212" s="162">
        <f t="shared" si="3"/>
        <v>0</v>
      </c>
      <c r="BF212" s="162">
        <f t="shared" si="4"/>
        <v>0</v>
      </c>
      <c r="BG212" s="162">
        <f t="shared" si="5"/>
        <v>0</v>
      </c>
      <c r="BH212" s="162">
        <f t="shared" si="6"/>
        <v>0</v>
      </c>
      <c r="BI212" s="162">
        <f t="shared" si="7"/>
        <v>0</v>
      </c>
      <c r="BJ212" s="16" t="s">
        <v>80</v>
      </c>
      <c r="BK212" s="162">
        <f t="shared" si="8"/>
        <v>0</v>
      </c>
      <c r="BL212" s="16" t="s">
        <v>243</v>
      </c>
      <c r="BM212" s="161" t="s">
        <v>790</v>
      </c>
    </row>
    <row r="213" spans="1:65" s="2" customFormat="1" ht="16.5" customHeight="1" x14ac:dyDescent="0.2">
      <c r="A213" s="28"/>
      <c r="B213" s="149"/>
      <c r="C213" s="150" t="s">
        <v>310</v>
      </c>
      <c r="D213" s="150" t="s">
        <v>177</v>
      </c>
      <c r="E213" s="151" t="s">
        <v>791</v>
      </c>
      <c r="F213" s="152" t="s">
        <v>792</v>
      </c>
      <c r="G213" s="153" t="s">
        <v>250</v>
      </c>
      <c r="H213" s="154">
        <v>18.43</v>
      </c>
      <c r="I213" s="155"/>
      <c r="J213" s="155"/>
      <c r="K213" s="156"/>
      <c r="L213" s="29"/>
      <c r="M213" s="157" t="s">
        <v>1</v>
      </c>
      <c r="N213" s="158" t="s">
        <v>35</v>
      </c>
      <c r="O213" s="159">
        <v>0.28081</v>
      </c>
      <c r="P213" s="159">
        <f t="shared" si="0"/>
        <v>5.1753283000000003</v>
      </c>
      <c r="Q213" s="159">
        <v>4.2000000000000002E-4</v>
      </c>
      <c r="R213" s="159">
        <f t="shared" si="1"/>
        <v>7.7406000000000003E-3</v>
      </c>
      <c r="S213" s="159">
        <v>0</v>
      </c>
      <c r="T213" s="160">
        <f t="shared" si="2"/>
        <v>0</v>
      </c>
      <c r="U213" s="28"/>
      <c r="V213" s="28"/>
      <c r="W213" s="28"/>
      <c r="X213" s="28"/>
      <c r="Y213" s="28"/>
      <c r="Z213" s="28"/>
      <c r="AA213" s="28"/>
      <c r="AB213" s="28"/>
      <c r="AC213" s="28"/>
      <c r="AD213" s="28"/>
      <c r="AE213" s="28"/>
      <c r="AR213" s="161" t="s">
        <v>243</v>
      </c>
      <c r="AT213" s="161" t="s">
        <v>177</v>
      </c>
      <c r="AU213" s="161" t="s">
        <v>80</v>
      </c>
      <c r="AY213" s="16" t="s">
        <v>175</v>
      </c>
      <c r="BE213" s="162">
        <f t="shared" si="3"/>
        <v>0</v>
      </c>
      <c r="BF213" s="162">
        <f t="shared" si="4"/>
        <v>0</v>
      </c>
      <c r="BG213" s="162">
        <f t="shared" si="5"/>
        <v>0</v>
      </c>
      <c r="BH213" s="162">
        <f t="shared" si="6"/>
        <v>0</v>
      </c>
      <c r="BI213" s="162">
        <f t="shared" si="7"/>
        <v>0</v>
      </c>
      <c r="BJ213" s="16" t="s">
        <v>80</v>
      </c>
      <c r="BK213" s="162">
        <f t="shared" si="8"/>
        <v>0</v>
      </c>
      <c r="BL213" s="16" t="s">
        <v>243</v>
      </c>
      <c r="BM213" s="161" t="s">
        <v>793</v>
      </c>
    </row>
    <row r="214" spans="1:65" s="2" customFormat="1" ht="24.2" customHeight="1" x14ac:dyDescent="0.2">
      <c r="A214" s="28"/>
      <c r="B214" s="149"/>
      <c r="C214" s="178" t="s">
        <v>318</v>
      </c>
      <c r="D214" s="178" t="s">
        <v>324</v>
      </c>
      <c r="E214" s="179" t="s">
        <v>794</v>
      </c>
      <c r="F214" s="180" t="s">
        <v>795</v>
      </c>
      <c r="G214" s="181" t="s">
        <v>275</v>
      </c>
      <c r="H214" s="182">
        <v>1</v>
      </c>
      <c r="I214" s="183"/>
      <c r="J214" s="183"/>
      <c r="K214" s="184"/>
      <c r="L214" s="185"/>
      <c r="M214" s="186" t="s">
        <v>1</v>
      </c>
      <c r="N214" s="187" t="s">
        <v>35</v>
      </c>
      <c r="O214" s="159">
        <v>0</v>
      </c>
      <c r="P214" s="159">
        <f t="shared" si="0"/>
        <v>0</v>
      </c>
      <c r="Q214" s="159">
        <v>4.6019999999999998E-2</v>
      </c>
      <c r="R214" s="159">
        <f t="shared" si="1"/>
        <v>4.6019999999999998E-2</v>
      </c>
      <c r="S214" s="159">
        <v>0</v>
      </c>
      <c r="T214" s="160">
        <f t="shared" si="2"/>
        <v>0</v>
      </c>
      <c r="U214" s="28"/>
      <c r="V214" s="28"/>
      <c r="W214" s="28"/>
      <c r="X214" s="28"/>
      <c r="Y214" s="28"/>
      <c r="Z214" s="28"/>
      <c r="AA214" s="28"/>
      <c r="AB214" s="28"/>
      <c r="AC214" s="28"/>
      <c r="AD214" s="28"/>
      <c r="AE214" s="28"/>
      <c r="AR214" s="161" t="s">
        <v>327</v>
      </c>
      <c r="AT214" s="161" t="s">
        <v>324</v>
      </c>
      <c r="AU214" s="161" t="s">
        <v>80</v>
      </c>
      <c r="AY214" s="16" t="s">
        <v>175</v>
      </c>
      <c r="BE214" s="162">
        <f t="shared" si="3"/>
        <v>0</v>
      </c>
      <c r="BF214" s="162">
        <f t="shared" si="4"/>
        <v>0</v>
      </c>
      <c r="BG214" s="162">
        <f t="shared" si="5"/>
        <v>0</v>
      </c>
      <c r="BH214" s="162">
        <f t="shared" si="6"/>
        <v>0</v>
      </c>
      <c r="BI214" s="162">
        <f t="shared" si="7"/>
        <v>0</v>
      </c>
      <c r="BJ214" s="16" t="s">
        <v>80</v>
      </c>
      <c r="BK214" s="162">
        <f t="shared" si="8"/>
        <v>0</v>
      </c>
      <c r="BL214" s="16" t="s">
        <v>243</v>
      </c>
      <c r="BM214" s="161" t="s">
        <v>796</v>
      </c>
    </row>
    <row r="215" spans="1:65" s="2" customFormat="1" ht="16.5" customHeight="1" x14ac:dyDescent="0.2">
      <c r="A215" s="28"/>
      <c r="B215" s="149"/>
      <c r="C215" s="178" t="s">
        <v>323</v>
      </c>
      <c r="D215" s="178" t="s">
        <v>324</v>
      </c>
      <c r="E215" s="179" t="s">
        <v>797</v>
      </c>
      <c r="F215" s="180" t="s">
        <v>798</v>
      </c>
      <c r="G215" s="181" t="s">
        <v>275</v>
      </c>
      <c r="H215" s="182">
        <v>1</v>
      </c>
      <c r="I215" s="183"/>
      <c r="J215" s="183"/>
      <c r="K215" s="184"/>
      <c r="L215" s="185"/>
      <c r="M215" s="186" t="s">
        <v>1</v>
      </c>
      <c r="N215" s="187" t="s">
        <v>35</v>
      </c>
      <c r="O215" s="159">
        <v>0</v>
      </c>
      <c r="P215" s="159">
        <f t="shared" si="0"/>
        <v>0</v>
      </c>
      <c r="Q215" s="159">
        <v>4.6019999999999998E-2</v>
      </c>
      <c r="R215" s="159">
        <f t="shared" si="1"/>
        <v>4.6019999999999998E-2</v>
      </c>
      <c r="S215" s="159">
        <v>0</v>
      </c>
      <c r="T215" s="160">
        <f t="shared" si="2"/>
        <v>0</v>
      </c>
      <c r="U215" s="28"/>
      <c r="V215" s="28"/>
      <c r="W215" s="28"/>
      <c r="X215" s="28"/>
      <c r="Y215" s="28"/>
      <c r="Z215" s="28"/>
      <c r="AA215" s="28"/>
      <c r="AB215" s="28"/>
      <c r="AC215" s="28"/>
      <c r="AD215" s="28"/>
      <c r="AE215" s="28"/>
      <c r="AR215" s="161" t="s">
        <v>327</v>
      </c>
      <c r="AT215" s="161" t="s">
        <v>324</v>
      </c>
      <c r="AU215" s="161" t="s">
        <v>80</v>
      </c>
      <c r="AY215" s="16" t="s">
        <v>175</v>
      </c>
      <c r="BE215" s="162">
        <f t="shared" si="3"/>
        <v>0</v>
      </c>
      <c r="BF215" s="162">
        <f t="shared" si="4"/>
        <v>0</v>
      </c>
      <c r="BG215" s="162">
        <f t="shared" si="5"/>
        <v>0</v>
      </c>
      <c r="BH215" s="162">
        <f t="shared" si="6"/>
        <v>0</v>
      </c>
      <c r="BI215" s="162">
        <f t="shared" si="7"/>
        <v>0</v>
      </c>
      <c r="BJ215" s="16" t="s">
        <v>80</v>
      </c>
      <c r="BK215" s="162">
        <f t="shared" si="8"/>
        <v>0</v>
      </c>
      <c r="BL215" s="16" t="s">
        <v>243</v>
      </c>
      <c r="BM215" s="161" t="s">
        <v>799</v>
      </c>
    </row>
    <row r="216" spans="1:65" s="2" customFormat="1" ht="37.9" customHeight="1" x14ac:dyDescent="0.2">
      <c r="A216" s="28"/>
      <c r="B216" s="149"/>
      <c r="C216" s="178" t="s">
        <v>327</v>
      </c>
      <c r="D216" s="178" t="s">
        <v>324</v>
      </c>
      <c r="E216" s="179" t="s">
        <v>800</v>
      </c>
      <c r="F216" s="180" t="s">
        <v>801</v>
      </c>
      <c r="G216" s="181" t="s">
        <v>275</v>
      </c>
      <c r="H216" s="182">
        <v>1</v>
      </c>
      <c r="I216" s="183"/>
      <c r="J216" s="183"/>
      <c r="K216" s="184"/>
      <c r="L216" s="185"/>
      <c r="M216" s="186" t="s">
        <v>1</v>
      </c>
      <c r="N216" s="187" t="s">
        <v>35</v>
      </c>
      <c r="O216" s="159">
        <v>0</v>
      </c>
      <c r="P216" s="159">
        <f t="shared" si="0"/>
        <v>0</v>
      </c>
      <c r="Q216" s="159">
        <v>4.6019999999999998E-2</v>
      </c>
      <c r="R216" s="159">
        <f t="shared" si="1"/>
        <v>4.6019999999999998E-2</v>
      </c>
      <c r="S216" s="159">
        <v>0</v>
      </c>
      <c r="T216" s="160">
        <f t="shared" si="2"/>
        <v>0</v>
      </c>
      <c r="U216" s="28"/>
      <c r="V216" s="28"/>
      <c r="W216" s="28"/>
      <c r="X216" s="28"/>
      <c r="Y216" s="28"/>
      <c r="Z216" s="28"/>
      <c r="AA216" s="28"/>
      <c r="AB216" s="28"/>
      <c r="AC216" s="28"/>
      <c r="AD216" s="28"/>
      <c r="AE216" s="28"/>
      <c r="AR216" s="161" t="s">
        <v>327</v>
      </c>
      <c r="AT216" s="161" t="s">
        <v>324</v>
      </c>
      <c r="AU216" s="161" t="s">
        <v>80</v>
      </c>
      <c r="AY216" s="16" t="s">
        <v>175</v>
      </c>
      <c r="BE216" s="162">
        <f t="shared" si="3"/>
        <v>0</v>
      </c>
      <c r="BF216" s="162">
        <f t="shared" si="4"/>
        <v>0</v>
      </c>
      <c r="BG216" s="162">
        <f t="shared" si="5"/>
        <v>0</v>
      </c>
      <c r="BH216" s="162">
        <f t="shared" si="6"/>
        <v>0</v>
      </c>
      <c r="BI216" s="162">
        <f t="shared" si="7"/>
        <v>0</v>
      </c>
      <c r="BJ216" s="16" t="s">
        <v>80</v>
      </c>
      <c r="BK216" s="162">
        <f t="shared" si="8"/>
        <v>0</v>
      </c>
      <c r="BL216" s="16" t="s">
        <v>243</v>
      </c>
      <c r="BM216" s="161" t="s">
        <v>802</v>
      </c>
    </row>
    <row r="217" spans="1:65" s="2" customFormat="1" ht="24.2" customHeight="1" x14ac:dyDescent="0.2">
      <c r="A217" s="28"/>
      <c r="B217" s="149"/>
      <c r="C217" s="150" t="s">
        <v>333</v>
      </c>
      <c r="D217" s="150" t="s">
        <v>177</v>
      </c>
      <c r="E217" s="151" t="s">
        <v>803</v>
      </c>
      <c r="F217" s="152" t="s">
        <v>804</v>
      </c>
      <c r="G217" s="153" t="s">
        <v>275</v>
      </c>
      <c r="H217" s="154">
        <v>2</v>
      </c>
      <c r="I217" s="155"/>
      <c r="J217" s="155"/>
      <c r="K217" s="156"/>
      <c r="L217" s="29"/>
      <c r="M217" s="157" t="s">
        <v>1</v>
      </c>
      <c r="N217" s="158" t="s">
        <v>35</v>
      </c>
      <c r="O217" s="159">
        <v>0.33868999999999999</v>
      </c>
      <c r="P217" s="159">
        <f t="shared" si="0"/>
        <v>0.67737999999999998</v>
      </c>
      <c r="Q217" s="159">
        <v>2.5000000000000001E-4</v>
      </c>
      <c r="R217" s="159">
        <f t="shared" si="1"/>
        <v>5.0000000000000001E-4</v>
      </c>
      <c r="S217" s="159">
        <v>0</v>
      </c>
      <c r="T217" s="160">
        <f t="shared" si="2"/>
        <v>0</v>
      </c>
      <c r="U217" s="28"/>
      <c r="V217" s="28"/>
      <c r="W217" s="28"/>
      <c r="X217" s="28"/>
      <c r="Y217" s="28"/>
      <c r="Z217" s="28"/>
      <c r="AA217" s="28"/>
      <c r="AB217" s="28"/>
      <c r="AC217" s="28"/>
      <c r="AD217" s="28"/>
      <c r="AE217" s="28"/>
      <c r="AR217" s="161" t="s">
        <v>243</v>
      </c>
      <c r="AT217" s="161" t="s">
        <v>177</v>
      </c>
      <c r="AU217" s="161" t="s">
        <v>80</v>
      </c>
      <c r="AY217" s="16" t="s">
        <v>175</v>
      </c>
      <c r="BE217" s="162">
        <f t="shared" si="3"/>
        <v>0</v>
      </c>
      <c r="BF217" s="162">
        <f t="shared" si="4"/>
        <v>0</v>
      </c>
      <c r="BG217" s="162">
        <f t="shared" si="5"/>
        <v>0</v>
      </c>
      <c r="BH217" s="162">
        <f t="shared" si="6"/>
        <v>0</v>
      </c>
      <c r="BI217" s="162">
        <f t="shared" si="7"/>
        <v>0</v>
      </c>
      <c r="BJ217" s="16" t="s">
        <v>80</v>
      </c>
      <c r="BK217" s="162">
        <f t="shared" si="8"/>
        <v>0</v>
      </c>
      <c r="BL217" s="16" t="s">
        <v>243</v>
      </c>
      <c r="BM217" s="161" t="s">
        <v>805</v>
      </c>
    </row>
    <row r="218" spans="1:65" s="2" customFormat="1" ht="21.75" customHeight="1" x14ac:dyDescent="0.2">
      <c r="A218" s="28"/>
      <c r="B218" s="149"/>
      <c r="C218" s="178" t="s">
        <v>338</v>
      </c>
      <c r="D218" s="178" t="s">
        <v>324</v>
      </c>
      <c r="E218" s="179" t="s">
        <v>806</v>
      </c>
      <c r="F218" s="180" t="s">
        <v>807</v>
      </c>
      <c r="G218" s="181" t="s">
        <v>250</v>
      </c>
      <c r="H218" s="182">
        <v>0.6</v>
      </c>
      <c r="I218" s="183"/>
      <c r="J218" s="183"/>
      <c r="K218" s="184"/>
      <c r="L218" s="185"/>
      <c r="M218" s="186" t="s">
        <v>1</v>
      </c>
      <c r="N218" s="187" t="s">
        <v>35</v>
      </c>
      <c r="O218" s="159">
        <v>0</v>
      </c>
      <c r="P218" s="159">
        <f t="shared" si="0"/>
        <v>0</v>
      </c>
      <c r="Q218" s="159">
        <v>1.14E-3</v>
      </c>
      <c r="R218" s="159">
        <f t="shared" si="1"/>
        <v>6.8399999999999993E-4</v>
      </c>
      <c r="S218" s="159">
        <v>0</v>
      </c>
      <c r="T218" s="160">
        <f t="shared" si="2"/>
        <v>0</v>
      </c>
      <c r="U218" s="28"/>
      <c r="V218" s="28"/>
      <c r="W218" s="28"/>
      <c r="X218" s="28"/>
      <c r="Y218" s="28"/>
      <c r="Z218" s="28"/>
      <c r="AA218" s="28"/>
      <c r="AB218" s="28"/>
      <c r="AC218" s="28"/>
      <c r="AD218" s="28"/>
      <c r="AE218" s="28"/>
      <c r="AR218" s="161" t="s">
        <v>327</v>
      </c>
      <c r="AT218" s="161" t="s">
        <v>324</v>
      </c>
      <c r="AU218" s="161" t="s">
        <v>80</v>
      </c>
      <c r="AY218" s="16" t="s">
        <v>175</v>
      </c>
      <c r="BE218" s="162">
        <f t="shared" si="3"/>
        <v>0</v>
      </c>
      <c r="BF218" s="162">
        <f t="shared" si="4"/>
        <v>0</v>
      </c>
      <c r="BG218" s="162">
        <f t="shared" si="5"/>
        <v>0</v>
      </c>
      <c r="BH218" s="162">
        <f t="shared" si="6"/>
        <v>0</v>
      </c>
      <c r="BI218" s="162">
        <f t="shared" si="7"/>
        <v>0</v>
      </c>
      <c r="BJ218" s="16" t="s">
        <v>80</v>
      </c>
      <c r="BK218" s="162">
        <f t="shared" si="8"/>
        <v>0</v>
      </c>
      <c r="BL218" s="16" t="s">
        <v>243</v>
      </c>
      <c r="BM218" s="161" t="s">
        <v>808</v>
      </c>
    </row>
    <row r="219" spans="1:65" s="2" customFormat="1" ht="21.75" customHeight="1" x14ac:dyDescent="0.2">
      <c r="A219" s="28"/>
      <c r="B219" s="149"/>
      <c r="C219" s="178" t="s">
        <v>342</v>
      </c>
      <c r="D219" s="178" t="s">
        <v>324</v>
      </c>
      <c r="E219" s="179" t="s">
        <v>809</v>
      </c>
      <c r="F219" s="180" t="s">
        <v>810</v>
      </c>
      <c r="G219" s="181" t="s">
        <v>250</v>
      </c>
      <c r="H219" s="182">
        <v>1.425</v>
      </c>
      <c r="I219" s="183"/>
      <c r="J219" s="183"/>
      <c r="K219" s="184"/>
      <c r="L219" s="185"/>
      <c r="M219" s="186" t="s">
        <v>1</v>
      </c>
      <c r="N219" s="187" t="s">
        <v>35</v>
      </c>
      <c r="O219" s="159">
        <v>0</v>
      </c>
      <c r="P219" s="159">
        <f t="shared" si="0"/>
        <v>0</v>
      </c>
      <c r="Q219" s="159">
        <v>7.3999999999999999E-4</v>
      </c>
      <c r="R219" s="159">
        <f t="shared" si="1"/>
        <v>1.0545000000000001E-3</v>
      </c>
      <c r="S219" s="159">
        <v>0</v>
      </c>
      <c r="T219" s="160">
        <f t="shared" si="2"/>
        <v>0</v>
      </c>
      <c r="U219" s="28"/>
      <c r="V219" s="28"/>
      <c r="W219" s="28"/>
      <c r="X219" s="28"/>
      <c r="Y219" s="28"/>
      <c r="Z219" s="28"/>
      <c r="AA219" s="28"/>
      <c r="AB219" s="28"/>
      <c r="AC219" s="28"/>
      <c r="AD219" s="28"/>
      <c r="AE219" s="28"/>
      <c r="AR219" s="161" t="s">
        <v>327</v>
      </c>
      <c r="AT219" s="161" t="s">
        <v>324</v>
      </c>
      <c r="AU219" s="161" t="s">
        <v>80</v>
      </c>
      <c r="AY219" s="16" t="s">
        <v>175</v>
      </c>
      <c r="BE219" s="162">
        <f t="shared" si="3"/>
        <v>0</v>
      </c>
      <c r="BF219" s="162">
        <f t="shared" si="4"/>
        <v>0</v>
      </c>
      <c r="BG219" s="162">
        <f t="shared" si="5"/>
        <v>0</v>
      </c>
      <c r="BH219" s="162">
        <f t="shared" si="6"/>
        <v>0</v>
      </c>
      <c r="BI219" s="162">
        <f t="shared" si="7"/>
        <v>0</v>
      </c>
      <c r="BJ219" s="16" t="s">
        <v>80</v>
      </c>
      <c r="BK219" s="162">
        <f t="shared" si="8"/>
        <v>0</v>
      </c>
      <c r="BL219" s="16" t="s">
        <v>243</v>
      </c>
      <c r="BM219" s="161" t="s">
        <v>811</v>
      </c>
    </row>
    <row r="220" spans="1:65" s="2" customFormat="1" ht="24.2" customHeight="1" x14ac:dyDescent="0.2">
      <c r="A220" s="28"/>
      <c r="B220" s="149"/>
      <c r="C220" s="150" t="s">
        <v>346</v>
      </c>
      <c r="D220" s="150" t="s">
        <v>177</v>
      </c>
      <c r="E220" s="151" t="s">
        <v>812</v>
      </c>
      <c r="F220" s="152" t="s">
        <v>813</v>
      </c>
      <c r="G220" s="153" t="s">
        <v>275</v>
      </c>
      <c r="H220" s="154">
        <v>10</v>
      </c>
      <c r="I220" s="155"/>
      <c r="J220" s="155"/>
      <c r="K220" s="156"/>
      <c r="L220" s="29"/>
      <c r="M220" s="157" t="s">
        <v>1</v>
      </c>
      <c r="N220" s="158" t="s">
        <v>35</v>
      </c>
      <c r="O220" s="159">
        <v>0.1</v>
      </c>
      <c r="P220" s="159">
        <f t="shared" si="0"/>
        <v>1</v>
      </c>
      <c r="Q220" s="159">
        <v>0</v>
      </c>
      <c r="R220" s="159">
        <f t="shared" si="1"/>
        <v>0</v>
      </c>
      <c r="S220" s="159">
        <v>3.0000000000000001E-3</v>
      </c>
      <c r="T220" s="160">
        <f t="shared" si="2"/>
        <v>0.03</v>
      </c>
      <c r="U220" s="28"/>
      <c r="V220" s="28"/>
      <c r="W220" s="28"/>
      <c r="X220" s="28"/>
      <c r="Y220" s="28"/>
      <c r="Z220" s="28"/>
      <c r="AA220" s="28"/>
      <c r="AB220" s="28"/>
      <c r="AC220" s="28"/>
      <c r="AD220" s="28"/>
      <c r="AE220" s="28"/>
      <c r="AR220" s="161" t="s">
        <v>243</v>
      </c>
      <c r="AT220" s="161" t="s">
        <v>177</v>
      </c>
      <c r="AU220" s="161" t="s">
        <v>80</v>
      </c>
      <c r="AY220" s="16" t="s">
        <v>175</v>
      </c>
      <c r="BE220" s="162">
        <f t="shared" si="3"/>
        <v>0</v>
      </c>
      <c r="BF220" s="162">
        <f t="shared" si="4"/>
        <v>0</v>
      </c>
      <c r="BG220" s="162">
        <f t="shared" si="5"/>
        <v>0</v>
      </c>
      <c r="BH220" s="162">
        <f t="shared" si="6"/>
        <v>0</v>
      </c>
      <c r="BI220" s="162">
        <f t="shared" si="7"/>
        <v>0</v>
      </c>
      <c r="BJ220" s="16" t="s">
        <v>80</v>
      </c>
      <c r="BK220" s="162">
        <f t="shared" si="8"/>
        <v>0</v>
      </c>
      <c r="BL220" s="16" t="s">
        <v>243</v>
      </c>
      <c r="BM220" s="161" t="s">
        <v>814</v>
      </c>
    </row>
    <row r="221" spans="1:65" s="2" customFormat="1" ht="24.2" customHeight="1" x14ac:dyDescent="0.2">
      <c r="A221" s="28"/>
      <c r="B221" s="149"/>
      <c r="C221" s="150" t="s">
        <v>353</v>
      </c>
      <c r="D221" s="150" t="s">
        <v>177</v>
      </c>
      <c r="E221" s="151" t="s">
        <v>377</v>
      </c>
      <c r="F221" s="152" t="s">
        <v>378</v>
      </c>
      <c r="G221" s="153" t="s">
        <v>349</v>
      </c>
      <c r="H221" s="154">
        <v>81.477999999999994</v>
      </c>
      <c r="I221" s="155"/>
      <c r="J221" s="155"/>
      <c r="K221" s="156"/>
      <c r="L221" s="29"/>
      <c r="M221" s="157" t="s">
        <v>1</v>
      </c>
      <c r="N221" s="158" t="s">
        <v>35</v>
      </c>
      <c r="O221" s="159">
        <v>0</v>
      </c>
      <c r="P221" s="159">
        <f t="shared" si="0"/>
        <v>0</v>
      </c>
      <c r="Q221" s="159">
        <v>0</v>
      </c>
      <c r="R221" s="159">
        <f t="shared" si="1"/>
        <v>0</v>
      </c>
      <c r="S221" s="159">
        <v>0</v>
      </c>
      <c r="T221" s="160">
        <f t="shared" si="2"/>
        <v>0</v>
      </c>
      <c r="U221" s="28"/>
      <c r="V221" s="28"/>
      <c r="W221" s="28"/>
      <c r="X221" s="28"/>
      <c r="Y221" s="28"/>
      <c r="Z221" s="28"/>
      <c r="AA221" s="28"/>
      <c r="AB221" s="28"/>
      <c r="AC221" s="28"/>
      <c r="AD221" s="28"/>
      <c r="AE221" s="28"/>
      <c r="AR221" s="161" t="s">
        <v>243</v>
      </c>
      <c r="AT221" s="161" t="s">
        <v>177</v>
      </c>
      <c r="AU221" s="161" t="s">
        <v>80</v>
      </c>
      <c r="AY221" s="16" t="s">
        <v>175</v>
      </c>
      <c r="BE221" s="162">
        <f t="shared" si="3"/>
        <v>0</v>
      </c>
      <c r="BF221" s="162">
        <f t="shared" si="4"/>
        <v>0</v>
      </c>
      <c r="BG221" s="162">
        <f t="shared" si="5"/>
        <v>0</v>
      </c>
      <c r="BH221" s="162">
        <f t="shared" si="6"/>
        <v>0</v>
      </c>
      <c r="BI221" s="162">
        <f t="shared" si="7"/>
        <v>0</v>
      </c>
      <c r="BJ221" s="16" t="s">
        <v>80</v>
      </c>
      <c r="BK221" s="162">
        <f t="shared" si="8"/>
        <v>0</v>
      </c>
      <c r="BL221" s="16" t="s">
        <v>243</v>
      </c>
      <c r="BM221" s="161" t="s">
        <v>815</v>
      </c>
    </row>
    <row r="222" spans="1:65" s="12" customFormat="1" ht="22.9" customHeight="1" x14ac:dyDescent="0.2">
      <c r="B222" s="137"/>
      <c r="D222" s="138" t="s">
        <v>68</v>
      </c>
      <c r="E222" s="147" t="s">
        <v>380</v>
      </c>
      <c r="F222" s="147" t="s">
        <v>381</v>
      </c>
      <c r="J222" s="148"/>
      <c r="L222" s="137"/>
      <c r="M222" s="141"/>
      <c r="N222" s="142"/>
      <c r="O222" s="142"/>
      <c r="P222" s="143">
        <f>SUM(P223:P257)</f>
        <v>69.639700439999999</v>
      </c>
      <c r="Q222" s="142"/>
      <c r="R222" s="143">
        <f>SUM(R223:R257)</f>
        <v>2.0591260899999999</v>
      </c>
      <c r="S222" s="142"/>
      <c r="T222" s="144">
        <f>SUM(T223:T257)</f>
        <v>0</v>
      </c>
      <c r="AR222" s="138" t="s">
        <v>80</v>
      </c>
      <c r="AT222" s="145" t="s">
        <v>68</v>
      </c>
      <c r="AU222" s="145" t="s">
        <v>76</v>
      </c>
      <c r="AY222" s="138" t="s">
        <v>175</v>
      </c>
      <c r="BK222" s="146">
        <f>SUM(BK223:BK257)</f>
        <v>0</v>
      </c>
    </row>
    <row r="223" spans="1:65" s="2" customFormat="1" ht="16.5" customHeight="1" x14ac:dyDescent="0.2">
      <c r="A223" s="28"/>
      <c r="B223" s="149"/>
      <c r="C223" s="150" t="s">
        <v>357</v>
      </c>
      <c r="D223" s="150" t="s">
        <v>177</v>
      </c>
      <c r="E223" s="151" t="s">
        <v>816</v>
      </c>
      <c r="F223" s="152" t="s">
        <v>817</v>
      </c>
      <c r="G223" s="153" t="s">
        <v>275</v>
      </c>
      <c r="H223" s="154">
        <v>2</v>
      </c>
      <c r="I223" s="155"/>
      <c r="J223" s="155"/>
      <c r="K223" s="156"/>
      <c r="L223" s="29"/>
      <c r="M223" s="157" t="s">
        <v>1</v>
      </c>
      <c r="N223" s="158" t="s">
        <v>35</v>
      </c>
      <c r="O223" s="159">
        <v>1.53407</v>
      </c>
      <c r="P223" s="159">
        <f>O223*H223</f>
        <v>3.0681400000000001</v>
      </c>
      <c r="Q223" s="159">
        <v>0</v>
      </c>
      <c r="R223" s="159">
        <f>Q223*H223</f>
        <v>0</v>
      </c>
      <c r="S223" s="159">
        <v>0</v>
      </c>
      <c r="T223" s="160">
        <f>S223*H223</f>
        <v>0</v>
      </c>
      <c r="U223" s="28"/>
      <c r="V223" s="28"/>
      <c r="W223" s="28"/>
      <c r="X223" s="28"/>
      <c r="Y223" s="28"/>
      <c r="Z223" s="28"/>
      <c r="AA223" s="28"/>
      <c r="AB223" s="28"/>
      <c r="AC223" s="28"/>
      <c r="AD223" s="28"/>
      <c r="AE223" s="28"/>
      <c r="AR223" s="161" t="s">
        <v>243</v>
      </c>
      <c r="AT223" s="161" t="s">
        <v>177</v>
      </c>
      <c r="AU223" s="161" t="s">
        <v>80</v>
      </c>
      <c r="AY223" s="16" t="s">
        <v>175</v>
      </c>
      <c r="BE223" s="162">
        <f>IF(N223="základná",J223,0)</f>
        <v>0</v>
      </c>
      <c r="BF223" s="162">
        <f>IF(N223="znížená",J223,0)</f>
        <v>0</v>
      </c>
      <c r="BG223" s="162">
        <f>IF(N223="zákl. prenesená",J223,0)</f>
        <v>0</v>
      </c>
      <c r="BH223" s="162">
        <f>IF(N223="zníž. prenesená",J223,0)</f>
        <v>0</v>
      </c>
      <c r="BI223" s="162">
        <f>IF(N223="nulová",J223,0)</f>
        <v>0</v>
      </c>
      <c r="BJ223" s="16" t="s">
        <v>80</v>
      </c>
      <c r="BK223" s="162">
        <f>ROUND(I223*H223,2)</f>
        <v>0</v>
      </c>
      <c r="BL223" s="16" t="s">
        <v>243</v>
      </c>
      <c r="BM223" s="161" t="s">
        <v>818</v>
      </c>
    </row>
    <row r="224" spans="1:65" s="2" customFormat="1" ht="24.2" customHeight="1" x14ac:dyDescent="0.2">
      <c r="A224" s="28"/>
      <c r="B224" s="149"/>
      <c r="C224" s="178" t="s">
        <v>363</v>
      </c>
      <c r="D224" s="178" t="s">
        <v>324</v>
      </c>
      <c r="E224" s="179" t="s">
        <v>819</v>
      </c>
      <c r="F224" s="180" t="s">
        <v>820</v>
      </c>
      <c r="G224" s="181" t="s">
        <v>821</v>
      </c>
      <c r="H224" s="182">
        <v>2</v>
      </c>
      <c r="I224" s="183"/>
      <c r="J224" s="183"/>
      <c r="K224" s="184"/>
      <c r="L224" s="185"/>
      <c r="M224" s="186" t="s">
        <v>1</v>
      </c>
      <c r="N224" s="187" t="s">
        <v>35</v>
      </c>
      <c r="O224" s="159">
        <v>0</v>
      </c>
      <c r="P224" s="159">
        <f>O224*H224</f>
        <v>0</v>
      </c>
      <c r="Q224" s="159">
        <v>5.0000000000000001E-4</v>
      </c>
      <c r="R224" s="159">
        <f>Q224*H224</f>
        <v>1E-3</v>
      </c>
      <c r="S224" s="159">
        <v>0</v>
      </c>
      <c r="T224" s="160">
        <f>S224*H224</f>
        <v>0</v>
      </c>
      <c r="U224" s="28"/>
      <c r="V224" s="28"/>
      <c r="W224" s="28"/>
      <c r="X224" s="28"/>
      <c r="Y224" s="28"/>
      <c r="Z224" s="28"/>
      <c r="AA224" s="28"/>
      <c r="AB224" s="28"/>
      <c r="AC224" s="28"/>
      <c r="AD224" s="28"/>
      <c r="AE224" s="28"/>
      <c r="AR224" s="161" t="s">
        <v>327</v>
      </c>
      <c r="AT224" s="161" t="s">
        <v>324</v>
      </c>
      <c r="AU224" s="161" t="s">
        <v>80</v>
      </c>
      <c r="AY224" s="16" t="s">
        <v>175</v>
      </c>
      <c r="BE224" s="162">
        <f>IF(N224="základná",J224,0)</f>
        <v>0</v>
      </c>
      <c r="BF224" s="162">
        <f>IF(N224="znížená",J224,0)</f>
        <v>0</v>
      </c>
      <c r="BG224" s="162">
        <f>IF(N224="zákl. prenesená",J224,0)</f>
        <v>0</v>
      </c>
      <c r="BH224" s="162">
        <f>IF(N224="zníž. prenesená",J224,0)</f>
        <v>0</v>
      </c>
      <c r="BI224" s="162">
        <f>IF(N224="nulová",J224,0)</f>
        <v>0</v>
      </c>
      <c r="BJ224" s="16" t="s">
        <v>80</v>
      </c>
      <c r="BK224" s="162">
        <f>ROUND(I224*H224,2)</f>
        <v>0</v>
      </c>
      <c r="BL224" s="16" t="s">
        <v>243</v>
      </c>
      <c r="BM224" s="161" t="s">
        <v>822</v>
      </c>
    </row>
    <row r="225" spans="1:65" s="2" customFormat="1" ht="24.2" customHeight="1" x14ac:dyDescent="0.2">
      <c r="A225" s="28"/>
      <c r="B225" s="149"/>
      <c r="C225" s="150" t="s">
        <v>367</v>
      </c>
      <c r="D225" s="150" t="s">
        <v>177</v>
      </c>
      <c r="E225" s="151" t="s">
        <v>823</v>
      </c>
      <c r="F225" s="152" t="s">
        <v>824</v>
      </c>
      <c r="G225" s="153" t="s">
        <v>275</v>
      </c>
      <c r="H225" s="154">
        <v>2</v>
      </c>
      <c r="I225" s="155"/>
      <c r="J225" s="155"/>
      <c r="K225" s="156"/>
      <c r="L225" s="29"/>
      <c r="M225" s="157" t="s">
        <v>1</v>
      </c>
      <c r="N225" s="158" t="s">
        <v>35</v>
      </c>
      <c r="O225" s="159">
        <v>20.17164</v>
      </c>
      <c r="P225" s="159">
        <f>O225*H225</f>
        <v>40.34328</v>
      </c>
      <c r="Q225" s="159">
        <v>0</v>
      </c>
      <c r="R225" s="159">
        <f>Q225*H225</f>
        <v>0</v>
      </c>
      <c r="S225" s="159">
        <v>0</v>
      </c>
      <c r="T225" s="160">
        <f>S225*H225</f>
        <v>0</v>
      </c>
      <c r="U225" s="28"/>
      <c r="V225" s="28"/>
      <c r="W225" s="28"/>
      <c r="X225" s="28"/>
      <c r="Y225" s="28"/>
      <c r="Z225" s="28"/>
      <c r="AA225" s="28"/>
      <c r="AB225" s="28"/>
      <c r="AC225" s="28"/>
      <c r="AD225" s="28"/>
      <c r="AE225" s="28"/>
      <c r="AR225" s="161" t="s">
        <v>243</v>
      </c>
      <c r="AT225" s="161" t="s">
        <v>177</v>
      </c>
      <c r="AU225" s="161" t="s">
        <v>80</v>
      </c>
      <c r="AY225" s="16" t="s">
        <v>175</v>
      </c>
      <c r="BE225" s="162">
        <f>IF(N225="základná",J225,0)</f>
        <v>0</v>
      </c>
      <c r="BF225" s="162">
        <f>IF(N225="znížená",J225,0)</f>
        <v>0</v>
      </c>
      <c r="BG225" s="162">
        <f>IF(N225="zákl. prenesená",J225,0)</f>
        <v>0</v>
      </c>
      <c r="BH225" s="162">
        <f>IF(N225="zníž. prenesená",J225,0)</f>
        <v>0</v>
      </c>
      <c r="BI225" s="162">
        <f>IF(N225="nulová",J225,0)</f>
        <v>0</v>
      </c>
      <c r="BJ225" s="16" t="s">
        <v>80</v>
      </c>
      <c r="BK225" s="162">
        <f>ROUND(I225*H225,2)</f>
        <v>0</v>
      </c>
      <c r="BL225" s="16" t="s">
        <v>243</v>
      </c>
      <c r="BM225" s="161" t="s">
        <v>825</v>
      </c>
    </row>
    <row r="226" spans="1:65" s="2" customFormat="1" ht="37.9" customHeight="1" x14ac:dyDescent="0.2">
      <c r="A226" s="28"/>
      <c r="B226" s="149"/>
      <c r="C226" s="178" t="s">
        <v>372</v>
      </c>
      <c r="D226" s="178" t="s">
        <v>324</v>
      </c>
      <c r="E226" s="179" t="s">
        <v>826</v>
      </c>
      <c r="F226" s="180" t="s">
        <v>827</v>
      </c>
      <c r="G226" s="181" t="s">
        <v>275</v>
      </c>
      <c r="H226" s="182">
        <v>2</v>
      </c>
      <c r="I226" s="183"/>
      <c r="J226" s="183"/>
      <c r="K226" s="184"/>
      <c r="L226" s="185"/>
      <c r="M226" s="186" t="s">
        <v>1</v>
      </c>
      <c r="N226" s="187" t="s">
        <v>35</v>
      </c>
      <c r="O226" s="159">
        <v>0</v>
      </c>
      <c r="P226" s="159">
        <f>O226*H226</f>
        <v>0</v>
      </c>
      <c r="Q226" s="159">
        <v>0.183</v>
      </c>
      <c r="R226" s="159">
        <f>Q226*H226</f>
        <v>0.36599999999999999</v>
      </c>
      <c r="S226" s="159">
        <v>0</v>
      </c>
      <c r="T226" s="160">
        <f>S226*H226</f>
        <v>0</v>
      </c>
      <c r="U226" s="28"/>
      <c r="V226" s="28"/>
      <c r="W226" s="28"/>
      <c r="X226" s="28"/>
      <c r="Y226" s="28"/>
      <c r="Z226" s="28"/>
      <c r="AA226" s="28"/>
      <c r="AB226" s="28"/>
      <c r="AC226" s="28"/>
      <c r="AD226" s="28"/>
      <c r="AE226" s="28"/>
      <c r="AR226" s="161" t="s">
        <v>327</v>
      </c>
      <c r="AT226" s="161" t="s">
        <v>324</v>
      </c>
      <c r="AU226" s="161" t="s">
        <v>80</v>
      </c>
      <c r="AY226" s="16" t="s">
        <v>175</v>
      </c>
      <c r="BE226" s="162">
        <f>IF(N226="základná",J226,0)</f>
        <v>0</v>
      </c>
      <c r="BF226" s="162">
        <f>IF(N226="znížená",J226,0)</f>
        <v>0</v>
      </c>
      <c r="BG226" s="162">
        <f>IF(N226="zákl. prenesená",J226,0)</f>
        <v>0</v>
      </c>
      <c r="BH226" s="162">
        <f>IF(N226="zníž. prenesená",J226,0)</f>
        <v>0</v>
      </c>
      <c r="BI226" s="162">
        <f>IF(N226="nulová",J226,0)</f>
        <v>0</v>
      </c>
      <c r="BJ226" s="16" t="s">
        <v>80</v>
      </c>
      <c r="BK226" s="162">
        <f>ROUND(I226*H226,2)</f>
        <v>0</v>
      </c>
      <c r="BL226" s="16" t="s">
        <v>243</v>
      </c>
      <c r="BM226" s="161" t="s">
        <v>828</v>
      </c>
    </row>
    <row r="227" spans="1:65" s="2" customFormat="1" ht="24.2" customHeight="1" x14ac:dyDescent="0.2">
      <c r="A227" s="28"/>
      <c r="B227" s="149"/>
      <c r="C227" s="150" t="s">
        <v>376</v>
      </c>
      <c r="D227" s="150" t="s">
        <v>177</v>
      </c>
      <c r="E227" s="151" t="s">
        <v>829</v>
      </c>
      <c r="F227" s="152" t="s">
        <v>830</v>
      </c>
      <c r="G227" s="153" t="s">
        <v>180</v>
      </c>
      <c r="H227" s="154">
        <v>58.32</v>
      </c>
      <c r="I227" s="155"/>
      <c r="J227" s="155"/>
      <c r="K227" s="156"/>
      <c r="L227" s="29"/>
      <c r="M227" s="157" t="s">
        <v>1</v>
      </c>
      <c r="N227" s="158" t="s">
        <v>35</v>
      </c>
      <c r="O227" s="159">
        <v>0.20100000000000001</v>
      </c>
      <c r="P227" s="159">
        <f>O227*H227</f>
        <v>11.722320000000002</v>
      </c>
      <c r="Q227" s="159">
        <v>1E-4</v>
      </c>
      <c r="R227" s="159">
        <f>Q227*H227</f>
        <v>5.8320000000000004E-3</v>
      </c>
      <c r="S227" s="159">
        <v>0</v>
      </c>
      <c r="T227" s="160">
        <f>S227*H227</f>
        <v>0</v>
      </c>
      <c r="U227" s="28"/>
      <c r="V227" s="28"/>
      <c r="W227" s="28"/>
      <c r="X227" s="28"/>
      <c r="Y227" s="28"/>
      <c r="Z227" s="28"/>
      <c r="AA227" s="28"/>
      <c r="AB227" s="28"/>
      <c r="AC227" s="28"/>
      <c r="AD227" s="28"/>
      <c r="AE227" s="28"/>
      <c r="AR227" s="161" t="s">
        <v>243</v>
      </c>
      <c r="AT227" s="161" t="s">
        <v>177</v>
      </c>
      <c r="AU227" s="161" t="s">
        <v>80</v>
      </c>
      <c r="AY227" s="16" t="s">
        <v>175</v>
      </c>
      <c r="BE227" s="162">
        <f>IF(N227="základná",J227,0)</f>
        <v>0</v>
      </c>
      <c r="BF227" s="162">
        <f>IF(N227="znížená",J227,0)</f>
        <v>0</v>
      </c>
      <c r="BG227" s="162">
        <f>IF(N227="zákl. prenesená",J227,0)</f>
        <v>0</v>
      </c>
      <c r="BH227" s="162">
        <f>IF(N227="zníž. prenesená",J227,0)</f>
        <v>0</v>
      </c>
      <c r="BI227" s="162">
        <f>IF(N227="nulová",J227,0)</f>
        <v>0</v>
      </c>
      <c r="BJ227" s="16" t="s">
        <v>80</v>
      </c>
      <c r="BK227" s="162">
        <f>ROUND(I227*H227,2)</f>
        <v>0</v>
      </c>
      <c r="BL227" s="16" t="s">
        <v>243</v>
      </c>
      <c r="BM227" s="161" t="s">
        <v>831</v>
      </c>
    </row>
    <row r="228" spans="1:65" s="13" customFormat="1" x14ac:dyDescent="0.2">
      <c r="B228" s="163"/>
      <c r="D228" s="164" t="s">
        <v>182</v>
      </c>
      <c r="E228" s="165" t="s">
        <v>1</v>
      </c>
      <c r="F228" s="166" t="s">
        <v>832</v>
      </c>
      <c r="H228" s="167">
        <v>5.4</v>
      </c>
      <c r="L228" s="163"/>
      <c r="M228" s="168"/>
      <c r="N228" s="169"/>
      <c r="O228" s="169"/>
      <c r="P228" s="169"/>
      <c r="Q228" s="169"/>
      <c r="R228" s="169"/>
      <c r="S228" s="169"/>
      <c r="T228" s="170"/>
      <c r="AT228" s="165" t="s">
        <v>182</v>
      </c>
      <c r="AU228" s="165" t="s">
        <v>80</v>
      </c>
      <c r="AV228" s="13" t="s">
        <v>80</v>
      </c>
      <c r="AW228" s="13" t="s">
        <v>25</v>
      </c>
      <c r="AX228" s="13" t="s">
        <v>69</v>
      </c>
      <c r="AY228" s="165" t="s">
        <v>175</v>
      </c>
    </row>
    <row r="229" spans="1:65" s="13" customFormat="1" x14ac:dyDescent="0.2">
      <c r="B229" s="163"/>
      <c r="D229" s="164" t="s">
        <v>182</v>
      </c>
      <c r="E229" s="165" t="s">
        <v>1</v>
      </c>
      <c r="F229" s="166" t="s">
        <v>833</v>
      </c>
      <c r="H229" s="167">
        <v>0.72</v>
      </c>
      <c r="L229" s="163"/>
      <c r="M229" s="168"/>
      <c r="N229" s="169"/>
      <c r="O229" s="169"/>
      <c r="P229" s="169"/>
      <c r="Q229" s="169"/>
      <c r="R229" s="169"/>
      <c r="S229" s="169"/>
      <c r="T229" s="170"/>
      <c r="AT229" s="165" t="s">
        <v>182</v>
      </c>
      <c r="AU229" s="165" t="s">
        <v>80</v>
      </c>
      <c r="AV229" s="13" t="s">
        <v>80</v>
      </c>
      <c r="AW229" s="13" t="s">
        <v>25</v>
      </c>
      <c r="AX229" s="13" t="s">
        <v>69</v>
      </c>
      <c r="AY229" s="165" t="s">
        <v>175</v>
      </c>
    </row>
    <row r="230" spans="1:65" s="13" customFormat="1" x14ac:dyDescent="0.2">
      <c r="B230" s="163"/>
      <c r="D230" s="164" t="s">
        <v>182</v>
      </c>
      <c r="E230" s="165" t="s">
        <v>1</v>
      </c>
      <c r="F230" s="166" t="s">
        <v>834</v>
      </c>
      <c r="H230" s="167">
        <v>34.65</v>
      </c>
      <c r="L230" s="163"/>
      <c r="M230" s="168"/>
      <c r="N230" s="169"/>
      <c r="O230" s="169"/>
      <c r="P230" s="169"/>
      <c r="Q230" s="169"/>
      <c r="R230" s="169"/>
      <c r="S230" s="169"/>
      <c r="T230" s="170"/>
      <c r="AT230" s="165" t="s">
        <v>182</v>
      </c>
      <c r="AU230" s="165" t="s">
        <v>80</v>
      </c>
      <c r="AV230" s="13" t="s">
        <v>80</v>
      </c>
      <c r="AW230" s="13" t="s">
        <v>25</v>
      </c>
      <c r="AX230" s="13" t="s">
        <v>69</v>
      </c>
      <c r="AY230" s="165" t="s">
        <v>175</v>
      </c>
    </row>
    <row r="231" spans="1:65" s="13" customFormat="1" x14ac:dyDescent="0.2">
      <c r="B231" s="163"/>
      <c r="D231" s="164" t="s">
        <v>182</v>
      </c>
      <c r="E231" s="165" t="s">
        <v>1</v>
      </c>
      <c r="F231" s="166" t="s">
        <v>835</v>
      </c>
      <c r="H231" s="167">
        <v>10.8</v>
      </c>
      <c r="L231" s="163"/>
      <c r="M231" s="168"/>
      <c r="N231" s="169"/>
      <c r="O231" s="169"/>
      <c r="P231" s="169"/>
      <c r="Q231" s="169"/>
      <c r="R231" s="169"/>
      <c r="S231" s="169"/>
      <c r="T231" s="170"/>
      <c r="AT231" s="165" t="s">
        <v>182</v>
      </c>
      <c r="AU231" s="165" t="s">
        <v>80</v>
      </c>
      <c r="AV231" s="13" t="s">
        <v>80</v>
      </c>
      <c r="AW231" s="13" t="s">
        <v>25</v>
      </c>
      <c r="AX231" s="13" t="s">
        <v>69</v>
      </c>
      <c r="AY231" s="165" t="s">
        <v>175</v>
      </c>
    </row>
    <row r="232" spans="1:65" s="13" customFormat="1" x14ac:dyDescent="0.2">
      <c r="B232" s="163"/>
      <c r="D232" s="164" t="s">
        <v>182</v>
      </c>
      <c r="E232" s="165" t="s">
        <v>1</v>
      </c>
      <c r="F232" s="166" t="s">
        <v>836</v>
      </c>
      <c r="H232" s="167">
        <v>0.54</v>
      </c>
      <c r="L232" s="163"/>
      <c r="M232" s="168"/>
      <c r="N232" s="169"/>
      <c r="O232" s="169"/>
      <c r="P232" s="169"/>
      <c r="Q232" s="169"/>
      <c r="R232" s="169"/>
      <c r="S232" s="169"/>
      <c r="T232" s="170"/>
      <c r="AT232" s="165" t="s">
        <v>182</v>
      </c>
      <c r="AU232" s="165" t="s">
        <v>80</v>
      </c>
      <c r="AV232" s="13" t="s">
        <v>80</v>
      </c>
      <c r="AW232" s="13" t="s">
        <v>25</v>
      </c>
      <c r="AX232" s="13" t="s">
        <v>69</v>
      </c>
      <c r="AY232" s="165" t="s">
        <v>175</v>
      </c>
    </row>
    <row r="233" spans="1:65" s="13" customFormat="1" x14ac:dyDescent="0.2">
      <c r="B233" s="163"/>
      <c r="D233" s="164" t="s">
        <v>182</v>
      </c>
      <c r="E233" s="165" t="s">
        <v>1</v>
      </c>
      <c r="F233" s="166" t="s">
        <v>837</v>
      </c>
      <c r="H233" s="167">
        <v>2.25</v>
      </c>
      <c r="L233" s="163"/>
      <c r="M233" s="168"/>
      <c r="N233" s="169"/>
      <c r="O233" s="169"/>
      <c r="P233" s="169"/>
      <c r="Q233" s="169"/>
      <c r="R233" s="169"/>
      <c r="S233" s="169"/>
      <c r="T233" s="170"/>
      <c r="AT233" s="165" t="s">
        <v>182</v>
      </c>
      <c r="AU233" s="165" t="s">
        <v>80</v>
      </c>
      <c r="AV233" s="13" t="s">
        <v>80</v>
      </c>
      <c r="AW233" s="13" t="s">
        <v>25</v>
      </c>
      <c r="AX233" s="13" t="s">
        <v>69</v>
      </c>
      <c r="AY233" s="165" t="s">
        <v>175</v>
      </c>
    </row>
    <row r="234" spans="1:65" s="13" customFormat="1" x14ac:dyDescent="0.2">
      <c r="B234" s="163"/>
      <c r="D234" s="164" t="s">
        <v>182</v>
      </c>
      <c r="E234" s="165" t="s">
        <v>1</v>
      </c>
      <c r="F234" s="166" t="s">
        <v>838</v>
      </c>
      <c r="H234" s="167">
        <v>1.8</v>
      </c>
      <c r="L234" s="163"/>
      <c r="M234" s="168"/>
      <c r="N234" s="169"/>
      <c r="O234" s="169"/>
      <c r="P234" s="169"/>
      <c r="Q234" s="169"/>
      <c r="R234" s="169"/>
      <c r="S234" s="169"/>
      <c r="T234" s="170"/>
      <c r="AT234" s="165" t="s">
        <v>182</v>
      </c>
      <c r="AU234" s="165" t="s">
        <v>80</v>
      </c>
      <c r="AV234" s="13" t="s">
        <v>80</v>
      </c>
      <c r="AW234" s="13" t="s">
        <v>25</v>
      </c>
      <c r="AX234" s="13" t="s">
        <v>69</v>
      </c>
      <c r="AY234" s="165" t="s">
        <v>175</v>
      </c>
    </row>
    <row r="235" spans="1:65" s="13" customFormat="1" x14ac:dyDescent="0.2">
      <c r="B235" s="163"/>
      <c r="D235" s="164" t="s">
        <v>182</v>
      </c>
      <c r="E235" s="165" t="s">
        <v>1</v>
      </c>
      <c r="F235" s="166" t="s">
        <v>839</v>
      </c>
      <c r="H235" s="167">
        <v>2.16</v>
      </c>
      <c r="L235" s="163"/>
      <c r="M235" s="168"/>
      <c r="N235" s="169"/>
      <c r="O235" s="169"/>
      <c r="P235" s="169"/>
      <c r="Q235" s="169"/>
      <c r="R235" s="169"/>
      <c r="S235" s="169"/>
      <c r="T235" s="170"/>
      <c r="AT235" s="165" t="s">
        <v>182</v>
      </c>
      <c r="AU235" s="165" t="s">
        <v>80</v>
      </c>
      <c r="AV235" s="13" t="s">
        <v>80</v>
      </c>
      <c r="AW235" s="13" t="s">
        <v>25</v>
      </c>
      <c r="AX235" s="13" t="s">
        <v>69</v>
      </c>
      <c r="AY235" s="165" t="s">
        <v>175</v>
      </c>
    </row>
    <row r="236" spans="1:65" s="14" customFormat="1" x14ac:dyDescent="0.2">
      <c r="B236" s="171"/>
      <c r="D236" s="164" t="s">
        <v>182</v>
      </c>
      <c r="E236" s="172" t="s">
        <v>1</v>
      </c>
      <c r="F236" s="173" t="s">
        <v>216</v>
      </c>
      <c r="H236" s="174">
        <v>58.319999999999993</v>
      </c>
      <c r="L236" s="171"/>
      <c r="M236" s="175"/>
      <c r="N236" s="176"/>
      <c r="O236" s="176"/>
      <c r="P236" s="176"/>
      <c r="Q236" s="176"/>
      <c r="R236" s="176"/>
      <c r="S236" s="176"/>
      <c r="T236" s="177"/>
      <c r="AT236" s="172" t="s">
        <v>182</v>
      </c>
      <c r="AU236" s="172" t="s">
        <v>80</v>
      </c>
      <c r="AV236" s="14" t="s">
        <v>86</v>
      </c>
      <c r="AW236" s="14" t="s">
        <v>25</v>
      </c>
      <c r="AX236" s="14" t="s">
        <v>76</v>
      </c>
      <c r="AY236" s="172" t="s">
        <v>175</v>
      </c>
    </row>
    <row r="237" spans="1:65" s="2" customFormat="1" ht="16.5" customHeight="1" x14ac:dyDescent="0.2">
      <c r="A237" s="28"/>
      <c r="B237" s="149"/>
      <c r="C237" s="178" t="s">
        <v>382</v>
      </c>
      <c r="D237" s="178" t="s">
        <v>324</v>
      </c>
      <c r="E237" s="179" t="s">
        <v>840</v>
      </c>
      <c r="F237" s="180" t="s">
        <v>841</v>
      </c>
      <c r="G237" s="181" t="s">
        <v>180</v>
      </c>
      <c r="H237" s="182">
        <v>58.32</v>
      </c>
      <c r="I237" s="183"/>
      <c r="J237" s="183"/>
      <c r="K237" s="184"/>
      <c r="L237" s="185"/>
      <c r="M237" s="186" t="s">
        <v>1</v>
      </c>
      <c r="N237" s="187" t="s">
        <v>35</v>
      </c>
      <c r="O237" s="159">
        <v>0</v>
      </c>
      <c r="P237" s="159">
        <f>O237*H237</f>
        <v>0</v>
      </c>
      <c r="Q237" s="159">
        <v>2E-3</v>
      </c>
      <c r="R237" s="159">
        <f>Q237*H237</f>
        <v>0.11664000000000001</v>
      </c>
      <c r="S237" s="159">
        <v>0</v>
      </c>
      <c r="T237" s="160">
        <f>S237*H237</f>
        <v>0</v>
      </c>
      <c r="U237" s="28"/>
      <c r="V237" s="28"/>
      <c r="W237" s="28"/>
      <c r="X237" s="28"/>
      <c r="Y237" s="28"/>
      <c r="Z237" s="28"/>
      <c r="AA237" s="28"/>
      <c r="AB237" s="28"/>
      <c r="AC237" s="28"/>
      <c r="AD237" s="28"/>
      <c r="AE237" s="28"/>
      <c r="AR237" s="161" t="s">
        <v>327</v>
      </c>
      <c r="AT237" s="161" t="s">
        <v>324</v>
      </c>
      <c r="AU237" s="161" t="s">
        <v>80</v>
      </c>
      <c r="AY237" s="16" t="s">
        <v>175</v>
      </c>
      <c r="BE237" s="162">
        <f>IF(N237="základná",J237,0)</f>
        <v>0</v>
      </c>
      <c r="BF237" s="162">
        <f>IF(N237="znížená",J237,0)</f>
        <v>0</v>
      </c>
      <c r="BG237" s="162">
        <f>IF(N237="zákl. prenesená",J237,0)</f>
        <v>0</v>
      </c>
      <c r="BH237" s="162">
        <f>IF(N237="zníž. prenesená",J237,0)</f>
        <v>0</v>
      </c>
      <c r="BI237" s="162">
        <f>IF(N237="nulová",J237,0)</f>
        <v>0</v>
      </c>
      <c r="BJ237" s="16" t="s">
        <v>80</v>
      </c>
      <c r="BK237" s="162">
        <f>ROUND(I237*H237,2)</f>
        <v>0</v>
      </c>
      <c r="BL237" s="16" t="s">
        <v>243</v>
      </c>
      <c r="BM237" s="161" t="s">
        <v>842</v>
      </c>
    </row>
    <row r="238" spans="1:65" s="2" customFormat="1" ht="16.5" customHeight="1" x14ac:dyDescent="0.2">
      <c r="A238" s="28"/>
      <c r="B238" s="149"/>
      <c r="C238" s="150" t="s">
        <v>386</v>
      </c>
      <c r="D238" s="150" t="s">
        <v>177</v>
      </c>
      <c r="E238" s="151" t="s">
        <v>843</v>
      </c>
      <c r="F238" s="152" t="s">
        <v>844</v>
      </c>
      <c r="G238" s="153" t="s">
        <v>180</v>
      </c>
      <c r="H238" s="154">
        <v>5.6260000000000003</v>
      </c>
      <c r="I238" s="155"/>
      <c r="J238" s="155"/>
      <c r="K238" s="156"/>
      <c r="L238" s="29"/>
      <c r="M238" s="157" t="s">
        <v>1</v>
      </c>
      <c r="N238" s="158" t="s">
        <v>35</v>
      </c>
      <c r="O238" s="159">
        <v>0.20052</v>
      </c>
      <c r="P238" s="159">
        <f>O238*H238</f>
        <v>1.12812552</v>
      </c>
      <c r="Q238" s="159">
        <v>1E-4</v>
      </c>
      <c r="R238" s="159">
        <f>Q238*H238</f>
        <v>5.6260000000000001E-4</v>
      </c>
      <c r="S238" s="159">
        <v>0</v>
      </c>
      <c r="T238" s="160">
        <f>S238*H238</f>
        <v>0</v>
      </c>
      <c r="U238" s="28"/>
      <c r="V238" s="28"/>
      <c r="W238" s="28"/>
      <c r="X238" s="28"/>
      <c r="Y238" s="28"/>
      <c r="Z238" s="28"/>
      <c r="AA238" s="28"/>
      <c r="AB238" s="28"/>
      <c r="AC238" s="28"/>
      <c r="AD238" s="28"/>
      <c r="AE238" s="28"/>
      <c r="AR238" s="161" t="s">
        <v>243</v>
      </c>
      <c r="AT238" s="161" t="s">
        <v>177</v>
      </c>
      <c r="AU238" s="161" t="s">
        <v>80</v>
      </c>
      <c r="AY238" s="16" t="s">
        <v>175</v>
      </c>
      <c r="BE238" s="162">
        <f>IF(N238="základná",J238,0)</f>
        <v>0</v>
      </c>
      <c r="BF238" s="162">
        <f>IF(N238="znížená",J238,0)</f>
        <v>0</v>
      </c>
      <c r="BG238" s="162">
        <f>IF(N238="zákl. prenesená",J238,0)</f>
        <v>0</v>
      </c>
      <c r="BH238" s="162">
        <f>IF(N238="zníž. prenesená",J238,0)</f>
        <v>0</v>
      </c>
      <c r="BI238" s="162">
        <f>IF(N238="nulová",J238,0)</f>
        <v>0</v>
      </c>
      <c r="BJ238" s="16" t="s">
        <v>80</v>
      </c>
      <c r="BK238" s="162">
        <f>ROUND(I238*H238,2)</f>
        <v>0</v>
      </c>
      <c r="BL238" s="16" t="s">
        <v>243</v>
      </c>
      <c r="BM238" s="161" t="s">
        <v>845</v>
      </c>
    </row>
    <row r="239" spans="1:65" s="13" customFormat="1" x14ac:dyDescent="0.2">
      <c r="B239" s="163"/>
      <c r="D239" s="164" t="s">
        <v>182</v>
      </c>
      <c r="E239" s="165" t="s">
        <v>1</v>
      </c>
      <c r="F239" s="166" t="s">
        <v>846</v>
      </c>
      <c r="H239" s="167">
        <v>3.0449999999999999</v>
      </c>
      <c r="L239" s="163"/>
      <c r="M239" s="168"/>
      <c r="N239" s="169"/>
      <c r="O239" s="169"/>
      <c r="P239" s="169"/>
      <c r="Q239" s="169"/>
      <c r="R239" s="169"/>
      <c r="S239" s="169"/>
      <c r="T239" s="170"/>
      <c r="AT239" s="165" t="s">
        <v>182</v>
      </c>
      <c r="AU239" s="165" t="s">
        <v>80</v>
      </c>
      <c r="AV239" s="13" t="s">
        <v>80</v>
      </c>
      <c r="AW239" s="13" t="s">
        <v>25</v>
      </c>
      <c r="AX239" s="13" t="s">
        <v>69</v>
      </c>
      <c r="AY239" s="165" t="s">
        <v>175</v>
      </c>
    </row>
    <row r="240" spans="1:65" s="13" customFormat="1" x14ac:dyDescent="0.2">
      <c r="B240" s="163"/>
      <c r="D240" s="164" t="s">
        <v>182</v>
      </c>
      <c r="E240" s="165" t="s">
        <v>1</v>
      </c>
      <c r="F240" s="166" t="s">
        <v>847</v>
      </c>
      <c r="H240" s="167">
        <v>2.581</v>
      </c>
      <c r="L240" s="163"/>
      <c r="M240" s="168"/>
      <c r="N240" s="169"/>
      <c r="O240" s="169"/>
      <c r="P240" s="169"/>
      <c r="Q240" s="169"/>
      <c r="R240" s="169"/>
      <c r="S240" s="169"/>
      <c r="T240" s="170"/>
      <c r="AT240" s="165" t="s">
        <v>182</v>
      </c>
      <c r="AU240" s="165" t="s">
        <v>80</v>
      </c>
      <c r="AV240" s="13" t="s">
        <v>80</v>
      </c>
      <c r="AW240" s="13" t="s">
        <v>25</v>
      </c>
      <c r="AX240" s="13" t="s">
        <v>69</v>
      </c>
      <c r="AY240" s="165" t="s">
        <v>175</v>
      </c>
    </row>
    <row r="241" spans="1:65" s="14" customFormat="1" x14ac:dyDescent="0.2">
      <c r="B241" s="171"/>
      <c r="D241" s="164" t="s">
        <v>182</v>
      </c>
      <c r="E241" s="172" t="s">
        <v>1</v>
      </c>
      <c r="F241" s="173" t="s">
        <v>216</v>
      </c>
      <c r="H241" s="174">
        <v>5.6260000000000003</v>
      </c>
      <c r="L241" s="171"/>
      <c r="M241" s="175"/>
      <c r="N241" s="176"/>
      <c r="O241" s="176"/>
      <c r="P241" s="176"/>
      <c r="Q241" s="176"/>
      <c r="R241" s="176"/>
      <c r="S241" s="176"/>
      <c r="T241" s="177"/>
      <c r="AT241" s="172" t="s">
        <v>182</v>
      </c>
      <c r="AU241" s="172" t="s">
        <v>80</v>
      </c>
      <c r="AV241" s="14" t="s">
        <v>86</v>
      </c>
      <c r="AW241" s="14" t="s">
        <v>25</v>
      </c>
      <c r="AX241" s="14" t="s">
        <v>76</v>
      </c>
      <c r="AY241" s="172" t="s">
        <v>175</v>
      </c>
    </row>
    <row r="242" spans="1:65" s="2" customFormat="1" ht="16.5" customHeight="1" x14ac:dyDescent="0.2">
      <c r="A242" s="28"/>
      <c r="B242" s="149"/>
      <c r="C242" s="178" t="s">
        <v>390</v>
      </c>
      <c r="D242" s="178" t="s">
        <v>324</v>
      </c>
      <c r="E242" s="179" t="s">
        <v>848</v>
      </c>
      <c r="F242" s="180" t="s">
        <v>849</v>
      </c>
      <c r="G242" s="181" t="s">
        <v>180</v>
      </c>
      <c r="H242" s="182">
        <v>5.6260000000000003</v>
      </c>
      <c r="I242" s="183"/>
      <c r="J242" s="183"/>
      <c r="K242" s="184"/>
      <c r="L242" s="185"/>
      <c r="M242" s="186" t="s">
        <v>1</v>
      </c>
      <c r="N242" s="187" t="s">
        <v>35</v>
      </c>
      <c r="O242" s="159">
        <v>0</v>
      </c>
      <c r="P242" s="159">
        <f>O242*H242</f>
        <v>0</v>
      </c>
      <c r="Q242" s="159">
        <v>2E-3</v>
      </c>
      <c r="R242" s="159">
        <f>Q242*H242</f>
        <v>1.1252000000000002E-2</v>
      </c>
      <c r="S242" s="159">
        <v>0</v>
      </c>
      <c r="T242" s="160">
        <f>S242*H242</f>
        <v>0</v>
      </c>
      <c r="U242" s="28"/>
      <c r="V242" s="28"/>
      <c r="W242" s="28"/>
      <c r="X242" s="28"/>
      <c r="Y242" s="28"/>
      <c r="Z242" s="28"/>
      <c r="AA242" s="28"/>
      <c r="AB242" s="28"/>
      <c r="AC242" s="28"/>
      <c r="AD242" s="28"/>
      <c r="AE242" s="28"/>
      <c r="AR242" s="161" t="s">
        <v>327</v>
      </c>
      <c r="AT242" s="161" t="s">
        <v>324</v>
      </c>
      <c r="AU242" s="161" t="s">
        <v>80</v>
      </c>
      <c r="AY242" s="16" t="s">
        <v>175</v>
      </c>
      <c r="BE242" s="162">
        <f>IF(N242="základná",J242,0)</f>
        <v>0</v>
      </c>
      <c r="BF242" s="162">
        <f>IF(N242="znížená",J242,0)</f>
        <v>0</v>
      </c>
      <c r="BG242" s="162">
        <f>IF(N242="zákl. prenesená",J242,0)</f>
        <v>0</v>
      </c>
      <c r="BH242" s="162">
        <f>IF(N242="zníž. prenesená",J242,0)</f>
        <v>0</v>
      </c>
      <c r="BI242" s="162">
        <f>IF(N242="nulová",J242,0)</f>
        <v>0</v>
      </c>
      <c r="BJ242" s="16" t="s">
        <v>80</v>
      </c>
      <c r="BK242" s="162">
        <f>ROUND(I242*H242,2)</f>
        <v>0</v>
      </c>
      <c r="BL242" s="16" t="s">
        <v>243</v>
      </c>
      <c r="BM242" s="161" t="s">
        <v>850</v>
      </c>
    </row>
    <row r="243" spans="1:65" s="2" customFormat="1" ht="24.2" customHeight="1" x14ac:dyDescent="0.2">
      <c r="A243" s="28"/>
      <c r="B243" s="149"/>
      <c r="C243" s="150" t="s">
        <v>396</v>
      </c>
      <c r="D243" s="150" t="s">
        <v>177</v>
      </c>
      <c r="E243" s="151" t="s">
        <v>851</v>
      </c>
      <c r="F243" s="152" t="s">
        <v>852</v>
      </c>
      <c r="G243" s="153" t="s">
        <v>180</v>
      </c>
      <c r="H243" s="154">
        <v>1.4</v>
      </c>
      <c r="I243" s="155"/>
      <c r="J243" s="155"/>
      <c r="K243" s="156"/>
      <c r="L243" s="29"/>
      <c r="M243" s="157" t="s">
        <v>1</v>
      </c>
      <c r="N243" s="158" t="s">
        <v>35</v>
      </c>
      <c r="O243" s="159">
        <v>0.20052</v>
      </c>
      <c r="P243" s="159">
        <f>O243*H243</f>
        <v>0.28072799999999998</v>
      </c>
      <c r="Q243" s="159">
        <v>1E-4</v>
      </c>
      <c r="R243" s="159">
        <f>Q243*H243</f>
        <v>1.3999999999999999E-4</v>
      </c>
      <c r="S243" s="159">
        <v>0</v>
      </c>
      <c r="T243" s="160">
        <f>S243*H243</f>
        <v>0</v>
      </c>
      <c r="U243" s="28"/>
      <c r="V243" s="28"/>
      <c r="W243" s="28"/>
      <c r="X243" s="28"/>
      <c r="Y243" s="28"/>
      <c r="Z243" s="28"/>
      <c r="AA243" s="28"/>
      <c r="AB243" s="28"/>
      <c r="AC243" s="28"/>
      <c r="AD243" s="28"/>
      <c r="AE243" s="28"/>
      <c r="AR243" s="161" t="s">
        <v>243</v>
      </c>
      <c r="AT243" s="161" t="s">
        <v>177</v>
      </c>
      <c r="AU243" s="161" t="s">
        <v>80</v>
      </c>
      <c r="AY243" s="16" t="s">
        <v>175</v>
      </c>
      <c r="BE243" s="162">
        <f>IF(N243="základná",J243,0)</f>
        <v>0</v>
      </c>
      <c r="BF243" s="162">
        <f>IF(N243="znížená",J243,0)</f>
        <v>0</v>
      </c>
      <c r="BG243" s="162">
        <f>IF(N243="zákl. prenesená",J243,0)</f>
        <v>0</v>
      </c>
      <c r="BH243" s="162">
        <f>IF(N243="zníž. prenesená",J243,0)</f>
        <v>0</v>
      </c>
      <c r="BI243" s="162">
        <f>IF(N243="nulová",J243,0)</f>
        <v>0</v>
      </c>
      <c r="BJ243" s="16" t="s">
        <v>80</v>
      </c>
      <c r="BK243" s="162">
        <f>ROUND(I243*H243,2)</f>
        <v>0</v>
      </c>
      <c r="BL243" s="16" t="s">
        <v>243</v>
      </c>
      <c r="BM243" s="161" t="s">
        <v>853</v>
      </c>
    </row>
    <row r="244" spans="1:65" s="13" customFormat="1" x14ac:dyDescent="0.2">
      <c r="B244" s="163"/>
      <c r="D244" s="164" t="s">
        <v>182</v>
      </c>
      <c r="E244" s="165" t="s">
        <v>1</v>
      </c>
      <c r="F244" s="166" t="s">
        <v>854</v>
      </c>
      <c r="H244" s="167">
        <v>1.4</v>
      </c>
      <c r="L244" s="163"/>
      <c r="M244" s="168"/>
      <c r="N244" s="169"/>
      <c r="O244" s="169"/>
      <c r="P244" s="169"/>
      <c r="Q244" s="169"/>
      <c r="R244" s="169"/>
      <c r="S244" s="169"/>
      <c r="T244" s="170"/>
      <c r="AT244" s="165" t="s">
        <v>182</v>
      </c>
      <c r="AU244" s="165" t="s">
        <v>80</v>
      </c>
      <c r="AV244" s="13" t="s">
        <v>80</v>
      </c>
      <c r="AW244" s="13" t="s">
        <v>25</v>
      </c>
      <c r="AX244" s="13" t="s">
        <v>76</v>
      </c>
      <c r="AY244" s="165" t="s">
        <v>175</v>
      </c>
    </row>
    <row r="245" spans="1:65" s="2" customFormat="1" ht="16.5" customHeight="1" x14ac:dyDescent="0.2">
      <c r="A245" s="28"/>
      <c r="B245" s="149"/>
      <c r="C245" s="150" t="s">
        <v>403</v>
      </c>
      <c r="D245" s="150" t="s">
        <v>177</v>
      </c>
      <c r="E245" s="151" t="s">
        <v>855</v>
      </c>
      <c r="F245" s="152" t="s">
        <v>856</v>
      </c>
      <c r="G245" s="153" t="s">
        <v>180</v>
      </c>
      <c r="H245" s="154">
        <v>18.071999999999999</v>
      </c>
      <c r="I245" s="155"/>
      <c r="J245" s="155"/>
      <c r="K245" s="156"/>
      <c r="L245" s="29"/>
      <c r="M245" s="157" t="s">
        <v>1</v>
      </c>
      <c r="N245" s="158" t="s">
        <v>35</v>
      </c>
      <c r="O245" s="159">
        <v>0.67501999999999995</v>
      </c>
      <c r="P245" s="159">
        <f>O245*H245</f>
        <v>12.198961439999998</v>
      </c>
      <c r="Q245" s="159">
        <v>1.0000000000000001E-5</v>
      </c>
      <c r="R245" s="159">
        <f>Q245*H245</f>
        <v>1.8072000000000002E-4</v>
      </c>
      <c r="S245" s="159">
        <v>0</v>
      </c>
      <c r="T245" s="160">
        <f>S245*H245</f>
        <v>0</v>
      </c>
      <c r="U245" s="28"/>
      <c r="V245" s="28"/>
      <c r="W245" s="28"/>
      <c r="X245" s="28"/>
      <c r="Y245" s="28"/>
      <c r="Z245" s="28"/>
      <c r="AA245" s="28"/>
      <c r="AB245" s="28"/>
      <c r="AC245" s="28"/>
      <c r="AD245" s="28"/>
      <c r="AE245" s="28"/>
      <c r="AR245" s="161" t="s">
        <v>243</v>
      </c>
      <c r="AT245" s="161" t="s">
        <v>177</v>
      </c>
      <c r="AU245" s="161" t="s">
        <v>80</v>
      </c>
      <c r="AY245" s="16" t="s">
        <v>175</v>
      </c>
      <c r="BE245" s="162">
        <f>IF(N245="základná",J245,0)</f>
        <v>0</v>
      </c>
      <c r="BF245" s="162">
        <f>IF(N245="znížená",J245,0)</f>
        <v>0</v>
      </c>
      <c r="BG245" s="162">
        <f>IF(N245="zákl. prenesená",J245,0)</f>
        <v>0</v>
      </c>
      <c r="BH245" s="162">
        <f>IF(N245="zníž. prenesená",J245,0)</f>
        <v>0</v>
      </c>
      <c r="BI245" s="162">
        <f>IF(N245="nulová",J245,0)</f>
        <v>0</v>
      </c>
      <c r="BJ245" s="16" t="s">
        <v>80</v>
      </c>
      <c r="BK245" s="162">
        <f>ROUND(I245*H245,2)</f>
        <v>0</v>
      </c>
      <c r="BL245" s="16" t="s">
        <v>243</v>
      </c>
      <c r="BM245" s="161" t="s">
        <v>857</v>
      </c>
    </row>
    <row r="246" spans="1:65" s="13" customFormat="1" x14ac:dyDescent="0.2">
      <c r="B246" s="163"/>
      <c r="D246" s="164" t="s">
        <v>182</v>
      </c>
      <c r="E246" s="165" t="s">
        <v>1</v>
      </c>
      <c r="F246" s="166" t="s">
        <v>858</v>
      </c>
      <c r="H246" s="167">
        <v>9.5760000000000005</v>
      </c>
      <c r="L246" s="163"/>
      <c r="M246" s="168"/>
      <c r="N246" s="169"/>
      <c r="O246" s="169"/>
      <c r="P246" s="169"/>
      <c r="Q246" s="169"/>
      <c r="R246" s="169"/>
      <c r="S246" s="169"/>
      <c r="T246" s="170"/>
      <c r="AT246" s="165" t="s">
        <v>182</v>
      </c>
      <c r="AU246" s="165" t="s">
        <v>80</v>
      </c>
      <c r="AV246" s="13" t="s">
        <v>80</v>
      </c>
      <c r="AW246" s="13" t="s">
        <v>25</v>
      </c>
      <c r="AX246" s="13" t="s">
        <v>69</v>
      </c>
      <c r="AY246" s="165" t="s">
        <v>175</v>
      </c>
    </row>
    <row r="247" spans="1:65" s="13" customFormat="1" x14ac:dyDescent="0.2">
      <c r="B247" s="163"/>
      <c r="D247" s="164" t="s">
        <v>182</v>
      </c>
      <c r="E247" s="165" t="s">
        <v>1</v>
      </c>
      <c r="F247" s="166" t="s">
        <v>859</v>
      </c>
      <c r="H247" s="167">
        <v>0.61599999999999999</v>
      </c>
      <c r="L247" s="163"/>
      <c r="M247" s="168"/>
      <c r="N247" s="169"/>
      <c r="O247" s="169"/>
      <c r="P247" s="169"/>
      <c r="Q247" s="169"/>
      <c r="R247" s="169"/>
      <c r="S247" s="169"/>
      <c r="T247" s="170"/>
      <c r="AT247" s="165" t="s">
        <v>182</v>
      </c>
      <c r="AU247" s="165" t="s">
        <v>80</v>
      </c>
      <c r="AV247" s="13" t="s">
        <v>80</v>
      </c>
      <c r="AW247" s="13" t="s">
        <v>25</v>
      </c>
      <c r="AX247" s="13" t="s">
        <v>69</v>
      </c>
      <c r="AY247" s="165" t="s">
        <v>175</v>
      </c>
    </row>
    <row r="248" spans="1:65" s="13" customFormat="1" x14ac:dyDescent="0.2">
      <c r="B248" s="163"/>
      <c r="D248" s="164" t="s">
        <v>182</v>
      </c>
      <c r="E248" s="165" t="s">
        <v>1</v>
      </c>
      <c r="F248" s="166" t="s">
        <v>860</v>
      </c>
      <c r="H248" s="167">
        <v>1.361</v>
      </c>
      <c r="L248" s="163"/>
      <c r="M248" s="168"/>
      <c r="N248" s="169"/>
      <c r="O248" s="169"/>
      <c r="P248" s="169"/>
      <c r="Q248" s="169"/>
      <c r="R248" s="169"/>
      <c r="S248" s="169"/>
      <c r="T248" s="170"/>
      <c r="AT248" s="165" t="s">
        <v>182</v>
      </c>
      <c r="AU248" s="165" t="s">
        <v>80</v>
      </c>
      <c r="AV248" s="13" t="s">
        <v>80</v>
      </c>
      <c r="AW248" s="13" t="s">
        <v>25</v>
      </c>
      <c r="AX248" s="13" t="s">
        <v>69</v>
      </c>
      <c r="AY248" s="165" t="s">
        <v>175</v>
      </c>
    </row>
    <row r="249" spans="1:65" s="13" customFormat="1" x14ac:dyDescent="0.2">
      <c r="B249" s="163"/>
      <c r="D249" s="164" t="s">
        <v>182</v>
      </c>
      <c r="E249" s="165" t="s">
        <v>1</v>
      </c>
      <c r="F249" s="166" t="s">
        <v>861</v>
      </c>
      <c r="H249" s="167">
        <v>1.075</v>
      </c>
      <c r="L249" s="163"/>
      <c r="M249" s="168"/>
      <c r="N249" s="169"/>
      <c r="O249" s="169"/>
      <c r="P249" s="169"/>
      <c r="Q249" s="169"/>
      <c r="R249" s="169"/>
      <c r="S249" s="169"/>
      <c r="T249" s="170"/>
      <c r="AT249" s="165" t="s">
        <v>182</v>
      </c>
      <c r="AU249" s="165" t="s">
        <v>80</v>
      </c>
      <c r="AV249" s="13" t="s">
        <v>80</v>
      </c>
      <c r="AW249" s="13" t="s">
        <v>25</v>
      </c>
      <c r="AX249" s="13" t="s">
        <v>69</v>
      </c>
      <c r="AY249" s="165" t="s">
        <v>175</v>
      </c>
    </row>
    <row r="250" spans="1:65" s="13" customFormat="1" x14ac:dyDescent="0.2">
      <c r="B250" s="163"/>
      <c r="D250" s="164" t="s">
        <v>182</v>
      </c>
      <c r="E250" s="165" t="s">
        <v>1</v>
      </c>
      <c r="F250" s="166" t="s">
        <v>862</v>
      </c>
      <c r="H250" s="167">
        <v>2.5059999999999998</v>
      </c>
      <c r="L250" s="163"/>
      <c r="M250" s="168"/>
      <c r="N250" s="169"/>
      <c r="O250" s="169"/>
      <c r="P250" s="169"/>
      <c r="Q250" s="169"/>
      <c r="R250" s="169"/>
      <c r="S250" s="169"/>
      <c r="T250" s="170"/>
      <c r="AT250" s="165" t="s">
        <v>182</v>
      </c>
      <c r="AU250" s="165" t="s">
        <v>80</v>
      </c>
      <c r="AV250" s="13" t="s">
        <v>80</v>
      </c>
      <c r="AW250" s="13" t="s">
        <v>25</v>
      </c>
      <c r="AX250" s="13" t="s">
        <v>69</v>
      </c>
      <c r="AY250" s="165" t="s">
        <v>175</v>
      </c>
    </row>
    <row r="251" spans="1:65" s="13" customFormat="1" x14ac:dyDescent="0.2">
      <c r="B251" s="163"/>
      <c r="D251" s="164" t="s">
        <v>182</v>
      </c>
      <c r="E251" s="165" t="s">
        <v>1</v>
      </c>
      <c r="F251" s="166" t="s">
        <v>863</v>
      </c>
      <c r="H251" s="167">
        <v>2.9380000000000002</v>
      </c>
      <c r="L251" s="163"/>
      <c r="M251" s="168"/>
      <c r="N251" s="169"/>
      <c r="O251" s="169"/>
      <c r="P251" s="169"/>
      <c r="Q251" s="169"/>
      <c r="R251" s="169"/>
      <c r="S251" s="169"/>
      <c r="T251" s="170"/>
      <c r="AT251" s="165" t="s">
        <v>182</v>
      </c>
      <c r="AU251" s="165" t="s">
        <v>80</v>
      </c>
      <c r="AV251" s="13" t="s">
        <v>80</v>
      </c>
      <c r="AW251" s="13" t="s">
        <v>25</v>
      </c>
      <c r="AX251" s="13" t="s">
        <v>69</v>
      </c>
      <c r="AY251" s="165" t="s">
        <v>175</v>
      </c>
    </row>
    <row r="252" spans="1:65" s="14" customFormat="1" x14ac:dyDescent="0.2">
      <c r="B252" s="171"/>
      <c r="D252" s="164" t="s">
        <v>182</v>
      </c>
      <c r="E252" s="172" t="s">
        <v>1</v>
      </c>
      <c r="F252" s="173" t="s">
        <v>216</v>
      </c>
      <c r="H252" s="174">
        <v>18.071999999999999</v>
      </c>
      <c r="L252" s="171"/>
      <c r="M252" s="175"/>
      <c r="N252" s="176"/>
      <c r="O252" s="176"/>
      <c r="P252" s="176"/>
      <c r="Q252" s="176"/>
      <c r="R252" s="176"/>
      <c r="S252" s="176"/>
      <c r="T252" s="177"/>
      <c r="AT252" s="172" t="s">
        <v>182</v>
      </c>
      <c r="AU252" s="172" t="s">
        <v>80</v>
      </c>
      <c r="AV252" s="14" t="s">
        <v>86</v>
      </c>
      <c r="AW252" s="14" t="s">
        <v>25</v>
      </c>
      <c r="AX252" s="14" t="s">
        <v>76</v>
      </c>
      <c r="AY252" s="172" t="s">
        <v>175</v>
      </c>
    </row>
    <row r="253" spans="1:65" s="2" customFormat="1" ht="21.75" customHeight="1" x14ac:dyDescent="0.2">
      <c r="A253" s="28"/>
      <c r="B253" s="149"/>
      <c r="C253" s="178" t="s">
        <v>407</v>
      </c>
      <c r="D253" s="178" t="s">
        <v>324</v>
      </c>
      <c r="E253" s="179" t="s">
        <v>864</v>
      </c>
      <c r="F253" s="180" t="s">
        <v>865</v>
      </c>
      <c r="G253" s="181" t="s">
        <v>180</v>
      </c>
      <c r="H253" s="182">
        <v>18.071999999999999</v>
      </c>
      <c r="I253" s="183"/>
      <c r="J253" s="183"/>
      <c r="K253" s="184"/>
      <c r="L253" s="185"/>
      <c r="M253" s="186" t="s">
        <v>1</v>
      </c>
      <c r="N253" s="187" t="s">
        <v>35</v>
      </c>
      <c r="O253" s="159">
        <v>0</v>
      </c>
      <c r="P253" s="159">
        <f>O253*H253</f>
        <v>0</v>
      </c>
      <c r="Q253" s="159">
        <v>7.6999999999999999E-2</v>
      </c>
      <c r="R253" s="159">
        <f>Q253*H253</f>
        <v>1.3915439999999999</v>
      </c>
      <c r="S253" s="159">
        <v>0</v>
      </c>
      <c r="T253" s="160">
        <f>S253*H253</f>
        <v>0</v>
      </c>
      <c r="U253" s="28"/>
      <c r="V253" s="28"/>
      <c r="W253" s="28"/>
      <c r="X253" s="28"/>
      <c r="Y253" s="28"/>
      <c r="Z253" s="28"/>
      <c r="AA253" s="28"/>
      <c r="AB253" s="28"/>
      <c r="AC253" s="28"/>
      <c r="AD253" s="28"/>
      <c r="AE253" s="28"/>
      <c r="AR253" s="161" t="s">
        <v>327</v>
      </c>
      <c r="AT253" s="161" t="s">
        <v>324</v>
      </c>
      <c r="AU253" s="161" t="s">
        <v>80</v>
      </c>
      <c r="AY253" s="16" t="s">
        <v>175</v>
      </c>
      <c r="BE253" s="162">
        <f>IF(N253="základná",J253,0)</f>
        <v>0</v>
      </c>
      <c r="BF253" s="162">
        <f>IF(N253="znížená",J253,0)</f>
        <v>0</v>
      </c>
      <c r="BG253" s="162">
        <f>IF(N253="zákl. prenesená",J253,0)</f>
        <v>0</v>
      </c>
      <c r="BH253" s="162">
        <f>IF(N253="zníž. prenesená",J253,0)</f>
        <v>0</v>
      </c>
      <c r="BI253" s="162">
        <f>IF(N253="nulová",J253,0)</f>
        <v>0</v>
      </c>
      <c r="BJ253" s="16" t="s">
        <v>80</v>
      </c>
      <c r="BK253" s="162">
        <f>ROUND(I253*H253,2)</f>
        <v>0</v>
      </c>
      <c r="BL253" s="16" t="s">
        <v>243</v>
      </c>
      <c r="BM253" s="161" t="s">
        <v>866</v>
      </c>
    </row>
    <row r="254" spans="1:65" s="2" customFormat="1" ht="16.5" customHeight="1" x14ac:dyDescent="0.2">
      <c r="A254" s="28"/>
      <c r="B254" s="149"/>
      <c r="C254" s="150" t="s">
        <v>411</v>
      </c>
      <c r="D254" s="150" t="s">
        <v>177</v>
      </c>
      <c r="E254" s="151" t="s">
        <v>867</v>
      </c>
      <c r="F254" s="152" t="s">
        <v>868</v>
      </c>
      <c r="G254" s="153" t="s">
        <v>180</v>
      </c>
      <c r="H254" s="154">
        <v>2.153</v>
      </c>
      <c r="I254" s="155"/>
      <c r="J254" s="155"/>
      <c r="K254" s="156"/>
      <c r="L254" s="29"/>
      <c r="M254" s="157" t="s">
        <v>1</v>
      </c>
      <c r="N254" s="158" t="s">
        <v>35</v>
      </c>
      <c r="O254" s="159">
        <v>0.41715999999999998</v>
      </c>
      <c r="P254" s="159">
        <f>O254*H254</f>
        <v>0.89814547999999994</v>
      </c>
      <c r="Q254" s="159">
        <v>9.0000000000000006E-5</v>
      </c>
      <c r="R254" s="159">
        <f>Q254*H254</f>
        <v>1.9377000000000001E-4</v>
      </c>
      <c r="S254" s="159">
        <v>0</v>
      </c>
      <c r="T254" s="160">
        <f>S254*H254</f>
        <v>0</v>
      </c>
      <c r="U254" s="28"/>
      <c r="V254" s="28"/>
      <c r="W254" s="28"/>
      <c r="X254" s="28"/>
      <c r="Y254" s="28"/>
      <c r="Z254" s="28"/>
      <c r="AA254" s="28"/>
      <c r="AB254" s="28"/>
      <c r="AC254" s="28"/>
      <c r="AD254" s="28"/>
      <c r="AE254" s="28"/>
      <c r="AR254" s="161" t="s">
        <v>243</v>
      </c>
      <c r="AT254" s="161" t="s">
        <v>177</v>
      </c>
      <c r="AU254" s="161" t="s">
        <v>80</v>
      </c>
      <c r="AY254" s="16" t="s">
        <v>175</v>
      </c>
      <c r="BE254" s="162">
        <f>IF(N254="základná",J254,0)</f>
        <v>0</v>
      </c>
      <c r="BF254" s="162">
        <f>IF(N254="znížená",J254,0)</f>
        <v>0</v>
      </c>
      <c r="BG254" s="162">
        <f>IF(N254="zákl. prenesená",J254,0)</f>
        <v>0</v>
      </c>
      <c r="BH254" s="162">
        <f>IF(N254="zníž. prenesená",J254,0)</f>
        <v>0</v>
      </c>
      <c r="BI254" s="162">
        <f>IF(N254="nulová",J254,0)</f>
        <v>0</v>
      </c>
      <c r="BJ254" s="16" t="s">
        <v>80</v>
      </c>
      <c r="BK254" s="162">
        <f>ROUND(I254*H254,2)</f>
        <v>0</v>
      </c>
      <c r="BL254" s="16" t="s">
        <v>243</v>
      </c>
      <c r="BM254" s="161" t="s">
        <v>869</v>
      </c>
    </row>
    <row r="255" spans="1:65" s="13" customFormat="1" x14ac:dyDescent="0.2">
      <c r="B255" s="163"/>
      <c r="D255" s="164" t="s">
        <v>182</v>
      </c>
      <c r="E255" s="165" t="s">
        <v>1</v>
      </c>
      <c r="F255" s="166" t="s">
        <v>870</v>
      </c>
      <c r="H255" s="167">
        <v>2.153</v>
      </c>
      <c r="L255" s="163"/>
      <c r="M255" s="168"/>
      <c r="N255" s="169"/>
      <c r="O255" s="169"/>
      <c r="P255" s="169"/>
      <c r="Q255" s="169"/>
      <c r="R255" s="169"/>
      <c r="S255" s="169"/>
      <c r="T255" s="170"/>
      <c r="AT255" s="165" t="s">
        <v>182</v>
      </c>
      <c r="AU255" s="165" t="s">
        <v>80</v>
      </c>
      <c r="AV255" s="13" t="s">
        <v>80</v>
      </c>
      <c r="AW255" s="13" t="s">
        <v>25</v>
      </c>
      <c r="AX255" s="13" t="s">
        <v>76</v>
      </c>
      <c r="AY255" s="165" t="s">
        <v>175</v>
      </c>
    </row>
    <row r="256" spans="1:65" s="2" customFormat="1" ht="24.2" customHeight="1" x14ac:dyDescent="0.2">
      <c r="A256" s="28"/>
      <c r="B256" s="149"/>
      <c r="C256" s="178" t="s">
        <v>415</v>
      </c>
      <c r="D256" s="178" t="s">
        <v>324</v>
      </c>
      <c r="E256" s="179" t="s">
        <v>871</v>
      </c>
      <c r="F256" s="180" t="s">
        <v>872</v>
      </c>
      <c r="G256" s="181" t="s">
        <v>180</v>
      </c>
      <c r="H256" s="182">
        <v>2.153</v>
      </c>
      <c r="I256" s="183"/>
      <c r="J256" s="183"/>
      <c r="K256" s="184"/>
      <c r="L256" s="185"/>
      <c r="M256" s="186" t="s">
        <v>1</v>
      </c>
      <c r="N256" s="187" t="s">
        <v>35</v>
      </c>
      <c r="O256" s="159">
        <v>0</v>
      </c>
      <c r="P256" s="159">
        <f>O256*H256</f>
        <v>0</v>
      </c>
      <c r="Q256" s="159">
        <v>7.6999999999999999E-2</v>
      </c>
      <c r="R256" s="159">
        <f>Q256*H256</f>
        <v>0.16578100000000001</v>
      </c>
      <c r="S256" s="159">
        <v>0</v>
      </c>
      <c r="T256" s="160">
        <f>S256*H256</f>
        <v>0</v>
      </c>
      <c r="U256" s="28"/>
      <c r="V256" s="28"/>
      <c r="W256" s="28"/>
      <c r="X256" s="28"/>
      <c r="Y256" s="28"/>
      <c r="Z256" s="28"/>
      <c r="AA256" s="28"/>
      <c r="AB256" s="28"/>
      <c r="AC256" s="28"/>
      <c r="AD256" s="28"/>
      <c r="AE256" s="28"/>
      <c r="AR256" s="161" t="s">
        <v>327</v>
      </c>
      <c r="AT256" s="161" t="s">
        <v>324</v>
      </c>
      <c r="AU256" s="161" t="s">
        <v>80</v>
      </c>
      <c r="AY256" s="16" t="s">
        <v>175</v>
      </c>
      <c r="BE256" s="162">
        <f>IF(N256="základná",J256,0)</f>
        <v>0</v>
      </c>
      <c r="BF256" s="162">
        <f>IF(N256="znížená",J256,0)</f>
        <v>0</v>
      </c>
      <c r="BG256" s="162">
        <f>IF(N256="zákl. prenesená",J256,0)</f>
        <v>0</v>
      </c>
      <c r="BH256" s="162">
        <f>IF(N256="zníž. prenesená",J256,0)</f>
        <v>0</v>
      </c>
      <c r="BI256" s="162">
        <f>IF(N256="nulová",J256,0)</f>
        <v>0</v>
      </c>
      <c r="BJ256" s="16" t="s">
        <v>80</v>
      </c>
      <c r="BK256" s="162">
        <f>ROUND(I256*H256,2)</f>
        <v>0</v>
      </c>
      <c r="BL256" s="16" t="s">
        <v>243</v>
      </c>
      <c r="BM256" s="161" t="s">
        <v>873</v>
      </c>
    </row>
    <row r="257" spans="1:65" s="2" customFormat="1" ht="24.2" customHeight="1" x14ac:dyDescent="0.2">
      <c r="A257" s="28"/>
      <c r="B257" s="149"/>
      <c r="C257" s="150" t="s">
        <v>421</v>
      </c>
      <c r="D257" s="150" t="s">
        <v>177</v>
      </c>
      <c r="E257" s="151" t="s">
        <v>391</v>
      </c>
      <c r="F257" s="152" t="s">
        <v>392</v>
      </c>
      <c r="G257" s="153" t="s">
        <v>349</v>
      </c>
      <c r="H257" s="154">
        <v>179.97</v>
      </c>
      <c r="I257" s="155"/>
      <c r="J257" s="155"/>
      <c r="K257" s="156"/>
      <c r="L257" s="29"/>
      <c r="M257" s="157" t="s">
        <v>1</v>
      </c>
      <c r="N257" s="158" t="s">
        <v>35</v>
      </c>
      <c r="O257" s="159">
        <v>0</v>
      </c>
      <c r="P257" s="159">
        <f>O257*H257</f>
        <v>0</v>
      </c>
      <c r="Q257" s="159">
        <v>0</v>
      </c>
      <c r="R257" s="159">
        <f>Q257*H257</f>
        <v>0</v>
      </c>
      <c r="S257" s="159">
        <v>0</v>
      </c>
      <c r="T257" s="160">
        <f>S257*H257</f>
        <v>0</v>
      </c>
      <c r="U257" s="28"/>
      <c r="V257" s="28"/>
      <c r="W257" s="28"/>
      <c r="X257" s="28"/>
      <c r="Y257" s="28"/>
      <c r="Z257" s="28"/>
      <c r="AA257" s="28"/>
      <c r="AB257" s="28"/>
      <c r="AC257" s="28"/>
      <c r="AD257" s="28"/>
      <c r="AE257" s="28"/>
      <c r="AR257" s="161" t="s">
        <v>243</v>
      </c>
      <c r="AT257" s="161" t="s">
        <v>177</v>
      </c>
      <c r="AU257" s="161" t="s">
        <v>80</v>
      </c>
      <c r="AY257" s="16" t="s">
        <v>175</v>
      </c>
      <c r="BE257" s="162">
        <f>IF(N257="základná",J257,0)</f>
        <v>0</v>
      </c>
      <c r="BF257" s="162">
        <f>IF(N257="znížená",J257,0)</f>
        <v>0</v>
      </c>
      <c r="BG257" s="162">
        <f>IF(N257="zákl. prenesená",J257,0)</f>
        <v>0</v>
      </c>
      <c r="BH257" s="162">
        <f>IF(N257="zníž. prenesená",J257,0)</f>
        <v>0</v>
      </c>
      <c r="BI257" s="162">
        <f>IF(N257="nulová",J257,0)</f>
        <v>0</v>
      </c>
      <c r="BJ257" s="16" t="s">
        <v>80</v>
      </c>
      <c r="BK257" s="162">
        <f>ROUND(I257*H257,2)</f>
        <v>0</v>
      </c>
      <c r="BL257" s="16" t="s">
        <v>243</v>
      </c>
      <c r="BM257" s="161" t="s">
        <v>874</v>
      </c>
    </row>
    <row r="258" spans="1:65" s="12" customFormat="1" ht="22.9" customHeight="1" x14ac:dyDescent="0.2">
      <c r="B258" s="137"/>
      <c r="D258" s="138" t="s">
        <v>68</v>
      </c>
      <c r="E258" s="147" t="s">
        <v>419</v>
      </c>
      <c r="F258" s="147" t="s">
        <v>420</v>
      </c>
      <c r="J258" s="148"/>
      <c r="L258" s="137"/>
      <c r="M258" s="141"/>
      <c r="N258" s="142"/>
      <c r="O258" s="142"/>
      <c r="P258" s="143">
        <f>SUM(P259:P261)</f>
        <v>6.6449999999999996</v>
      </c>
      <c r="Q258" s="142"/>
      <c r="R258" s="143">
        <f>SUM(R259:R261)</f>
        <v>2.5349999999999998E-2</v>
      </c>
      <c r="S258" s="142"/>
      <c r="T258" s="144">
        <f>SUM(T259:T261)</f>
        <v>0</v>
      </c>
      <c r="AR258" s="138" t="s">
        <v>80</v>
      </c>
      <c r="AT258" s="145" t="s">
        <v>68</v>
      </c>
      <c r="AU258" s="145" t="s">
        <v>76</v>
      </c>
      <c r="AY258" s="138" t="s">
        <v>175</v>
      </c>
      <c r="BK258" s="146">
        <f>SUM(BK259:BK261)</f>
        <v>0</v>
      </c>
    </row>
    <row r="259" spans="1:65" s="2" customFormat="1" ht="21.75" customHeight="1" x14ac:dyDescent="0.2">
      <c r="A259" s="28"/>
      <c r="B259" s="149"/>
      <c r="C259" s="150" t="s">
        <v>426</v>
      </c>
      <c r="D259" s="150" t="s">
        <v>177</v>
      </c>
      <c r="E259" s="151" t="s">
        <v>422</v>
      </c>
      <c r="F259" s="152" t="s">
        <v>423</v>
      </c>
      <c r="G259" s="153" t="s">
        <v>180</v>
      </c>
      <c r="H259" s="154">
        <v>30</v>
      </c>
      <c r="I259" s="155"/>
      <c r="J259" s="155"/>
      <c r="K259" s="156"/>
      <c r="L259" s="29"/>
      <c r="M259" s="157" t="s">
        <v>1</v>
      </c>
      <c r="N259" s="158" t="s">
        <v>35</v>
      </c>
      <c r="O259" s="159">
        <v>6.8000000000000005E-2</v>
      </c>
      <c r="P259" s="159">
        <f>O259*H259</f>
        <v>2.04</v>
      </c>
      <c r="Q259" s="159">
        <v>3.1E-4</v>
      </c>
      <c r="R259" s="159">
        <f>Q259*H259</f>
        <v>9.2999999999999992E-3</v>
      </c>
      <c r="S259" s="159">
        <v>0</v>
      </c>
      <c r="T259" s="160">
        <f>S259*H259</f>
        <v>0</v>
      </c>
      <c r="U259" s="28"/>
      <c r="V259" s="28"/>
      <c r="W259" s="28"/>
      <c r="X259" s="28"/>
      <c r="Y259" s="28"/>
      <c r="Z259" s="28"/>
      <c r="AA259" s="28"/>
      <c r="AB259" s="28"/>
      <c r="AC259" s="28"/>
      <c r="AD259" s="28"/>
      <c r="AE259" s="28"/>
      <c r="AR259" s="161" t="s">
        <v>243</v>
      </c>
      <c r="AT259" s="161" t="s">
        <v>177</v>
      </c>
      <c r="AU259" s="161" t="s">
        <v>80</v>
      </c>
      <c r="AY259" s="16" t="s">
        <v>175</v>
      </c>
      <c r="BE259" s="162">
        <f>IF(N259="základná",J259,0)</f>
        <v>0</v>
      </c>
      <c r="BF259" s="162">
        <f>IF(N259="znížená",J259,0)</f>
        <v>0</v>
      </c>
      <c r="BG259" s="162">
        <f>IF(N259="zákl. prenesená",J259,0)</f>
        <v>0</v>
      </c>
      <c r="BH259" s="162">
        <f>IF(N259="zníž. prenesená",J259,0)</f>
        <v>0</v>
      </c>
      <c r="BI259" s="162">
        <f>IF(N259="nulová",J259,0)</f>
        <v>0</v>
      </c>
      <c r="BJ259" s="16" t="s">
        <v>80</v>
      </c>
      <c r="BK259" s="162">
        <f>ROUND(I259*H259,2)</f>
        <v>0</v>
      </c>
      <c r="BL259" s="16" t="s">
        <v>243</v>
      </c>
      <c r="BM259" s="161" t="s">
        <v>875</v>
      </c>
    </row>
    <row r="260" spans="1:65" s="2" customFormat="1" ht="16.5" customHeight="1" x14ac:dyDescent="0.2">
      <c r="A260" s="28"/>
      <c r="B260" s="149"/>
      <c r="C260" s="150" t="s">
        <v>605</v>
      </c>
      <c r="D260" s="150" t="s">
        <v>177</v>
      </c>
      <c r="E260" s="151" t="s">
        <v>427</v>
      </c>
      <c r="F260" s="152" t="s">
        <v>428</v>
      </c>
      <c r="G260" s="153" t="s">
        <v>180</v>
      </c>
      <c r="H260" s="154">
        <v>30</v>
      </c>
      <c r="I260" s="155"/>
      <c r="J260" s="155"/>
      <c r="K260" s="156"/>
      <c r="L260" s="29"/>
      <c r="M260" s="157" t="s">
        <v>1</v>
      </c>
      <c r="N260" s="158" t="s">
        <v>35</v>
      </c>
      <c r="O260" s="159">
        <v>8.5999999999999993E-2</v>
      </c>
      <c r="P260" s="159">
        <f>O260*H260</f>
        <v>2.5799999999999996</v>
      </c>
      <c r="Q260" s="159">
        <v>3.1E-4</v>
      </c>
      <c r="R260" s="159">
        <f>Q260*H260</f>
        <v>9.2999999999999992E-3</v>
      </c>
      <c r="S260" s="159">
        <v>0</v>
      </c>
      <c r="T260" s="160">
        <f>S260*H260</f>
        <v>0</v>
      </c>
      <c r="U260" s="28"/>
      <c r="V260" s="28"/>
      <c r="W260" s="28"/>
      <c r="X260" s="28"/>
      <c r="Y260" s="28"/>
      <c r="Z260" s="28"/>
      <c r="AA260" s="28"/>
      <c r="AB260" s="28"/>
      <c r="AC260" s="28"/>
      <c r="AD260" s="28"/>
      <c r="AE260" s="28"/>
      <c r="AR260" s="161" t="s">
        <v>243</v>
      </c>
      <c r="AT260" s="161" t="s">
        <v>177</v>
      </c>
      <c r="AU260" s="161" t="s">
        <v>80</v>
      </c>
      <c r="AY260" s="16" t="s">
        <v>175</v>
      </c>
      <c r="BE260" s="162">
        <f>IF(N260="základná",J260,0)</f>
        <v>0</v>
      </c>
      <c r="BF260" s="162">
        <f>IF(N260="znížená",J260,0)</f>
        <v>0</v>
      </c>
      <c r="BG260" s="162">
        <f>IF(N260="zákl. prenesená",J260,0)</f>
        <v>0</v>
      </c>
      <c r="BH260" s="162">
        <f>IF(N260="zníž. prenesená",J260,0)</f>
        <v>0</v>
      </c>
      <c r="BI260" s="162">
        <f>IF(N260="nulová",J260,0)</f>
        <v>0</v>
      </c>
      <c r="BJ260" s="16" t="s">
        <v>80</v>
      </c>
      <c r="BK260" s="162">
        <f>ROUND(I260*H260,2)</f>
        <v>0</v>
      </c>
      <c r="BL260" s="16" t="s">
        <v>243</v>
      </c>
      <c r="BM260" s="161" t="s">
        <v>876</v>
      </c>
    </row>
    <row r="261" spans="1:65" s="2" customFormat="1" ht="24.2" customHeight="1" x14ac:dyDescent="0.2">
      <c r="A261" s="28"/>
      <c r="B261" s="149"/>
      <c r="C261" s="150" t="s">
        <v>609</v>
      </c>
      <c r="D261" s="150" t="s">
        <v>177</v>
      </c>
      <c r="E261" s="151" t="s">
        <v>877</v>
      </c>
      <c r="F261" s="152" t="s">
        <v>878</v>
      </c>
      <c r="G261" s="153" t="s">
        <v>180</v>
      </c>
      <c r="H261" s="154">
        <v>45</v>
      </c>
      <c r="I261" s="155"/>
      <c r="J261" s="155"/>
      <c r="K261" s="156"/>
      <c r="L261" s="29"/>
      <c r="M261" s="188" t="s">
        <v>1</v>
      </c>
      <c r="N261" s="189" t="s">
        <v>35</v>
      </c>
      <c r="O261" s="190">
        <v>4.4999999999999998E-2</v>
      </c>
      <c r="P261" s="190">
        <f>O261*H261</f>
        <v>2.0249999999999999</v>
      </c>
      <c r="Q261" s="190">
        <v>1.4999999999999999E-4</v>
      </c>
      <c r="R261" s="190">
        <f>Q261*H261</f>
        <v>6.7499999999999991E-3</v>
      </c>
      <c r="S261" s="190">
        <v>0</v>
      </c>
      <c r="T261" s="191">
        <f>S261*H261</f>
        <v>0</v>
      </c>
      <c r="U261" s="28"/>
      <c r="V261" s="28"/>
      <c r="W261" s="28"/>
      <c r="X261" s="28"/>
      <c r="Y261" s="28"/>
      <c r="Z261" s="28"/>
      <c r="AA261" s="28"/>
      <c r="AB261" s="28"/>
      <c r="AC261" s="28"/>
      <c r="AD261" s="28"/>
      <c r="AE261" s="28"/>
      <c r="AR261" s="161" t="s">
        <v>243</v>
      </c>
      <c r="AT261" s="161" t="s">
        <v>177</v>
      </c>
      <c r="AU261" s="161" t="s">
        <v>80</v>
      </c>
      <c r="AY261" s="16" t="s">
        <v>175</v>
      </c>
      <c r="BE261" s="162">
        <f>IF(N261="základná",J261,0)</f>
        <v>0</v>
      </c>
      <c r="BF261" s="162">
        <f>IF(N261="znížená",J261,0)</f>
        <v>0</v>
      </c>
      <c r="BG261" s="162">
        <f>IF(N261="zákl. prenesená",J261,0)</f>
        <v>0</v>
      </c>
      <c r="BH261" s="162">
        <f>IF(N261="zníž. prenesená",J261,0)</f>
        <v>0</v>
      </c>
      <c r="BI261" s="162">
        <f>IF(N261="nulová",J261,0)</f>
        <v>0</v>
      </c>
      <c r="BJ261" s="16" t="s">
        <v>80</v>
      </c>
      <c r="BK261" s="162">
        <f>ROUND(I261*H261,2)</f>
        <v>0</v>
      </c>
      <c r="BL261" s="16" t="s">
        <v>243</v>
      </c>
      <c r="BM261" s="161" t="s">
        <v>879</v>
      </c>
    </row>
    <row r="262" spans="1:65" s="2" customFormat="1" ht="6.95" customHeight="1" x14ac:dyDescent="0.2">
      <c r="A262" s="28"/>
      <c r="B262" s="45"/>
      <c r="C262" s="46"/>
      <c r="D262" s="46"/>
      <c r="E262" s="46"/>
      <c r="F262" s="46"/>
      <c r="G262" s="46"/>
      <c r="H262" s="46"/>
      <c r="I262" s="46"/>
      <c r="J262" s="46"/>
      <c r="K262" s="46"/>
      <c r="L262" s="29"/>
      <c r="M262" s="28"/>
      <c r="O262" s="28"/>
      <c r="P262" s="28"/>
      <c r="Q262" s="28"/>
      <c r="R262" s="28"/>
      <c r="S262" s="28"/>
      <c r="T262" s="28"/>
      <c r="U262" s="28"/>
      <c r="V262" s="28"/>
      <c r="W262" s="28"/>
      <c r="X262" s="28"/>
      <c r="Y262" s="28"/>
      <c r="Z262" s="28"/>
      <c r="AA262" s="28"/>
      <c r="AB262" s="28"/>
      <c r="AC262" s="28"/>
      <c r="AD262" s="28"/>
      <c r="AE262" s="28"/>
    </row>
  </sheetData>
  <autoFilter ref="C133:K261"/>
  <mergeCells count="15">
    <mergeCell ref="E120:H120"/>
    <mergeCell ref="E124:H124"/>
    <mergeCell ref="E122:H122"/>
    <mergeCell ref="E126:H126"/>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04"/>
  <sheetViews>
    <sheetView showGridLines="0" topLeftCell="A112" workbookViewId="0">
      <selection activeCell="I131" sqref="I131:J205"/>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5"/>
    </row>
    <row r="2" spans="1:46" s="1" customFormat="1" ht="36.950000000000003" customHeight="1" x14ac:dyDescent="0.2">
      <c r="L2" s="298" t="s">
        <v>5</v>
      </c>
      <c r="M2" s="299"/>
      <c r="N2" s="299"/>
      <c r="O2" s="299"/>
      <c r="P2" s="299"/>
      <c r="Q2" s="299"/>
      <c r="R2" s="299"/>
      <c r="S2" s="299"/>
      <c r="T2" s="299"/>
      <c r="U2" s="299"/>
      <c r="V2" s="299"/>
      <c r="AT2" s="16" t="s">
        <v>90</v>
      </c>
    </row>
    <row r="3" spans="1:46" s="1" customFormat="1" ht="6.95" customHeight="1" x14ac:dyDescent="0.2">
      <c r="B3" s="17"/>
      <c r="C3" s="18"/>
      <c r="D3" s="18"/>
      <c r="E3" s="18"/>
      <c r="F3" s="18"/>
      <c r="G3" s="18"/>
      <c r="H3" s="18"/>
      <c r="I3" s="18"/>
      <c r="J3" s="18"/>
      <c r="K3" s="18"/>
      <c r="L3" s="19"/>
      <c r="AT3" s="16" t="s">
        <v>69</v>
      </c>
    </row>
    <row r="4" spans="1:46" s="1" customFormat="1" ht="24.95" customHeight="1" x14ac:dyDescent="0.2">
      <c r="B4" s="19"/>
      <c r="D4" s="20" t="s">
        <v>138</v>
      </c>
      <c r="L4" s="19"/>
      <c r="M4" s="96" t="s">
        <v>8</v>
      </c>
      <c r="AT4" s="16" t="s">
        <v>3</v>
      </c>
    </row>
    <row r="5" spans="1:46" s="1" customFormat="1" ht="6.95" customHeight="1" x14ac:dyDescent="0.2">
      <c r="B5" s="19"/>
      <c r="L5" s="19"/>
    </row>
    <row r="6" spans="1:46" s="1" customFormat="1" ht="12" customHeight="1" x14ac:dyDescent="0.2">
      <c r="B6" s="19"/>
      <c r="D6" s="25" t="s">
        <v>11</v>
      </c>
      <c r="L6" s="19"/>
    </row>
    <row r="7" spans="1:46" s="1" customFormat="1" ht="16.5" customHeight="1" x14ac:dyDescent="0.2">
      <c r="B7" s="19"/>
      <c r="E7" s="353" t="str">
        <f>'Rekapitulácia stavby'!K6</f>
        <v>Lipany OOPZ, Rekonštrukcia objektu</v>
      </c>
      <c r="F7" s="354"/>
      <c r="G7" s="354"/>
      <c r="H7" s="354"/>
      <c r="L7" s="19"/>
    </row>
    <row r="8" spans="1:46" ht="14.25" x14ac:dyDescent="0.2">
      <c r="B8" s="19"/>
      <c r="D8" s="25" t="s">
        <v>139</v>
      </c>
      <c r="E8" s="202"/>
      <c r="F8" s="202"/>
      <c r="G8" s="202"/>
      <c r="H8" s="202"/>
      <c r="L8" s="19"/>
    </row>
    <row r="9" spans="1:46" s="1" customFormat="1" ht="16.5" customHeight="1" x14ac:dyDescent="0.2">
      <c r="B9" s="19"/>
      <c r="E9" s="353" t="s">
        <v>140</v>
      </c>
      <c r="F9" s="356"/>
      <c r="G9" s="356"/>
      <c r="H9" s="356"/>
      <c r="L9" s="19"/>
    </row>
    <row r="10" spans="1:46" s="1" customFormat="1" ht="12" customHeight="1" x14ac:dyDescent="0.2">
      <c r="B10" s="19"/>
      <c r="D10" s="25" t="s">
        <v>141</v>
      </c>
      <c r="E10" s="202"/>
      <c r="F10" s="202"/>
      <c r="G10" s="202"/>
      <c r="H10" s="202"/>
      <c r="L10" s="19"/>
    </row>
    <row r="11" spans="1:46" s="2" customFormat="1" ht="16.5" customHeight="1" x14ac:dyDescent="0.2">
      <c r="A11" s="28"/>
      <c r="B11" s="29"/>
      <c r="C11" s="28"/>
      <c r="D11" s="28"/>
      <c r="E11" s="354" t="s">
        <v>142</v>
      </c>
      <c r="F11" s="355"/>
      <c r="G11" s="355"/>
      <c r="H11" s="355"/>
      <c r="I11" s="28"/>
      <c r="J11" s="28"/>
      <c r="K11" s="28"/>
      <c r="L11" s="40"/>
      <c r="S11" s="28"/>
      <c r="T11" s="28"/>
      <c r="U11" s="28"/>
      <c r="V11" s="28"/>
      <c r="W11" s="28"/>
      <c r="X11" s="28"/>
      <c r="Y11" s="28"/>
      <c r="Z11" s="28"/>
      <c r="AA11" s="28"/>
      <c r="AB11" s="28"/>
      <c r="AC11" s="28"/>
      <c r="AD11" s="28"/>
      <c r="AE11" s="28"/>
    </row>
    <row r="12" spans="1:46" s="2" customFormat="1" ht="12" customHeight="1" x14ac:dyDescent="0.2">
      <c r="A12" s="28"/>
      <c r="B12" s="29"/>
      <c r="C12" s="28"/>
      <c r="D12" s="25" t="s">
        <v>143</v>
      </c>
      <c r="E12" s="28"/>
      <c r="F12" s="2" t="s">
        <v>2883</v>
      </c>
      <c r="G12" s="28"/>
      <c r="H12" s="28"/>
      <c r="I12" s="28"/>
      <c r="J12" s="28"/>
      <c r="K12" s="28"/>
      <c r="L12" s="40"/>
      <c r="S12" s="28"/>
      <c r="T12" s="28"/>
      <c r="U12" s="28"/>
      <c r="V12" s="28"/>
      <c r="W12" s="28"/>
      <c r="X12" s="28"/>
      <c r="Y12" s="28"/>
      <c r="Z12" s="28"/>
      <c r="AA12" s="28"/>
      <c r="AB12" s="28"/>
      <c r="AC12" s="28"/>
      <c r="AD12" s="28"/>
      <c r="AE12" s="28"/>
    </row>
    <row r="13" spans="1:46" s="2" customFormat="1" ht="16.5" customHeight="1" x14ac:dyDescent="0.2">
      <c r="A13" s="28"/>
      <c r="B13" s="29"/>
      <c r="C13" s="28"/>
      <c r="D13" s="28"/>
      <c r="E13" s="333" t="s">
        <v>880</v>
      </c>
      <c r="F13" s="357"/>
      <c r="G13" s="357"/>
      <c r="H13" s="357"/>
      <c r="I13" s="28"/>
      <c r="J13" s="28"/>
      <c r="K13" s="28"/>
      <c r="L13" s="40"/>
      <c r="S13" s="28"/>
      <c r="T13" s="28"/>
      <c r="U13" s="28"/>
      <c r="V13" s="28"/>
      <c r="W13" s="28"/>
      <c r="X13" s="28"/>
      <c r="Y13" s="28"/>
      <c r="Z13" s="28"/>
      <c r="AA13" s="28"/>
      <c r="AB13" s="28"/>
      <c r="AC13" s="28"/>
      <c r="AD13" s="28"/>
      <c r="AE13" s="28"/>
    </row>
    <row r="14" spans="1:46" s="2" customFormat="1" x14ac:dyDescent="0.2">
      <c r="A14" s="28"/>
      <c r="B14" s="29"/>
      <c r="C14" s="28"/>
      <c r="D14" s="28"/>
      <c r="E14" s="28"/>
      <c r="F14" s="28"/>
      <c r="G14" s="28"/>
      <c r="H14" s="28"/>
      <c r="I14" s="28"/>
      <c r="J14" s="28"/>
      <c r="K14" s="28"/>
      <c r="L14" s="40"/>
      <c r="S14" s="28"/>
      <c r="T14" s="28"/>
      <c r="U14" s="28"/>
      <c r="V14" s="28"/>
      <c r="W14" s="28"/>
      <c r="X14" s="28"/>
      <c r="Y14" s="28"/>
      <c r="Z14" s="28"/>
      <c r="AA14" s="28"/>
      <c r="AB14" s="28"/>
      <c r="AC14" s="28"/>
      <c r="AD14" s="28"/>
      <c r="AE14" s="28"/>
    </row>
    <row r="15" spans="1:46" s="2" customFormat="1" ht="12" customHeight="1" x14ac:dyDescent="0.2">
      <c r="A15" s="28"/>
      <c r="B15" s="29"/>
      <c r="C15" s="28"/>
      <c r="D15" s="25" t="s">
        <v>13</v>
      </c>
      <c r="E15" s="28"/>
      <c r="F15" s="23" t="s">
        <v>1</v>
      </c>
      <c r="G15" s="28"/>
      <c r="H15" s="28"/>
      <c r="I15" s="25" t="s">
        <v>14</v>
      </c>
      <c r="J15" s="23" t="s">
        <v>1</v>
      </c>
      <c r="K15" s="28"/>
      <c r="L15" s="40"/>
      <c r="S15" s="28"/>
      <c r="T15" s="28"/>
      <c r="U15" s="28"/>
      <c r="V15" s="28"/>
      <c r="W15" s="28"/>
      <c r="X15" s="28"/>
      <c r="Y15" s="28"/>
      <c r="Z15" s="28"/>
      <c r="AA15" s="28"/>
      <c r="AB15" s="28"/>
      <c r="AC15" s="28"/>
      <c r="AD15" s="28"/>
      <c r="AE15" s="28"/>
    </row>
    <row r="16" spans="1:46" s="2" customFormat="1" ht="12" customHeight="1" x14ac:dyDescent="0.2">
      <c r="A16" s="28"/>
      <c r="B16" s="29"/>
      <c r="C16" s="28"/>
      <c r="D16" s="25" t="s">
        <v>15</v>
      </c>
      <c r="E16" s="28"/>
      <c r="F16" s="23" t="s">
        <v>16</v>
      </c>
      <c r="G16" s="28"/>
      <c r="H16" s="28"/>
      <c r="I16" s="25" t="s">
        <v>17</v>
      </c>
      <c r="J16" s="53" t="str">
        <f>'Rekapitulácia stavby'!AN8</f>
        <v>16.12.2022</v>
      </c>
      <c r="K16" s="28"/>
      <c r="L16" s="40"/>
      <c r="S16" s="28"/>
      <c r="T16" s="28"/>
      <c r="U16" s="28"/>
      <c r="V16" s="28"/>
      <c r="W16" s="28"/>
      <c r="X16" s="28"/>
      <c r="Y16" s="28"/>
      <c r="Z16" s="28"/>
      <c r="AA16" s="28"/>
      <c r="AB16" s="28"/>
      <c r="AC16" s="28"/>
      <c r="AD16" s="28"/>
      <c r="AE16" s="28"/>
    </row>
    <row r="17" spans="1:31" s="2" customFormat="1" ht="10.9" customHeight="1" x14ac:dyDescent="0.2">
      <c r="A17" s="28"/>
      <c r="B17" s="29"/>
      <c r="C17" s="28"/>
      <c r="D17" s="28"/>
      <c r="E17" s="28"/>
      <c r="F17" s="28"/>
      <c r="G17" s="28"/>
      <c r="H17" s="28"/>
      <c r="I17" s="28"/>
      <c r="J17" s="28"/>
      <c r="K17" s="28"/>
      <c r="L17" s="40"/>
      <c r="S17" s="28"/>
      <c r="T17" s="28"/>
      <c r="U17" s="28"/>
      <c r="V17" s="28"/>
      <c r="W17" s="28"/>
      <c r="X17" s="28"/>
      <c r="Y17" s="28"/>
      <c r="Z17" s="28"/>
      <c r="AA17" s="28"/>
      <c r="AB17" s="28"/>
      <c r="AC17" s="28"/>
      <c r="AD17" s="28"/>
      <c r="AE17" s="28"/>
    </row>
    <row r="18" spans="1:31" s="2" customFormat="1" ht="12" customHeight="1" x14ac:dyDescent="0.2">
      <c r="A18" s="28"/>
      <c r="B18" s="29"/>
      <c r="C18" s="28"/>
      <c r="D18" s="25" t="s">
        <v>19</v>
      </c>
      <c r="E18" s="28"/>
      <c r="F18" s="28"/>
      <c r="G18" s="28"/>
      <c r="H18" s="28"/>
      <c r="I18" s="25" t="s">
        <v>20</v>
      </c>
      <c r="J18" s="23" t="str">
        <f>IF('Rekapitulácia stavby'!AN10="","",'Rekapitulácia stavby'!AN10)</f>
        <v/>
      </c>
      <c r="K18" s="28"/>
      <c r="L18" s="40"/>
      <c r="S18" s="28"/>
      <c r="T18" s="28"/>
      <c r="U18" s="28"/>
      <c r="V18" s="28"/>
      <c r="W18" s="28"/>
      <c r="X18" s="28"/>
      <c r="Y18" s="28"/>
      <c r="Z18" s="28"/>
      <c r="AA18" s="28"/>
      <c r="AB18" s="28"/>
      <c r="AC18" s="28"/>
      <c r="AD18" s="28"/>
      <c r="AE18" s="28"/>
    </row>
    <row r="19" spans="1:31" s="2" customFormat="1" ht="18" customHeight="1" x14ac:dyDescent="0.2">
      <c r="A19" s="28"/>
      <c r="B19" s="29"/>
      <c r="C19" s="28"/>
      <c r="D19" s="28"/>
      <c r="E19" s="23" t="str">
        <f>IF('Rekapitulácia stavby'!E11="","",'Rekapitulácia stavby'!E11)</f>
        <v xml:space="preserve"> </v>
      </c>
      <c r="F19" s="28"/>
      <c r="G19" s="28"/>
      <c r="H19" s="28"/>
      <c r="I19" s="25" t="s">
        <v>21</v>
      </c>
      <c r="J19" s="23" t="str">
        <f>IF('Rekapitulácia stavby'!AN11="","",'Rekapitulácia stavby'!AN11)</f>
        <v/>
      </c>
      <c r="K19" s="28"/>
      <c r="L19" s="40"/>
      <c r="S19" s="28"/>
      <c r="T19" s="28"/>
      <c r="U19" s="28"/>
      <c r="V19" s="28"/>
      <c r="W19" s="28"/>
      <c r="X19" s="28"/>
      <c r="Y19" s="28"/>
      <c r="Z19" s="28"/>
      <c r="AA19" s="28"/>
      <c r="AB19" s="28"/>
      <c r="AC19" s="28"/>
      <c r="AD19" s="28"/>
      <c r="AE19" s="28"/>
    </row>
    <row r="20" spans="1:31" s="2" customFormat="1" ht="6.95" customHeight="1" x14ac:dyDescent="0.2">
      <c r="A20" s="28"/>
      <c r="B20" s="29"/>
      <c r="C20" s="28"/>
      <c r="D20" s="28"/>
      <c r="E20" s="28"/>
      <c r="F20" s="28"/>
      <c r="G20" s="28"/>
      <c r="H20" s="28"/>
      <c r="I20" s="28"/>
      <c r="J20" s="28"/>
      <c r="K20" s="28"/>
      <c r="L20" s="40"/>
      <c r="S20" s="28"/>
      <c r="T20" s="28"/>
      <c r="U20" s="28"/>
      <c r="V20" s="28"/>
      <c r="W20" s="28"/>
      <c r="X20" s="28"/>
      <c r="Y20" s="28"/>
      <c r="Z20" s="28"/>
      <c r="AA20" s="28"/>
      <c r="AB20" s="28"/>
      <c r="AC20" s="28"/>
      <c r="AD20" s="28"/>
      <c r="AE20" s="28"/>
    </row>
    <row r="21" spans="1:31" s="2" customFormat="1" ht="12" customHeight="1" x14ac:dyDescent="0.2">
      <c r="A21" s="28"/>
      <c r="B21" s="29"/>
      <c r="C21" s="28"/>
      <c r="D21" s="25" t="s">
        <v>22</v>
      </c>
      <c r="E21" s="28"/>
      <c r="F21" s="28"/>
      <c r="G21" s="28"/>
      <c r="H21" s="28"/>
      <c r="I21" s="25" t="s">
        <v>20</v>
      </c>
      <c r="J21" s="23" t="str">
        <f>'Rekapitulácia stavby'!AN13</f>
        <v/>
      </c>
      <c r="K21" s="28"/>
      <c r="L21" s="40"/>
      <c r="S21" s="28"/>
      <c r="T21" s="28"/>
      <c r="U21" s="28"/>
      <c r="V21" s="28"/>
      <c r="W21" s="28"/>
      <c r="X21" s="28"/>
      <c r="Y21" s="28"/>
      <c r="Z21" s="28"/>
      <c r="AA21" s="28"/>
      <c r="AB21" s="28"/>
      <c r="AC21" s="28"/>
      <c r="AD21" s="28"/>
      <c r="AE21" s="28"/>
    </row>
    <row r="22" spans="1:31" s="2" customFormat="1" ht="18" customHeight="1" x14ac:dyDescent="0.2">
      <c r="A22" s="28"/>
      <c r="B22" s="29"/>
      <c r="C22" s="28"/>
      <c r="D22" s="28"/>
      <c r="E22" s="302" t="str">
        <f>'Rekapitulácia stavby'!E14</f>
        <v xml:space="preserve"> </v>
      </c>
      <c r="F22" s="302"/>
      <c r="G22" s="302"/>
      <c r="H22" s="302"/>
      <c r="I22" s="25" t="s">
        <v>21</v>
      </c>
      <c r="J22" s="23" t="str">
        <f>'Rekapitulácia stavby'!AN14</f>
        <v/>
      </c>
      <c r="K22" s="28"/>
      <c r="L22" s="40"/>
      <c r="S22" s="28"/>
      <c r="T22" s="28"/>
      <c r="U22" s="28"/>
      <c r="V22" s="28"/>
      <c r="W22" s="28"/>
      <c r="X22" s="28"/>
      <c r="Y22" s="28"/>
      <c r="Z22" s="28"/>
      <c r="AA22" s="28"/>
      <c r="AB22" s="28"/>
      <c r="AC22" s="28"/>
      <c r="AD22" s="28"/>
      <c r="AE22" s="28"/>
    </row>
    <row r="23" spans="1:31" s="2" customFormat="1" ht="6.95" customHeight="1" x14ac:dyDescent="0.2">
      <c r="A23" s="28"/>
      <c r="B23" s="29"/>
      <c r="C23" s="28"/>
      <c r="D23" s="28"/>
      <c r="E23" s="28"/>
      <c r="F23" s="28"/>
      <c r="G23" s="28"/>
      <c r="H23" s="28"/>
      <c r="I23" s="28"/>
      <c r="J23" s="28"/>
      <c r="K23" s="28"/>
      <c r="L23" s="40"/>
      <c r="S23" s="28"/>
      <c r="T23" s="28"/>
      <c r="U23" s="28"/>
      <c r="V23" s="28"/>
      <c r="W23" s="28"/>
      <c r="X23" s="28"/>
      <c r="Y23" s="28"/>
      <c r="Z23" s="28"/>
      <c r="AA23" s="28"/>
      <c r="AB23" s="28"/>
      <c r="AC23" s="28"/>
      <c r="AD23" s="28"/>
      <c r="AE23" s="28"/>
    </row>
    <row r="24" spans="1:31" s="2" customFormat="1" ht="12" customHeight="1" x14ac:dyDescent="0.2">
      <c r="A24" s="28"/>
      <c r="B24" s="29"/>
      <c r="C24" s="28"/>
      <c r="D24" s="25" t="s">
        <v>23</v>
      </c>
      <c r="E24" s="28"/>
      <c r="F24" s="28"/>
      <c r="G24" s="28"/>
      <c r="H24" s="28"/>
      <c r="I24" s="25" t="s">
        <v>20</v>
      </c>
      <c r="J24" s="23" t="s">
        <v>1</v>
      </c>
      <c r="K24" s="28"/>
      <c r="L24" s="40"/>
      <c r="S24" s="28"/>
      <c r="T24" s="28"/>
      <c r="U24" s="28"/>
      <c r="V24" s="28"/>
      <c r="W24" s="28"/>
      <c r="X24" s="28"/>
      <c r="Y24" s="28"/>
      <c r="Z24" s="28"/>
      <c r="AA24" s="28"/>
      <c r="AB24" s="28"/>
      <c r="AC24" s="28"/>
      <c r="AD24" s="28"/>
      <c r="AE24" s="28"/>
    </row>
    <row r="25" spans="1:31" s="2" customFormat="1" ht="18" customHeight="1" x14ac:dyDescent="0.2">
      <c r="A25" s="28"/>
      <c r="B25" s="29"/>
      <c r="C25" s="28"/>
      <c r="D25" s="28"/>
      <c r="E25" s="23" t="s">
        <v>24</v>
      </c>
      <c r="F25" s="28"/>
      <c r="G25" s="28"/>
      <c r="H25" s="28"/>
      <c r="I25" s="25" t="s">
        <v>21</v>
      </c>
      <c r="J25" s="23" t="s">
        <v>1</v>
      </c>
      <c r="K25" s="28"/>
      <c r="L25" s="40"/>
      <c r="S25" s="28"/>
      <c r="T25" s="28"/>
      <c r="U25" s="28"/>
      <c r="V25" s="28"/>
      <c r="W25" s="28"/>
      <c r="X25" s="28"/>
      <c r="Y25" s="28"/>
      <c r="Z25" s="28"/>
      <c r="AA25" s="28"/>
      <c r="AB25" s="28"/>
      <c r="AC25" s="28"/>
      <c r="AD25" s="28"/>
      <c r="AE25" s="28"/>
    </row>
    <row r="26" spans="1:31" s="2" customFormat="1" ht="6.95" customHeight="1" x14ac:dyDescent="0.2">
      <c r="A26" s="28"/>
      <c r="B26" s="29"/>
      <c r="C26" s="28"/>
      <c r="D26" s="28"/>
      <c r="E26" s="28"/>
      <c r="F26" s="28"/>
      <c r="G26" s="28"/>
      <c r="H26" s="28"/>
      <c r="I26" s="28"/>
      <c r="J26" s="28"/>
      <c r="K26" s="28"/>
      <c r="L26" s="40"/>
      <c r="S26" s="28"/>
      <c r="T26" s="28"/>
      <c r="U26" s="28"/>
      <c r="V26" s="28"/>
      <c r="W26" s="28"/>
      <c r="X26" s="28"/>
      <c r="Y26" s="28"/>
      <c r="Z26" s="28"/>
      <c r="AA26" s="28"/>
      <c r="AB26" s="28"/>
      <c r="AC26" s="28"/>
      <c r="AD26" s="28"/>
      <c r="AE26" s="28"/>
    </row>
    <row r="27" spans="1:31" s="2" customFormat="1" ht="12" customHeight="1" x14ac:dyDescent="0.2">
      <c r="A27" s="28"/>
      <c r="B27" s="29"/>
      <c r="C27" s="28"/>
      <c r="D27" s="25" t="s">
        <v>26</v>
      </c>
      <c r="E27" s="28"/>
      <c r="F27" s="28"/>
      <c r="G27" s="28"/>
      <c r="H27" s="28"/>
      <c r="I27" s="25" t="s">
        <v>20</v>
      </c>
      <c r="J27" s="23" t="s">
        <v>1</v>
      </c>
      <c r="K27" s="28"/>
      <c r="L27" s="40"/>
      <c r="S27" s="28"/>
      <c r="T27" s="28"/>
      <c r="U27" s="28"/>
      <c r="V27" s="28"/>
      <c r="W27" s="28"/>
      <c r="X27" s="28"/>
      <c r="Y27" s="28"/>
      <c r="Z27" s="28"/>
      <c r="AA27" s="28"/>
      <c r="AB27" s="28"/>
      <c r="AC27" s="28"/>
      <c r="AD27" s="28"/>
      <c r="AE27" s="28"/>
    </row>
    <row r="28" spans="1:31" s="2" customFormat="1" ht="18" customHeight="1" x14ac:dyDescent="0.2">
      <c r="A28" s="28"/>
      <c r="B28" s="29"/>
      <c r="C28" s="28"/>
      <c r="D28" s="28"/>
      <c r="E28" s="23" t="s">
        <v>27</v>
      </c>
      <c r="F28" s="28"/>
      <c r="G28" s="28"/>
      <c r="H28" s="28"/>
      <c r="I28" s="25" t="s">
        <v>21</v>
      </c>
      <c r="J28" s="23" t="s">
        <v>1</v>
      </c>
      <c r="K28" s="28"/>
      <c r="L28" s="40"/>
      <c r="S28" s="28"/>
      <c r="T28" s="28"/>
      <c r="U28" s="28"/>
      <c r="V28" s="28"/>
      <c r="W28" s="28"/>
      <c r="X28" s="28"/>
      <c r="Y28" s="28"/>
      <c r="Z28" s="28"/>
      <c r="AA28" s="28"/>
      <c r="AB28" s="28"/>
      <c r="AC28" s="28"/>
      <c r="AD28" s="28"/>
      <c r="AE28" s="28"/>
    </row>
    <row r="29" spans="1:31" s="2" customFormat="1" ht="6.95" customHeight="1" x14ac:dyDescent="0.2">
      <c r="A29" s="28"/>
      <c r="B29" s="29"/>
      <c r="C29" s="28"/>
      <c r="D29" s="28"/>
      <c r="E29" s="28"/>
      <c r="F29" s="28"/>
      <c r="G29" s="28"/>
      <c r="H29" s="28"/>
      <c r="I29" s="28"/>
      <c r="J29" s="28"/>
      <c r="K29" s="28"/>
      <c r="L29" s="40"/>
      <c r="S29" s="28"/>
      <c r="T29" s="28"/>
      <c r="U29" s="28"/>
      <c r="V29" s="28"/>
      <c r="W29" s="28"/>
      <c r="X29" s="28"/>
      <c r="Y29" s="28"/>
      <c r="Z29" s="28"/>
      <c r="AA29" s="28"/>
      <c r="AB29" s="28"/>
      <c r="AC29" s="28"/>
      <c r="AD29" s="28"/>
      <c r="AE29" s="28"/>
    </row>
    <row r="30" spans="1:31" s="2" customFormat="1" ht="12" customHeight="1" x14ac:dyDescent="0.2">
      <c r="A30" s="28"/>
      <c r="B30" s="29"/>
      <c r="C30" s="28"/>
      <c r="D30" s="25" t="s">
        <v>28</v>
      </c>
      <c r="E30" s="28"/>
      <c r="F30" s="28"/>
      <c r="G30" s="28"/>
      <c r="H30" s="28"/>
      <c r="I30" s="28"/>
      <c r="J30" s="28"/>
      <c r="K30" s="28"/>
      <c r="L30" s="40"/>
      <c r="S30" s="28"/>
      <c r="T30" s="28"/>
      <c r="U30" s="28"/>
      <c r="V30" s="28"/>
      <c r="W30" s="28"/>
      <c r="X30" s="28"/>
      <c r="Y30" s="28"/>
      <c r="Z30" s="28"/>
      <c r="AA30" s="28"/>
      <c r="AB30" s="28"/>
      <c r="AC30" s="28"/>
      <c r="AD30" s="28"/>
      <c r="AE30" s="28"/>
    </row>
    <row r="31" spans="1:31" s="8" customFormat="1" ht="16.5" customHeight="1" x14ac:dyDescent="0.2">
      <c r="A31" s="98"/>
      <c r="B31" s="99"/>
      <c r="C31" s="98"/>
      <c r="D31" s="98"/>
      <c r="E31" s="304" t="s">
        <v>1</v>
      </c>
      <c r="F31" s="304"/>
      <c r="G31" s="304"/>
      <c r="H31" s="304"/>
      <c r="I31" s="98"/>
      <c r="J31" s="98"/>
      <c r="K31" s="98"/>
      <c r="L31" s="100"/>
      <c r="S31" s="98"/>
      <c r="T31" s="98"/>
      <c r="U31" s="98"/>
      <c r="V31" s="98"/>
      <c r="W31" s="98"/>
      <c r="X31" s="98"/>
      <c r="Y31" s="98"/>
      <c r="Z31" s="98"/>
      <c r="AA31" s="98"/>
      <c r="AB31" s="98"/>
      <c r="AC31" s="98"/>
      <c r="AD31" s="98"/>
      <c r="AE31" s="98"/>
    </row>
    <row r="32" spans="1:31" s="2" customFormat="1" ht="6.95" customHeight="1" x14ac:dyDescent="0.2">
      <c r="A32" s="28"/>
      <c r="B32" s="29"/>
      <c r="C32" s="28"/>
      <c r="D32" s="28"/>
      <c r="E32" s="28"/>
      <c r="F32" s="28"/>
      <c r="G32" s="28"/>
      <c r="H32" s="28"/>
      <c r="I32" s="28"/>
      <c r="J32" s="28"/>
      <c r="K32" s="28"/>
      <c r="L32" s="40"/>
      <c r="S32" s="28"/>
      <c r="T32" s="28"/>
      <c r="U32" s="28"/>
      <c r="V32" s="28"/>
      <c r="W32" s="28"/>
      <c r="X32" s="28"/>
      <c r="Y32" s="28"/>
      <c r="Z32" s="28"/>
      <c r="AA32" s="28"/>
      <c r="AB32" s="28"/>
      <c r="AC32" s="28"/>
      <c r="AD32" s="28"/>
      <c r="AE32" s="28"/>
    </row>
    <row r="33" spans="1:31" s="2" customFormat="1" ht="6.95" customHeight="1" x14ac:dyDescent="0.2">
      <c r="A33" s="28"/>
      <c r="B33" s="29"/>
      <c r="C33" s="28"/>
      <c r="D33" s="64"/>
      <c r="E33" s="64"/>
      <c r="F33" s="64"/>
      <c r="G33" s="64"/>
      <c r="H33" s="64"/>
      <c r="I33" s="64"/>
      <c r="J33" s="64"/>
      <c r="K33" s="64"/>
      <c r="L33" s="40"/>
      <c r="S33" s="28"/>
      <c r="T33" s="28"/>
      <c r="U33" s="28"/>
      <c r="V33" s="28"/>
      <c r="W33" s="28"/>
      <c r="X33" s="28"/>
      <c r="Y33" s="28"/>
      <c r="Z33" s="28"/>
      <c r="AA33" s="28"/>
      <c r="AB33" s="28"/>
      <c r="AC33" s="28"/>
      <c r="AD33" s="28"/>
      <c r="AE33" s="28"/>
    </row>
    <row r="34" spans="1:31" s="2" customFormat="1" ht="25.35" customHeight="1" x14ac:dyDescent="0.2">
      <c r="A34" s="28"/>
      <c r="B34" s="29"/>
      <c r="C34" s="28"/>
      <c r="D34" s="101" t="s">
        <v>29</v>
      </c>
      <c r="E34" s="28"/>
      <c r="F34" s="28"/>
      <c r="G34" s="28"/>
      <c r="H34" s="28"/>
      <c r="I34" s="28"/>
      <c r="J34" s="69"/>
      <c r="K34" s="28"/>
      <c r="L34" s="40"/>
      <c r="S34" s="28"/>
      <c r="T34" s="28"/>
      <c r="U34" s="28"/>
      <c r="V34" s="28"/>
      <c r="W34" s="28"/>
      <c r="X34" s="28"/>
      <c r="Y34" s="28"/>
      <c r="Z34" s="28"/>
      <c r="AA34" s="28"/>
      <c r="AB34" s="28"/>
      <c r="AC34" s="28"/>
      <c r="AD34" s="28"/>
      <c r="AE34" s="28"/>
    </row>
    <row r="35" spans="1:31" s="2" customFormat="1" ht="6.95" customHeight="1" x14ac:dyDescent="0.2">
      <c r="A35" s="28"/>
      <c r="B35" s="29"/>
      <c r="C35" s="28"/>
      <c r="D35" s="64"/>
      <c r="E35" s="64"/>
      <c r="F35" s="64"/>
      <c r="G35" s="64"/>
      <c r="H35" s="64"/>
      <c r="I35" s="64"/>
      <c r="J35" s="64"/>
      <c r="K35" s="64"/>
      <c r="L35" s="40"/>
      <c r="S35" s="28"/>
      <c r="T35" s="28"/>
      <c r="U35" s="28"/>
      <c r="V35" s="28"/>
      <c r="W35" s="28"/>
      <c r="X35" s="28"/>
      <c r="Y35" s="28"/>
      <c r="Z35" s="28"/>
      <c r="AA35" s="28"/>
      <c r="AB35" s="28"/>
      <c r="AC35" s="28"/>
      <c r="AD35" s="28"/>
      <c r="AE35" s="28"/>
    </row>
    <row r="36" spans="1:31" s="2" customFormat="1" ht="14.45" customHeight="1" x14ac:dyDescent="0.2">
      <c r="A36" s="28"/>
      <c r="B36" s="29"/>
      <c r="C36" s="28"/>
      <c r="D36" s="28"/>
      <c r="E36" s="28"/>
      <c r="F36" s="32" t="s">
        <v>31</v>
      </c>
      <c r="G36" s="28"/>
      <c r="H36" s="28"/>
      <c r="I36" s="32" t="s">
        <v>30</v>
      </c>
      <c r="J36" s="32" t="s">
        <v>32</v>
      </c>
      <c r="K36" s="28"/>
      <c r="L36" s="40"/>
      <c r="S36" s="28"/>
      <c r="T36" s="28"/>
      <c r="U36" s="28"/>
      <c r="V36" s="28"/>
      <c r="W36" s="28"/>
      <c r="X36" s="28"/>
      <c r="Y36" s="28"/>
      <c r="Z36" s="28"/>
      <c r="AA36" s="28"/>
      <c r="AB36" s="28"/>
      <c r="AC36" s="28"/>
      <c r="AD36" s="28"/>
      <c r="AE36" s="28"/>
    </row>
    <row r="37" spans="1:31" s="2" customFormat="1" ht="14.45" customHeight="1" x14ac:dyDescent="0.2">
      <c r="A37" s="28"/>
      <c r="B37" s="29"/>
      <c r="C37" s="28"/>
      <c r="D37" s="97" t="s">
        <v>33</v>
      </c>
      <c r="E37" s="34" t="s">
        <v>34</v>
      </c>
      <c r="F37" s="102">
        <f>ROUND((SUM(BE131:BE203)),  2)</f>
        <v>0</v>
      </c>
      <c r="G37" s="103"/>
      <c r="H37" s="103"/>
      <c r="I37" s="104">
        <v>0.2</v>
      </c>
      <c r="J37" s="102">
        <f>ROUND(((SUM(BE131:BE203))*I37),  2)</f>
        <v>0</v>
      </c>
      <c r="K37" s="28"/>
      <c r="L37" s="40"/>
      <c r="S37" s="28"/>
      <c r="T37" s="28"/>
      <c r="U37" s="28"/>
      <c r="V37" s="28"/>
      <c r="W37" s="28"/>
      <c r="X37" s="28"/>
      <c r="Y37" s="28"/>
      <c r="Z37" s="28"/>
      <c r="AA37" s="28"/>
      <c r="AB37" s="28"/>
      <c r="AC37" s="28"/>
      <c r="AD37" s="28"/>
      <c r="AE37" s="28"/>
    </row>
    <row r="38" spans="1:31" s="2" customFormat="1" ht="14.45" customHeight="1" x14ac:dyDescent="0.2">
      <c r="A38" s="28"/>
      <c r="B38" s="29"/>
      <c r="C38" s="28"/>
      <c r="D38" s="28"/>
      <c r="E38" s="34" t="s">
        <v>35</v>
      </c>
      <c r="F38" s="105"/>
      <c r="G38" s="28"/>
      <c r="H38" s="28"/>
      <c r="I38" s="106">
        <v>0.2</v>
      </c>
      <c r="J38" s="105"/>
      <c r="K38" s="28"/>
      <c r="L38" s="40"/>
      <c r="S38" s="28"/>
      <c r="T38" s="28"/>
      <c r="U38" s="28"/>
      <c r="V38" s="28"/>
      <c r="W38" s="28"/>
      <c r="X38" s="28"/>
      <c r="Y38" s="28"/>
      <c r="Z38" s="28"/>
      <c r="AA38" s="28"/>
      <c r="AB38" s="28"/>
      <c r="AC38" s="28"/>
      <c r="AD38" s="28"/>
      <c r="AE38" s="28"/>
    </row>
    <row r="39" spans="1:31" s="2" customFormat="1" ht="14.45" hidden="1" customHeight="1" x14ac:dyDescent="0.2">
      <c r="A39" s="28"/>
      <c r="B39" s="29"/>
      <c r="C39" s="28"/>
      <c r="D39" s="28"/>
      <c r="E39" s="25" t="s">
        <v>36</v>
      </c>
      <c r="F39" s="105">
        <f>ROUND((SUM(BG131:BG203)),  2)</f>
        <v>0</v>
      </c>
      <c r="G39" s="28"/>
      <c r="H39" s="28"/>
      <c r="I39" s="106">
        <v>0.2</v>
      </c>
      <c r="J39" s="105">
        <f>0</f>
        <v>0</v>
      </c>
      <c r="K39" s="28"/>
      <c r="L39" s="40"/>
      <c r="S39" s="28"/>
      <c r="T39" s="28"/>
      <c r="U39" s="28"/>
      <c r="V39" s="28"/>
      <c r="W39" s="28"/>
      <c r="X39" s="28"/>
      <c r="Y39" s="28"/>
      <c r="Z39" s="28"/>
      <c r="AA39" s="28"/>
      <c r="AB39" s="28"/>
      <c r="AC39" s="28"/>
      <c r="AD39" s="28"/>
      <c r="AE39" s="28"/>
    </row>
    <row r="40" spans="1:31" s="2" customFormat="1" ht="14.45" hidden="1" customHeight="1" x14ac:dyDescent="0.2">
      <c r="A40" s="28"/>
      <c r="B40" s="29"/>
      <c r="C40" s="28"/>
      <c r="D40" s="28"/>
      <c r="E40" s="25" t="s">
        <v>37</v>
      </c>
      <c r="F40" s="105">
        <f>ROUND((SUM(BH131:BH203)),  2)</f>
        <v>0</v>
      </c>
      <c r="G40" s="28"/>
      <c r="H40" s="28"/>
      <c r="I40" s="106">
        <v>0.2</v>
      </c>
      <c r="J40" s="105">
        <f>0</f>
        <v>0</v>
      </c>
      <c r="K40" s="28"/>
      <c r="L40" s="40"/>
      <c r="S40" s="28"/>
      <c r="T40" s="28"/>
      <c r="U40" s="28"/>
      <c r="V40" s="28"/>
      <c r="W40" s="28"/>
      <c r="X40" s="28"/>
      <c r="Y40" s="28"/>
      <c r="Z40" s="28"/>
      <c r="AA40" s="28"/>
      <c r="AB40" s="28"/>
      <c r="AC40" s="28"/>
      <c r="AD40" s="28"/>
      <c r="AE40" s="28"/>
    </row>
    <row r="41" spans="1:31" s="2" customFormat="1" ht="14.45" hidden="1" customHeight="1" x14ac:dyDescent="0.2">
      <c r="A41" s="28"/>
      <c r="B41" s="29"/>
      <c r="C41" s="28"/>
      <c r="D41" s="28"/>
      <c r="E41" s="34" t="s">
        <v>38</v>
      </c>
      <c r="F41" s="102">
        <f>ROUND((SUM(BI131:BI203)),  2)</f>
        <v>0</v>
      </c>
      <c r="G41" s="103"/>
      <c r="H41" s="103"/>
      <c r="I41" s="104">
        <v>0</v>
      </c>
      <c r="J41" s="102">
        <f>0</f>
        <v>0</v>
      </c>
      <c r="K41" s="28"/>
      <c r="L41" s="40"/>
      <c r="S41" s="28"/>
      <c r="T41" s="28"/>
      <c r="U41" s="28"/>
      <c r="V41" s="28"/>
      <c r="W41" s="28"/>
      <c r="X41" s="28"/>
      <c r="Y41" s="28"/>
      <c r="Z41" s="28"/>
      <c r="AA41" s="28"/>
      <c r="AB41" s="28"/>
      <c r="AC41" s="28"/>
      <c r="AD41" s="28"/>
      <c r="AE41" s="28"/>
    </row>
    <row r="42" spans="1:31" s="2" customFormat="1" ht="6.95" customHeight="1" x14ac:dyDescent="0.2">
      <c r="A42" s="28"/>
      <c r="B42" s="29"/>
      <c r="C42" s="28"/>
      <c r="D42" s="28"/>
      <c r="E42" s="28"/>
      <c r="F42" s="28"/>
      <c r="G42" s="28"/>
      <c r="H42" s="28"/>
      <c r="I42" s="28"/>
      <c r="J42" s="28"/>
      <c r="K42" s="28"/>
      <c r="L42" s="40"/>
      <c r="S42" s="28"/>
      <c r="T42" s="28"/>
      <c r="U42" s="28"/>
      <c r="V42" s="28"/>
      <c r="W42" s="28"/>
      <c r="X42" s="28"/>
      <c r="Y42" s="28"/>
      <c r="Z42" s="28"/>
      <c r="AA42" s="28"/>
      <c r="AB42" s="28"/>
      <c r="AC42" s="28"/>
      <c r="AD42" s="28"/>
      <c r="AE42" s="28"/>
    </row>
    <row r="43" spans="1:31" s="2" customFormat="1" ht="25.35" customHeight="1" x14ac:dyDescent="0.2">
      <c r="A43" s="28"/>
      <c r="B43" s="29"/>
      <c r="C43" s="107"/>
      <c r="D43" s="108" t="s">
        <v>39</v>
      </c>
      <c r="E43" s="58"/>
      <c r="F43" s="58"/>
      <c r="G43" s="109" t="s">
        <v>40</v>
      </c>
      <c r="H43" s="110" t="s">
        <v>41</v>
      </c>
      <c r="I43" s="58"/>
      <c r="J43" s="111"/>
      <c r="K43" s="112"/>
      <c r="L43" s="40"/>
      <c r="S43" s="28"/>
      <c r="T43" s="28"/>
      <c r="U43" s="28"/>
      <c r="V43" s="28"/>
      <c r="W43" s="28"/>
      <c r="X43" s="28"/>
      <c r="Y43" s="28"/>
      <c r="Z43" s="28"/>
      <c r="AA43" s="28"/>
      <c r="AB43" s="28"/>
      <c r="AC43" s="28"/>
      <c r="AD43" s="28"/>
      <c r="AE43" s="28"/>
    </row>
    <row r="44" spans="1:31" s="2" customFormat="1" ht="14.45" customHeight="1" x14ac:dyDescent="0.2">
      <c r="A44" s="28"/>
      <c r="B44" s="29"/>
      <c r="C44" s="28"/>
      <c r="D44" s="28"/>
      <c r="E44" s="28"/>
      <c r="F44" s="28"/>
      <c r="G44" s="28"/>
      <c r="H44" s="28"/>
      <c r="I44" s="28"/>
      <c r="J44" s="28"/>
      <c r="K44" s="28"/>
      <c r="L44" s="40"/>
      <c r="S44" s="28"/>
      <c r="T44" s="28"/>
      <c r="U44" s="28"/>
      <c r="V44" s="28"/>
      <c r="W44" s="28"/>
      <c r="X44" s="28"/>
      <c r="Y44" s="28"/>
      <c r="Z44" s="28"/>
      <c r="AA44" s="28"/>
      <c r="AB44" s="28"/>
      <c r="AC44" s="28"/>
      <c r="AD44" s="28"/>
      <c r="AE44" s="28"/>
    </row>
    <row r="45" spans="1:31" s="1" customFormat="1" ht="14.45" customHeight="1" x14ac:dyDescent="0.2">
      <c r="B45" s="19"/>
      <c r="L45" s="19"/>
    </row>
    <row r="46" spans="1:31" s="1" customFormat="1" ht="14.45" customHeight="1" x14ac:dyDescent="0.2">
      <c r="B46" s="19"/>
      <c r="L46" s="19"/>
    </row>
    <row r="47" spans="1:31" s="1" customFormat="1" ht="14.45" customHeight="1" x14ac:dyDescent="0.2">
      <c r="B47" s="19"/>
      <c r="L47" s="19"/>
    </row>
    <row r="48" spans="1:31" s="1" customFormat="1" ht="14.45" customHeight="1" x14ac:dyDescent="0.2">
      <c r="B48" s="19"/>
      <c r="L48" s="19"/>
    </row>
    <row r="49" spans="1:31" s="1" customFormat="1" ht="14.45" customHeight="1" x14ac:dyDescent="0.2">
      <c r="B49" s="19"/>
      <c r="L49" s="19"/>
    </row>
    <row r="50" spans="1:31" s="2" customFormat="1" ht="14.45" customHeight="1" x14ac:dyDescent="0.2">
      <c r="B50" s="40"/>
      <c r="D50" s="41" t="s">
        <v>42</v>
      </c>
      <c r="E50" s="42"/>
      <c r="F50" s="42"/>
      <c r="G50" s="41" t="s">
        <v>43</v>
      </c>
      <c r="H50" s="42"/>
      <c r="I50" s="42"/>
      <c r="J50" s="42"/>
      <c r="K50" s="42"/>
      <c r="L50" s="40"/>
    </row>
    <row r="51" spans="1:31" x14ac:dyDescent="0.2">
      <c r="B51" s="19"/>
      <c r="L51" s="19"/>
    </row>
    <row r="52" spans="1:31" x14ac:dyDescent="0.2">
      <c r="B52" s="19"/>
      <c r="L52" s="19"/>
    </row>
    <row r="53" spans="1:31" x14ac:dyDescent="0.2">
      <c r="B53" s="19"/>
      <c r="L53" s="19"/>
    </row>
    <row r="54" spans="1:31" x14ac:dyDescent="0.2">
      <c r="B54" s="19"/>
      <c r="L54" s="19"/>
    </row>
    <row r="55" spans="1:31" x14ac:dyDescent="0.2">
      <c r="B55" s="19"/>
      <c r="L55" s="19"/>
    </row>
    <row r="56" spans="1:31" x14ac:dyDescent="0.2">
      <c r="B56" s="19"/>
      <c r="L56" s="19"/>
    </row>
    <row r="57" spans="1:31" x14ac:dyDescent="0.2">
      <c r="B57" s="19"/>
      <c r="L57" s="19"/>
    </row>
    <row r="58" spans="1:31" x14ac:dyDescent="0.2">
      <c r="B58" s="19"/>
      <c r="L58" s="19"/>
    </row>
    <row r="59" spans="1:31" x14ac:dyDescent="0.2">
      <c r="B59" s="19"/>
      <c r="L59" s="19"/>
    </row>
    <row r="60" spans="1:31" x14ac:dyDescent="0.2">
      <c r="B60" s="19"/>
      <c r="L60" s="19"/>
    </row>
    <row r="61" spans="1:31" s="2" customFormat="1" ht="12.75" x14ac:dyDescent="0.2">
      <c r="A61" s="28"/>
      <c r="B61" s="29"/>
      <c r="C61" s="28"/>
      <c r="D61" s="43" t="s">
        <v>44</v>
      </c>
      <c r="E61" s="31"/>
      <c r="F61" s="113" t="s">
        <v>45</v>
      </c>
      <c r="G61" s="43" t="s">
        <v>44</v>
      </c>
      <c r="H61" s="31"/>
      <c r="I61" s="31"/>
      <c r="J61" s="114" t="s">
        <v>45</v>
      </c>
      <c r="K61" s="31"/>
      <c r="L61" s="40"/>
      <c r="S61" s="28"/>
      <c r="T61" s="28"/>
      <c r="U61" s="28"/>
      <c r="V61" s="28"/>
      <c r="W61" s="28"/>
      <c r="X61" s="28"/>
      <c r="Y61" s="28"/>
      <c r="Z61" s="28"/>
      <c r="AA61" s="28"/>
      <c r="AB61" s="28"/>
      <c r="AC61" s="28"/>
      <c r="AD61" s="28"/>
      <c r="AE61" s="28"/>
    </row>
    <row r="62" spans="1:31" x14ac:dyDescent="0.2">
      <c r="B62" s="19"/>
      <c r="L62" s="19"/>
    </row>
    <row r="63" spans="1:31" x14ac:dyDescent="0.2">
      <c r="B63" s="19"/>
      <c r="L63" s="19"/>
    </row>
    <row r="64" spans="1:31" x14ac:dyDescent="0.2">
      <c r="B64" s="19"/>
      <c r="L64" s="19"/>
    </row>
    <row r="65" spans="1:31" s="2" customFormat="1" ht="12.75" x14ac:dyDescent="0.2">
      <c r="A65" s="28"/>
      <c r="B65" s="29"/>
      <c r="C65" s="28"/>
      <c r="D65" s="41" t="s">
        <v>46</v>
      </c>
      <c r="E65" s="44"/>
      <c r="F65" s="44"/>
      <c r="G65" s="41" t="s">
        <v>47</v>
      </c>
      <c r="H65" s="44"/>
      <c r="I65" s="44"/>
      <c r="J65" s="44"/>
      <c r="K65" s="44"/>
      <c r="L65" s="40"/>
      <c r="S65" s="28"/>
      <c r="T65" s="28"/>
      <c r="U65" s="28"/>
      <c r="V65" s="28"/>
      <c r="W65" s="28"/>
      <c r="X65" s="28"/>
      <c r="Y65" s="28"/>
      <c r="Z65" s="28"/>
      <c r="AA65" s="28"/>
      <c r="AB65" s="28"/>
      <c r="AC65" s="28"/>
      <c r="AD65" s="28"/>
      <c r="AE65" s="28"/>
    </row>
    <row r="66" spans="1:31" x14ac:dyDescent="0.2">
      <c r="B66" s="19"/>
      <c r="L66" s="19"/>
    </row>
    <row r="67" spans="1:31" x14ac:dyDescent="0.2">
      <c r="B67" s="19"/>
      <c r="L67" s="19"/>
    </row>
    <row r="68" spans="1:31" x14ac:dyDescent="0.2">
      <c r="B68" s="19"/>
      <c r="L68" s="19"/>
    </row>
    <row r="69" spans="1:31" x14ac:dyDescent="0.2">
      <c r="B69" s="19"/>
      <c r="L69" s="19"/>
    </row>
    <row r="70" spans="1:31" x14ac:dyDescent="0.2">
      <c r="B70" s="19"/>
      <c r="L70" s="19"/>
    </row>
    <row r="71" spans="1:31" x14ac:dyDescent="0.2">
      <c r="B71" s="19"/>
      <c r="L71" s="19"/>
    </row>
    <row r="72" spans="1:31" x14ac:dyDescent="0.2">
      <c r="B72" s="19"/>
      <c r="L72" s="19"/>
    </row>
    <row r="73" spans="1:31" x14ac:dyDescent="0.2">
      <c r="B73" s="19"/>
      <c r="L73" s="19"/>
    </row>
    <row r="74" spans="1:31" x14ac:dyDescent="0.2">
      <c r="B74" s="19"/>
      <c r="L74" s="19"/>
    </row>
    <row r="75" spans="1:31" x14ac:dyDescent="0.2">
      <c r="B75" s="19"/>
      <c r="L75" s="19"/>
    </row>
    <row r="76" spans="1:31" s="2" customFormat="1" ht="12.75" x14ac:dyDescent="0.2">
      <c r="A76" s="28"/>
      <c r="B76" s="29"/>
      <c r="C76" s="28"/>
      <c r="D76" s="43" t="s">
        <v>44</v>
      </c>
      <c r="E76" s="31"/>
      <c r="F76" s="113" t="s">
        <v>45</v>
      </c>
      <c r="G76" s="43" t="s">
        <v>44</v>
      </c>
      <c r="H76" s="31"/>
      <c r="I76" s="31"/>
      <c r="J76" s="114" t="s">
        <v>45</v>
      </c>
      <c r="K76" s="31"/>
      <c r="L76" s="40"/>
      <c r="S76" s="28"/>
      <c r="T76" s="28"/>
      <c r="U76" s="28"/>
      <c r="V76" s="28"/>
      <c r="W76" s="28"/>
      <c r="X76" s="28"/>
      <c r="Y76" s="28"/>
      <c r="Z76" s="28"/>
      <c r="AA76" s="28"/>
      <c r="AB76" s="28"/>
      <c r="AC76" s="28"/>
      <c r="AD76" s="28"/>
      <c r="AE76" s="28"/>
    </row>
    <row r="77" spans="1:31" s="2" customFormat="1" ht="14.45" customHeight="1" x14ac:dyDescent="0.2">
      <c r="A77" s="28"/>
      <c r="B77" s="45"/>
      <c r="C77" s="46"/>
      <c r="D77" s="46"/>
      <c r="E77" s="46"/>
      <c r="F77" s="46"/>
      <c r="G77" s="46"/>
      <c r="H77" s="46"/>
      <c r="I77" s="46"/>
      <c r="J77" s="46"/>
      <c r="K77" s="46"/>
      <c r="L77" s="40"/>
      <c r="S77" s="28"/>
      <c r="T77" s="28"/>
      <c r="U77" s="28"/>
      <c r="V77" s="28"/>
      <c r="W77" s="28"/>
      <c r="X77" s="28"/>
      <c r="Y77" s="28"/>
      <c r="Z77" s="28"/>
      <c r="AA77" s="28"/>
      <c r="AB77" s="28"/>
      <c r="AC77" s="28"/>
      <c r="AD77" s="28"/>
      <c r="AE77" s="28"/>
    </row>
    <row r="81" spans="1:31" s="2" customFormat="1" ht="6.95" customHeight="1" x14ac:dyDescent="0.2">
      <c r="A81" s="28"/>
      <c r="B81" s="47"/>
      <c r="C81" s="48"/>
      <c r="D81" s="48"/>
      <c r="E81" s="48"/>
      <c r="F81" s="48"/>
      <c r="G81" s="48"/>
      <c r="H81" s="48"/>
      <c r="I81" s="48"/>
      <c r="J81" s="48"/>
      <c r="K81" s="48"/>
      <c r="L81" s="40"/>
      <c r="S81" s="28"/>
      <c r="T81" s="28"/>
      <c r="U81" s="28"/>
      <c r="V81" s="28"/>
      <c r="W81" s="28"/>
      <c r="X81" s="28"/>
      <c r="Y81" s="28"/>
      <c r="Z81" s="28"/>
      <c r="AA81" s="28"/>
      <c r="AB81" s="28"/>
      <c r="AC81" s="28"/>
      <c r="AD81" s="28"/>
      <c r="AE81" s="28"/>
    </row>
    <row r="82" spans="1:31" s="2" customFormat="1" ht="24.95" customHeight="1" x14ac:dyDescent="0.2">
      <c r="A82" s="28"/>
      <c r="B82" s="29"/>
      <c r="C82" s="20" t="s">
        <v>145</v>
      </c>
      <c r="D82" s="28"/>
      <c r="E82" s="28"/>
      <c r="F82" s="28"/>
      <c r="G82" s="28"/>
      <c r="H82" s="28"/>
      <c r="I82" s="28"/>
      <c r="J82" s="28"/>
      <c r="K82" s="28"/>
      <c r="L82" s="40"/>
      <c r="S82" s="28"/>
      <c r="T82" s="28"/>
      <c r="U82" s="28"/>
      <c r="V82" s="28"/>
      <c r="W82" s="28"/>
      <c r="X82" s="28"/>
      <c r="Y82" s="28"/>
      <c r="Z82" s="28"/>
      <c r="AA82" s="28"/>
      <c r="AB82" s="28"/>
      <c r="AC82" s="28"/>
      <c r="AD82" s="28"/>
      <c r="AE82" s="28"/>
    </row>
    <row r="83" spans="1:31" s="2" customFormat="1" ht="6.95" customHeight="1" x14ac:dyDescent="0.2">
      <c r="A83" s="28"/>
      <c r="B83" s="29"/>
      <c r="C83" s="28"/>
      <c r="D83" s="28"/>
      <c r="E83" s="28"/>
      <c r="F83" s="28"/>
      <c r="G83" s="28"/>
      <c r="H83" s="28"/>
      <c r="I83" s="28"/>
      <c r="J83" s="28"/>
      <c r="K83" s="28"/>
      <c r="L83" s="40"/>
      <c r="S83" s="28"/>
      <c r="T83" s="28"/>
      <c r="U83" s="28"/>
      <c r="V83" s="28"/>
      <c r="W83" s="28"/>
      <c r="X83" s="28"/>
      <c r="Y83" s="28"/>
      <c r="Z83" s="28"/>
      <c r="AA83" s="28"/>
      <c r="AB83" s="28"/>
      <c r="AC83" s="28"/>
      <c r="AD83" s="28"/>
      <c r="AE83" s="28"/>
    </row>
    <row r="84" spans="1:31" s="2" customFormat="1" ht="12" customHeight="1" x14ac:dyDescent="0.2">
      <c r="A84" s="28"/>
      <c r="B84" s="29"/>
      <c r="C84" s="25" t="s">
        <v>11</v>
      </c>
      <c r="D84" s="28"/>
      <c r="E84" s="28"/>
      <c r="F84" s="28"/>
      <c r="G84" s="28"/>
      <c r="H84" s="28"/>
      <c r="I84" s="28"/>
      <c r="J84" s="28"/>
      <c r="K84" s="28"/>
      <c r="L84" s="40"/>
      <c r="S84" s="28"/>
      <c r="T84" s="28"/>
      <c r="U84" s="28"/>
      <c r="V84" s="28"/>
      <c r="W84" s="28"/>
      <c r="X84" s="28"/>
      <c r="Y84" s="28"/>
      <c r="Z84" s="28"/>
      <c r="AA84" s="28"/>
      <c r="AB84" s="28"/>
      <c r="AC84" s="28"/>
      <c r="AD84" s="28"/>
      <c r="AE84" s="28"/>
    </row>
    <row r="85" spans="1:31" s="2" customFormat="1" ht="16.5" customHeight="1" x14ac:dyDescent="0.2">
      <c r="A85" s="28"/>
      <c r="B85" s="29"/>
      <c r="C85" s="28"/>
      <c r="D85" s="28"/>
      <c r="E85" s="353" t="str">
        <f>E7</f>
        <v>Lipany OOPZ, Rekonštrukcia objektu</v>
      </c>
      <c r="F85" s="354"/>
      <c r="G85" s="354"/>
      <c r="H85" s="354"/>
      <c r="I85" s="28"/>
      <c r="J85" s="28"/>
      <c r="K85" s="28"/>
      <c r="L85" s="40"/>
      <c r="S85" s="28"/>
      <c r="T85" s="28"/>
      <c r="U85" s="28"/>
      <c r="V85" s="28"/>
      <c r="W85" s="28"/>
      <c r="X85" s="28"/>
      <c r="Y85" s="28"/>
      <c r="Z85" s="28"/>
      <c r="AA85" s="28"/>
      <c r="AB85" s="28"/>
      <c r="AC85" s="28"/>
      <c r="AD85" s="28"/>
      <c r="AE85" s="28"/>
    </row>
    <row r="86" spans="1:31" s="1" customFormat="1" ht="12" customHeight="1" x14ac:dyDescent="0.2">
      <c r="B86" s="19"/>
      <c r="C86" s="25" t="s">
        <v>139</v>
      </c>
      <c r="E86" s="202"/>
      <c r="F86" s="202"/>
      <c r="G86" s="202"/>
      <c r="H86" s="202"/>
      <c r="L86" s="19"/>
    </row>
    <row r="87" spans="1:31" s="1" customFormat="1" ht="16.5" customHeight="1" x14ac:dyDescent="0.2">
      <c r="B87" s="19"/>
      <c r="E87" s="353" t="s">
        <v>140</v>
      </c>
      <c r="F87" s="356"/>
      <c r="G87" s="356"/>
      <c r="H87" s="356"/>
      <c r="L87" s="19"/>
    </row>
    <row r="88" spans="1:31" s="1" customFormat="1" ht="12" customHeight="1" x14ac:dyDescent="0.2">
      <c r="B88" s="19"/>
      <c r="C88" s="25" t="s">
        <v>141</v>
      </c>
      <c r="E88" s="202"/>
      <c r="F88" s="202"/>
      <c r="G88" s="202"/>
      <c r="H88" s="202"/>
      <c r="L88" s="19"/>
    </row>
    <row r="89" spans="1:31" s="2" customFormat="1" ht="16.5" customHeight="1" x14ac:dyDescent="0.2">
      <c r="A89" s="28"/>
      <c r="B89" s="29"/>
      <c r="C89" s="28"/>
      <c r="D89" s="28"/>
      <c r="E89" s="354" t="s">
        <v>142</v>
      </c>
      <c r="F89" s="355"/>
      <c r="G89" s="355"/>
      <c r="H89" s="355"/>
      <c r="I89" s="28"/>
      <c r="J89" s="28"/>
      <c r="K89" s="28"/>
      <c r="L89" s="40"/>
      <c r="S89" s="28"/>
      <c r="T89" s="28"/>
      <c r="U89" s="28"/>
      <c r="V89" s="28"/>
      <c r="W89" s="28"/>
      <c r="X89" s="28"/>
      <c r="Y89" s="28"/>
      <c r="Z89" s="28"/>
      <c r="AA89" s="28"/>
      <c r="AB89" s="28"/>
      <c r="AC89" s="28"/>
      <c r="AD89" s="28"/>
      <c r="AE89" s="28"/>
    </row>
    <row r="90" spans="1:31" s="2" customFormat="1" ht="12" customHeight="1" x14ac:dyDescent="0.2">
      <c r="A90" s="28"/>
      <c r="B90" s="29"/>
      <c r="C90" s="25" t="s">
        <v>143</v>
      </c>
      <c r="D90" s="28"/>
      <c r="E90" s="28"/>
      <c r="F90" s="2" t="s">
        <v>2883</v>
      </c>
      <c r="G90" s="28"/>
      <c r="H90" s="28"/>
      <c r="I90" s="28"/>
      <c r="J90" s="28"/>
      <c r="K90" s="28"/>
      <c r="L90" s="40"/>
      <c r="S90" s="28"/>
      <c r="T90" s="28"/>
      <c r="U90" s="28"/>
      <c r="V90" s="28"/>
      <c r="W90" s="28"/>
      <c r="X90" s="28"/>
      <c r="Y90" s="28"/>
      <c r="Z90" s="28"/>
      <c r="AA90" s="28"/>
      <c r="AB90" s="28"/>
      <c r="AC90" s="28"/>
      <c r="AD90" s="28"/>
      <c r="AE90" s="28"/>
    </row>
    <row r="91" spans="1:31" s="2" customFormat="1" ht="16.5" customHeight="1" x14ac:dyDescent="0.2">
      <c r="A91" s="28"/>
      <c r="B91" s="29"/>
      <c r="C91" s="28"/>
      <c r="D91" s="28"/>
      <c r="E91" s="333" t="str">
        <f>E13</f>
        <v>4 - Ostatné</v>
      </c>
      <c r="F91" s="357"/>
      <c r="G91" s="357"/>
      <c r="H91" s="357"/>
      <c r="I91" s="28"/>
      <c r="J91" s="28"/>
      <c r="K91" s="28"/>
      <c r="L91" s="40"/>
      <c r="S91" s="28"/>
      <c r="T91" s="28"/>
      <c r="U91" s="28"/>
      <c r="V91" s="28"/>
      <c r="W91" s="28"/>
      <c r="X91" s="28"/>
      <c r="Y91" s="28"/>
      <c r="Z91" s="28"/>
      <c r="AA91" s="28"/>
      <c r="AB91" s="28"/>
      <c r="AC91" s="28"/>
      <c r="AD91" s="28"/>
      <c r="AE91" s="28"/>
    </row>
    <row r="92" spans="1:31" s="2" customFormat="1" ht="6.95" customHeight="1" x14ac:dyDescent="0.2">
      <c r="A92" s="28"/>
      <c r="B92" s="29"/>
      <c r="C92" s="28"/>
      <c r="D92" s="28"/>
      <c r="E92" s="28"/>
      <c r="F92" s="28"/>
      <c r="G92" s="28"/>
      <c r="H92" s="28"/>
      <c r="I92" s="28"/>
      <c r="J92" s="28"/>
      <c r="K92" s="28"/>
      <c r="L92" s="40"/>
      <c r="S92" s="28"/>
      <c r="T92" s="28"/>
      <c r="U92" s="28"/>
      <c r="V92" s="28"/>
      <c r="W92" s="28"/>
      <c r="X92" s="28"/>
      <c r="Y92" s="28"/>
      <c r="Z92" s="28"/>
      <c r="AA92" s="28"/>
      <c r="AB92" s="28"/>
      <c r="AC92" s="28"/>
      <c r="AD92" s="28"/>
      <c r="AE92" s="28"/>
    </row>
    <row r="93" spans="1:31" s="2" customFormat="1" ht="12" customHeight="1" x14ac:dyDescent="0.2">
      <c r="A93" s="28"/>
      <c r="B93" s="29"/>
      <c r="C93" s="25" t="s">
        <v>15</v>
      </c>
      <c r="D93" s="28"/>
      <c r="E93" s="28"/>
      <c r="F93" s="23" t="str">
        <f>F16</f>
        <v xml:space="preserve"> </v>
      </c>
      <c r="G93" s="28"/>
      <c r="H93" s="28"/>
      <c r="I93" s="25" t="s">
        <v>17</v>
      </c>
      <c r="J93" s="53" t="str">
        <f>IF(J16="","",J16)</f>
        <v>16.12.2022</v>
      </c>
      <c r="K93" s="28"/>
      <c r="L93" s="40"/>
      <c r="S93" s="28"/>
      <c r="T93" s="28"/>
      <c r="U93" s="28"/>
      <c r="V93" s="28"/>
      <c r="W93" s="28"/>
      <c r="X93" s="28"/>
      <c r="Y93" s="28"/>
      <c r="Z93" s="28"/>
      <c r="AA93" s="28"/>
      <c r="AB93" s="28"/>
      <c r="AC93" s="28"/>
      <c r="AD93" s="28"/>
      <c r="AE93" s="28"/>
    </row>
    <row r="94" spans="1:31" s="2" customFormat="1" ht="6.95" customHeight="1" x14ac:dyDescent="0.2">
      <c r="A94" s="28"/>
      <c r="B94" s="29"/>
      <c r="C94" s="28"/>
      <c r="D94" s="28"/>
      <c r="E94" s="28"/>
      <c r="F94" s="28"/>
      <c r="G94" s="28"/>
      <c r="H94" s="28"/>
      <c r="I94" s="28"/>
      <c r="J94" s="28"/>
      <c r="K94" s="28"/>
      <c r="L94" s="40"/>
      <c r="S94" s="28"/>
      <c r="T94" s="28"/>
      <c r="U94" s="28"/>
      <c r="V94" s="28"/>
      <c r="W94" s="28"/>
      <c r="X94" s="28"/>
      <c r="Y94" s="28"/>
      <c r="Z94" s="28"/>
      <c r="AA94" s="28"/>
      <c r="AB94" s="28"/>
      <c r="AC94" s="28"/>
      <c r="AD94" s="28"/>
      <c r="AE94" s="28"/>
    </row>
    <row r="95" spans="1:31" s="2" customFormat="1" ht="40.15" customHeight="1" x14ac:dyDescent="0.2">
      <c r="A95" s="28"/>
      <c r="B95" s="29"/>
      <c r="C95" s="25" t="s">
        <v>19</v>
      </c>
      <c r="D95" s="28"/>
      <c r="E95" s="28"/>
      <c r="F95" s="23" t="str">
        <f>E19</f>
        <v xml:space="preserve"> </v>
      </c>
      <c r="G95" s="28"/>
      <c r="H95" s="28"/>
      <c r="I95" s="25" t="s">
        <v>23</v>
      </c>
      <c r="J95" s="26" t="str">
        <f>E25</f>
        <v>LTK projekt, s.r.o., Jánošíkova 5, 0890 01 Prešov</v>
      </c>
      <c r="K95" s="28"/>
      <c r="L95" s="40"/>
      <c r="S95" s="28"/>
      <c r="T95" s="28"/>
      <c r="U95" s="28"/>
      <c r="V95" s="28"/>
      <c r="W95" s="28"/>
      <c r="X95" s="28"/>
      <c r="Y95" s="28"/>
      <c r="Z95" s="28"/>
      <c r="AA95" s="28"/>
      <c r="AB95" s="28"/>
      <c r="AC95" s="28"/>
      <c r="AD95" s="28"/>
      <c r="AE95" s="28"/>
    </row>
    <row r="96" spans="1:31" s="2" customFormat="1" ht="15.2" customHeight="1" x14ac:dyDescent="0.2">
      <c r="A96" s="28"/>
      <c r="B96" s="29"/>
      <c r="C96" s="25" t="s">
        <v>22</v>
      </c>
      <c r="D96" s="28"/>
      <c r="E96" s="28"/>
      <c r="F96" s="23" t="str">
        <f>IF(E22="","",E22)</f>
        <v xml:space="preserve"> </v>
      </c>
      <c r="G96" s="28"/>
      <c r="H96" s="28"/>
      <c r="I96" s="25" t="s">
        <v>26</v>
      </c>
      <c r="J96" s="26" t="str">
        <f>E28</f>
        <v>Ing. Ľubomnír Tkáč</v>
      </c>
      <c r="K96" s="28"/>
      <c r="L96" s="40"/>
      <c r="S96" s="28"/>
      <c r="T96" s="28"/>
      <c r="U96" s="28"/>
      <c r="V96" s="28"/>
      <c r="W96" s="28"/>
      <c r="X96" s="28"/>
      <c r="Y96" s="28"/>
      <c r="Z96" s="28"/>
      <c r="AA96" s="28"/>
      <c r="AB96" s="28"/>
      <c r="AC96" s="28"/>
      <c r="AD96" s="28"/>
      <c r="AE96" s="28"/>
    </row>
    <row r="97" spans="1:47" s="2" customFormat="1" ht="10.35" customHeight="1" x14ac:dyDescent="0.2">
      <c r="A97" s="28"/>
      <c r="B97" s="29"/>
      <c r="C97" s="28"/>
      <c r="D97" s="28"/>
      <c r="E97" s="28"/>
      <c r="F97" s="28"/>
      <c r="G97" s="28"/>
      <c r="H97" s="28"/>
      <c r="I97" s="28"/>
      <c r="J97" s="28"/>
      <c r="K97" s="28"/>
      <c r="L97" s="40"/>
      <c r="S97" s="28"/>
      <c r="T97" s="28"/>
      <c r="U97" s="28"/>
      <c r="V97" s="28"/>
      <c r="W97" s="28"/>
      <c r="X97" s="28"/>
      <c r="Y97" s="28"/>
      <c r="Z97" s="28"/>
      <c r="AA97" s="28"/>
      <c r="AB97" s="28"/>
      <c r="AC97" s="28"/>
      <c r="AD97" s="28"/>
      <c r="AE97" s="28"/>
    </row>
    <row r="98" spans="1:47" s="2" customFormat="1" ht="29.25" customHeight="1" x14ac:dyDescent="0.2">
      <c r="A98" s="28"/>
      <c r="B98" s="29"/>
      <c r="C98" s="115" t="s">
        <v>146</v>
      </c>
      <c r="D98" s="107"/>
      <c r="E98" s="107"/>
      <c r="F98" s="107"/>
      <c r="G98" s="107"/>
      <c r="H98" s="107"/>
      <c r="I98" s="107"/>
      <c r="J98" s="116" t="s">
        <v>147</v>
      </c>
      <c r="K98" s="107"/>
      <c r="L98" s="40"/>
      <c r="S98" s="28"/>
      <c r="T98" s="28"/>
      <c r="U98" s="28"/>
      <c r="V98" s="28"/>
      <c r="W98" s="28"/>
      <c r="X98" s="28"/>
      <c r="Y98" s="28"/>
      <c r="Z98" s="28"/>
      <c r="AA98" s="28"/>
      <c r="AB98" s="28"/>
      <c r="AC98" s="28"/>
      <c r="AD98" s="28"/>
      <c r="AE98" s="28"/>
    </row>
    <row r="99" spans="1:47" s="2" customFormat="1" ht="10.35" customHeight="1" x14ac:dyDescent="0.2">
      <c r="A99" s="28"/>
      <c r="B99" s="29"/>
      <c r="C99" s="28"/>
      <c r="D99" s="28"/>
      <c r="E99" s="28"/>
      <c r="F99" s="28"/>
      <c r="G99" s="28"/>
      <c r="H99" s="28"/>
      <c r="I99" s="28"/>
      <c r="J99" s="28"/>
      <c r="K99" s="28"/>
      <c r="L99" s="40"/>
      <c r="S99" s="28"/>
      <c r="T99" s="28"/>
      <c r="U99" s="28"/>
      <c r="V99" s="28"/>
      <c r="W99" s="28"/>
      <c r="X99" s="28"/>
      <c r="Y99" s="28"/>
      <c r="Z99" s="28"/>
      <c r="AA99" s="28"/>
      <c r="AB99" s="28"/>
      <c r="AC99" s="28"/>
      <c r="AD99" s="28"/>
      <c r="AE99" s="28"/>
    </row>
    <row r="100" spans="1:47" s="2" customFormat="1" ht="22.9" customHeight="1" x14ac:dyDescent="0.2">
      <c r="A100" s="28"/>
      <c r="B100" s="29"/>
      <c r="C100" s="117" t="s">
        <v>148</v>
      </c>
      <c r="D100" s="28"/>
      <c r="E100" s="28"/>
      <c r="F100" s="28"/>
      <c r="G100" s="28"/>
      <c r="H100" s="28"/>
      <c r="I100" s="28"/>
      <c r="J100" s="69"/>
      <c r="K100" s="28"/>
      <c r="L100" s="40"/>
      <c r="S100" s="28"/>
      <c r="T100" s="28"/>
      <c r="U100" s="28"/>
      <c r="V100" s="28"/>
      <c r="W100" s="28"/>
      <c r="X100" s="28"/>
      <c r="Y100" s="28"/>
      <c r="Z100" s="28"/>
      <c r="AA100" s="28"/>
      <c r="AB100" s="28"/>
      <c r="AC100" s="28"/>
      <c r="AD100" s="28"/>
      <c r="AE100" s="28"/>
      <c r="AU100" s="16" t="s">
        <v>149</v>
      </c>
    </row>
    <row r="101" spans="1:47" s="9" customFormat="1" ht="24.95" customHeight="1" x14ac:dyDescent="0.2">
      <c r="B101" s="118"/>
      <c r="D101" s="119" t="s">
        <v>150</v>
      </c>
      <c r="E101" s="120"/>
      <c r="F101" s="120"/>
      <c r="G101" s="120"/>
      <c r="H101" s="120"/>
      <c r="I101" s="120"/>
      <c r="J101" s="121"/>
      <c r="L101" s="118"/>
    </row>
    <row r="102" spans="1:47" s="10" customFormat="1" ht="19.899999999999999" customHeight="1" x14ac:dyDescent="0.2">
      <c r="B102" s="122"/>
      <c r="D102" s="123" t="s">
        <v>151</v>
      </c>
      <c r="E102" s="124"/>
      <c r="F102" s="124"/>
      <c r="G102" s="124"/>
      <c r="H102" s="124"/>
      <c r="I102" s="124"/>
      <c r="J102" s="125"/>
      <c r="L102" s="122"/>
    </row>
    <row r="103" spans="1:47" s="10" customFormat="1" ht="19.899999999999999" customHeight="1" x14ac:dyDescent="0.2">
      <c r="B103" s="122"/>
      <c r="D103" s="123" t="s">
        <v>152</v>
      </c>
      <c r="E103" s="124"/>
      <c r="F103" s="124"/>
      <c r="G103" s="124"/>
      <c r="H103" s="124"/>
      <c r="I103" s="124"/>
      <c r="J103" s="125"/>
      <c r="L103" s="122"/>
    </row>
    <row r="104" spans="1:47" s="10" customFormat="1" ht="19.899999999999999" customHeight="1" x14ac:dyDescent="0.2">
      <c r="B104" s="122"/>
      <c r="D104" s="123" t="s">
        <v>153</v>
      </c>
      <c r="E104" s="124"/>
      <c r="F104" s="124"/>
      <c r="G104" s="124"/>
      <c r="H104" s="124"/>
      <c r="I104" s="124"/>
      <c r="J104" s="125"/>
      <c r="L104" s="122"/>
    </row>
    <row r="105" spans="1:47" s="9" customFormat="1" ht="24.95" customHeight="1" x14ac:dyDescent="0.2">
      <c r="B105" s="118"/>
      <c r="D105" s="119" t="s">
        <v>154</v>
      </c>
      <c r="E105" s="120"/>
      <c r="F105" s="120"/>
      <c r="G105" s="120"/>
      <c r="H105" s="120"/>
      <c r="I105" s="120"/>
      <c r="J105" s="121"/>
      <c r="L105" s="118"/>
    </row>
    <row r="106" spans="1:47" s="10" customFormat="1" ht="19.899999999999999" customHeight="1" x14ac:dyDescent="0.2">
      <c r="B106" s="122"/>
      <c r="D106" s="123" t="s">
        <v>881</v>
      </c>
      <c r="E106" s="124"/>
      <c r="F106" s="124"/>
      <c r="G106" s="124"/>
      <c r="H106" s="124"/>
      <c r="I106" s="124"/>
      <c r="J106" s="125"/>
      <c r="L106" s="122"/>
    </row>
    <row r="107" spans="1:47" s="10" customFormat="1" ht="19.899999999999999" customHeight="1" x14ac:dyDescent="0.2">
      <c r="B107" s="122"/>
      <c r="D107" s="123" t="s">
        <v>160</v>
      </c>
      <c r="E107" s="124"/>
      <c r="F107" s="124"/>
      <c r="G107" s="124"/>
      <c r="H107" s="124"/>
      <c r="I107" s="124"/>
      <c r="J107" s="125"/>
      <c r="L107" s="122"/>
    </row>
    <row r="108" spans="1:47" s="2" customFormat="1" ht="21.75" customHeight="1" x14ac:dyDescent="0.2">
      <c r="A108" s="28"/>
      <c r="B108" s="29"/>
      <c r="C108" s="28"/>
      <c r="D108" s="28"/>
      <c r="E108" s="28"/>
      <c r="F108" s="28"/>
      <c r="G108" s="28"/>
      <c r="H108" s="28"/>
      <c r="I108" s="28"/>
      <c r="J108" s="28"/>
      <c r="K108" s="28"/>
      <c r="L108" s="40"/>
      <c r="S108" s="28"/>
      <c r="T108" s="28"/>
      <c r="U108" s="28"/>
      <c r="V108" s="28"/>
      <c r="W108" s="28"/>
      <c r="X108" s="28"/>
      <c r="Y108" s="28"/>
      <c r="Z108" s="28"/>
      <c r="AA108" s="28"/>
      <c r="AB108" s="28"/>
      <c r="AC108" s="28"/>
      <c r="AD108" s="28"/>
      <c r="AE108" s="28"/>
    </row>
    <row r="109" spans="1:47" s="2" customFormat="1" ht="6.95" customHeight="1" x14ac:dyDescent="0.2">
      <c r="A109" s="28"/>
      <c r="B109" s="45"/>
      <c r="C109" s="46"/>
      <c r="D109" s="46"/>
      <c r="E109" s="46"/>
      <c r="F109" s="46"/>
      <c r="G109" s="46"/>
      <c r="H109" s="46"/>
      <c r="I109" s="46"/>
      <c r="J109" s="46"/>
      <c r="K109" s="46"/>
      <c r="L109" s="40"/>
      <c r="S109" s="28"/>
      <c r="T109" s="28"/>
      <c r="U109" s="28"/>
      <c r="V109" s="28"/>
      <c r="W109" s="28"/>
      <c r="X109" s="28"/>
      <c r="Y109" s="28"/>
      <c r="Z109" s="28"/>
      <c r="AA109" s="28"/>
      <c r="AB109" s="28"/>
      <c r="AC109" s="28"/>
      <c r="AD109" s="28"/>
      <c r="AE109" s="28"/>
    </row>
    <row r="113" spans="1:31" s="2" customFormat="1" ht="6.95" customHeight="1" x14ac:dyDescent="0.2">
      <c r="A113" s="28"/>
      <c r="B113" s="47"/>
      <c r="C113" s="48"/>
      <c r="D113" s="48"/>
      <c r="E113" s="48"/>
      <c r="F113" s="48"/>
      <c r="G113" s="48"/>
      <c r="H113" s="48"/>
      <c r="I113" s="48"/>
      <c r="J113" s="48"/>
      <c r="K113" s="48"/>
      <c r="L113" s="40"/>
      <c r="S113" s="28"/>
      <c r="T113" s="28"/>
      <c r="U113" s="28"/>
      <c r="V113" s="28"/>
      <c r="W113" s="28"/>
      <c r="X113" s="28"/>
      <c r="Y113" s="28"/>
      <c r="Z113" s="28"/>
      <c r="AA113" s="28"/>
      <c r="AB113" s="28"/>
      <c r="AC113" s="28"/>
      <c r="AD113" s="28"/>
      <c r="AE113" s="28"/>
    </row>
    <row r="114" spans="1:31" s="2" customFormat="1" ht="24.95" customHeight="1" x14ac:dyDescent="0.2">
      <c r="A114" s="28"/>
      <c r="B114" s="29"/>
      <c r="C114" s="20" t="s">
        <v>161</v>
      </c>
      <c r="D114" s="28"/>
      <c r="E114" s="28"/>
      <c r="F114" s="28"/>
      <c r="G114" s="28"/>
      <c r="H114" s="28"/>
      <c r="I114" s="28"/>
      <c r="J114" s="28"/>
      <c r="K114" s="28"/>
      <c r="L114" s="40"/>
      <c r="S114" s="28"/>
      <c r="T114" s="28"/>
      <c r="U114" s="28"/>
      <c r="V114" s="28"/>
      <c r="W114" s="28"/>
      <c r="X114" s="28"/>
      <c r="Y114" s="28"/>
      <c r="Z114" s="28"/>
      <c r="AA114" s="28"/>
      <c r="AB114" s="28"/>
      <c r="AC114" s="28"/>
      <c r="AD114" s="28"/>
      <c r="AE114" s="28"/>
    </row>
    <row r="115" spans="1:31" s="2" customFormat="1" ht="6.95" customHeight="1" x14ac:dyDescent="0.2">
      <c r="A115" s="28"/>
      <c r="B115" s="29"/>
      <c r="C115" s="28"/>
      <c r="D115" s="28"/>
      <c r="E115" s="28"/>
      <c r="F115" s="28"/>
      <c r="G115" s="28"/>
      <c r="H115" s="28"/>
      <c r="I115" s="28"/>
      <c r="J115" s="28"/>
      <c r="K115" s="28"/>
      <c r="L115" s="40"/>
      <c r="S115" s="28"/>
      <c r="T115" s="28"/>
      <c r="U115" s="28"/>
      <c r="V115" s="28"/>
      <c r="W115" s="28"/>
      <c r="X115" s="28"/>
      <c r="Y115" s="28"/>
      <c r="Z115" s="28"/>
      <c r="AA115" s="28"/>
      <c r="AB115" s="28"/>
      <c r="AC115" s="28"/>
      <c r="AD115" s="28"/>
      <c r="AE115" s="28"/>
    </row>
    <row r="116" spans="1:31" s="2" customFormat="1" ht="12" customHeight="1" x14ac:dyDescent="0.2">
      <c r="A116" s="28"/>
      <c r="B116" s="29"/>
      <c r="C116" s="25" t="s">
        <v>11</v>
      </c>
      <c r="D116" s="28"/>
      <c r="E116" s="28"/>
      <c r="F116" s="28"/>
      <c r="G116" s="28"/>
      <c r="H116" s="28"/>
      <c r="I116" s="28"/>
      <c r="J116" s="28"/>
      <c r="K116" s="28"/>
      <c r="L116" s="40"/>
      <c r="S116" s="28"/>
      <c r="T116" s="28"/>
      <c r="U116" s="28"/>
      <c r="V116" s="28"/>
      <c r="W116" s="28"/>
      <c r="X116" s="28"/>
      <c r="Y116" s="28"/>
      <c r="Z116" s="28"/>
      <c r="AA116" s="28"/>
      <c r="AB116" s="28"/>
      <c r="AC116" s="28"/>
      <c r="AD116" s="28"/>
      <c r="AE116" s="28"/>
    </row>
    <row r="117" spans="1:31" s="2" customFormat="1" ht="16.5" customHeight="1" x14ac:dyDescent="0.2">
      <c r="A117" s="28"/>
      <c r="B117" s="29"/>
      <c r="C117" s="28"/>
      <c r="D117" s="28"/>
      <c r="E117" s="353" t="str">
        <f>E7</f>
        <v>Lipany OOPZ, Rekonštrukcia objektu</v>
      </c>
      <c r="F117" s="354"/>
      <c r="G117" s="354"/>
      <c r="H117" s="354"/>
      <c r="I117" s="28"/>
      <c r="J117" s="28"/>
      <c r="K117" s="28"/>
      <c r="L117" s="40"/>
      <c r="S117" s="28"/>
      <c r="T117" s="28"/>
      <c r="U117" s="28"/>
      <c r="V117" s="28"/>
      <c r="W117" s="28"/>
      <c r="X117" s="28"/>
      <c r="Y117" s="28"/>
      <c r="Z117" s="28"/>
      <c r="AA117" s="28"/>
      <c r="AB117" s="28"/>
      <c r="AC117" s="28"/>
      <c r="AD117" s="28"/>
      <c r="AE117" s="28"/>
    </row>
    <row r="118" spans="1:31" s="1" customFormat="1" ht="12" customHeight="1" x14ac:dyDescent="0.2">
      <c r="B118" s="19"/>
      <c r="C118" s="25" t="s">
        <v>139</v>
      </c>
      <c r="E118" s="202"/>
      <c r="F118" s="202"/>
      <c r="G118" s="202"/>
      <c r="H118" s="202"/>
      <c r="L118" s="19"/>
    </row>
    <row r="119" spans="1:31" s="1" customFormat="1" ht="16.5" customHeight="1" x14ac:dyDescent="0.2">
      <c r="B119" s="19"/>
      <c r="E119" s="353" t="s">
        <v>140</v>
      </c>
      <c r="F119" s="356"/>
      <c r="G119" s="356"/>
      <c r="H119" s="356"/>
      <c r="L119" s="19"/>
    </row>
    <row r="120" spans="1:31" s="1" customFormat="1" ht="12" customHeight="1" x14ac:dyDescent="0.2">
      <c r="B120" s="19"/>
      <c r="C120" s="25" t="s">
        <v>141</v>
      </c>
      <c r="E120" s="202"/>
      <c r="F120" s="202"/>
      <c r="G120" s="202"/>
      <c r="H120" s="202"/>
      <c r="L120" s="19"/>
    </row>
    <row r="121" spans="1:31" s="2" customFormat="1" ht="16.5" customHeight="1" x14ac:dyDescent="0.2">
      <c r="A121" s="28"/>
      <c r="B121" s="29"/>
      <c r="C121" s="28"/>
      <c r="D121" s="28"/>
      <c r="E121" s="354" t="s">
        <v>142</v>
      </c>
      <c r="F121" s="355"/>
      <c r="G121" s="355"/>
      <c r="H121" s="355"/>
      <c r="I121" s="28"/>
      <c r="J121" s="28"/>
      <c r="K121" s="28"/>
      <c r="L121" s="40"/>
      <c r="S121" s="28"/>
      <c r="T121" s="28"/>
      <c r="U121" s="28"/>
      <c r="V121" s="28"/>
      <c r="W121" s="28"/>
      <c r="X121" s="28"/>
      <c r="Y121" s="28"/>
      <c r="Z121" s="28"/>
      <c r="AA121" s="28"/>
      <c r="AB121" s="28"/>
      <c r="AC121" s="28"/>
      <c r="AD121" s="28"/>
      <c r="AE121" s="28"/>
    </row>
    <row r="122" spans="1:31" s="2" customFormat="1" ht="12" customHeight="1" x14ac:dyDescent="0.2">
      <c r="A122" s="28"/>
      <c r="B122" s="29"/>
      <c r="C122" s="25" t="s">
        <v>143</v>
      </c>
      <c r="D122" s="28"/>
      <c r="E122" s="28"/>
      <c r="F122" s="2" t="s">
        <v>2883</v>
      </c>
      <c r="G122" s="28"/>
      <c r="H122" s="28"/>
      <c r="I122" s="28"/>
      <c r="J122" s="28"/>
      <c r="K122" s="28"/>
      <c r="L122" s="40"/>
      <c r="S122" s="28"/>
      <c r="T122" s="28"/>
      <c r="U122" s="28"/>
      <c r="V122" s="28"/>
      <c r="W122" s="28"/>
      <c r="X122" s="28"/>
      <c r="Y122" s="28"/>
      <c r="Z122" s="28"/>
      <c r="AA122" s="28"/>
      <c r="AB122" s="28"/>
      <c r="AC122" s="28"/>
      <c r="AD122" s="28"/>
      <c r="AE122" s="28"/>
    </row>
    <row r="123" spans="1:31" s="2" customFormat="1" ht="16.5" customHeight="1" x14ac:dyDescent="0.2">
      <c r="A123" s="28"/>
      <c r="B123" s="29"/>
      <c r="C123" s="28"/>
      <c r="D123" s="28"/>
      <c r="E123" s="333" t="str">
        <f>E13</f>
        <v>4 - Ostatné</v>
      </c>
      <c r="F123" s="357"/>
      <c r="G123" s="357"/>
      <c r="H123" s="357"/>
      <c r="I123" s="28"/>
      <c r="J123" s="28"/>
      <c r="K123" s="28"/>
      <c r="L123" s="40"/>
      <c r="S123" s="28"/>
      <c r="T123" s="28"/>
      <c r="U123" s="28"/>
      <c r="V123" s="28"/>
      <c r="W123" s="28"/>
      <c r="X123" s="28"/>
      <c r="Y123" s="28"/>
      <c r="Z123" s="28"/>
      <c r="AA123" s="28"/>
      <c r="AB123" s="28"/>
      <c r="AC123" s="28"/>
      <c r="AD123" s="28"/>
      <c r="AE123" s="28"/>
    </row>
    <row r="124" spans="1:31" s="2" customFormat="1" ht="6.95" customHeight="1" x14ac:dyDescent="0.2">
      <c r="A124" s="28"/>
      <c r="B124" s="29"/>
      <c r="C124" s="28"/>
      <c r="D124" s="28"/>
      <c r="E124" s="28"/>
      <c r="F124" s="28"/>
      <c r="G124" s="28"/>
      <c r="H124" s="28"/>
      <c r="I124" s="28"/>
      <c r="J124" s="28"/>
      <c r="K124" s="28"/>
      <c r="L124" s="40"/>
      <c r="S124" s="28"/>
      <c r="T124" s="28"/>
      <c r="U124" s="28"/>
      <c r="V124" s="28"/>
      <c r="W124" s="28"/>
      <c r="X124" s="28"/>
      <c r="Y124" s="28"/>
      <c r="Z124" s="28"/>
      <c r="AA124" s="28"/>
      <c r="AB124" s="28"/>
      <c r="AC124" s="28"/>
      <c r="AD124" s="28"/>
      <c r="AE124" s="28"/>
    </row>
    <row r="125" spans="1:31" s="2" customFormat="1" ht="12" customHeight="1" x14ac:dyDescent="0.2">
      <c r="A125" s="28"/>
      <c r="B125" s="29"/>
      <c r="C125" s="25" t="s">
        <v>15</v>
      </c>
      <c r="D125" s="28"/>
      <c r="E125" s="28"/>
      <c r="F125" s="23" t="str">
        <f>F16</f>
        <v xml:space="preserve"> </v>
      </c>
      <c r="G125" s="28"/>
      <c r="H125" s="28"/>
      <c r="I125" s="25" t="s">
        <v>17</v>
      </c>
      <c r="J125" s="53" t="str">
        <f>IF(J16="","",J16)</f>
        <v>16.12.2022</v>
      </c>
      <c r="K125" s="28"/>
      <c r="L125" s="40"/>
      <c r="S125" s="28"/>
      <c r="T125" s="28"/>
      <c r="U125" s="28"/>
      <c r="V125" s="28"/>
      <c r="W125" s="28"/>
      <c r="X125" s="28"/>
      <c r="Y125" s="28"/>
      <c r="Z125" s="28"/>
      <c r="AA125" s="28"/>
      <c r="AB125" s="28"/>
      <c r="AC125" s="28"/>
      <c r="AD125" s="28"/>
      <c r="AE125" s="28"/>
    </row>
    <row r="126" spans="1:31" s="2" customFormat="1" ht="6.95" customHeight="1" x14ac:dyDescent="0.2">
      <c r="A126" s="28"/>
      <c r="B126" s="29"/>
      <c r="C126" s="28"/>
      <c r="D126" s="28"/>
      <c r="E126" s="28"/>
      <c r="F126" s="28"/>
      <c r="G126" s="28"/>
      <c r="H126" s="28"/>
      <c r="I126" s="28"/>
      <c r="J126" s="28"/>
      <c r="K126" s="28"/>
      <c r="L126" s="40"/>
      <c r="S126" s="28"/>
      <c r="T126" s="28"/>
      <c r="U126" s="28"/>
      <c r="V126" s="28"/>
      <c r="W126" s="28"/>
      <c r="X126" s="28"/>
      <c r="Y126" s="28"/>
      <c r="Z126" s="28"/>
      <c r="AA126" s="28"/>
      <c r="AB126" s="28"/>
      <c r="AC126" s="28"/>
      <c r="AD126" s="28"/>
      <c r="AE126" s="28"/>
    </row>
    <row r="127" spans="1:31" s="2" customFormat="1" ht="40.15" customHeight="1" x14ac:dyDescent="0.2">
      <c r="A127" s="28"/>
      <c r="B127" s="29"/>
      <c r="C127" s="25" t="s">
        <v>19</v>
      </c>
      <c r="D127" s="28"/>
      <c r="E127" s="28"/>
      <c r="F127" s="23" t="str">
        <f>E19</f>
        <v xml:space="preserve"> </v>
      </c>
      <c r="G127" s="28"/>
      <c r="H127" s="28"/>
      <c r="I127" s="25" t="s">
        <v>23</v>
      </c>
      <c r="J127" s="26" t="str">
        <f>E25</f>
        <v>LTK projekt, s.r.o., Jánošíkova 5, 0890 01 Prešov</v>
      </c>
      <c r="K127" s="28"/>
      <c r="L127" s="40"/>
      <c r="S127" s="28"/>
      <c r="T127" s="28"/>
      <c r="U127" s="28"/>
      <c r="V127" s="28"/>
      <c r="W127" s="28"/>
      <c r="X127" s="28"/>
      <c r="Y127" s="28"/>
      <c r="Z127" s="28"/>
      <c r="AA127" s="28"/>
      <c r="AB127" s="28"/>
      <c r="AC127" s="28"/>
      <c r="AD127" s="28"/>
      <c r="AE127" s="28"/>
    </row>
    <row r="128" spans="1:31" s="2" customFormat="1" ht="15.2" customHeight="1" x14ac:dyDescent="0.2">
      <c r="A128" s="28"/>
      <c r="B128" s="29"/>
      <c r="C128" s="25" t="s">
        <v>22</v>
      </c>
      <c r="D128" s="28"/>
      <c r="E128" s="28"/>
      <c r="F128" s="23" t="str">
        <f>IF(E22="","",E22)</f>
        <v xml:space="preserve"> </v>
      </c>
      <c r="G128" s="28"/>
      <c r="H128" s="28"/>
      <c r="I128" s="25" t="s">
        <v>26</v>
      </c>
      <c r="J128" s="26" t="str">
        <f>E28</f>
        <v>Ing. Ľubomnír Tkáč</v>
      </c>
      <c r="K128" s="28"/>
      <c r="L128" s="40"/>
      <c r="S128" s="28"/>
      <c r="T128" s="28"/>
      <c r="U128" s="28"/>
      <c r="V128" s="28"/>
      <c r="W128" s="28"/>
      <c r="X128" s="28"/>
      <c r="Y128" s="28"/>
      <c r="Z128" s="28"/>
      <c r="AA128" s="28"/>
      <c r="AB128" s="28"/>
      <c r="AC128" s="28"/>
      <c r="AD128" s="28"/>
      <c r="AE128" s="28"/>
    </row>
    <row r="129" spans="1:65" s="2" customFormat="1" ht="10.35" customHeight="1" x14ac:dyDescent="0.2">
      <c r="A129" s="28"/>
      <c r="B129" s="29"/>
      <c r="C129" s="28"/>
      <c r="D129" s="28"/>
      <c r="E129" s="28"/>
      <c r="F129" s="28"/>
      <c r="G129" s="28"/>
      <c r="H129" s="28"/>
      <c r="I129" s="28"/>
      <c r="J129" s="28"/>
      <c r="K129" s="28"/>
      <c r="L129" s="40"/>
      <c r="S129" s="28"/>
      <c r="T129" s="28"/>
      <c r="U129" s="28"/>
      <c r="V129" s="28"/>
      <c r="W129" s="28"/>
      <c r="X129" s="28"/>
      <c r="Y129" s="28"/>
      <c r="Z129" s="28"/>
      <c r="AA129" s="28"/>
      <c r="AB129" s="28"/>
      <c r="AC129" s="28"/>
      <c r="AD129" s="28"/>
      <c r="AE129" s="28"/>
    </row>
    <row r="130" spans="1:65" s="11" customFormat="1" ht="29.25" customHeight="1" x14ac:dyDescent="0.2">
      <c r="A130" s="126"/>
      <c r="B130" s="127"/>
      <c r="C130" s="128" t="s">
        <v>162</v>
      </c>
      <c r="D130" s="129" t="s">
        <v>54</v>
      </c>
      <c r="E130" s="129" t="s">
        <v>50</v>
      </c>
      <c r="F130" s="129" t="s">
        <v>51</v>
      </c>
      <c r="G130" s="129" t="s">
        <v>163</v>
      </c>
      <c r="H130" s="129" t="s">
        <v>164</v>
      </c>
      <c r="I130" s="129" t="s">
        <v>165</v>
      </c>
      <c r="J130" s="130" t="s">
        <v>147</v>
      </c>
      <c r="K130" s="131" t="s">
        <v>166</v>
      </c>
      <c r="L130" s="132"/>
      <c r="M130" s="60" t="s">
        <v>1</v>
      </c>
      <c r="N130" s="61" t="s">
        <v>33</v>
      </c>
      <c r="O130" s="61" t="s">
        <v>167</v>
      </c>
      <c r="P130" s="61" t="s">
        <v>168</v>
      </c>
      <c r="Q130" s="61" t="s">
        <v>169</v>
      </c>
      <c r="R130" s="61" t="s">
        <v>170</v>
      </c>
      <c r="S130" s="61" t="s">
        <v>171</v>
      </c>
      <c r="T130" s="62" t="s">
        <v>172</v>
      </c>
      <c r="U130" s="126"/>
      <c r="V130" s="126"/>
      <c r="W130" s="126"/>
      <c r="X130" s="126"/>
      <c r="Y130" s="126"/>
      <c r="Z130" s="126"/>
      <c r="AA130" s="126"/>
      <c r="AB130" s="126"/>
      <c r="AC130" s="126"/>
      <c r="AD130" s="126"/>
      <c r="AE130" s="126"/>
    </row>
    <row r="131" spans="1:65" s="2" customFormat="1" ht="22.9" customHeight="1" x14ac:dyDescent="0.25">
      <c r="A131" s="28"/>
      <c r="B131" s="29"/>
      <c r="C131" s="67" t="s">
        <v>148</v>
      </c>
      <c r="D131" s="28"/>
      <c r="E131" s="28"/>
      <c r="F131" s="28"/>
      <c r="G131" s="28"/>
      <c r="H131" s="28"/>
      <c r="I131" s="28"/>
      <c r="J131" s="133"/>
      <c r="K131" s="28"/>
      <c r="L131" s="29"/>
      <c r="M131" s="63"/>
      <c r="N131" s="54"/>
      <c r="O131" s="64"/>
      <c r="P131" s="134">
        <f>P132+P183</f>
        <v>1690.3690678100002</v>
      </c>
      <c r="Q131" s="64"/>
      <c r="R131" s="134">
        <f>R132+R183</f>
        <v>45.83443461000001</v>
      </c>
      <c r="S131" s="64"/>
      <c r="T131" s="135">
        <f>T132+T183</f>
        <v>21.141780000000001</v>
      </c>
      <c r="U131" s="28"/>
      <c r="V131" s="28"/>
      <c r="W131" s="28"/>
      <c r="X131" s="28"/>
      <c r="Y131" s="28"/>
      <c r="Z131" s="28"/>
      <c r="AA131" s="28"/>
      <c r="AB131" s="28"/>
      <c r="AC131" s="28"/>
      <c r="AD131" s="28"/>
      <c r="AE131" s="28"/>
      <c r="AT131" s="16" t="s">
        <v>68</v>
      </c>
      <c r="AU131" s="16" t="s">
        <v>149</v>
      </c>
      <c r="BK131" s="136">
        <f>BK132+BK183</f>
        <v>0</v>
      </c>
    </row>
    <row r="132" spans="1:65" s="12" customFormat="1" ht="25.9" customHeight="1" x14ac:dyDescent="0.2">
      <c r="B132" s="137"/>
      <c r="D132" s="138" t="s">
        <v>68</v>
      </c>
      <c r="E132" s="139" t="s">
        <v>173</v>
      </c>
      <c r="F132" s="139" t="s">
        <v>174</v>
      </c>
      <c r="J132" s="140"/>
      <c r="L132" s="137"/>
      <c r="M132" s="141"/>
      <c r="N132" s="142"/>
      <c r="O132" s="142"/>
      <c r="P132" s="143">
        <f>P133+P142+P181</f>
        <v>1340.92054381</v>
      </c>
      <c r="Q132" s="142"/>
      <c r="R132" s="143">
        <f>R133+R142+R181</f>
        <v>44.793112090000008</v>
      </c>
      <c r="S132" s="142"/>
      <c r="T132" s="144">
        <f>T133+T142+T181</f>
        <v>21.141780000000001</v>
      </c>
      <c r="AR132" s="138" t="s">
        <v>76</v>
      </c>
      <c r="AT132" s="145" t="s">
        <v>68</v>
      </c>
      <c r="AU132" s="145" t="s">
        <v>69</v>
      </c>
      <c r="AY132" s="138" t="s">
        <v>175</v>
      </c>
      <c r="BK132" s="146">
        <f>BK133+BK142+BK181</f>
        <v>0</v>
      </c>
    </row>
    <row r="133" spans="1:65" s="12" customFormat="1" ht="22.9" customHeight="1" x14ac:dyDescent="0.2">
      <c r="B133" s="137"/>
      <c r="D133" s="138" t="s">
        <v>68</v>
      </c>
      <c r="E133" s="147" t="s">
        <v>93</v>
      </c>
      <c r="F133" s="147" t="s">
        <v>176</v>
      </c>
      <c r="J133" s="148"/>
      <c r="L133" s="137"/>
      <c r="M133" s="141"/>
      <c r="N133" s="142"/>
      <c r="O133" s="142"/>
      <c r="P133" s="143">
        <f>SUM(P134:P141)</f>
        <v>891.14956903999996</v>
      </c>
      <c r="Q133" s="142"/>
      <c r="R133" s="143">
        <f>SUM(R134:R141)</f>
        <v>43.84851049000001</v>
      </c>
      <c r="S133" s="142"/>
      <c r="T133" s="144">
        <f>SUM(T134:T141)</f>
        <v>0</v>
      </c>
      <c r="AR133" s="138" t="s">
        <v>76</v>
      </c>
      <c r="AT133" s="145" t="s">
        <v>68</v>
      </c>
      <c r="AU133" s="145" t="s">
        <v>76</v>
      </c>
      <c r="AY133" s="138" t="s">
        <v>175</v>
      </c>
      <c r="BK133" s="146">
        <f>SUM(BK134:BK141)</f>
        <v>0</v>
      </c>
    </row>
    <row r="134" spans="1:65" s="2" customFormat="1" ht="37.9" customHeight="1" x14ac:dyDescent="0.2">
      <c r="A134" s="28"/>
      <c r="B134" s="149"/>
      <c r="C134" s="150" t="s">
        <v>76</v>
      </c>
      <c r="D134" s="150" t="s">
        <v>177</v>
      </c>
      <c r="E134" s="151" t="s">
        <v>882</v>
      </c>
      <c r="F134" s="152" t="s">
        <v>883</v>
      </c>
      <c r="G134" s="153" t="s">
        <v>180</v>
      </c>
      <c r="H134" s="154">
        <v>323.36</v>
      </c>
      <c r="I134" s="155"/>
      <c r="J134" s="155"/>
      <c r="K134" s="156"/>
      <c r="L134" s="29"/>
      <c r="M134" s="157" t="s">
        <v>1</v>
      </c>
      <c r="N134" s="158" t="s">
        <v>35</v>
      </c>
      <c r="O134" s="159">
        <v>0.27726000000000001</v>
      </c>
      <c r="P134" s="159">
        <f t="shared" ref="P134:P141" si="0">O134*H134</f>
        <v>89.654793600000005</v>
      </c>
      <c r="Q134" s="159">
        <v>1.098E-2</v>
      </c>
      <c r="R134" s="159">
        <f t="shared" ref="R134:R141" si="1">Q134*H134</f>
        <v>3.5504928000000002</v>
      </c>
      <c r="S134" s="159">
        <v>0</v>
      </c>
      <c r="T134" s="160">
        <f t="shared" ref="T134:T141" si="2">S134*H134</f>
        <v>0</v>
      </c>
      <c r="U134" s="28"/>
      <c r="V134" s="28"/>
      <c r="W134" s="28"/>
      <c r="X134" s="28"/>
      <c r="Y134" s="28"/>
      <c r="Z134" s="28"/>
      <c r="AA134" s="28"/>
      <c r="AB134" s="28"/>
      <c r="AC134" s="28"/>
      <c r="AD134" s="28"/>
      <c r="AE134" s="28"/>
      <c r="AR134" s="161" t="s">
        <v>86</v>
      </c>
      <c r="AT134" s="161" t="s">
        <v>177</v>
      </c>
      <c r="AU134" s="161" t="s">
        <v>80</v>
      </c>
      <c r="AY134" s="16" t="s">
        <v>175</v>
      </c>
      <c r="BE134" s="162">
        <f t="shared" ref="BE134:BE141" si="3">IF(N134="základná",J134,0)</f>
        <v>0</v>
      </c>
      <c r="BF134" s="162">
        <f t="shared" ref="BF134:BF141" si="4">IF(N134="znížená",J134,0)</f>
        <v>0</v>
      </c>
      <c r="BG134" s="162">
        <f t="shared" ref="BG134:BG141" si="5">IF(N134="zákl. prenesená",J134,0)</f>
        <v>0</v>
      </c>
      <c r="BH134" s="162">
        <f t="shared" ref="BH134:BH141" si="6">IF(N134="zníž. prenesená",J134,0)</f>
        <v>0</v>
      </c>
      <c r="BI134" s="162">
        <f t="shared" ref="BI134:BI141" si="7">IF(N134="nulová",J134,0)</f>
        <v>0</v>
      </c>
      <c r="BJ134" s="16" t="s">
        <v>80</v>
      </c>
      <c r="BK134" s="162">
        <f t="shared" ref="BK134:BK141" si="8">ROUND(I134*H134,2)</f>
        <v>0</v>
      </c>
      <c r="BL134" s="16" t="s">
        <v>86</v>
      </c>
      <c r="BM134" s="161" t="s">
        <v>884</v>
      </c>
    </row>
    <row r="135" spans="1:65" s="2" customFormat="1" ht="37.9" customHeight="1" x14ac:dyDescent="0.2">
      <c r="A135" s="28"/>
      <c r="B135" s="149"/>
      <c r="C135" s="150" t="s">
        <v>80</v>
      </c>
      <c r="D135" s="150" t="s">
        <v>177</v>
      </c>
      <c r="E135" s="151" t="s">
        <v>885</v>
      </c>
      <c r="F135" s="152" t="s">
        <v>886</v>
      </c>
      <c r="G135" s="153" t="s">
        <v>180</v>
      </c>
      <c r="H135" s="154">
        <v>323.36</v>
      </c>
      <c r="I135" s="155"/>
      <c r="J135" s="155"/>
      <c r="K135" s="156"/>
      <c r="L135" s="29"/>
      <c r="M135" s="157" t="s">
        <v>1</v>
      </c>
      <c r="N135" s="158" t="s">
        <v>35</v>
      </c>
      <c r="O135" s="159">
        <v>0.32058999999999999</v>
      </c>
      <c r="P135" s="159">
        <f t="shared" si="0"/>
        <v>103.6659824</v>
      </c>
      <c r="Q135" s="159">
        <v>1.261E-2</v>
      </c>
      <c r="R135" s="159">
        <f t="shared" si="1"/>
        <v>4.0775696000000003</v>
      </c>
      <c r="S135" s="159">
        <v>0</v>
      </c>
      <c r="T135" s="160">
        <f t="shared" si="2"/>
        <v>0</v>
      </c>
      <c r="U135" s="28"/>
      <c r="V135" s="28"/>
      <c r="W135" s="28"/>
      <c r="X135" s="28"/>
      <c r="Y135" s="28"/>
      <c r="Z135" s="28"/>
      <c r="AA135" s="28"/>
      <c r="AB135" s="28"/>
      <c r="AC135" s="28"/>
      <c r="AD135" s="28"/>
      <c r="AE135" s="28"/>
      <c r="AR135" s="161" t="s">
        <v>86</v>
      </c>
      <c r="AT135" s="161" t="s">
        <v>177</v>
      </c>
      <c r="AU135" s="161" t="s">
        <v>80</v>
      </c>
      <c r="AY135" s="16" t="s">
        <v>175</v>
      </c>
      <c r="BE135" s="162">
        <f t="shared" si="3"/>
        <v>0</v>
      </c>
      <c r="BF135" s="162">
        <f t="shared" si="4"/>
        <v>0</v>
      </c>
      <c r="BG135" s="162">
        <f t="shared" si="5"/>
        <v>0</v>
      </c>
      <c r="BH135" s="162">
        <f t="shared" si="6"/>
        <v>0</v>
      </c>
      <c r="BI135" s="162">
        <f t="shared" si="7"/>
        <v>0</v>
      </c>
      <c r="BJ135" s="16" t="s">
        <v>80</v>
      </c>
      <c r="BK135" s="162">
        <f t="shared" si="8"/>
        <v>0</v>
      </c>
      <c r="BL135" s="16" t="s">
        <v>86</v>
      </c>
      <c r="BM135" s="161" t="s">
        <v>887</v>
      </c>
    </row>
    <row r="136" spans="1:65" s="2" customFormat="1" ht="37.9" customHeight="1" x14ac:dyDescent="0.2">
      <c r="A136" s="28"/>
      <c r="B136" s="149"/>
      <c r="C136" s="150" t="s">
        <v>83</v>
      </c>
      <c r="D136" s="150" t="s">
        <v>177</v>
      </c>
      <c r="E136" s="151" t="s">
        <v>888</v>
      </c>
      <c r="F136" s="152" t="s">
        <v>889</v>
      </c>
      <c r="G136" s="153" t="s">
        <v>180</v>
      </c>
      <c r="H136" s="154">
        <v>168.62</v>
      </c>
      <c r="I136" s="155"/>
      <c r="J136" s="155"/>
      <c r="K136" s="156"/>
      <c r="L136" s="29"/>
      <c r="M136" s="157" t="s">
        <v>1</v>
      </c>
      <c r="N136" s="158" t="s">
        <v>35</v>
      </c>
      <c r="O136" s="159">
        <v>0.40893000000000002</v>
      </c>
      <c r="P136" s="159">
        <f t="shared" si="0"/>
        <v>68.953776599999998</v>
      </c>
      <c r="Q136" s="159">
        <v>1.9120000000000002E-2</v>
      </c>
      <c r="R136" s="159">
        <f t="shared" si="1"/>
        <v>3.2240144000000002</v>
      </c>
      <c r="S136" s="159">
        <v>0</v>
      </c>
      <c r="T136" s="160">
        <f t="shared" si="2"/>
        <v>0</v>
      </c>
      <c r="U136" s="28"/>
      <c r="V136" s="28"/>
      <c r="W136" s="28"/>
      <c r="X136" s="28"/>
      <c r="Y136" s="28"/>
      <c r="Z136" s="28"/>
      <c r="AA136" s="28"/>
      <c r="AB136" s="28"/>
      <c r="AC136" s="28"/>
      <c r="AD136" s="28"/>
      <c r="AE136" s="28"/>
      <c r="AR136" s="161" t="s">
        <v>86</v>
      </c>
      <c r="AT136" s="161" t="s">
        <v>177</v>
      </c>
      <c r="AU136" s="161" t="s">
        <v>80</v>
      </c>
      <c r="AY136" s="16" t="s">
        <v>175</v>
      </c>
      <c r="BE136" s="162">
        <f t="shared" si="3"/>
        <v>0</v>
      </c>
      <c r="BF136" s="162">
        <f t="shared" si="4"/>
        <v>0</v>
      </c>
      <c r="BG136" s="162">
        <f t="shared" si="5"/>
        <v>0</v>
      </c>
      <c r="BH136" s="162">
        <f t="shared" si="6"/>
        <v>0</v>
      </c>
      <c r="BI136" s="162">
        <f t="shared" si="7"/>
        <v>0</v>
      </c>
      <c r="BJ136" s="16" t="s">
        <v>80</v>
      </c>
      <c r="BK136" s="162">
        <f t="shared" si="8"/>
        <v>0</v>
      </c>
      <c r="BL136" s="16" t="s">
        <v>86</v>
      </c>
      <c r="BM136" s="161" t="s">
        <v>890</v>
      </c>
    </row>
    <row r="137" spans="1:65" s="2" customFormat="1" ht="37.9" customHeight="1" x14ac:dyDescent="0.2">
      <c r="A137" s="28"/>
      <c r="B137" s="149"/>
      <c r="C137" s="150" t="s">
        <v>86</v>
      </c>
      <c r="D137" s="150" t="s">
        <v>177</v>
      </c>
      <c r="E137" s="151" t="s">
        <v>891</v>
      </c>
      <c r="F137" s="152" t="s">
        <v>892</v>
      </c>
      <c r="G137" s="153" t="s">
        <v>180</v>
      </c>
      <c r="H137" s="154">
        <v>168.62</v>
      </c>
      <c r="I137" s="155"/>
      <c r="J137" s="155"/>
      <c r="K137" s="156"/>
      <c r="L137" s="29"/>
      <c r="M137" s="157" t="s">
        <v>1</v>
      </c>
      <c r="N137" s="158" t="s">
        <v>35</v>
      </c>
      <c r="O137" s="159">
        <v>0.50229000000000001</v>
      </c>
      <c r="P137" s="159">
        <f t="shared" si="0"/>
        <v>84.696139800000012</v>
      </c>
      <c r="Q137" s="159">
        <v>2.0879999999999999E-2</v>
      </c>
      <c r="R137" s="159">
        <f t="shared" si="1"/>
        <v>3.5207856</v>
      </c>
      <c r="S137" s="159">
        <v>0</v>
      </c>
      <c r="T137" s="160">
        <f t="shared" si="2"/>
        <v>0</v>
      </c>
      <c r="U137" s="28"/>
      <c r="V137" s="28"/>
      <c r="W137" s="28"/>
      <c r="X137" s="28"/>
      <c r="Y137" s="28"/>
      <c r="Z137" s="28"/>
      <c r="AA137" s="28"/>
      <c r="AB137" s="28"/>
      <c r="AC137" s="28"/>
      <c r="AD137" s="28"/>
      <c r="AE137" s="28"/>
      <c r="AR137" s="161" t="s">
        <v>86</v>
      </c>
      <c r="AT137" s="161" t="s">
        <v>177</v>
      </c>
      <c r="AU137" s="161" t="s">
        <v>80</v>
      </c>
      <c r="AY137" s="16" t="s">
        <v>175</v>
      </c>
      <c r="BE137" s="162">
        <f t="shared" si="3"/>
        <v>0</v>
      </c>
      <c r="BF137" s="162">
        <f t="shared" si="4"/>
        <v>0</v>
      </c>
      <c r="BG137" s="162">
        <f t="shared" si="5"/>
        <v>0</v>
      </c>
      <c r="BH137" s="162">
        <f t="shared" si="6"/>
        <v>0</v>
      </c>
      <c r="BI137" s="162">
        <f t="shared" si="7"/>
        <v>0</v>
      </c>
      <c r="BJ137" s="16" t="s">
        <v>80</v>
      </c>
      <c r="BK137" s="162">
        <f t="shared" si="8"/>
        <v>0</v>
      </c>
      <c r="BL137" s="16" t="s">
        <v>86</v>
      </c>
      <c r="BM137" s="161" t="s">
        <v>893</v>
      </c>
    </row>
    <row r="138" spans="1:65" s="2" customFormat="1" ht="33" customHeight="1" x14ac:dyDescent="0.2">
      <c r="A138" s="28"/>
      <c r="B138" s="149"/>
      <c r="C138" s="150" t="s">
        <v>91</v>
      </c>
      <c r="D138" s="150" t="s">
        <v>177</v>
      </c>
      <c r="E138" s="151" t="s">
        <v>894</v>
      </c>
      <c r="F138" s="152" t="s">
        <v>895</v>
      </c>
      <c r="G138" s="153" t="s">
        <v>180</v>
      </c>
      <c r="H138" s="154">
        <v>794.96400000000006</v>
      </c>
      <c r="I138" s="155"/>
      <c r="J138" s="155"/>
      <c r="K138" s="156"/>
      <c r="L138" s="29"/>
      <c r="M138" s="157" t="s">
        <v>1</v>
      </c>
      <c r="N138" s="158" t="s">
        <v>35</v>
      </c>
      <c r="O138" s="159">
        <v>0.15623999999999999</v>
      </c>
      <c r="P138" s="159">
        <f t="shared" si="0"/>
        <v>124.20517536</v>
      </c>
      <c r="Q138" s="159">
        <v>1.0880000000000001E-2</v>
      </c>
      <c r="R138" s="159">
        <f t="shared" si="1"/>
        <v>8.6492083200000014</v>
      </c>
      <c r="S138" s="159">
        <v>0</v>
      </c>
      <c r="T138" s="160">
        <f t="shared" si="2"/>
        <v>0</v>
      </c>
      <c r="U138" s="28"/>
      <c r="V138" s="28"/>
      <c r="W138" s="28"/>
      <c r="X138" s="28"/>
      <c r="Y138" s="28"/>
      <c r="Z138" s="28"/>
      <c r="AA138" s="28"/>
      <c r="AB138" s="28"/>
      <c r="AC138" s="28"/>
      <c r="AD138" s="28"/>
      <c r="AE138" s="28"/>
      <c r="AR138" s="161" t="s">
        <v>86</v>
      </c>
      <c r="AT138" s="161" t="s">
        <v>177</v>
      </c>
      <c r="AU138" s="161" t="s">
        <v>80</v>
      </c>
      <c r="AY138" s="16" t="s">
        <v>175</v>
      </c>
      <c r="BE138" s="162">
        <f t="shared" si="3"/>
        <v>0</v>
      </c>
      <c r="BF138" s="162">
        <f t="shared" si="4"/>
        <v>0</v>
      </c>
      <c r="BG138" s="162">
        <f t="shared" si="5"/>
        <v>0</v>
      </c>
      <c r="BH138" s="162">
        <f t="shared" si="6"/>
        <v>0</v>
      </c>
      <c r="BI138" s="162">
        <f t="shared" si="7"/>
        <v>0</v>
      </c>
      <c r="BJ138" s="16" t="s">
        <v>80</v>
      </c>
      <c r="BK138" s="162">
        <f t="shared" si="8"/>
        <v>0</v>
      </c>
      <c r="BL138" s="16" t="s">
        <v>86</v>
      </c>
      <c r="BM138" s="161" t="s">
        <v>896</v>
      </c>
    </row>
    <row r="139" spans="1:65" s="2" customFormat="1" ht="33" customHeight="1" x14ac:dyDescent="0.2">
      <c r="A139" s="28"/>
      <c r="B139" s="149"/>
      <c r="C139" s="150" t="s">
        <v>93</v>
      </c>
      <c r="D139" s="150" t="s">
        <v>177</v>
      </c>
      <c r="E139" s="151" t="s">
        <v>897</v>
      </c>
      <c r="F139" s="152" t="s">
        <v>898</v>
      </c>
      <c r="G139" s="153" t="s">
        <v>180</v>
      </c>
      <c r="H139" s="154">
        <v>794.96400000000006</v>
      </c>
      <c r="I139" s="155"/>
      <c r="J139" s="155"/>
      <c r="K139" s="156"/>
      <c r="L139" s="29"/>
      <c r="M139" s="157" t="s">
        <v>1</v>
      </c>
      <c r="N139" s="158" t="s">
        <v>35</v>
      </c>
      <c r="O139" s="159">
        <v>0.2253</v>
      </c>
      <c r="P139" s="159">
        <f t="shared" si="0"/>
        <v>179.10538920000002</v>
      </c>
      <c r="Q139" s="159">
        <v>1.119E-2</v>
      </c>
      <c r="R139" s="159">
        <f t="shared" si="1"/>
        <v>8.8956471600000011</v>
      </c>
      <c r="S139" s="159">
        <v>0</v>
      </c>
      <c r="T139" s="160">
        <f t="shared" si="2"/>
        <v>0</v>
      </c>
      <c r="U139" s="28"/>
      <c r="V139" s="28"/>
      <c r="W139" s="28"/>
      <c r="X139" s="28"/>
      <c r="Y139" s="28"/>
      <c r="Z139" s="28"/>
      <c r="AA139" s="28"/>
      <c r="AB139" s="28"/>
      <c r="AC139" s="28"/>
      <c r="AD139" s="28"/>
      <c r="AE139" s="28"/>
      <c r="AR139" s="161" t="s">
        <v>86</v>
      </c>
      <c r="AT139" s="161" t="s">
        <v>177</v>
      </c>
      <c r="AU139" s="161" t="s">
        <v>80</v>
      </c>
      <c r="AY139" s="16" t="s">
        <v>175</v>
      </c>
      <c r="BE139" s="162">
        <f t="shared" si="3"/>
        <v>0</v>
      </c>
      <c r="BF139" s="162">
        <f t="shared" si="4"/>
        <v>0</v>
      </c>
      <c r="BG139" s="162">
        <f t="shared" si="5"/>
        <v>0</v>
      </c>
      <c r="BH139" s="162">
        <f t="shared" si="6"/>
        <v>0</v>
      </c>
      <c r="BI139" s="162">
        <f t="shared" si="7"/>
        <v>0</v>
      </c>
      <c r="BJ139" s="16" t="s">
        <v>80</v>
      </c>
      <c r="BK139" s="162">
        <f t="shared" si="8"/>
        <v>0</v>
      </c>
      <c r="BL139" s="16" t="s">
        <v>86</v>
      </c>
      <c r="BM139" s="161" t="s">
        <v>899</v>
      </c>
    </row>
    <row r="140" spans="1:65" s="2" customFormat="1" ht="33" customHeight="1" x14ac:dyDescent="0.2">
      <c r="A140" s="28"/>
      <c r="B140" s="149"/>
      <c r="C140" s="150" t="s">
        <v>97</v>
      </c>
      <c r="D140" s="150" t="s">
        <v>177</v>
      </c>
      <c r="E140" s="151" t="s">
        <v>900</v>
      </c>
      <c r="F140" s="152" t="s">
        <v>901</v>
      </c>
      <c r="G140" s="153" t="s">
        <v>180</v>
      </c>
      <c r="H140" s="154">
        <v>329.30700000000002</v>
      </c>
      <c r="I140" s="155"/>
      <c r="J140" s="155"/>
      <c r="K140" s="156"/>
      <c r="L140" s="29"/>
      <c r="M140" s="157" t="s">
        <v>1</v>
      </c>
      <c r="N140" s="158" t="s">
        <v>35</v>
      </c>
      <c r="O140" s="159">
        <v>0.30353999999999998</v>
      </c>
      <c r="P140" s="159">
        <f t="shared" si="0"/>
        <v>99.957846779999997</v>
      </c>
      <c r="Q140" s="159">
        <v>1.7239999999999998E-2</v>
      </c>
      <c r="R140" s="159">
        <f t="shared" si="1"/>
        <v>5.6772526799999996</v>
      </c>
      <c r="S140" s="159">
        <v>0</v>
      </c>
      <c r="T140" s="160">
        <f t="shared" si="2"/>
        <v>0</v>
      </c>
      <c r="U140" s="28"/>
      <c r="V140" s="28"/>
      <c r="W140" s="28"/>
      <c r="X140" s="28"/>
      <c r="Y140" s="28"/>
      <c r="Z140" s="28"/>
      <c r="AA140" s="28"/>
      <c r="AB140" s="28"/>
      <c r="AC140" s="28"/>
      <c r="AD140" s="28"/>
      <c r="AE140" s="28"/>
      <c r="AR140" s="161" t="s">
        <v>86</v>
      </c>
      <c r="AT140" s="161" t="s">
        <v>177</v>
      </c>
      <c r="AU140" s="161" t="s">
        <v>80</v>
      </c>
      <c r="AY140" s="16" t="s">
        <v>175</v>
      </c>
      <c r="BE140" s="162">
        <f t="shared" si="3"/>
        <v>0</v>
      </c>
      <c r="BF140" s="162">
        <f t="shared" si="4"/>
        <v>0</v>
      </c>
      <c r="BG140" s="162">
        <f t="shared" si="5"/>
        <v>0</v>
      </c>
      <c r="BH140" s="162">
        <f t="shared" si="6"/>
        <v>0</v>
      </c>
      <c r="BI140" s="162">
        <f t="shared" si="7"/>
        <v>0</v>
      </c>
      <c r="BJ140" s="16" t="s">
        <v>80</v>
      </c>
      <c r="BK140" s="162">
        <f t="shared" si="8"/>
        <v>0</v>
      </c>
      <c r="BL140" s="16" t="s">
        <v>86</v>
      </c>
      <c r="BM140" s="161" t="s">
        <v>902</v>
      </c>
    </row>
    <row r="141" spans="1:65" s="2" customFormat="1" ht="33" customHeight="1" x14ac:dyDescent="0.2">
      <c r="A141" s="28"/>
      <c r="B141" s="149"/>
      <c r="C141" s="150" t="s">
        <v>99</v>
      </c>
      <c r="D141" s="150" t="s">
        <v>177</v>
      </c>
      <c r="E141" s="151" t="s">
        <v>903</v>
      </c>
      <c r="F141" s="152" t="s">
        <v>904</v>
      </c>
      <c r="G141" s="153" t="s">
        <v>180</v>
      </c>
      <c r="H141" s="154">
        <v>329.30700000000002</v>
      </c>
      <c r="I141" s="155"/>
      <c r="J141" s="155"/>
      <c r="K141" s="156"/>
      <c r="L141" s="29"/>
      <c r="M141" s="157" t="s">
        <v>1</v>
      </c>
      <c r="N141" s="158" t="s">
        <v>35</v>
      </c>
      <c r="O141" s="159">
        <v>0.4279</v>
      </c>
      <c r="P141" s="159">
        <f t="shared" si="0"/>
        <v>140.9104653</v>
      </c>
      <c r="Q141" s="159">
        <v>1.899E-2</v>
      </c>
      <c r="R141" s="159">
        <f t="shared" si="1"/>
        <v>6.2535399300000005</v>
      </c>
      <c r="S141" s="159">
        <v>0</v>
      </c>
      <c r="T141" s="160">
        <f t="shared" si="2"/>
        <v>0</v>
      </c>
      <c r="U141" s="28"/>
      <c r="V141" s="28"/>
      <c r="W141" s="28"/>
      <c r="X141" s="28"/>
      <c r="Y141" s="28"/>
      <c r="Z141" s="28"/>
      <c r="AA141" s="28"/>
      <c r="AB141" s="28"/>
      <c r="AC141" s="28"/>
      <c r="AD141" s="28"/>
      <c r="AE141" s="28"/>
      <c r="AR141" s="161" t="s">
        <v>86</v>
      </c>
      <c r="AT141" s="161" t="s">
        <v>177</v>
      </c>
      <c r="AU141" s="161" t="s">
        <v>80</v>
      </c>
      <c r="AY141" s="16" t="s">
        <v>175</v>
      </c>
      <c r="BE141" s="162">
        <f t="shared" si="3"/>
        <v>0</v>
      </c>
      <c r="BF141" s="162">
        <f t="shared" si="4"/>
        <v>0</v>
      </c>
      <c r="BG141" s="162">
        <f t="shared" si="5"/>
        <v>0</v>
      </c>
      <c r="BH141" s="162">
        <f t="shared" si="6"/>
        <v>0</v>
      </c>
      <c r="BI141" s="162">
        <f t="shared" si="7"/>
        <v>0</v>
      </c>
      <c r="BJ141" s="16" t="s">
        <v>80</v>
      </c>
      <c r="BK141" s="162">
        <f t="shared" si="8"/>
        <v>0</v>
      </c>
      <c r="BL141" s="16" t="s">
        <v>86</v>
      </c>
      <c r="BM141" s="161" t="s">
        <v>905</v>
      </c>
    </row>
    <row r="142" spans="1:65" s="12" customFormat="1" ht="22.9" customHeight="1" x14ac:dyDescent="0.2">
      <c r="B142" s="137"/>
      <c r="D142" s="138" t="s">
        <v>68</v>
      </c>
      <c r="E142" s="147" t="s">
        <v>102</v>
      </c>
      <c r="F142" s="147" t="s">
        <v>226</v>
      </c>
      <c r="J142" s="148"/>
      <c r="L142" s="137"/>
      <c r="M142" s="141"/>
      <c r="N142" s="142"/>
      <c r="O142" s="142"/>
      <c r="P142" s="143">
        <f>SUM(P143:P180)</f>
        <v>339.44581577000002</v>
      </c>
      <c r="Q142" s="142"/>
      <c r="R142" s="143">
        <f>SUM(R143:R180)</f>
        <v>0.94460160000000004</v>
      </c>
      <c r="S142" s="142"/>
      <c r="T142" s="144">
        <f>SUM(T143:T180)</f>
        <v>21.141780000000001</v>
      </c>
      <c r="AR142" s="138" t="s">
        <v>76</v>
      </c>
      <c r="AT142" s="145" t="s">
        <v>68</v>
      </c>
      <c r="AU142" s="145" t="s">
        <v>76</v>
      </c>
      <c r="AY142" s="138" t="s">
        <v>175</v>
      </c>
      <c r="BK142" s="146">
        <f>SUM(BK143:BK180)</f>
        <v>0</v>
      </c>
    </row>
    <row r="143" spans="1:65" s="2" customFormat="1" ht="24.2" customHeight="1" x14ac:dyDescent="0.2">
      <c r="A143" s="28"/>
      <c r="B143" s="149"/>
      <c r="C143" s="150" t="s">
        <v>102</v>
      </c>
      <c r="D143" s="150" t="s">
        <v>177</v>
      </c>
      <c r="E143" s="151" t="s">
        <v>906</v>
      </c>
      <c r="F143" s="152" t="s">
        <v>907</v>
      </c>
      <c r="G143" s="153" t="s">
        <v>180</v>
      </c>
      <c r="H143" s="154">
        <v>491.98</v>
      </c>
      <c r="I143" s="155"/>
      <c r="J143" s="155"/>
      <c r="K143" s="156"/>
      <c r="L143" s="29"/>
      <c r="M143" s="157" t="s">
        <v>1</v>
      </c>
      <c r="N143" s="158" t="s">
        <v>35</v>
      </c>
      <c r="O143" s="159">
        <v>0.13800000000000001</v>
      </c>
      <c r="P143" s="159">
        <f>O143*H143</f>
        <v>67.893240000000006</v>
      </c>
      <c r="Q143" s="159">
        <v>1.92E-3</v>
      </c>
      <c r="R143" s="159">
        <f>Q143*H143</f>
        <v>0.94460160000000004</v>
      </c>
      <c r="S143" s="159">
        <v>0</v>
      </c>
      <c r="T143" s="160">
        <f>S143*H143</f>
        <v>0</v>
      </c>
      <c r="U143" s="28"/>
      <c r="V143" s="28"/>
      <c r="W143" s="28"/>
      <c r="X143" s="28"/>
      <c r="Y143" s="28"/>
      <c r="Z143" s="28"/>
      <c r="AA143" s="28"/>
      <c r="AB143" s="28"/>
      <c r="AC143" s="28"/>
      <c r="AD143" s="28"/>
      <c r="AE143" s="28"/>
      <c r="AR143" s="161" t="s">
        <v>86</v>
      </c>
      <c r="AT143" s="161" t="s">
        <v>177</v>
      </c>
      <c r="AU143" s="161" t="s">
        <v>80</v>
      </c>
      <c r="AY143" s="16" t="s">
        <v>175</v>
      </c>
      <c r="BE143" s="162">
        <f>IF(N143="základná",J143,0)</f>
        <v>0</v>
      </c>
      <c r="BF143" s="162">
        <f>IF(N143="znížená",J143,0)</f>
        <v>0</v>
      </c>
      <c r="BG143" s="162">
        <f>IF(N143="zákl. prenesená",J143,0)</f>
        <v>0</v>
      </c>
      <c r="BH143" s="162">
        <f>IF(N143="zníž. prenesená",J143,0)</f>
        <v>0</v>
      </c>
      <c r="BI143" s="162">
        <f>IF(N143="nulová",J143,0)</f>
        <v>0</v>
      </c>
      <c r="BJ143" s="16" t="s">
        <v>80</v>
      </c>
      <c r="BK143" s="162">
        <f>ROUND(I143*H143,2)</f>
        <v>0</v>
      </c>
      <c r="BL143" s="16" t="s">
        <v>86</v>
      </c>
      <c r="BM143" s="161" t="s">
        <v>908</v>
      </c>
    </row>
    <row r="144" spans="1:65" s="13" customFormat="1" x14ac:dyDescent="0.2">
      <c r="B144" s="163"/>
      <c r="D144" s="164" t="s">
        <v>182</v>
      </c>
      <c r="E144" s="165" t="s">
        <v>1</v>
      </c>
      <c r="F144" s="166" t="s">
        <v>909</v>
      </c>
      <c r="H144" s="167">
        <v>491.98</v>
      </c>
      <c r="L144" s="163"/>
      <c r="M144" s="168"/>
      <c r="N144" s="169"/>
      <c r="O144" s="169"/>
      <c r="P144" s="169"/>
      <c r="Q144" s="169"/>
      <c r="R144" s="169"/>
      <c r="S144" s="169"/>
      <c r="T144" s="170"/>
      <c r="AT144" s="165" t="s">
        <v>182</v>
      </c>
      <c r="AU144" s="165" t="s">
        <v>80</v>
      </c>
      <c r="AV144" s="13" t="s">
        <v>80</v>
      </c>
      <c r="AW144" s="13" t="s">
        <v>25</v>
      </c>
      <c r="AX144" s="13" t="s">
        <v>76</v>
      </c>
      <c r="AY144" s="165" t="s">
        <v>175</v>
      </c>
    </row>
    <row r="145" spans="1:65" s="2" customFormat="1" ht="33" customHeight="1" x14ac:dyDescent="0.2">
      <c r="A145" s="28"/>
      <c r="B145" s="149"/>
      <c r="C145" s="150" t="s">
        <v>105</v>
      </c>
      <c r="D145" s="150" t="s">
        <v>177</v>
      </c>
      <c r="E145" s="151" t="s">
        <v>910</v>
      </c>
      <c r="F145" s="152" t="s">
        <v>911</v>
      </c>
      <c r="G145" s="153" t="s">
        <v>180</v>
      </c>
      <c r="H145" s="154">
        <v>323.36</v>
      </c>
      <c r="I145" s="155"/>
      <c r="J145" s="155"/>
      <c r="K145" s="156"/>
      <c r="L145" s="29"/>
      <c r="M145" s="157" t="s">
        <v>1</v>
      </c>
      <c r="N145" s="158" t="s">
        <v>35</v>
      </c>
      <c r="O145" s="159">
        <v>9.8000000000000004E-2</v>
      </c>
      <c r="P145" s="159">
        <f>O145*H145</f>
        <v>31.689280000000004</v>
      </c>
      <c r="Q145" s="159">
        <v>0</v>
      </c>
      <c r="R145" s="159">
        <f>Q145*H145</f>
        <v>0</v>
      </c>
      <c r="S145" s="159">
        <v>0.01</v>
      </c>
      <c r="T145" s="160">
        <f>S145*H145</f>
        <v>3.2336</v>
      </c>
      <c r="U145" s="28"/>
      <c r="V145" s="28"/>
      <c r="W145" s="28"/>
      <c r="X145" s="28"/>
      <c r="Y145" s="28"/>
      <c r="Z145" s="28"/>
      <c r="AA145" s="28"/>
      <c r="AB145" s="28"/>
      <c r="AC145" s="28"/>
      <c r="AD145" s="28"/>
      <c r="AE145" s="28"/>
      <c r="AR145" s="161" t="s">
        <v>86</v>
      </c>
      <c r="AT145" s="161" t="s">
        <v>177</v>
      </c>
      <c r="AU145" s="161" t="s">
        <v>80</v>
      </c>
      <c r="AY145" s="16" t="s">
        <v>175</v>
      </c>
      <c r="BE145" s="162">
        <f>IF(N145="základná",J145,0)</f>
        <v>0</v>
      </c>
      <c r="BF145" s="162">
        <f>IF(N145="znížená",J145,0)</f>
        <v>0</v>
      </c>
      <c r="BG145" s="162">
        <f>IF(N145="zákl. prenesená",J145,0)</f>
        <v>0</v>
      </c>
      <c r="BH145" s="162">
        <f>IF(N145="zníž. prenesená",J145,0)</f>
        <v>0</v>
      </c>
      <c r="BI145" s="162">
        <f>IF(N145="nulová",J145,0)</f>
        <v>0</v>
      </c>
      <c r="BJ145" s="16" t="s">
        <v>80</v>
      </c>
      <c r="BK145" s="162">
        <f>ROUND(I145*H145,2)</f>
        <v>0</v>
      </c>
      <c r="BL145" s="16" t="s">
        <v>86</v>
      </c>
      <c r="BM145" s="161" t="s">
        <v>912</v>
      </c>
    </row>
    <row r="146" spans="1:65" s="13" customFormat="1" ht="33.75" x14ac:dyDescent="0.2">
      <c r="B146" s="163"/>
      <c r="D146" s="164" t="s">
        <v>182</v>
      </c>
      <c r="E146" s="165" t="s">
        <v>1</v>
      </c>
      <c r="F146" s="166" t="s">
        <v>913</v>
      </c>
      <c r="H146" s="167">
        <v>160</v>
      </c>
      <c r="L146" s="163"/>
      <c r="M146" s="168"/>
      <c r="N146" s="169"/>
      <c r="O146" s="169"/>
      <c r="P146" s="169"/>
      <c r="Q146" s="169"/>
      <c r="R146" s="169"/>
      <c r="S146" s="169"/>
      <c r="T146" s="170"/>
      <c r="AT146" s="165" t="s">
        <v>182</v>
      </c>
      <c r="AU146" s="165" t="s">
        <v>80</v>
      </c>
      <c r="AV146" s="13" t="s">
        <v>80</v>
      </c>
      <c r="AW146" s="13" t="s">
        <v>25</v>
      </c>
      <c r="AX146" s="13" t="s">
        <v>69</v>
      </c>
      <c r="AY146" s="165" t="s">
        <v>175</v>
      </c>
    </row>
    <row r="147" spans="1:65" s="13" customFormat="1" ht="33.75" x14ac:dyDescent="0.2">
      <c r="B147" s="163"/>
      <c r="D147" s="164" t="s">
        <v>182</v>
      </c>
      <c r="E147" s="165" t="s">
        <v>1</v>
      </c>
      <c r="F147" s="166" t="s">
        <v>914</v>
      </c>
      <c r="H147" s="167">
        <v>163.36000000000001</v>
      </c>
      <c r="L147" s="163"/>
      <c r="M147" s="168"/>
      <c r="N147" s="169"/>
      <c r="O147" s="169"/>
      <c r="P147" s="169"/>
      <c r="Q147" s="169"/>
      <c r="R147" s="169"/>
      <c r="S147" s="169"/>
      <c r="T147" s="170"/>
      <c r="AT147" s="165" t="s">
        <v>182</v>
      </c>
      <c r="AU147" s="165" t="s">
        <v>80</v>
      </c>
      <c r="AV147" s="13" t="s">
        <v>80</v>
      </c>
      <c r="AW147" s="13" t="s">
        <v>25</v>
      </c>
      <c r="AX147" s="13" t="s">
        <v>69</v>
      </c>
      <c r="AY147" s="165" t="s">
        <v>175</v>
      </c>
    </row>
    <row r="148" spans="1:65" s="14" customFormat="1" x14ac:dyDescent="0.2">
      <c r="B148" s="171"/>
      <c r="D148" s="164" t="s">
        <v>182</v>
      </c>
      <c r="E148" s="172" t="s">
        <v>1</v>
      </c>
      <c r="F148" s="173" t="s">
        <v>216</v>
      </c>
      <c r="H148" s="174">
        <v>323.36</v>
      </c>
      <c r="L148" s="171"/>
      <c r="M148" s="175"/>
      <c r="N148" s="176"/>
      <c r="O148" s="176"/>
      <c r="P148" s="176"/>
      <c r="Q148" s="176"/>
      <c r="R148" s="176"/>
      <c r="S148" s="176"/>
      <c r="T148" s="177"/>
      <c r="AT148" s="172" t="s">
        <v>182</v>
      </c>
      <c r="AU148" s="172" t="s">
        <v>80</v>
      </c>
      <c r="AV148" s="14" t="s">
        <v>86</v>
      </c>
      <c r="AW148" s="14" t="s">
        <v>25</v>
      </c>
      <c r="AX148" s="14" t="s">
        <v>76</v>
      </c>
      <c r="AY148" s="172" t="s">
        <v>175</v>
      </c>
    </row>
    <row r="149" spans="1:65" s="2" customFormat="1" ht="33" customHeight="1" x14ac:dyDescent="0.2">
      <c r="A149" s="28"/>
      <c r="B149" s="149"/>
      <c r="C149" s="150" t="s">
        <v>113</v>
      </c>
      <c r="D149" s="150" t="s">
        <v>177</v>
      </c>
      <c r="E149" s="151" t="s">
        <v>915</v>
      </c>
      <c r="F149" s="152" t="s">
        <v>916</v>
      </c>
      <c r="G149" s="153" t="s">
        <v>180</v>
      </c>
      <c r="H149" s="154">
        <v>168.62</v>
      </c>
      <c r="I149" s="155"/>
      <c r="J149" s="155"/>
      <c r="K149" s="156"/>
      <c r="L149" s="29"/>
      <c r="M149" s="157" t="s">
        <v>1</v>
      </c>
      <c r="N149" s="158" t="s">
        <v>35</v>
      </c>
      <c r="O149" s="159">
        <v>0.16600000000000001</v>
      </c>
      <c r="P149" s="159">
        <f>O149*H149</f>
        <v>27.990920000000003</v>
      </c>
      <c r="Q149" s="159">
        <v>0</v>
      </c>
      <c r="R149" s="159">
        <f>Q149*H149</f>
        <v>0</v>
      </c>
      <c r="S149" s="159">
        <v>0.02</v>
      </c>
      <c r="T149" s="160">
        <f>S149*H149</f>
        <v>3.3724000000000003</v>
      </c>
      <c r="U149" s="28"/>
      <c r="V149" s="28"/>
      <c r="W149" s="28"/>
      <c r="X149" s="28"/>
      <c r="Y149" s="28"/>
      <c r="Z149" s="28"/>
      <c r="AA149" s="28"/>
      <c r="AB149" s="28"/>
      <c r="AC149" s="28"/>
      <c r="AD149" s="28"/>
      <c r="AE149" s="28"/>
      <c r="AR149" s="161" t="s">
        <v>86</v>
      </c>
      <c r="AT149" s="161" t="s">
        <v>177</v>
      </c>
      <c r="AU149" s="161" t="s">
        <v>80</v>
      </c>
      <c r="AY149" s="16" t="s">
        <v>175</v>
      </c>
      <c r="BE149" s="162">
        <f>IF(N149="základná",J149,0)</f>
        <v>0</v>
      </c>
      <c r="BF149" s="162">
        <f>IF(N149="znížená",J149,0)</f>
        <v>0</v>
      </c>
      <c r="BG149" s="162">
        <f>IF(N149="zákl. prenesená",J149,0)</f>
        <v>0</v>
      </c>
      <c r="BH149" s="162">
        <f>IF(N149="zníž. prenesená",J149,0)</f>
        <v>0</v>
      </c>
      <c r="BI149" s="162">
        <f>IF(N149="nulová",J149,0)</f>
        <v>0</v>
      </c>
      <c r="BJ149" s="16" t="s">
        <v>80</v>
      </c>
      <c r="BK149" s="162">
        <f>ROUND(I149*H149,2)</f>
        <v>0</v>
      </c>
      <c r="BL149" s="16" t="s">
        <v>86</v>
      </c>
      <c r="BM149" s="161" t="s">
        <v>917</v>
      </c>
    </row>
    <row r="150" spans="1:65" s="13" customFormat="1" ht="33.75" x14ac:dyDescent="0.2">
      <c r="B150" s="163"/>
      <c r="D150" s="164" t="s">
        <v>182</v>
      </c>
      <c r="E150" s="165" t="s">
        <v>1</v>
      </c>
      <c r="F150" s="166" t="s">
        <v>918</v>
      </c>
      <c r="H150" s="167">
        <v>168.62</v>
      </c>
      <c r="L150" s="163"/>
      <c r="M150" s="168"/>
      <c r="N150" s="169"/>
      <c r="O150" s="169"/>
      <c r="P150" s="169"/>
      <c r="Q150" s="169"/>
      <c r="R150" s="169"/>
      <c r="S150" s="169"/>
      <c r="T150" s="170"/>
      <c r="AT150" s="165" t="s">
        <v>182</v>
      </c>
      <c r="AU150" s="165" t="s">
        <v>80</v>
      </c>
      <c r="AV150" s="13" t="s">
        <v>80</v>
      </c>
      <c r="AW150" s="13" t="s">
        <v>25</v>
      </c>
      <c r="AX150" s="13" t="s">
        <v>76</v>
      </c>
      <c r="AY150" s="165" t="s">
        <v>175</v>
      </c>
    </row>
    <row r="151" spans="1:65" s="2" customFormat="1" ht="33" customHeight="1" x14ac:dyDescent="0.2">
      <c r="A151" s="28"/>
      <c r="B151" s="149"/>
      <c r="C151" s="150" t="s">
        <v>117</v>
      </c>
      <c r="D151" s="150" t="s">
        <v>177</v>
      </c>
      <c r="E151" s="151" t="s">
        <v>919</v>
      </c>
      <c r="F151" s="152" t="s">
        <v>920</v>
      </c>
      <c r="G151" s="153" t="s">
        <v>180</v>
      </c>
      <c r="H151" s="154">
        <v>794.96400000000006</v>
      </c>
      <c r="I151" s="155"/>
      <c r="J151" s="155"/>
      <c r="K151" s="156"/>
      <c r="L151" s="29"/>
      <c r="M151" s="157" t="s">
        <v>1</v>
      </c>
      <c r="N151" s="158" t="s">
        <v>35</v>
      </c>
      <c r="O151" s="159">
        <v>7.8100000000000003E-2</v>
      </c>
      <c r="P151" s="159">
        <f>O151*H151</f>
        <v>62.086688400000007</v>
      </c>
      <c r="Q151" s="159">
        <v>0</v>
      </c>
      <c r="R151" s="159">
        <f>Q151*H151</f>
        <v>0</v>
      </c>
      <c r="S151" s="159">
        <v>0.01</v>
      </c>
      <c r="T151" s="160">
        <f>S151*H151</f>
        <v>7.9496400000000005</v>
      </c>
      <c r="U151" s="28"/>
      <c r="V151" s="28"/>
      <c r="W151" s="28"/>
      <c r="X151" s="28"/>
      <c r="Y151" s="28"/>
      <c r="Z151" s="28"/>
      <c r="AA151" s="28"/>
      <c r="AB151" s="28"/>
      <c r="AC151" s="28"/>
      <c r="AD151" s="28"/>
      <c r="AE151" s="28"/>
      <c r="AR151" s="161" t="s">
        <v>86</v>
      </c>
      <c r="AT151" s="161" t="s">
        <v>177</v>
      </c>
      <c r="AU151" s="161" t="s">
        <v>80</v>
      </c>
      <c r="AY151" s="16" t="s">
        <v>175</v>
      </c>
      <c r="BE151" s="162">
        <f>IF(N151="základná",J151,0)</f>
        <v>0</v>
      </c>
      <c r="BF151" s="162">
        <f>IF(N151="znížená",J151,0)</f>
        <v>0</v>
      </c>
      <c r="BG151" s="162">
        <f>IF(N151="zákl. prenesená",J151,0)</f>
        <v>0</v>
      </c>
      <c r="BH151" s="162">
        <f>IF(N151="zníž. prenesená",J151,0)</f>
        <v>0</v>
      </c>
      <c r="BI151" s="162">
        <f>IF(N151="nulová",J151,0)</f>
        <v>0</v>
      </c>
      <c r="BJ151" s="16" t="s">
        <v>80</v>
      </c>
      <c r="BK151" s="162">
        <f>ROUND(I151*H151,2)</f>
        <v>0</v>
      </c>
      <c r="BL151" s="16" t="s">
        <v>86</v>
      </c>
      <c r="BM151" s="161" t="s">
        <v>921</v>
      </c>
    </row>
    <row r="152" spans="1:65" s="13" customFormat="1" ht="33.75" x14ac:dyDescent="0.2">
      <c r="B152" s="163"/>
      <c r="D152" s="164" t="s">
        <v>182</v>
      </c>
      <c r="E152" s="165" t="s">
        <v>1</v>
      </c>
      <c r="F152" s="166" t="s">
        <v>922</v>
      </c>
      <c r="H152" s="167">
        <v>142.405</v>
      </c>
      <c r="L152" s="163"/>
      <c r="M152" s="168"/>
      <c r="N152" s="169"/>
      <c r="O152" s="169"/>
      <c r="P152" s="169"/>
      <c r="Q152" s="169"/>
      <c r="R152" s="169"/>
      <c r="S152" s="169"/>
      <c r="T152" s="170"/>
      <c r="AT152" s="165" t="s">
        <v>182</v>
      </c>
      <c r="AU152" s="165" t="s">
        <v>80</v>
      </c>
      <c r="AV152" s="13" t="s">
        <v>80</v>
      </c>
      <c r="AW152" s="13" t="s">
        <v>25</v>
      </c>
      <c r="AX152" s="13" t="s">
        <v>69</v>
      </c>
      <c r="AY152" s="165" t="s">
        <v>175</v>
      </c>
    </row>
    <row r="153" spans="1:65" s="13" customFormat="1" ht="22.5" x14ac:dyDescent="0.2">
      <c r="B153" s="163"/>
      <c r="D153" s="164" t="s">
        <v>182</v>
      </c>
      <c r="E153" s="165" t="s">
        <v>1</v>
      </c>
      <c r="F153" s="166" t="s">
        <v>923</v>
      </c>
      <c r="H153" s="167">
        <v>122.54900000000001</v>
      </c>
      <c r="L153" s="163"/>
      <c r="M153" s="168"/>
      <c r="N153" s="169"/>
      <c r="O153" s="169"/>
      <c r="P153" s="169"/>
      <c r="Q153" s="169"/>
      <c r="R153" s="169"/>
      <c r="S153" s="169"/>
      <c r="T153" s="170"/>
      <c r="AT153" s="165" t="s">
        <v>182</v>
      </c>
      <c r="AU153" s="165" t="s">
        <v>80</v>
      </c>
      <c r="AV153" s="13" t="s">
        <v>80</v>
      </c>
      <c r="AW153" s="13" t="s">
        <v>25</v>
      </c>
      <c r="AX153" s="13" t="s">
        <v>69</v>
      </c>
      <c r="AY153" s="165" t="s">
        <v>175</v>
      </c>
    </row>
    <row r="154" spans="1:65" s="13" customFormat="1" ht="22.5" x14ac:dyDescent="0.2">
      <c r="B154" s="163"/>
      <c r="D154" s="164" t="s">
        <v>182</v>
      </c>
      <c r="E154" s="165" t="s">
        <v>1</v>
      </c>
      <c r="F154" s="166" t="s">
        <v>924</v>
      </c>
      <c r="H154" s="167">
        <v>351.02499999999998</v>
      </c>
      <c r="L154" s="163"/>
      <c r="M154" s="168"/>
      <c r="N154" s="169"/>
      <c r="O154" s="169"/>
      <c r="P154" s="169"/>
      <c r="Q154" s="169"/>
      <c r="R154" s="169"/>
      <c r="S154" s="169"/>
      <c r="T154" s="170"/>
      <c r="AT154" s="165" t="s">
        <v>182</v>
      </c>
      <c r="AU154" s="165" t="s">
        <v>80</v>
      </c>
      <c r="AV154" s="13" t="s">
        <v>80</v>
      </c>
      <c r="AW154" s="13" t="s">
        <v>25</v>
      </c>
      <c r="AX154" s="13" t="s">
        <v>69</v>
      </c>
      <c r="AY154" s="165" t="s">
        <v>175</v>
      </c>
    </row>
    <row r="155" spans="1:65" s="13" customFormat="1" ht="33.75" x14ac:dyDescent="0.2">
      <c r="B155" s="163"/>
      <c r="D155" s="164" t="s">
        <v>182</v>
      </c>
      <c r="E155" s="165" t="s">
        <v>1</v>
      </c>
      <c r="F155" s="166" t="s">
        <v>925</v>
      </c>
      <c r="H155" s="167">
        <v>-41.734999999999999</v>
      </c>
      <c r="L155" s="163"/>
      <c r="M155" s="168"/>
      <c r="N155" s="169"/>
      <c r="O155" s="169"/>
      <c r="P155" s="169"/>
      <c r="Q155" s="169"/>
      <c r="R155" s="169"/>
      <c r="S155" s="169"/>
      <c r="T155" s="170"/>
      <c r="AT155" s="165" t="s">
        <v>182</v>
      </c>
      <c r="AU155" s="165" t="s">
        <v>80</v>
      </c>
      <c r="AV155" s="13" t="s">
        <v>80</v>
      </c>
      <c r="AW155" s="13" t="s">
        <v>25</v>
      </c>
      <c r="AX155" s="13" t="s">
        <v>69</v>
      </c>
      <c r="AY155" s="165" t="s">
        <v>175</v>
      </c>
    </row>
    <row r="156" spans="1:65" s="13" customFormat="1" ht="33.75" x14ac:dyDescent="0.2">
      <c r="B156" s="163"/>
      <c r="D156" s="164" t="s">
        <v>182</v>
      </c>
      <c r="E156" s="165" t="s">
        <v>1</v>
      </c>
      <c r="F156" s="166" t="s">
        <v>926</v>
      </c>
      <c r="H156" s="167">
        <v>-62.777000000000001</v>
      </c>
      <c r="L156" s="163"/>
      <c r="M156" s="168"/>
      <c r="N156" s="169"/>
      <c r="O156" s="169"/>
      <c r="P156" s="169"/>
      <c r="Q156" s="169"/>
      <c r="R156" s="169"/>
      <c r="S156" s="169"/>
      <c r="T156" s="170"/>
      <c r="AT156" s="165" t="s">
        <v>182</v>
      </c>
      <c r="AU156" s="165" t="s">
        <v>80</v>
      </c>
      <c r="AV156" s="13" t="s">
        <v>80</v>
      </c>
      <c r="AW156" s="13" t="s">
        <v>25</v>
      </c>
      <c r="AX156" s="13" t="s">
        <v>69</v>
      </c>
      <c r="AY156" s="165" t="s">
        <v>175</v>
      </c>
    </row>
    <row r="157" spans="1:65" s="13" customFormat="1" ht="33.75" x14ac:dyDescent="0.2">
      <c r="B157" s="163"/>
      <c r="D157" s="164" t="s">
        <v>182</v>
      </c>
      <c r="E157" s="165" t="s">
        <v>1</v>
      </c>
      <c r="F157" s="166" t="s">
        <v>927</v>
      </c>
      <c r="H157" s="167">
        <v>199.86</v>
      </c>
      <c r="L157" s="163"/>
      <c r="M157" s="168"/>
      <c r="N157" s="169"/>
      <c r="O157" s="169"/>
      <c r="P157" s="169"/>
      <c r="Q157" s="169"/>
      <c r="R157" s="169"/>
      <c r="S157" s="169"/>
      <c r="T157" s="170"/>
      <c r="AT157" s="165" t="s">
        <v>182</v>
      </c>
      <c r="AU157" s="165" t="s">
        <v>80</v>
      </c>
      <c r="AV157" s="13" t="s">
        <v>80</v>
      </c>
      <c r="AW157" s="13" t="s">
        <v>25</v>
      </c>
      <c r="AX157" s="13" t="s">
        <v>69</v>
      </c>
      <c r="AY157" s="165" t="s">
        <v>175</v>
      </c>
    </row>
    <row r="158" spans="1:65" s="13" customFormat="1" ht="22.5" x14ac:dyDescent="0.2">
      <c r="B158" s="163"/>
      <c r="D158" s="164" t="s">
        <v>182</v>
      </c>
      <c r="E158" s="165" t="s">
        <v>1</v>
      </c>
      <c r="F158" s="166" t="s">
        <v>928</v>
      </c>
      <c r="H158" s="167">
        <v>152.69999999999999</v>
      </c>
      <c r="L158" s="163"/>
      <c r="M158" s="168"/>
      <c r="N158" s="169"/>
      <c r="O158" s="169"/>
      <c r="P158" s="169"/>
      <c r="Q158" s="169"/>
      <c r="R158" s="169"/>
      <c r="S158" s="169"/>
      <c r="T158" s="170"/>
      <c r="AT158" s="165" t="s">
        <v>182</v>
      </c>
      <c r="AU158" s="165" t="s">
        <v>80</v>
      </c>
      <c r="AV158" s="13" t="s">
        <v>80</v>
      </c>
      <c r="AW158" s="13" t="s">
        <v>25</v>
      </c>
      <c r="AX158" s="13" t="s">
        <v>69</v>
      </c>
      <c r="AY158" s="165" t="s">
        <v>175</v>
      </c>
    </row>
    <row r="159" spans="1:65" s="13" customFormat="1" x14ac:dyDescent="0.2">
      <c r="B159" s="163"/>
      <c r="D159" s="164" t="s">
        <v>182</v>
      </c>
      <c r="E159" s="165" t="s">
        <v>1</v>
      </c>
      <c r="F159" s="166" t="s">
        <v>929</v>
      </c>
      <c r="H159" s="167">
        <v>47.16</v>
      </c>
      <c r="L159" s="163"/>
      <c r="M159" s="168"/>
      <c r="N159" s="169"/>
      <c r="O159" s="169"/>
      <c r="P159" s="169"/>
      <c r="Q159" s="169"/>
      <c r="R159" s="169"/>
      <c r="S159" s="169"/>
      <c r="T159" s="170"/>
      <c r="AT159" s="165" t="s">
        <v>182</v>
      </c>
      <c r="AU159" s="165" t="s">
        <v>80</v>
      </c>
      <c r="AV159" s="13" t="s">
        <v>80</v>
      </c>
      <c r="AW159" s="13" t="s">
        <v>25</v>
      </c>
      <c r="AX159" s="13" t="s">
        <v>69</v>
      </c>
      <c r="AY159" s="165" t="s">
        <v>175</v>
      </c>
    </row>
    <row r="160" spans="1:65" s="13" customFormat="1" ht="33.75" x14ac:dyDescent="0.2">
      <c r="B160" s="163"/>
      <c r="D160" s="164" t="s">
        <v>182</v>
      </c>
      <c r="E160" s="165" t="s">
        <v>1</v>
      </c>
      <c r="F160" s="166" t="s">
        <v>930</v>
      </c>
      <c r="H160" s="167">
        <v>-85.072000000000003</v>
      </c>
      <c r="L160" s="163"/>
      <c r="M160" s="168"/>
      <c r="N160" s="169"/>
      <c r="O160" s="169"/>
      <c r="P160" s="169"/>
      <c r="Q160" s="169"/>
      <c r="R160" s="169"/>
      <c r="S160" s="169"/>
      <c r="T160" s="170"/>
      <c r="AT160" s="165" t="s">
        <v>182</v>
      </c>
      <c r="AU160" s="165" t="s">
        <v>80</v>
      </c>
      <c r="AV160" s="13" t="s">
        <v>80</v>
      </c>
      <c r="AW160" s="13" t="s">
        <v>25</v>
      </c>
      <c r="AX160" s="13" t="s">
        <v>69</v>
      </c>
      <c r="AY160" s="165" t="s">
        <v>175</v>
      </c>
    </row>
    <row r="161" spans="1:65" s="13" customFormat="1" x14ac:dyDescent="0.2">
      <c r="B161" s="163"/>
      <c r="D161" s="164" t="s">
        <v>182</v>
      </c>
      <c r="E161" s="165" t="s">
        <v>1</v>
      </c>
      <c r="F161" s="166" t="s">
        <v>931</v>
      </c>
      <c r="H161" s="167">
        <v>-31.151</v>
      </c>
      <c r="L161" s="163"/>
      <c r="M161" s="168"/>
      <c r="N161" s="169"/>
      <c r="O161" s="169"/>
      <c r="P161" s="169"/>
      <c r="Q161" s="169"/>
      <c r="R161" s="169"/>
      <c r="S161" s="169"/>
      <c r="T161" s="170"/>
      <c r="AT161" s="165" t="s">
        <v>182</v>
      </c>
      <c r="AU161" s="165" t="s">
        <v>80</v>
      </c>
      <c r="AV161" s="13" t="s">
        <v>80</v>
      </c>
      <c r="AW161" s="13" t="s">
        <v>25</v>
      </c>
      <c r="AX161" s="13" t="s">
        <v>69</v>
      </c>
      <c r="AY161" s="165" t="s">
        <v>175</v>
      </c>
    </row>
    <row r="162" spans="1:65" s="14" customFormat="1" x14ac:dyDescent="0.2">
      <c r="B162" s="171"/>
      <c r="D162" s="164" t="s">
        <v>182</v>
      </c>
      <c r="E162" s="172" t="s">
        <v>1</v>
      </c>
      <c r="F162" s="173" t="s">
        <v>216</v>
      </c>
      <c r="H162" s="174">
        <v>794.96400000000006</v>
      </c>
      <c r="L162" s="171"/>
      <c r="M162" s="175"/>
      <c r="N162" s="176"/>
      <c r="O162" s="176"/>
      <c r="P162" s="176"/>
      <c r="Q162" s="176"/>
      <c r="R162" s="176"/>
      <c r="S162" s="176"/>
      <c r="T162" s="177"/>
      <c r="AT162" s="172" t="s">
        <v>182</v>
      </c>
      <c r="AU162" s="172" t="s">
        <v>80</v>
      </c>
      <c r="AV162" s="14" t="s">
        <v>86</v>
      </c>
      <c r="AW162" s="14" t="s">
        <v>25</v>
      </c>
      <c r="AX162" s="14" t="s">
        <v>76</v>
      </c>
      <c r="AY162" s="172" t="s">
        <v>175</v>
      </c>
    </row>
    <row r="163" spans="1:65" s="2" customFormat="1" ht="33" customHeight="1" x14ac:dyDescent="0.2">
      <c r="A163" s="28"/>
      <c r="B163" s="149"/>
      <c r="C163" s="150" t="s">
        <v>119</v>
      </c>
      <c r="D163" s="150" t="s">
        <v>177</v>
      </c>
      <c r="E163" s="151" t="s">
        <v>932</v>
      </c>
      <c r="F163" s="152" t="s">
        <v>933</v>
      </c>
      <c r="G163" s="153" t="s">
        <v>180</v>
      </c>
      <c r="H163" s="154">
        <v>329.30700000000002</v>
      </c>
      <c r="I163" s="155"/>
      <c r="J163" s="155"/>
      <c r="K163" s="156"/>
      <c r="L163" s="29"/>
      <c r="M163" s="157" t="s">
        <v>1</v>
      </c>
      <c r="N163" s="158" t="s">
        <v>35</v>
      </c>
      <c r="O163" s="159">
        <v>0.12691</v>
      </c>
      <c r="P163" s="159">
        <f>O163*H163</f>
        <v>41.792351369999999</v>
      </c>
      <c r="Q163" s="159">
        <v>0</v>
      </c>
      <c r="R163" s="159">
        <f>Q163*H163</f>
        <v>0</v>
      </c>
      <c r="S163" s="159">
        <v>0.02</v>
      </c>
      <c r="T163" s="160">
        <f>S163*H163</f>
        <v>6.5861400000000003</v>
      </c>
      <c r="U163" s="28"/>
      <c r="V163" s="28"/>
      <c r="W163" s="28"/>
      <c r="X163" s="28"/>
      <c r="Y163" s="28"/>
      <c r="Z163" s="28"/>
      <c r="AA163" s="28"/>
      <c r="AB163" s="28"/>
      <c r="AC163" s="28"/>
      <c r="AD163" s="28"/>
      <c r="AE163" s="28"/>
      <c r="AR163" s="161" t="s">
        <v>86</v>
      </c>
      <c r="AT163" s="161" t="s">
        <v>177</v>
      </c>
      <c r="AU163" s="161" t="s">
        <v>80</v>
      </c>
      <c r="AY163" s="16" t="s">
        <v>175</v>
      </c>
      <c r="BE163" s="162">
        <f>IF(N163="základná",J163,0)</f>
        <v>0</v>
      </c>
      <c r="BF163" s="162">
        <f>IF(N163="znížená",J163,0)</f>
        <v>0</v>
      </c>
      <c r="BG163" s="162">
        <f>IF(N163="zákl. prenesená",J163,0)</f>
        <v>0</v>
      </c>
      <c r="BH163" s="162">
        <f>IF(N163="zníž. prenesená",J163,0)</f>
        <v>0</v>
      </c>
      <c r="BI163" s="162">
        <f>IF(N163="nulová",J163,0)</f>
        <v>0</v>
      </c>
      <c r="BJ163" s="16" t="s">
        <v>80</v>
      </c>
      <c r="BK163" s="162">
        <f>ROUND(I163*H163,2)</f>
        <v>0</v>
      </c>
      <c r="BL163" s="16" t="s">
        <v>86</v>
      </c>
      <c r="BM163" s="161" t="s">
        <v>934</v>
      </c>
    </row>
    <row r="164" spans="1:65" s="13" customFormat="1" ht="22.5" x14ac:dyDescent="0.2">
      <c r="B164" s="163"/>
      <c r="D164" s="164" t="s">
        <v>182</v>
      </c>
      <c r="E164" s="165" t="s">
        <v>1</v>
      </c>
      <c r="F164" s="166" t="s">
        <v>935</v>
      </c>
      <c r="H164" s="167">
        <v>154.32</v>
      </c>
      <c r="L164" s="163"/>
      <c r="M164" s="168"/>
      <c r="N164" s="169"/>
      <c r="O164" s="169"/>
      <c r="P164" s="169"/>
      <c r="Q164" s="169"/>
      <c r="R164" s="169"/>
      <c r="S164" s="169"/>
      <c r="T164" s="170"/>
      <c r="AT164" s="165" t="s">
        <v>182</v>
      </c>
      <c r="AU164" s="165" t="s">
        <v>80</v>
      </c>
      <c r="AV164" s="13" t="s">
        <v>80</v>
      </c>
      <c r="AW164" s="13" t="s">
        <v>25</v>
      </c>
      <c r="AX164" s="13" t="s">
        <v>69</v>
      </c>
      <c r="AY164" s="165" t="s">
        <v>175</v>
      </c>
    </row>
    <row r="165" spans="1:65" s="13" customFormat="1" ht="33.75" x14ac:dyDescent="0.2">
      <c r="B165" s="163"/>
      <c r="D165" s="164" t="s">
        <v>182</v>
      </c>
      <c r="E165" s="165" t="s">
        <v>1</v>
      </c>
      <c r="F165" s="166" t="s">
        <v>936</v>
      </c>
      <c r="H165" s="167">
        <v>-36.697000000000003</v>
      </c>
      <c r="L165" s="163"/>
      <c r="M165" s="168"/>
      <c r="N165" s="169"/>
      <c r="O165" s="169"/>
      <c r="P165" s="169"/>
      <c r="Q165" s="169"/>
      <c r="R165" s="169"/>
      <c r="S165" s="169"/>
      <c r="T165" s="170"/>
      <c r="AT165" s="165" t="s">
        <v>182</v>
      </c>
      <c r="AU165" s="165" t="s">
        <v>80</v>
      </c>
      <c r="AV165" s="13" t="s">
        <v>80</v>
      </c>
      <c r="AW165" s="13" t="s">
        <v>25</v>
      </c>
      <c r="AX165" s="13" t="s">
        <v>69</v>
      </c>
      <c r="AY165" s="165" t="s">
        <v>175</v>
      </c>
    </row>
    <row r="166" spans="1:65" s="13" customFormat="1" ht="22.5" x14ac:dyDescent="0.2">
      <c r="B166" s="163"/>
      <c r="D166" s="164" t="s">
        <v>182</v>
      </c>
      <c r="E166" s="165" t="s">
        <v>1</v>
      </c>
      <c r="F166" s="166" t="s">
        <v>937</v>
      </c>
      <c r="H166" s="167">
        <v>139.82400000000001</v>
      </c>
      <c r="L166" s="163"/>
      <c r="M166" s="168"/>
      <c r="N166" s="169"/>
      <c r="O166" s="169"/>
      <c r="P166" s="169"/>
      <c r="Q166" s="169"/>
      <c r="R166" s="169"/>
      <c r="S166" s="169"/>
      <c r="T166" s="170"/>
      <c r="AT166" s="165" t="s">
        <v>182</v>
      </c>
      <c r="AU166" s="165" t="s">
        <v>80</v>
      </c>
      <c r="AV166" s="13" t="s">
        <v>80</v>
      </c>
      <c r="AW166" s="13" t="s">
        <v>25</v>
      </c>
      <c r="AX166" s="13" t="s">
        <v>69</v>
      </c>
      <c r="AY166" s="165" t="s">
        <v>175</v>
      </c>
    </row>
    <row r="167" spans="1:65" s="13" customFormat="1" x14ac:dyDescent="0.2">
      <c r="B167" s="163"/>
      <c r="D167" s="164" t="s">
        <v>182</v>
      </c>
      <c r="E167" s="165" t="s">
        <v>1</v>
      </c>
      <c r="F167" s="166" t="s">
        <v>938</v>
      </c>
      <c r="H167" s="167">
        <v>105.21599999999999</v>
      </c>
      <c r="L167" s="163"/>
      <c r="M167" s="168"/>
      <c r="N167" s="169"/>
      <c r="O167" s="169"/>
      <c r="P167" s="169"/>
      <c r="Q167" s="169"/>
      <c r="R167" s="169"/>
      <c r="S167" s="169"/>
      <c r="T167" s="170"/>
      <c r="AT167" s="165" t="s">
        <v>182</v>
      </c>
      <c r="AU167" s="165" t="s">
        <v>80</v>
      </c>
      <c r="AV167" s="13" t="s">
        <v>80</v>
      </c>
      <c r="AW167" s="13" t="s">
        <v>25</v>
      </c>
      <c r="AX167" s="13" t="s">
        <v>69</v>
      </c>
      <c r="AY167" s="165" t="s">
        <v>175</v>
      </c>
    </row>
    <row r="168" spans="1:65" s="13" customFormat="1" ht="33.75" x14ac:dyDescent="0.2">
      <c r="B168" s="163"/>
      <c r="D168" s="164" t="s">
        <v>182</v>
      </c>
      <c r="E168" s="165" t="s">
        <v>1</v>
      </c>
      <c r="F168" s="166" t="s">
        <v>939</v>
      </c>
      <c r="H168" s="167">
        <v>-22.841999999999999</v>
      </c>
      <c r="L168" s="163"/>
      <c r="M168" s="168"/>
      <c r="N168" s="169"/>
      <c r="O168" s="169"/>
      <c r="P168" s="169"/>
      <c r="Q168" s="169"/>
      <c r="R168" s="169"/>
      <c r="S168" s="169"/>
      <c r="T168" s="170"/>
      <c r="AT168" s="165" t="s">
        <v>182</v>
      </c>
      <c r="AU168" s="165" t="s">
        <v>80</v>
      </c>
      <c r="AV168" s="13" t="s">
        <v>80</v>
      </c>
      <c r="AW168" s="13" t="s">
        <v>25</v>
      </c>
      <c r="AX168" s="13" t="s">
        <v>69</v>
      </c>
      <c r="AY168" s="165" t="s">
        <v>175</v>
      </c>
    </row>
    <row r="169" spans="1:65" s="13" customFormat="1" ht="33.75" x14ac:dyDescent="0.2">
      <c r="B169" s="163"/>
      <c r="D169" s="164" t="s">
        <v>182</v>
      </c>
      <c r="E169" s="165" t="s">
        <v>1</v>
      </c>
      <c r="F169" s="166" t="s">
        <v>940</v>
      </c>
      <c r="H169" s="167">
        <v>-10.513999999999999</v>
      </c>
      <c r="L169" s="163"/>
      <c r="M169" s="168"/>
      <c r="N169" s="169"/>
      <c r="O169" s="169"/>
      <c r="P169" s="169"/>
      <c r="Q169" s="169"/>
      <c r="R169" s="169"/>
      <c r="S169" s="169"/>
      <c r="T169" s="170"/>
      <c r="AT169" s="165" t="s">
        <v>182</v>
      </c>
      <c r="AU169" s="165" t="s">
        <v>80</v>
      </c>
      <c r="AV169" s="13" t="s">
        <v>80</v>
      </c>
      <c r="AW169" s="13" t="s">
        <v>25</v>
      </c>
      <c r="AX169" s="13" t="s">
        <v>69</v>
      </c>
      <c r="AY169" s="165" t="s">
        <v>175</v>
      </c>
    </row>
    <row r="170" spans="1:65" s="14" customFormat="1" x14ac:dyDescent="0.2">
      <c r="B170" s="171"/>
      <c r="D170" s="164" t="s">
        <v>182</v>
      </c>
      <c r="E170" s="172" t="s">
        <v>1</v>
      </c>
      <c r="F170" s="173" t="s">
        <v>216</v>
      </c>
      <c r="H170" s="174">
        <v>329.30700000000002</v>
      </c>
      <c r="L170" s="171"/>
      <c r="M170" s="175"/>
      <c r="N170" s="176"/>
      <c r="O170" s="176"/>
      <c r="P170" s="176"/>
      <c r="Q170" s="176"/>
      <c r="R170" s="176"/>
      <c r="S170" s="176"/>
      <c r="T170" s="177"/>
      <c r="AT170" s="172" t="s">
        <v>182</v>
      </c>
      <c r="AU170" s="172" t="s">
        <v>80</v>
      </c>
      <c r="AV170" s="14" t="s">
        <v>86</v>
      </c>
      <c r="AW170" s="14" t="s">
        <v>25</v>
      </c>
      <c r="AX170" s="14" t="s">
        <v>76</v>
      </c>
      <c r="AY170" s="172" t="s">
        <v>175</v>
      </c>
    </row>
    <row r="171" spans="1:65" s="2" customFormat="1" ht="16.5" customHeight="1" x14ac:dyDescent="0.2">
      <c r="A171" s="28"/>
      <c r="B171" s="149"/>
      <c r="C171" s="150" t="s">
        <v>121</v>
      </c>
      <c r="D171" s="150" t="s">
        <v>177</v>
      </c>
      <c r="E171" s="151" t="s">
        <v>280</v>
      </c>
      <c r="F171" s="152" t="s">
        <v>281</v>
      </c>
      <c r="G171" s="153" t="s">
        <v>282</v>
      </c>
      <c r="H171" s="154">
        <v>21.141999999999999</v>
      </c>
      <c r="I171" s="155"/>
      <c r="J171" s="155"/>
      <c r="K171" s="156"/>
      <c r="L171" s="29"/>
      <c r="M171" s="157" t="s">
        <v>1</v>
      </c>
      <c r="N171" s="158" t="s">
        <v>35</v>
      </c>
      <c r="O171" s="159">
        <v>1.972</v>
      </c>
      <c r="P171" s="159">
        <f>O171*H171</f>
        <v>41.692023999999996</v>
      </c>
      <c r="Q171" s="159">
        <v>0</v>
      </c>
      <c r="R171" s="159">
        <f>Q171*H171</f>
        <v>0</v>
      </c>
      <c r="S171" s="159">
        <v>0</v>
      </c>
      <c r="T171" s="160">
        <f>S171*H171</f>
        <v>0</v>
      </c>
      <c r="U171" s="28"/>
      <c r="V171" s="28"/>
      <c r="W171" s="28"/>
      <c r="X171" s="28"/>
      <c r="Y171" s="28"/>
      <c r="Z171" s="28"/>
      <c r="AA171" s="28"/>
      <c r="AB171" s="28"/>
      <c r="AC171" s="28"/>
      <c r="AD171" s="28"/>
      <c r="AE171" s="28"/>
      <c r="AR171" s="161" t="s">
        <v>86</v>
      </c>
      <c r="AT171" s="161" t="s">
        <v>177</v>
      </c>
      <c r="AU171" s="161" t="s">
        <v>80</v>
      </c>
      <c r="AY171" s="16" t="s">
        <v>175</v>
      </c>
      <c r="BE171" s="162">
        <f>IF(N171="základná",J171,0)</f>
        <v>0</v>
      </c>
      <c r="BF171" s="162">
        <f>IF(N171="znížená",J171,0)</f>
        <v>0</v>
      </c>
      <c r="BG171" s="162">
        <f>IF(N171="zákl. prenesená",J171,0)</f>
        <v>0</v>
      </c>
      <c r="BH171" s="162">
        <f>IF(N171="zníž. prenesená",J171,0)</f>
        <v>0</v>
      </c>
      <c r="BI171" s="162">
        <f>IF(N171="nulová",J171,0)</f>
        <v>0</v>
      </c>
      <c r="BJ171" s="16" t="s">
        <v>80</v>
      </c>
      <c r="BK171" s="162">
        <f>ROUND(I171*H171,2)</f>
        <v>0</v>
      </c>
      <c r="BL171" s="16" t="s">
        <v>86</v>
      </c>
      <c r="BM171" s="161" t="s">
        <v>941</v>
      </c>
    </row>
    <row r="172" spans="1:65" s="2" customFormat="1" ht="24.2" customHeight="1" x14ac:dyDescent="0.2">
      <c r="A172" s="28"/>
      <c r="B172" s="149"/>
      <c r="C172" s="150" t="s">
        <v>123</v>
      </c>
      <c r="D172" s="150" t="s">
        <v>177</v>
      </c>
      <c r="E172" s="151" t="s">
        <v>284</v>
      </c>
      <c r="F172" s="152" t="s">
        <v>285</v>
      </c>
      <c r="G172" s="153" t="s">
        <v>282</v>
      </c>
      <c r="H172" s="154">
        <v>42.283999999999999</v>
      </c>
      <c r="I172" s="155"/>
      <c r="J172" s="155"/>
      <c r="K172" s="156"/>
      <c r="L172" s="29"/>
      <c r="M172" s="157" t="s">
        <v>1</v>
      </c>
      <c r="N172" s="158" t="s">
        <v>35</v>
      </c>
      <c r="O172" s="159">
        <v>0.61899999999999999</v>
      </c>
      <c r="P172" s="159">
        <f>O172*H172</f>
        <v>26.173795999999999</v>
      </c>
      <c r="Q172" s="159">
        <v>0</v>
      </c>
      <c r="R172" s="159">
        <f>Q172*H172</f>
        <v>0</v>
      </c>
      <c r="S172" s="159">
        <v>0</v>
      </c>
      <c r="T172" s="160">
        <f>S172*H172</f>
        <v>0</v>
      </c>
      <c r="U172" s="28"/>
      <c r="V172" s="28"/>
      <c r="W172" s="28"/>
      <c r="X172" s="28"/>
      <c r="Y172" s="28"/>
      <c r="Z172" s="28"/>
      <c r="AA172" s="28"/>
      <c r="AB172" s="28"/>
      <c r="AC172" s="28"/>
      <c r="AD172" s="28"/>
      <c r="AE172" s="28"/>
      <c r="AR172" s="161" t="s">
        <v>86</v>
      </c>
      <c r="AT172" s="161" t="s">
        <v>177</v>
      </c>
      <c r="AU172" s="161" t="s">
        <v>80</v>
      </c>
      <c r="AY172" s="16" t="s">
        <v>175</v>
      </c>
      <c r="BE172" s="162">
        <f>IF(N172="základná",J172,0)</f>
        <v>0</v>
      </c>
      <c r="BF172" s="162">
        <f>IF(N172="znížená",J172,0)</f>
        <v>0</v>
      </c>
      <c r="BG172" s="162">
        <f>IF(N172="zákl. prenesená",J172,0)</f>
        <v>0</v>
      </c>
      <c r="BH172" s="162">
        <f>IF(N172="zníž. prenesená",J172,0)</f>
        <v>0</v>
      </c>
      <c r="BI172" s="162">
        <f>IF(N172="nulová",J172,0)</f>
        <v>0</v>
      </c>
      <c r="BJ172" s="16" t="s">
        <v>80</v>
      </c>
      <c r="BK172" s="162">
        <f>ROUND(I172*H172,2)</f>
        <v>0</v>
      </c>
      <c r="BL172" s="16" t="s">
        <v>86</v>
      </c>
      <c r="BM172" s="161" t="s">
        <v>942</v>
      </c>
    </row>
    <row r="173" spans="1:65" s="13" customFormat="1" x14ac:dyDescent="0.2">
      <c r="B173" s="163"/>
      <c r="D173" s="164" t="s">
        <v>182</v>
      </c>
      <c r="F173" s="166" t="s">
        <v>943</v>
      </c>
      <c r="H173" s="167">
        <v>42.283999999999999</v>
      </c>
      <c r="L173" s="163"/>
      <c r="M173" s="168"/>
      <c r="N173" s="169"/>
      <c r="O173" s="169"/>
      <c r="P173" s="169"/>
      <c r="Q173" s="169"/>
      <c r="R173" s="169"/>
      <c r="S173" s="169"/>
      <c r="T173" s="170"/>
      <c r="AT173" s="165" t="s">
        <v>182</v>
      </c>
      <c r="AU173" s="165" t="s">
        <v>80</v>
      </c>
      <c r="AV173" s="13" t="s">
        <v>80</v>
      </c>
      <c r="AW173" s="13" t="s">
        <v>3</v>
      </c>
      <c r="AX173" s="13" t="s">
        <v>76</v>
      </c>
      <c r="AY173" s="165" t="s">
        <v>175</v>
      </c>
    </row>
    <row r="174" spans="1:65" s="2" customFormat="1" ht="21.75" customHeight="1" x14ac:dyDescent="0.2">
      <c r="A174" s="28"/>
      <c r="B174" s="149"/>
      <c r="C174" s="150" t="s">
        <v>243</v>
      </c>
      <c r="D174" s="150" t="s">
        <v>177</v>
      </c>
      <c r="E174" s="151" t="s">
        <v>288</v>
      </c>
      <c r="F174" s="152" t="s">
        <v>289</v>
      </c>
      <c r="G174" s="153" t="s">
        <v>282</v>
      </c>
      <c r="H174" s="154">
        <v>21.141999999999999</v>
      </c>
      <c r="I174" s="155"/>
      <c r="J174" s="155"/>
      <c r="K174" s="156"/>
      <c r="L174" s="29"/>
      <c r="M174" s="157" t="s">
        <v>1</v>
      </c>
      <c r="N174" s="158" t="s">
        <v>35</v>
      </c>
      <c r="O174" s="159">
        <v>0.59799999999999998</v>
      </c>
      <c r="P174" s="159">
        <f>O174*H174</f>
        <v>12.642916</v>
      </c>
      <c r="Q174" s="159">
        <v>0</v>
      </c>
      <c r="R174" s="159">
        <f>Q174*H174</f>
        <v>0</v>
      </c>
      <c r="S174" s="159">
        <v>0</v>
      </c>
      <c r="T174" s="160">
        <f>S174*H174</f>
        <v>0</v>
      </c>
      <c r="U174" s="28"/>
      <c r="V174" s="28"/>
      <c r="W174" s="28"/>
      <c r="X174" s="28"/>
      <c r="Y174" s="28"/>
      <c r="Z174" s="28"/>
      <c r="AA174" s="28"/>
      <c r="AB174" s="28"/>
      <c r="AC174" s="28"/>
      <c r="AD174" s="28"/>
      <c r="AE174" s="28"/>
      <c r="AR174" s="161" t="s">
        <v>86</v>
      </c>
      <c r="AT174" s="161" t="s">
        <v>177</v>
      </c>
      <c r="AU174" s="161" t="s">
        <v>80</v>
      </c>
      <c r="AY174" s="16" t="s">
        <v>175</v>
      </c>
      <c r="BE174" s="162">
        <f>IF(N174="základná",J174,0)</f>
        <v>0</v>
      </c>
      <c r="BF174" s="162">
        <f>IF(N174="znížená",J174,0)</f>
        <v>0</v>
      </c>
      <c r="BG174" s="162">
        <f>IF(N174="zákl. prenesená",J174,0)</f>
        <v>0</v>
      </c>
      <c r="BH174" s="162">
        <f>IF(N174="zníž. prenesená",J174,0)</f>
        <v>0</v>
      </c>
      <c r="BI174" s="162">
        <f>IF(N174="nulová",J174,0)</f>
        <v>0</v>
      </c>
      <c r="BJ174" s="16" t="s">
        <v>80</v>
      </c>
      <c r="BK174" s="162">
        <f>ROUND(I174*H174,2)</f>
        <v>0</v>
      </c>
      <c r="BL174" s="16" t="s">
        <v>86</v>
      </c>
      <c r="BM174" s="161" t="s">
        <v>944</v>
      </c>
    </row>
    <row r="175" spans="1:65" s="2" customFormat="1" ht="24.2" customHeight="1" x14ac:dyDescent="0.2">
      <c r="A175" s="28"/>
      <c r="B175" s="149"/>
      <c r="C175" s="150" t="s">
        <v>247</v>
      </c>
      <c r="D175" s="150" t="s">
        <v>177</v>
      </c>
      <c r="E175" s="151" t="s">
        <v>292</v>
      </c>
      <c r="F175" s="152" t="s">
        <v>293</v>
      </c>
      <c r="G175" s="153" t="s">
        <v>282</v>
      </c>
      <c r="H175" s="154">
        <v>634.26</v>
      </c>
      <c r="I175" s="155"/>
      <c r="J175" s="155"/>
      <c r="K175" s="156"/>
      <c r="L175" s="29"/>
      <c r="M175" s="157" t="s">
        <v>1</v>
      </c>
      <c r="N175" s="158" t="s">
        <v>35</v>
      </c>
      <c r="O175" s="159">
        <v>7.0000000000000001E-3</v>
      </c>
      <c r="P175" s="159">
        <f>O175*H175</f>
        <v>4.4398200000000001</v>
      </c>
      <c r="Q175" s="159">
        <v>0</v>
      </c>
      <c r="R175" s="159">
        <f>Q175*H175</f>
        <v>0</v>
      </c>
      <c r="S175" s="159">
        <v>0</v>
      </c>
      <c r="T175" s="160">
        <f>S175*H175</f>
        <v>0</v>
      </c>
      <c r="U175" s="28"/>
      <c r="V175" s="28"/>
      <c r="W175" s="28"/>
      <c r="X175" s="28"/>
      <c r="Y175" s="28"/>
      <c r="Z175" s="28"/>
      <c r="AA175" s="28"/>
      <c r="AB175" s="28"/>
      <c r="AC175" s="28"/>
      <c r="AD175" s="28"/>
      <c r="AE175" s="28"/>
      <c r="AR175" s="161" t="s">
        <v>86</v>
      </c>
      <c r="AT175" s="161" t="s">
        <v>177</v>
      </c>
      <c r="AU175" s="161" t="s">
        <v>80</v>
      </c>
      <c r="AY175" s="16" t="s">
        <v>175</v>
      </c>
      <c r="BE175" s="162">
        <f>IF(N175="základná",J175,0)</f>
        <v>0</v>
      </c>
      <c r="BF175" s="162">
        <f>IF(N175="znížená",J175,0)</f>
        <v>0</v>
      </c>
      <c r="BG175" s="162">
        <f>IF(N175="zákl. prenesená",J175,0)</f>
        <v>0</v>
      </c>
      <c r="BH175" s="162">
        <f>IF(N175="zníž. prenesená",J175,0)</f>
        <v>0</v>
      </c>
      <c r="BI175" s="162">
        <f>IF(N175="nulová",J175,0)</f>
        <v>0</v>
      </c>
      <c r="BJ175" s="16" t="s">
        <v>80</v>
      </c>
      <c r="BK175" s="162">
        <f>ROUND(I175*H175,2)</f>
        <v>0</v>
      </c>
      <c r="BL175" s="16" t="s">
        <v>86</v>
      </c>
      <c r="BM175" s="161" t="s">
        <v>945</v>
      </c>
    </row>
    <row r="176" spans="1:65" s="13" customFormat="1" x14ac:dyDescent="0.2">
      <c r="B176" s="163"/>
      <c r="D176" s="164" t="s">
        <v>182</v>
      </c>
      <c r="F176" s="166" t="s">
        <v>946</v>
      </c>
      <c r="H176" s="167">
        <v>634.26</v>
      </c>
      <c r="L176" s="163"/>
      <c r="M176" s="168"/>
      <c r="N176" s="169"/>
      <c r="O176" s="169"/>
      <c r="P176" s="169"/>
      <c r="Q176" s="169"/>
      <c r="R176" s="169"/>
      <c r="S176" s="169"/>
      <c r="T176" s="170"/>
      <c r="AT176" s="165" t="s">
        <v>182</v>
      </c>
      <c r="AU176" s="165" t="s">
        <v>80</v>
      </c>
      <c r="AV176" s="13" t="s">
        <v>80</v>
      </c>
      <c r="AW176" s="13" t="s">
        <v>3</v>
      </c>
      <c r="AX176" s="13" t="s">
        <v>76</v>
      </c>
      <c r="AY176" s="165" t="s">
        <v>175</v>
      </c>
    </row>
    <row r="177" spans="1:65" s="2" customFormat="1" ht="24.2" customHeight="1" x14ac:dyDescent="0.2">
      <c r="A177" s="28"/>
      <c r="B177" s="149"/>
      <c r="C177" s="150" t="s">
        <v>255</v>
      </c>
      <c r="D177" s="150" t="s">
        <v>177</v>
      </c>
      <c r="E177" s="151" t="s">
        <v>297</v>
      </c>
      <c r="F177" s="152" t="s">
        <v>298</v>
      </c>
      <c r="G177" s="153" t="s">
        <v>282</v>
      </c>
      <c r="H177" s="154">
        <v>21.141999999999999</v>
      </c>
      <c r="I177" s="155"/>
      <c r="J177" s="155"/>
      <c r="K177" s="156"/>
      <c r="L177" s="29"/>
      <c r="M177" s="157" t="s">
        <v>1</v>
      </c>
      <c r="N177" s="158" t="s">
        <v>35</v>
      </c>
      <c r="O177" s="159">
        <v>0.89</v>
      </c>
      <c r="P177" s="159">
        <f>O177*H177</f>
        <v>18.816379999999999</v>
      </c>
      <c r="Q177" s="159">
        <v>0</v>
      </c>
      <c r="R177" s="159">
        <f>Q177*H177</f>
        <v>0</v>
      </c>
      <c r="S177" s="159">
        <v>0</v>
      </c>
      <c r="T177" s="160">
        <f>S177*H177</f>
        <v>0</v>
      </c>
      <c r="U177" s="28"/>
      <c r="V177" s="28"/>
      <c r="W177" s="28"/>
      <c r="X177" s="28"/>
      <c r="Y177" s="28"/>
      <c r="Z177" s="28"/>
      <c r="AA177" s="28"/>
      <c r="AB177" s="28"/>
      <c r="AC177" s="28"/>
      <c r="AD177" s="28"/>
      <c r="AE177" s="28"/>
      <c r="AR177" s="161" t="s">
        <v>86</v>
      </c>
      <c r="AT177" s="161" t="s">
        <v>177</v>
      </c>
      <c r="AU177" s="161" t="s">
        <v>80</v>
      </c>
      <c r="AY177" s="16" t="s">
        <v>175</v>
      </c>
      <c r="BE177" s="162">
        <f>IF(N177="základná",J177,0)</f>
        <v>0</v>
      </c>
      <c r="BF177" s="162">
        <f>IF(N177="znížená",J177,0)</f>
        <v>0</v>
      </c>
      <c r="BG177" s="162">
        <f>IF(N177="zákl. prenesená",J177,0)</f>
        <v>0</v>
      </c>
      <c r="BH177" s="162">
        <f>IF(N177="zníž. prenesená",J177,0)</f>
        <v>0</v>
      </c>
      <c r="BI177" s="162">
        <f>IF(N177="nulová",J177,0)</f>
        <v>0</v>
      </c>
      <c r="BJ177" s="16" t="s">
        <v>80</v>
      </c>
      <c r="BK177" s="162">
        <f>ROUND(I177*H177,2)</f>
        <v>0</v>
      </c>
      <c r="BL177" s="16" t="s">
        <v>86</v>
      </c>
      <c r="BM177" s="161" t="s">
        <v>947</v>
      </c>
    </row>
    <row r="178" spans="1:65" s="2" customFormat="1" ht="24.2" customHeight="1" x14ac:dyDescent="0.2">
      <c r="A178" s="28"/>
      <c r="B178" s="149"/>
      <c r="C178" s="150" t="s">
        <v>265</v>
      </c>
      <c r="D178" s="150" t="s">
        <v>177</v>
      </c>
      <c r="E178" s="151" t="s">
        <v>301</v>
      </c>
      <c r="F178" s="152" t="s">
        <v>302</v>
      </c>
      <c r="G178" s="153" t="s">
        <v>282</v>
      </c>
      <c r="H178" s="154">
        <v>42.283999999999999</v>
      </c>
      <c r="I178" s="155"/>
      <c r="J178" s="155"/>
      <c r="K178" s="156"/>
      <c r="L178" s="29"/>
      <c r="M178" s="157" t="s">
        <v>1</v>
      </c>
      <c r="N178" s="158" t="s">
        <v>35</v>
      </c>
      <c r="O178" s="159">
        <v>0.1</v>
      </c>
      <c r="P178" s="159">
        <f>O178*H178</f>
        <v>4.2283999999999997</v>
      </c>
      <c r="Q178" s="159">
        <v>0</v>
      </c>
      <c r="R178" s="159">
        <f>Q178*H178</f>
        <v>0</v>
      </c>
      <c r="S178" s="159">
        <v>0</v>
      </c>
      <c r="T178" s="160">
        <f>S178*H178</f>
        <v>0</v>
      </c>
      <c r="U178" s="28"/>
      <c r="V178" s="28"/>
      <c r="W178" s="28"/>
      <c r="X178" s="28"/>
      <c r="Y178" s="28"/>
      <c r="Z178" s="28"/>
      <c r="AA178" s="28"/>
      <c r="AB178" s="28"/>
      <c r="AC178" s="28"/>
      <c r="AD178" s="28"/>
      <c r="AE178" s="28"/>
      <c r="AR178" s="161" t="s">
        <v>86</v>
      </c>
      <c r="AT178" s="161" t="s">
        <v>177</v>
      </c>
      <c r="AU178" s="161" t="s">
        <v>80</v>
      </c>
      <c r="AY178" s="16" t="s">
        <v>175</v>
      </c>
      <c r="BE178" s="162">
        <f>IF(N178="základná",J178,0)</f>
        <v>0</v>
      </c>
      <c r="BF178" s="162">
        <f>IF(N178="znížená",J178,0)</f>
        <v>0</v>
      </c>
      <c r="BG178" s="162">
        <f>IF(N178="zákl. prenesená",J178,0)</f>
        <v>0</v>
      </c>
      <c r="BH178" s="162">
        <f>IF(N178="zníž. prenesená",J178,0)</f>
        <v>0</v>
      </c>
      <c r="BI178" s="162">
        <f>IF(N178="nulová",J178,0)</f>
        <v>0</v>
      </c>
      <c r="BJ178" s="16" t="s">
        <v>80</v>
      </c>
      <c r="BK178" s="162">
        <f>ROUND(I178*H178,2)</f>
        <v>0</v>
      </c>
      <c r="BL178" s="16" t="s">
        <v>86</v>
      </c>
      <c r="BM178" s="161" t="s">
        <v>948</v>
      </c>
    </row>
    <row r="179" spans="1:65" s="13" customFormat="1" x14ac:dyDescent="0.2">
      <c r="B179" s="163"/>
      <c r="D179" s="164" t="s">
        <v>182</v>
      </c>
      <c r="F179" s="166" t="s">
        <v>943</v>
      </c>
      <c r="H179" s="167">
        <v>42.283999999999999</v>
      </c>
      <c r="L179" s="163"/>
      <c r="M179" s="168"/>
      <c r="N179" s="169"/>
      <c r="O179" s="169"/>
      <c r="P179" s="169"/>
      <c r="Q179" s="169"/>
      <c r="R179" s="169"/>
      <c r="S179" s="169"/>
      <c r="T179" s="170"/>
      <c r="AT179" s="165" t="s">
        <v>182</v>
      </c>
      <c r="AU179" s="165" t="s">
        <v>80</v>
      </c>
      <c r="AV179" s="13" t="s">
        <v>80</v>
      </c>
      <c r="AW179" s="13" t="s">
        <v>3</v>
      </c>
      <c r="AX179" s="13" t="s">
        <v>76</v>
      </c>
      <c r="AY179" s="165" t="s">
        <v>175</v>
      </c>
    </row>
    <row r="180" spans="1:65" s="2" customFormat="1" ht="24.2" customHeight="1" x14ac:dyDescent="0.2">
      <c r="A180" s="28"/>
      <c r="B180" s="149"/>
      <c r="C180" s="150" t="s">
        <v>7</v>
      </c>
      <c r="D180" s="150" t="s">
        <v>177</v>
      </c>
      <c r="E180" s="151" t="s">
        <v>305</v>
      </c>
      <c r="F180" s="152" t="s">
        <v>306</v>
      </c>
      <c r="G180" s="153" t="s">
        <v>282</v>
      </c>
      <c r="H180" s="154">
        <v>21.141999999999999</v>
      </c>
      <c r="I180" s="155"/>
      <c r="J180" s="155"/>
      <c r="K180" s="156"/>
      <c r="L180" s="29"/>
      <c r="M180" s="157" t="s">
        <v>1</v>
      </c>
      <c r="N180" s="158" t="s">
        <v>35</v>
      </c>
      <c r="O180" s="159">
        <v>0</v>
      </c>
      <c r="P180" s="159">
        <f>O180*H180</f>
        <v>0</v>
      </c>
      <c r="Q180" s="159">
        <v>0</v>
      </c>
      <c r="R180" s="159">
        <f>Q180*H180</f>
        <v>0</v>
      </c>
      <c r="S180" s="159">
        <v>0</v>
      </c>
      <c r="T180" s="160">
        <f>S180*H180</f>
        <v>0</v>
      </c>
      <c r="U180" s="28"/>
      <c r="V180" s="28"/>
      <c r="W180" s="28"/>
      <c r="X180" s="28"/>
      <c r="Y180" s="28"/>
      <c r="Z180" s="28"/>
      <c r="AA180" s="28"/>
      <c r="AB180" s="28"/>
      <c r="AC180" s="28"/>
      <c r="AD180" s="28"/>
      <c r="AE180" s="28"/>
      <c r="AR180" s="161" t="s">
        <v>86</v>
      </c>
      <c r="AT180" s="161" t="s">
        <v>177</v>
      </c>
      <c r="AU180" s="161" t="s">
        <v>80</v>
      </c>
      <c r="AY180" s="16" t="s">
        <v>175</v>
      </c>
      <c r="BE180" s="162">
        <f>IF(N180="základná",J180,0)</f>
        <v>0</v>
      </c>
      <c r="BF180" s="162">
        <f>IF(N180="znížená",J180,0)</f>
        <v>0</v>
      </c>
      <c r="BG180" s="162">
        <f>IF(N180="zákl. prenesená",J180,0)</f>
        <v>0</v>
      </c>
      <c r="BH180" s="162">
        <f>IF(N180="zníž. prenesená",J180,0)</f>
        <v>0</v>
      </c>
      <c r="BI180" s="162">
        <f>IF(N180="nulová",J180,0)</f>
        <v>0</v>
      </c>
      <c r="BJ180" s="16" t="s">
        <v>80</v>
      </c>
      <c r="BK180" s="162">
        <f>ROUND(I180*H180,2)</f>
        <v>0</v>
      </c>
      <c r="BL180" s="16" t="s">
        <v>86</v>
      </c>
      <c r="BM180" s="161" t="s">
        <v>949</v>
      </c>
    </row>
    <row r="181" spans="1:65" s="12" customFormat="1" ht="22.9" customHeight="1" x14ac:dyDescent="0.2">
      <c r="B181" s="137"/>
      <c r="D181" s="138" t="s">
        <v>68</v>
      </c>
      <c r="E181" s="147" t="s">
        <v>308</v>
      </c>
      <c r="F181" s="147" t="s">
        <v>309</v>
      </c>
      <c r="J181" s="148"/>
      <c r="L181" s="137"/>
      <c r="M181" s="141"/>
      <c r="N181" s="142"/>
      <c r="O181" s="142"/>
      <c r="P181" s="143">
        <f>P182</f>
        <v>110.325159</v>
      </c>
      <c r="Q181" s="142"/>
      <c r="R181" s="143">
        <f>R182</f>
        <v>0</v>
      </c>
      <c r="S181" s="142"/>
      <c r="T181" s="144">
        <f>T182</f>
        <v>0</v>
      </c>
      <c r="AR181" s="138" t="s">
        <v>76</v>
      </c>
      <c r="AT181" s="145" t="s">
        <v>68</v>
      </c>
      <c r="AU181" s="145" t="s">
        <v>76</v>
      </c>
      <c r="AY181" s="138" t="s">
        <v>175</v>
      </c>
      <c r="BK181" s="146">
        <f>BK182</f>
        <v>0</v>
      </c>
    </row>
    <row r="182" spans="1:65" s="2" customFormat="1" ht="24.2" customHeight="1" x14ac:dyDescent="0.2">
      <c r="A182" s="28"/>
      <c r="B182" s="149"/>
      <c r="C182" s="150" t="s">
        <v>127</v>
      </c>
      <c r="D182" s="150" t="s">
        <v>177</v>
      </c>
      <c r="E182" s="151" t="s">
        <v>311</v>
      </c>
      <c r="F182" s="152" t="s">
        <v>312</v>
      </c>
      <c r="G182" s="153" t="s">
        <v>282</v>
      </c>
      <c r="H182" s="154">
        <v>44.792999999999999</v>
      </c>
      <c r="I182" s="155"/>
      <c r="J182" s="155"/>
      <c r="K182" s="156"/>
      <c r="L182" s="29"/>
      <c r="M182" s="157" t="s">
        <v>1</v>
      </c>
      <c r="N182" s="158" t="s">
        <v>35</v>
      </c>
      <c r="O182" s="159">
        <v>2.4630000000000001</v>
      </c>
      <c r="P182" s="159">
        <f>O182*H182</f>
        <v>110.325159</v>
      </c>
      <c r="Q182" s="159">
        <v>0</v>
      </c>
      <c r="R182" s="159">
        <f>Q182*H182</f>
        <v>0</v>
      </c>
      <c r="S182" s="159">
        <v>0</v>
      </c>
      <c r="T182" s="160">
        <f>S182*H182</f>
        <v>0</v>
      </c>
      <c r="U182" s="28"/>
      <c r="V182" s="28"/>
      <c r="W182" s="28"/>
      <c r="X182" s="28"/>
      <c r="Y182" s="28"/>
      <c r="Z182" s="28"/>
      <c r="AA182" s="28"/>
      <c r="AB182" s="28"/>
      <c r="AC182" s="28"/>
      <c r="AD182" s="28"/>
      <c r="AE182" s="28"/>
      <c r="AR182" s="161" t="s">
        <v>86</v>
      </c>
      <c r="AT182" s="161" t="s">
        <v>177</v>
      </c>
      <c r="AU182" s="161" t="s">
        <v>80</v>
      </c>
      <c r="AY182" s="16" t="s">
        <v>175</v>
      </c>
      <c r="BE182" s="162">
        <f>IF(N182="základná",J182,0)</f>
        <v>0</v>
      </c>
      <c r="BF182" s="162">
        <f>IF(N182="znížená",J182,0)</f>
        <v>0</v>
      </c>
      <c r="BG182" s="162">
        <f>IF(N182="zákl. prenesená",J182,0)</f>
        <v>0</v>
      </c>
      <c r="BH182" s="162">
        <f>IF(N182="zníž. prenesená",J182,0)</f>
        <v>0</v>
      </c>
      <c r="BI182" s="162">
        <f>IF(N182="nulová",J182,0)</f>
        <v>0</v>
      </c>
      <c r="BJ182" s="16" t="s">
        <v>80</v>
      </c>
      <c r="BK182" s="162">
        <f>ROUND(I182*H182,2)</f>
        <v>0</v>
      </c>
      <c r="BL182" s="16" t="s">
        <v>86</v>
      </c>
      <c r="BM182" s="161" t="s">
        <v>950</v>
      </c>
    </row>
    <row r="183" spans="1:65" s="12" customFormat="1" ht="25.9" customHeight="1" x14ac:dyDescent="0.2">
      <c r="B183" s="137"/>
      <c r="D183" s="138" t="s">
        <v>68</v>
      </c>
      <c r="E183" s="139" t="s">
        <v>314</v>
      </c>
      <c r="F183" s="139" t="s">
        <v>315</v>
      </c>
      <c r="J183" s="140"/>
      <c r="L183" s="137"/>
      <c r="M183" s="141"/>
      <c r="N183" s="142"/>
      <c r="O183" s="142"/>
      <c r="P183" s="143">
        <f>P184+P200</f>
        <v>349.44852400000002</v>
      </c>
      <c r="Q183" s="142"/>
      <c r="R183" s="143">
        <f>R184+R200</f>
        <v>1.04132252</v>
      </c>
      <c r="S183" s="142"/>
      <c r="T183" s="144">
        <f>T184+T200</f>
        <v>0</v>
      </c>
      <c r="AR183" s="138" t="s">
        <v>80</v>
      </c>
      <c r="AT183" s="145" t="s">
        <v>68</v>
      </c>
      <c r="AU183" s="145" t="s">
        <v>69</v>
      </c>
      <c r="AY183" s="138" t="s">
        <v>175</v>
      </c>
      <c r="BK183" s="146">
        <f>BK184+BK200</f>
        <v>0</v>
      </c>
    </row>
    <row r="184" spans="1:65" s="12" customFormat="1" ht="22.9" customHeight="1" x14ac:dyDescent="0.2">
      <c r="B184" s="137"/>
      <c r="D184" s="138" t="s">
        <v>68</v>
      </c>
      <c r="E184" s="147" t="s">
        <v>951</v>
      </c>
      <c r="F184" s="147" t="s">
        <v>952</v>
      </c>
      <c r="J184" s="148"/>
      <c r="L184" s="137"/>
      <c r="M184" s="141"/>
      <c r="N184" s="142"/>
      <c r="O184" s="142"/>
      <c r="P184" s="143">
        <f>SUM(P185:P199)</f>
        <v>128.01870000000002</v>
      </c>
      <c r="Q184" s="142"/>
      <c r="R184" s="143">
        <f>SUM(R185:R199)</f>
        <v>0.14985180000000001</v>
      </c>
      <c r="S184" s="142"/>
      <c r="T184" s="144">
        <f>SUM(T185:T199)</f>
        <v>0</v>
      </c>
      <c r="AR184" s="138" t="s">
        <v>80</v>
      </c>
      <c r="AT184" s="145" t="s">
        <v>68</v>
      </c>
      <c r="AU184" s="145" t="s">
        <v>76</v>
      </c>
      <c r="AY184" s="138" t="s">
        <v>175</v>
      </c>
      <c r="BK184" s="146">
        <f>SUM(BK185:BK199)</f>
        <v>0</v>
      </c>
    </row>
    <row r="185" spans="1:65" s="2" customFormat="1" ht="24.2" customHeight="1" x14ac:dyDescent="0.2">
      <c r="A185" s="28"/>
      <c r="B185" s="149"/>
      <c r="C185" s="150" t="s">
        <v>129</v>
      </c>
      <c r="D185" s="150" t="s">
        <v>177</v>
      </c>
      <c r="E185" s="151" t="s">
        <v>953</v>
      </c>
      <c r="F185" s="152" t="s">
        <v>954</v>
      </c>
      <c r="G185" s="153" t="s">
        <v>180</v>
      </c>
      <c r="H185" s="154">
        <v>115.995</v>
      </c>
      <c r="I185" s="155"/>
      <c r="J185" s="155"/>
      <c r="K185" s="156"/>
      <c r="L185" s="29"/>
      <c r="M185" s="157" t="s">
        <v>1</v>
      </c>
      <c r="N185" s="158" t="s">
        <v>35</v>
      </c>
      <c r="O185" s="159">
        <v>6.4000000000000001E-2</v>
      </c>
      <c r="P185" s="159">
        <f>O185*H185</f>
        <v>7.4236800000000001</v>
      </c>
      <c r="Q185" s="159">
        <v>0</v>
      </c>
      <c r="R185" s="159">
        <f>Q185*H185</f>
        <v>0</v>
      </c>
      <c r="S185" s="159">
        <v>0</v>
      </c>
      <c r="T185" s="160">
        <f>S185*H185</f>
        <v>0</v>
      </c>
      <c r="U185" s="28"/>
      <c r="V185" s="28"/>
      <c r="W185" s="28"/>
      <c r="X185" s="28"/>
      <c r="Y185" s="28"/>
      <c r="Z185" s="28"/>
      <c r="AA185" s="28"/>
      <c r="AB185" s="28"/>
      <c r="AC185" s="28"/>
      <c r="AD185" s="28"/>
      <c r="AE185" s="28"/>
      <c r="AR185" s="161" t="s">
        <v>243</v>
      </c>
      <c r="AT185" s="161" t="s">
        <v>177</v>
      </c>
      <c r="AU185" s="161" t="s">
        <v>80</v>
      </c>
      <c r="AY185" s="16" t="s">
        <v>175</v>
      </c>
      <c r="BE185" s="162">
        <f>IF(N185="základná",J185,0)</f>
        <v>0</v>
      </c>
      <c r="BF185" s="162">
        <f>IF(N185="znížená",J185,0)</f>
        <v>0</v>
      </c>
      <c r="BG185" s="162">
        <f>IF(N185="zákl. prenesená",J185,0)</f>
        <v>0</v>
      </c>
      <c r="BH185" s="162">
        <f>IF(N185="zníž. prenesená",J185,0)</f>
        <v>0</v>
      </c>
      <c r="BI185" s="162">
        <f>IF(N185="nulová",J185,0)</f>
        <v>0</v>
      </c>
      <c r="BJ185" s="16" t="s">
        <v>80</v>
      </c>
      <c r="BK185" s="162">
        <f>ROUND(I185*H185,2)</f>
        <v>0</v>
      </c>
      <c r="BL185" s="16" t="s">
        <v>243</v>
      </c>
      <c r="BM185" s="161" t="s">
        <v>955</v>
      </c>
    </row>
    <row r="186" spans="1:65" s="13" customFormat="1" ht="33.75" x14ac:dyDescent="0.2">
      <c r="B186" s="163"/>
      <c r="D186" s="164" t="s">
        <v>182</v>
      </c>
      <c r="E186" s="165" t="s">
        <v>1</v>
      </c>
      <c r="F186" s="166" t="s">
        <v>956</v>
      </c>
      <c r="H186" s="167">
        <v>106.17</v>
      </c>
      <c r="L186" s="163"/>
      <c r="M186" s="168"/>
      <c r="N186" s="169"/>
      <c r="O186" s="169"/>
      <c r="P186" s="169"/>
      <c r="Q186" s="169"/>
      <c r="R186" s="169"/>
      <c r="S186" s="169"/>
      <c r="T186" s="170"/>
      <c r="AT186" s="165" t="s">
        <v>182</v>
      </c>
      <c r="AU186" s="165" t="s">
        <v>80</v>
      </c>
      <c r="AV186" s="13" t="s">
        <v>80</v>
      </c>
      <c r="AW186" s="13" t="s">
        <v>25</v>
      </c>
      <c r="AX186" s="13" t="s">
        <v>69</v>
      </c>
      <c r="AY186" s="165" t="s">
        <v>175</v>
      </c>
    </row>
    <row r="187" spans="1:65" s="13" customFormat="1" x14ac:dyDescent="0.2">
      <c r="B187" s="163"/>
      <c r="D187" s="164" t="s">
        <v>182</v>
      </c>
      <c r="E187" s="165" t="s">
        <v>1</v>
      </c>
      <c r="F187" s="166" t="s">
        <v>957</v>
      </c>
      <c r="H187" s="167">
        <v>-30.21</v>
      </c>
      <c r="L187" s="163"/>
      <c r="M187" s="168"/>
      <c r="N187" s="169"/>
      <c r="O187" s="169"/>
      <c r="P187" s="169"/>
      <c r="Q187" s="169"/>
      <c r="R187" s="169"/>
      <c r="S187" s="169"/>
      <c r="T187" s="170"/>
      <c r="AT187" s="165" t="s">
        <v>182</v>
      </c>
      <c r="AU187" s="165" t="s">
        <v>80</v>
      </c>
      <c r="AV187" s="13" t="s">
        <v>80</v>
      </c>
      <c r="AW187" s="13" t="s">
        <v>25</v>
      </c>
      <c r="AX187" s="13" t="s">
        <v>69</v>
      </c>
      <c r="AY187" s="165" t="s">
        <v>175</v>
      </c>
    </row>
    <row r="188" spans="1:65" s="13" customFormat="1" x14ac:dyDescent="0.2">
      <c r="B188" s="163"/>
      <c r="D188" s="164" t="s">
        <v>182</v>
      </c>
      <c r="E188" s="165" t="s">
        <v>1</v>
      </c>
      <c r="F188" s="166" t="s">
        <v>958</v>
      </c>
      <c r="H188" s="167">
        <v>44.28</v>
      </c>
      <c r="L188" s="163"/>
      <c r="M188" s="168"/>
      <c r="N188" s="169"/>
      <c r="O188" s="169"/>
      <c r="P188" s="169"/>
      <c r="Q188" s="169"/>
      <c r="R188" s="169"/>
      <c r="S188" s="169"/>
      <c r="T188" s="170"/>
      <c r="AT188" s="165" t="s">
        <v>182</v>
      </c>
      <c r="AU188" s="165" t="s">
        <v>80</v>
      </c>
      <c r="AV188" s="13" t="s">
        <v>80</v>
      </c>
      <c r="AW188" s="13" t="s">
        <v>25</v>
      </c>
      <c r="AX188" s="13" t="s">
        <v>69</v>
      </c>
      <c r="AY188" s="165" t="s">
        <v>175</v>
      </c>
    </row>
    <row r="189" spans="1:65" s="13" customFormat="1" x14ac:dyDescent="0.2">
      <c r="B189" s="163"/>
      <c r="D189" s="164" t="s">
        <v>182</v>
      </c>
      <c r="E189" s="165" t="s">
        <v>1</v>
      </c>
      <c r="F189" s="166" t="s">
        <v>959</v>
      </c>
      <c r="H189" s="167">
        <v>-4.2450000000000001</v>
      </c>
      <c r="L189" s="163"/>
      <c r="M189" s="168"/>
      <c r="N189" s="169"/>
      <c r="O189" s="169"/>
      <c r="P189" s="169"/>
      <c r="Q189" s="169"/>
      <c r="R189" s="169"/>
      <c r="S189" s="169"/>
      <c r="T189" s="170"/>
      <c r="AT189" s="165" t="s">
        <v>182</v>
      </c>
      <c r="AU189" s="165" t="s">
        <v>80</v>
      </c>
      <c r="AV189" s="13" t="s">
        <v>80</v>
      </c>
      <c r="AW189" s="13" t="s">
        <v>25</v>
      </c>
      <c r="AX189" s="13" t="s">
        <v>69</v>
      </c>
      <c r="AY189" s="165" t="s">
        <v>175</v>
      </c>
    </row>
    <row r="190" spans="1:65" s="14" customFormat="1" x14ac:dyDescent="0.2">
      <c r="B190" s="171"/>
      <c r="D190" s="164" t="s">
        <v>182</v>
      </c>
      <c r="E190" s="172" t="s">
        <v>1</v>
      </c>
      <c r="F190" s="173" t="s">
        <v>216</v>
      </c>
      <c r="H190" s="174">
        <v>115.995</v>
      </c>
      <c r="L190" s="171"/>
      <c r="M190" s="175"/>
      <c r="N190" s="176"/>
      <c r="O190" s="176"/>
      <c r="P190" s="176"/>
      <c r="Q190" s="176"/>
      <c r="R190" s="176"/>
      <c r="S190" s="176"/>
      <c r="T190" s="177"/>
      <c r="AT190" s="172" t="s">
        <v>182</v>
      </c>
      <c r="AU190" s="172" t="s">
        <v>80</v>
      </c>
      <c r="AV190" s="14" t="s">
        <v>86</v>
      </c>
      <c r="AW190" s="14" t="s">
        <v>25</v>
      </c>
      <c r="AX190" s="14" t="s">
        <v>76</v>
      </c>
      <c r="AY190" s="172" t="s">
        <v>175</v>
      </c>
    </row>
    <row r="191" spans="1:65" s="2" customFormat="1" ht="21.75" customHeight="1" x14ac:dyDescent="0.2">
      <c r="A191" s="28"/>
      <c r="B191" s="149"/>
      <c r="C191" s="150" t="s">
        <v>132</v>
      </c>
      <c r="D191" s="150" t="s">
        <v>177</v>
      </c>
      <c r="E191" s="151" t="s">
        <v>960</v>
      </c>
      <c r="F191" s="152" t="s">
        <v>961</v>
      </c>
      <c r="G191" s="153" t="s">
        <v>180</v>
      </c>
      <c r="H191" s="154">
        <v>178.39500000000001</v>
      </c>
      <c r="I191" s="155"/>
      <c r="J191" s="155"/>
      <c r="K191" s="156"/>
      <c r="L191" s="29"/>
      <c r="M191" s="157" t="s">
        <v>1</v>
      </c>
      <c r="N191" s="158" t="s">
        <v>35</v>
      </c>
      <c r="O191" s="159">
        <v>0.33800000000000002</v>
      </c>
      <c r="P191" s="159">
        <f>O191*H191</f>
        <v>60.29751000000001</v>
      </c>
      <c r="Q191" s="159">
        <v>4.2000000000000002E-4</v>
      </c>
      <c r="R191" s="159">
        <f>Q191*H191</f>
        <v>7.4925900000000004E-2</v>
      </c>
      <c r="S191" s="159">
        <v>0</v>
      </c>
      <c r="T191" s="160">
        <f>S191*H191</f>
        <v>0</v>
      </c>
      <c r="U191" s="28"/>
      <c r="V191" s="28"/>
      <c r="W191" s="28"/>
      <c r="X191" s="28"/>
      <c r="Y191" s="28"/>
      <c r="Z191" s="28"/>
      <c r="AA191" s="28"/>
      <c r="AB191" s="28"/>
      <c r="AC191" s="28"/>
      <c r="AD191" s="28"/>
      <c r="AE191" s="28"/>
      <c r="AR191" s="161" t="s">
        <v>243</v>
      </c>
      <c r="AT191" s="161" t="s">
        <v>177</v>
      </c>
      <c r="AU191" s="161" t="s">
        <v>80</v>
      </c>
      <c r="AY191" s="16" t="s">
        <v>175</v>
      </c>
      <c r="BE191" s="162">
        <f>IF(N191="základná",J191,0)</f>
        <v>0</v>
      </c>
      <c r="BF191" s="162">
        <f>IF(N191="znížená",J191,0)</f>
        <v>0</v>
      </c>
      <c r="BG191" s="162">
        <f>IF(N191="zákl. prenesená",J191,0)</f>
        <v>0</v>
      </c>
      <c r="BH191" s="162">
        <f>IF(N191="zníž. prenesená",J191,0)</f>
        <v>0</v>
      </c>
      <c r="BI191" s="162">
        <f>IF(N191="nulová",J191,0)</f>
        <v>0</v>
      </c>
      <c r="BJ191" s="16" t="s">
        <v>80</v>
      </c>
      <c r="BK191" s="162">
        <f>ROUND(I191*H191,2)</f>
        <v>0</v>
      </c>
      <c r="BL191" s="16" t="s">
        <v>243</v>
      </c>
      <c r="BM191" s="161" t="s">
        <v>962</v>
      </c>
    </row>
    <row r="192" spans="1:65" s="13" customFormat="1" x14ac:dyDescent="0.2">
      <c r="B192" s="163"/>
      <c r="D192" s="164" t="s">
        <v>182</v>
      </c>
      <c r="E192" s="165" t="s">
        <v>1</v>
      </c>
      <c r="F192" s="166" t="s">
        <v>963</v>
      </c>
      <c r="H192" s="167">
        <v>72.3</v>
      </c>
      <c r="L192" s="163"/>
      <c r="M192" s="168"/>
      <c r="N192" s="169"/>
      <c r="O192" s="169"/>
      <c r="P192" s="169"/>
      <c r="Q192" s="169"/>
      <c r="R192" s="169"/>
      <c r="S192" s="169"/>
      <c r="T192" s="170"/>
      <c r="AT192" s="165" t="s">
        <v>182</v>
      </c>
      <c r="AU192" s="165" t="s">
        <v>80</v>
      </c>
      <c r="AV192" s="13" t="s">
        <v>80</v>
      </c>
      <c r="AW192" s="13" t="s">
        <v>25</v>
      </c>
      <c r="AX192" s="13" t="s">
        <v>69</v>
      </c>
      <c r="AY192" s="165" t="s">
        <v>175</v>
      </c>
    </row>
    <row r="193" spans="1:65" s="13" customFormat="1" x14ac:dyDescent="0.2">
      <c r="B193" s="163"/>
      <c r="D193" s="164" t="s">
        <v>182</v>
      </c>
      <c r="E193" s="165" t="s">
        <v>1</v>
      </c>
      <c r="F193" s="166" t="s">
        <v>964</v>
      </c>
      <c r="H193" s="167">
        <v>-9.9</v>
      </c>
      <c r="L193" s="163"/>
      <c r="M193" s="168"/>
      <c r="N193" s="169"/>
      <c r="O193" s="169"/>
      <c r="P193" s="169"/>
      <c r="Q193" s="169"/>
      <c r="R193" s="169"/>
      <c r="S193" s="169"/>
      <c r="T193" s="170"/>
      <c r="AT193" s="165" t="s">
        <v>182</v>
      </c>
      <c r="AU193" s="165" t="s">
        <v>80</v>
      </c>
      <c r="AV193" s="13" t="s">
        <v>80</v>
      </c>
      <c r="AW193" s="13" t="s">
        <v>25</v>
      </c>
      <c r="AX193" s="13" t="s">
        <v>69</v>
      </c>
      <c r="AY193" s="165" t="s">
        <v>175</v>
      </c>
    </row>
    <row r="194" spans="1:65" s="13" customFormat="1" ht="33.75" x14ac:dyDescent="0.2">
      <c r="B194" s="163"/>
      <c r="D194" s="164" t="s">
        <v>182</v>
      </c>
      <c r="E194" s="165" t="s">
        <v>1</v>
      </c>
      <c r="F194" s="166" t="s">
        <v>956</v>
      </c>
      <c r="H194" s="167">
        <v>106.17</v>
      </c>
      <c r="L194" s="163"/>
      <c r="M194" s="168"/>
      <c r="N194" s="169"/>
      <c r="O194" s="169"/>
      <c r="P194" s="169"/>
      <c r="Q194" s="169"/>
      <c r="R194" s="169"/>
      <c r="S194" s="169"/>
      <c r="T194" s="170"/>
      <c r="AT194" s="165" t="s">
        <v>182</v>
      </c>
      <c r="AU194" s="165" t="s">
        <v>80</v>
      </c>
      <c r="AV194" s="13" t="s">
        <v>80</v>
      </c>
      <c r="AW194" s="13" t="s">
        <v>25</v>
      </c>
      <c r="AX194" s="13" t="s">
        <v>69</v>
      </c>
      <c r="AY194" s="165" t="s">
        <v>175</v>
      </c>
    </row>
    <row r="195" spans="1:65" s="13" customFormat="1" x14ac:dyDescent="0.2">
      <c r="B195" s="163"/>
      <c r="D195" s="164" t="s">
        <v>182</v>
      </c>
      <c r="E195" s="165" t="s">
        <v>1</v>
      </c>
      <c r="F195" s="166" t="s">
        <v>957</v>
      </c>
      <c r="H195" s="167">
        <v>-30.21</v>
      </c>
      <c r="L195" s="163"/>
      <c r="M195" s="168"/>
      <c r="N195" s="169"/>
      <c r="O195" s="169"/>
      <c r="P195" s="169"/>
      <c r="Q195" s="169"/>
      <c r="R195" s="169"/>
      <c r="S195" s="169"/>
      <c r="T195" s="170"/>
      <c r="AT195" s="165" t="s">
        <v>182</v>
      </c>
      <c r="AU195" s="165" t="s">
        <v>80</v>
      </c>
      <c r="AV195" s="13" t="s">
        <v>80</v>
      </c>
      <c r="AW195" s="13" t="s">
        <v>25</v>
      </c>
      <c r="AX195" s="13" t="s">
        <v>69</v>
      </c>
      <c r="AY195" s="165" t="s">
        <v>175</v>
      </c>
    </row>
    <row r="196" spans="1:65" s="13" customFormat="1" x14ac:dyDescent="0.2">
      <c r="B196" s="163"/>
      <c r="D196" s="164" t="s">
        <v>182</v>
      </c>
      <c r="E196" s="165" t="s">
        <v>1</v>
      </c>
      <c r="F196" s="166" t="s">
        <v>958</v>
      </c>
      <c r="H196" s="167">
        <v>44.28</v>
      </c>
      <c r="L196" s="163"/>
      <c r="M196" s="168"/>
      <c r="N196" s="169"/>
      <c r="O196" s="169"/>
      <c r="P196" s="169"/>
      <c r="Q196" s="169"/>
      <c r="R196" s="169"/>
      <c r="S196" s="169"/>
      <c r="T196" s="170"/>
      <c r="AT196" s="165" t="s">
        <v>182</v>
      </c>
      <c r="AU196" s="165" t="s">
        <v>80</v>
      </c>
      <c r="AV196" s="13" t="s">
        <v>80</v>
      </c>
      <c r="AW196" s="13" t="s">
        <v>25</v>
      </c>
      <c r="AX196" s="13" t="s">
        <v>69</v>
      </c>
      <c r="AY196" s="165" t="s">
        <v>175</v>
      </c>
    </row>
    <row r="197" spans="1:65" s="13" customFormat="1" x14ac:dyDescent="0.2">
      <c r="B197" s="163"/>
      <c r="D197" s="164" t="s">
        <v>182</v>
      </c>
      <c r="E197" s="165" t="s">
        <v>1</v>
      </c>
      <c r="F197" s="166" t="s">
        <v>959</v>
      </c>
      <c r="H197" s="167">
        <v>-4.2450000000000001</v>
      </c>
      <c r="L197" s="163"/>
      <c r="M197" s="168"/>
      <c r="N197" s="169"/>
      <c r="O197" s="169"/>
      <c r="P197" s="169"/>
      <c r="Q197" s="169"/>
      <c r="R197" s="169"/>
      <c r="S197" s="169"/>
      <c r="T197" s="170"/>
      <c r="AT197" s="165" t="s">
        <v>182</v>
      </c>
      <c r="AU197" s="165" t="s">
        <v>80</v>
      </c>
      <c r="AV197" s="13" t="s">
        <v>80</v>
      </c>
      <c r="AW197" s="13" t="s">
        <v>25</v>
      </c>
      <c r="AX197" s="13" t="s">
        <v>69</v>
      </c>
      <c r="AY197" s="165" t="s">
        <v>175</v>
      </c>
    </row>
    <row r="198" spans="1:65" s="14" customFormat="1" x14ac:dyDescent="0.2">
      <c r="B198" s="171"/>
      <c r="D198" s="164" t="s">
        <v>182</v>
      </c>
      <c r="E198" s="172" t="s">
        <v>1</v>
      </c>
      <c r="F198" s="173" t="s">
        <v>216</v>
      </c>
      <c r="H198" s="174">
        <v>178.39499999999998</v>
      </c>
      <c r="L198" s="171"/>
      <c r="M198" s="175"/>
      <c r="N198" s="176"/>
      <c r="O198" s="176"/>
      <c r="P198" s="176"/>
      <c r="Q198" s="176"/>
      <c r="R198" s="176"/>
      <c r="S198" s="176"/>
      <c r="T198" s="177"/>
      <c r="AT198" s="172" t="s">
        <v>182</v>
      </c>
      <c r="AU198" s="172" t="s">
        <v>80</v>
      </c>
      <c r="AV198" s="14" t="s">
        <v>86</v>
      </c>
      <c r="AW198" s="14" t="s">
        <v>25</v>
      </c>
      <c r="AX198" s="14" t="s">
        <v>76</v>
      </c>
      <c r="AY198" s="172" t="s">
        <v>175</v>
      </c>
    </row>
    <row r="199" spans="1:65" s="2" customFormat="1" ht="24.2" customHeight="1" x14ac:dyDescent="0.2">
      <c r="A199" s="28"/>
      <c r="B199" s="149"/>
      <c r="C199" s="150" t="s">
        <v>135</v>
      </c>
      <c r="D199" s="150" t="s">
        <v>177</v>
      </c>
      <c r="E199" s="151" t="s">
        <v>965</v>
      </c>
      <c r="F199" s="152" t="s">
        <v>966</v>
      </c>
      <c r="G199" s="153" t="s">
        <v>180</v>
      </c>
      <c r="H199" s="154">
        <v>178.39500000000001</v>
      </c>
      <c r="I199" s="155"/>
      <c r="J199" s="155"/>
      <c r="K199" s="156"/>
      <c r="L199" s="29"/>
      <c r="M199" s="157" t="s">
        <v>1</v>
      </c>
      <c r="N199" s="158" t="s">
        <v>35</v>
      </c>
      <c r="O199" s="159">
        <v>0.33800000000000002</v>
      </c>
      <c r="P199" s="159">
        <f>O199*H199</f>
        <v>60.29751000000001</v>
      </c>
      <c r="Q199" s="159">
        <v>4.2000000000000002E-4</v>
      </c>
      <c r="R199" s="159">
        <f>Q199*H199</f>
        <v>7.4925900000000004E-2</v>
      </c>
      <c r="S199" s="159">
        <v>0</v>
      </c>
      <c r="T199" s="160">
        <f>S199*H199</f>
        <v>0</v>
      </c>
      <c r="U199" s="28"/>
      <c r="V199" s="28"/>
      <c r="W199" s="28"/>
      <c r="X199" s="28"/>
      <c r="Y199" s="28"/>
      <c r="Z199" s="28"/>
      <c r="AA199" s="28"/>
      <c r="AB199" s="28"/>
      <c r="AC199" s="28"/>
      <c r="AD199" s="28"/>
      <c r="AE199" s="28"/>
      <c r="AR199" s="161" t="s">
        <v>243</v>
      </c>
      <c r="AT199" s="161" t="s">
        <v>177</v>
      </c>
      <c r="AU199" s="161" t="s">
        <v>80</v>
      </c>
      <c r="AY199" s="16" t="s">
        <v>175</v>
      </c>
      <c r="BE199" s="162">
        <f>IF(N199="základná",J199,0)</f>
        <v>0</v>
      </c>
      <c r="BF199" s="162">
        <f>IF(N199="znížená",J199,0)</f>
        <v>0</v>
      </c>
      <c r="BG199" s="162">
        <f>IF(N199="zákl. prenesená",J199,0)</f>
        <v>0</v>
      </c>
      <c r="BH199" s="162">
        <f>IF(N199="zníž. prenesená",J199,0)</f>
        <v>0</v>
      </c>
      <c r="BI199" s="162">
        <f>IF(N199="nulová",J199,0)</f>
        <v>0</v>
      </c>
      <c r="BJ199" s="16" t="s">
        <v>80</v>
      </c>
      <c r="BK199" s="162">
        <f>ROUND(I199*H199,2)</f>
        <v>0</v>
      </c>
      <c r="BL199" s="16" t="s">
        <v>243</v>
      </c>
      <c r="BM199" s="161" t="s">
        <v>967</v>
      </c>
    </row>
    <row r="200" spans="1:65" s="12" customFormat="1" ht="22.9" customHeight="1" x14ac:dyDescent="0.2">
      <c r="B200" s="137"/>
      <c r="D200" s="138" t="s">
        <v>68</v>
      </c>
      <c r="E200" s="147" t="s">
        <v>419</v>
      </c>
      <c r="F200" s="147" t="s">
        <v>420</v>
      </c>
      <c r="J200" s="148"/>
      <c r="L200" s="137"/>
      <c r="M200" s="141"/>
      <c r="N200" s="142"/>
      <c r="O200" s="142"/>
      <c r="P200" s="143">
        <f>SUM(P201:P203)</f>
        <v>221.429824</v>
      </c>
      <c r="Q200" s="142"/>
      <c r="R200" s="143">
        <f>SUM(R201:R203)</f>
        <v>0.89147072000000005</v>
      </c>
      <c r="S200" s="142"/>
      <c r="T200" s="144">
        <f>SUM(T201:T203)</f>
        <v>0</v>
      </c>
      <c r="AR200" s="138" t="s">
        <v>80</v>
      </c>
      <c r="AT200" s="145" t="s">
        <v>68</v>
      </c>
      <c r="AU200" s="145" t="s">
        <v>76</v>
      </c>
      <c r="AY200" s="138" t="s">
        <v>175</v>
      </c>
      <c r="BK200" s="146">
        <f>SUM(BK201:BK203)</f>
        <v>0</v>
      </c>
    </row>
    <row r="201" spans="1:65" s="2" customFormat="1" ht="21.75" customHeight="1" x14ac:dyDescent="0.2">
      <c r="A201" s="28"/>
      <c r="B201" s="149"/>
      <c r="C201" s="150" t="s">
        <v>291</v>
      </c>
      <c r="D201" s="150" t="s">
        <v>177</v>
      </c>
      <c r="E201" s="151" t="s">
        <v>422</v>
      </c>
      <c r="F201" s="152" t="s">
        <v>423</v>
      </c>
      <c r="G201" s="153" t="s">
        <v>180</v>
      </c>
      <c r="H201" s="154">
        <v>1437.856</v>
      </c>
      <c r="I201" s="155"/>
      <c r="J201" s="155"/>
      <c r="K201" s="156"/>
      <c r="L201" s="29"/>
      <c r="M201" s="157" t="s">
        <v>1</v>
      </c>
      <c r="N201" s="158" t="s">
        <v>35</v>
      </c>
      <c r="O201" s="159">
        <v>6.8000000000000005E-2</v>
      </c>
      <c r="P201" s="159">
        <f>O201*H201</f>
        <v>97.774208000000002</v>
      </c>
      <c r="Q201" s="159">
        <v>3.1E-4</v>
      </c>
      <c r="R201" s="159">
        <f>Q201*H201</f>
        <v>0.44573536000000002</v>
      </c>
      <c r="S201" s="159">
        <v>0</v>
      </c>
      <c r="T201" s="160">
        <f>S201*H201</f>
        <v>0</v>
      </c>
      <c r="U201" s="28"/>
      <c r="V201" s="28"/>
      <c r="W201" s="28"/>
      <c r="X201" s="28"/>
      <c r="Y201" s="28"/>
      <c r="Z201" s="28"/>
      <c r="AA201" s="28"/>
      <c r="AB201" s="28"/>
      <c r="AC201" s="28"/>
      <c r="AD201" s="28"/>
      <c r="AE201" s="28"/>
      <c r="AR201" s="161" t="s">
        <v>243</v>
      </c>
      <c r="AT201" s="161" t="s">
        <v>177</v>
      </c>
      <c r="AU201" s="161" t="s">
        <v>80</v>
      </c>
      <c r="AY201" s="16" t="s">
        <v>175</v>
      </c>
      <c r="BE201" s="162">
        <f>IF(N201="základná",J201,0)</f>
        <v>0</v>
      </c>
      <c r="BF201" s="162">
        <f>IF(N201="znížená",J201,0)</f>
        <v>0</v>
      </c>
      <c r="BG201" s="162">
        <f>IF(N201="zákl. prenesená",J201,0)</f>
        <v>0</v>
      </c>
      <c r="BH201" s="162">
        <f>IF(N201="zníž. prenesená",J201,0)</f>
        <v>0</v>
      </c>
      <c r="BI201" s="162">
        <f>IF(N201="nulová",J201,0)</f>
        <v>0</v>
      </c>
      <c r="BJ201" s="16" t="s">
        <v>80</v>
      </c>
      <c r="BK201" s="162">
        <f>ROUND(I201*H201,2)</f>
        <v>0</v>
      </c>
      <c r="BL201" s="16" t="s">
        <v>243</v>
      </c>
      <c r="BM201" s="161" t="s">
        <v>968</v>
      </c>
    </row>
    <row r="202" spans="1:65" s="13" customFormat="1" x14ac:dyDescent="0.2">
      <c r="B202" s="163"/>
      <c r="D202" s="164" t="s">
        <v>182</v>
      </c>
      <c r="E202" s="165" t="s">
        <v>1</v>
      </c>
      <c r="F202" s="166" t="s">
        <v>969</v>
      </c>
      <c r="H202" s="167">
        <v>1437.856</v>
      </c>
      <c r="L202" s="163"/>
      <c r="M202" s="168"/>
      <c r="N202" s="169"/>
      <c r="O202" s="169"/>
      <c r="P202" s="169"/>
      <c r="Q202" s="169"/>
      <c r="R202" s="169"/>
      <c r="S202" s="169"/>
      <c r="T202" s="170"/>
      <c r="AT202" s="165" t="s">
        <v>182</v>
      </c>
      <c r="AU202" s="165" t="s">
        <v>80</v>
      </c>
      <c r="AV202" s="13" t="s">
        <v>80</v>
      </c>
      <c r="AW202" s="13" t="s">
        <v>25</v>
      </c>
      <c r="AX202" s="13" t="s">
        <v>76</v>
      </c>
      <c r="AY202" s="165" t="s">
        <v>175</v>
      </c>
    </row>
    <row r="203" spans="1:65" s="2" customFormat="1" ht="16.5" customHeight="1" x14ac:dyDescent="0.2">
      <c r="A203" s="28"/>
      <c r="B203" s="149"/>
      <c r="C203" s="150" t="s">
        <v>296</v>
      </c>
      <c r="D203" s="150" t="s">
        <v>177</v>
      </c>
      <c r="E203" s="151" t="s">
        <v>427</v>
      </c>
      <c r="F203" s="152" t="s">
        <v>428</v>
      </c>
      <c r="G203" s="153" t="s">
        <v>180</v>
      </c>
      <c r="H203" s="154">
        <v>1437.856</v>
      </c>
      <c r="I203" s="155"/>
      <c r="J203" s="155"/>
      <c r="K203" s="156"/>
      <c r="L203" s="29"/>
      <c r="M203" s="188" t="s">
        <v>1</v>
      </c>
      <c r="N203" s="189" t="s">
        <v>35</v>
      </c>
      <c r="O203" s="190">
        <v>8.5999999999999993E-2</v>
      </c>
      <c r="P203" s="190">
        <f>O203*H203</f>
        <v>123.65561599999999</v>
      </c>
      <c r="Q203" s="190">
        <v>3.1E-4</v>
      </c>
      <c r="R203" s="190">
        <f>Q203*H203</f>
        <v>0.44573536000000002</v>
      </c>
      <c r="S203" s="190">
        <v>0</v>
      </c>
      <c r="T203" s="191">
        <f>S203*H203</f>
        <v>0</v>
      </c>
      <c r="U203" s="28"/>
      <c r="V203" s="28"/>
      <c r="W203" s="28"/>
      <c r="X203" s="28"/>
      <c r="Y203" s="28"/>
      <c r="Z203" s="28"/>
      <c r="AA203" s="28"/>
      <c r="AB203" s="28"/>
      <c r="AC203" s="28"/>
      <c r="AD203" s="28"/>
      <c r="AE203" s="28"/>
      <c r="AR203" s="161" t="s">
        <v>243</v>
      </c>
      <c r="AT203" s="161" t="s">
        <v>177</v>
      </c>
      <c r="AU203" s="161" t="s">
        <v>80</v>
      </c>
      <c r="AY203" s="16" t="s">
        <v>175</v>
      </c>
      <c r="BE203" s="162">
        <f>IF(N203="základná",J203,0)</f>
        <v>0</v>
      </c>
      <c r="BF203" s="162">
        <f>IF(N203="znížená",J203,0)</f>
        <v>0</v>
      </c>
      <c r="BG203" s="162">
        <f>IF(N203="zákl. prenesená",J203,0)</f>
        <v>0</v>
      </c>
      <c r="BH203" s="162">
        <f>IF(N203="zníž. prenesená",J203,0)</f>
        <v>0</v>
      </c>
      <c r="BI203" s="162">
        <f>IF(N203="nulová",J203,0)</f>
        <v>0</v>
      </c>
      <c r="BJ203" s="16" t="s">
        <v>80</v>
      </c>
      <c r="BK203" s="162">
        <f>ROUND(I203*H203,2)</f>
        <v>0</v>
      </c>
      <c r="BL203" s="16" t="s">
        <v>243</v>
      </c>
      <c r="BM203" s="161" t="s">
        <v>970</v>
      </c>
    </row>
    <row r="204" spans="1:65" s="2" customFormat="1" ht="6.95" customHeight="1" x14ac:dyDescent="0.2">
      <c r="A204" s="28"/>
      <c r="B204" s="45"/>
      <c r="C204" s="46"/>
      <c r="D204" s="46"/>
      <c r="E204" s="46"/>
      <c r="F204" s="46"/>
      <c r="G204" s="46"/>
      <c r="H204" s="46"/>
      <c r="I204" s="46"/>
      <c r="J204" s="46"/>
      <c r="K204" s="46"/>
      <c r="L204" s="29"/>
      <c r="M204" s="28"/>
      <c r="O204" s="28"/>
      <c r="P204" s="28"/>
      <c r="Q204" s="28"/>
      <c r="R204" s="28"/>
      <c r="S204" s="28"/>
      <c r="T204" s="28"/>
      <c r="U204" s="28"/>
      <c r="V204" s="28"/>
      <c r="W204" s="28"/>
      <c r="X204" s="28"/>
      <c r="Y204" s="28"/>
      <c r="Z204" s="28"/>
      <c r="AA204" s="28"/>
      <c r="AB204" s="28"/>
      <c r="AC204" s="28"/>
      <c r="AD204" s="28"/>
      <c r="AE204" s="28"/>
    </row>
  </sheetData>
  <autoFilter ref="C130:K203"/>
  <mergeCells count="15">
    <mergeCell ref="E117:H117"/>
    <mergeCell ref="E121:H121"/>
    <mergeCell ref="E119:H119"/>
    <mergeCell ref="E123:H123"/>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84"/>
  <sheetViews>
    <sheetView showGridLines="0" topLeftCell="A159" workbookViewId="0">
      <selection activeCell="I130" sqref="I130:J183"/>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5"/>
    </row>
    <row r="2" spans="1:46" s="1" customFormat="1" ht="36.950000000000003" customHeight="1" x14ac:dyDescent="0.2">
      <c r="L2" s="298" t="s">
        <v>5</v>
      </c>
      <c r="M2" s="299"/>
      <c r="N2" s="299"/>
      <c r="O2" s="299"/>
      <c r="P2" s="299"/>
      <c r="Q2" s="299"/>
      <c r="R2" s="299"/>
      <c r="S2" s="299"/>
      <c r="T2" s="299"/>
      <c r="U2" s="299"/>
      <c r="V2" s="299"/>
      <c r="AT2" s="16" t="s">
        <v>92</v>
      </c>
    </row>
    <row r="3" spans="1:46" s="1" customFormat="1" ht="6.95" customHeight="1" x14ac:dyDescent="0.2">
      <c r="B3" s="17"/>
      <c r="C3" s="18"/>
      <c r="D3" s="18"/>
      <c r="E3" s="18"/>
      <c r="F3" s="18"/>
      <c r="G3" s="18"/>
      <c r="H3" s="18"/>
      <c r="I3" s="18"/>
      <c r="J3" s="18"/>
      <c r="K3" s="18"/>
      <c r="L3" s="19"/>
      <c r="AT3" s="16" t="s">
        <v>69</v>
      </c>
    </row>
    <row r="4" spans="1:46" s="1" customFormat="1" ht="24.95" customHeight="1" x14ac:dyDescent="0.2">
      <c r="B4" s="19"/>
      <c r="D4" s="20" t="s">
        <v>138</v>
      </c>
      <c r="L4" s="19"/>
      <c r="M4" s="96" t="s">
        <v>8</v>
      </c>
      <c r="AT4" s="16" t="s">
        <v>3</v>
      </c>
    </row>
    <row r="5" spans="1:46" s="1" customFormat="1" ht="6.95" customHeight="1" x14ac:dyDescent="0.2">
      <c r="B5" s="19"/>
      <c r="L5" s="19"/>
    </row>
    <row r="6" spans="1:46" s="1" customFormat="1" ht="12" customHeight="1" x14ac:dyDescent="0.2">
      <c r="B6" s="19"/>
      <c r="D6" s="25" t="s">
        <v>11</v>
      </c>
      <c r="L6" s="19"/>
    </row>
    <row r="7" spans="1:46" s="1" customFormat="1" ht="16.5" customHeight="1" x14ac:dyDescent="0.2">
      <c r="B7" s="19"/>
      <c r="E7" s="353" t="str">
        <f>'Rekapitulácia stavby'!K6</f>
        <v>Lipany OOPZ, Rekonštrukcia objektu</v>
      </c>
      <c r="F7" s="354"/>
      <c r="G7" s="354"/>
      <c r="H7" s="354"/>
      <c r="L7" s="19"/>
    </row>
    <row r="8" spans="1:46" ht="14.25" x14ac:dyDescent="0.2">
      <c r="B8" s="19"/>
      <c r="D8" s="25" t="s">
        <v>139</v>
      </c>
      <c r="E8" s="202"/>
      <c r="F8" s="202"/>
      <c r="G8" s="202"/>
      <c r="H8" s="202"/>
      <c r="L8" s="19"/>
    </row>
    <row r="9" spans="1:46" s="1" customFormat="1" ht="16.5" customHeight="1" x14ac:dyDescent="0.2">
      <c r="B9" s="19"/>
      <c r="E9" s="353" t="s">
        <v>140</v>
      </c>
      <c r="F9" s="356"/>
      <c r="G9" s="356"/>
      <c r="H9" s="356"/>
      <c r="L9" s="19"/>
    </row>
    <row r="10" spans="1:46" s="1" customFormat="1" ht="12" customHeight="1" x14ac:dyDescent="0.2">
      <c r="B10" s="19"/>
      <c r="D10" s="25" t="s">
        <v>141</v>
      </c>
      <c r="E10" s="202"/>
      <c r="F10" s="202"/>
      <c r="G10" s="202"/>
      <c r="H10" s="202"/>
      <c r="L10" s="19"/>
    </row>
    <row r="11" spans="1:46" s="2" customFormat="1" ht="16.5" customHeight="1" x14ac:dyDescent="0.2">
      <c r="A11" s="28"/>
      <c r="B11" s="29"/>
      <c r="C11" s="28"/>
      <c r="D11" s="28"/>
      <c r="E11" s="354" t="s">
        <v>142</v>
      </c>
      <c r="F11" s="355"/>
      <c r="G11" s="355"/>
      <c r="H11" s="355"/>
      <c r="I11" s="28"/>
      <c r="J11" s="28"/>
      <c r="K11" s="28"/>
      <c r="L11" s="40"/>
      <c r="S11" s="28"/>
      <c r="T11" s="28"/>
      <c r="U11" s="28"/>
      <c r="V11" s="28"/>
      <c r="W11" s="28"/>
      <c r="X11" s="28"/>
      <c r="Y11" s="28"/>
      <c r="Z11" s="28"/>
      <c r="AA11" s="28"/>
      <c r="AB11" s="28"/>
      <c r="AC11" s="28"/>
      <c r="AD11" s="28"/>
      <c r="AE11" s="28"/>
    </row>
    <row r="12" spans="1:46" s="2" customFormat="1" ht="12" customHeight="1" x14ac:dyDescent="0.2">
      <c r="A12" s="28"/>
      <c r="B12" s="29"/>
      <c r="C12" s="28"/>
      <c r="D12" s="25" t="s">
        <v>143</v>
      </c>
      <c r="E12" s="28"/>
      <c r="F12" s="2" t="s">
        <v>2883</v>
      </c>
      <c r="G12" s="28"/>
      <c r="H12" s="28"/>
      <c r="I12" s="28"/>
      <c r="J12" s="28"/>
      <c r="K12" s="28"/>
      <c r="L12" s="40"/>
      <c r="S12" s="28"/>
      <c r="T12" s="28"/>
      <c r="U12" s="28"/>
      <c r="V12" s="28"/>
      <c r="W12" s="28"/>
      <c r="X12" s="28"/>
      <c r="Y12" s="28"/>
      <c r="Z12" s="28"/>
      <c r="AA12" s="28"/>
      <c r="AB12" s="28"/>
      <c r="AC12" s="28"/>
      <c r="AD12" s="28"/>
      <c r="AE12" s="28"/>
    </row>
    <row r="13" spans="1:46" s="2" customFormat="1" ht="16.5" customHeight="1" x14ac:dyDescent="0.2">
      <c r="A13" s="28"/>
      <c r="B13" s="29"/>
      <c r="C13" s="28"/>
      <c r="D13" s="28"/>
      <c r="E13" s="333" t="s">
        <v>971</v>
      </c>
      <c r="F13" s="357"/>
      <c r="G13" s="357"/>
      <c r="H13" s="357"/>
      <c r="I13" s="28"/>
      <c r="J13" s="28"/>
      <c r="K13" s="28"/>
      <c r="L13" s="40"/>
      <c r="S13" s="28"/>
      <c r="T13" s="28"/>
      <c r="U13" s="28"/>
      <c r="V13" s="28"/>
      <c r="W13" s="28"/>
      <c r="X13" s="28"/>
      <c r="Y13" s="28"/>
      <c r="Z13" s="28"/>
      <c r="AA13" s="28"/>
      <c r="AB13" s="28"/>
      <c r="AC13" s="28"/>
      <c r="AD13" s="28"/>
      <c r="AE13" s="28"/>
    </row>
    <row r="14" spans="1:46" s="2" customFormat="1" x14ac:dyDescent="0.2">
      <c r="A14" s="28"/>
      <c r="B14" s="29"/>
      <c r="C14" s="28"/>
      <c r="D14" s="28"/>
      <c r="E14" s="28"/>
      <c r="F14" s="28"/>
      <c r="G14" s="28"/>
      <c r="H14" s="28"/>
      <c r="I14" s="28"/>
      <c r="J14" s="28"/>
      <c r="K14" s="28"/>
      <c r="L14" s="40"/>
      <c r="S14" s="28"/>
      <c r="T14" s="28"/>
      <c r="U14" s="28"/>
      <c r="V14" s="28"/>
      <c r="W14" s="28"/>
      <c r="X14" s="28"/>
      <c r="Y14" s="28"/>
      <c r="Z14" s="28"/>
      <c r="AA14" s="28"/>
      <c r="AB14" s="28"/>
      <c r="AC14" s="28"/>
      <c r="AD14" s="28"/>
      <c r="AE14" s="28"/>
    </row>
    <row r="15" spans="1:46" s="2" customFormat="1" ht="12" customHeight="1" x14ac:dyDescent="0.2">
      <c r="A15" s="28"/>
      <c r="B15" s="29"/>
      <c r="C15" s="28"/>
      <c r="D15" s="25" t="s">
        <v>13</v>
      </c>
      <c r="E15" s="28"/>
      <c r="F15" s="23" t="s">
        <v>1</v>
      </c>
      <c r="G15" s="28"/>
      <c r="H15" s="28"/>
      <c r="I15" s="25" t="s">
        <v>14</v>
      </c>
      <c r="J15" s="23" t="s">
        <v>1</v>
      </c>
      <c r="K15" s="28"/>
      <c r="L15" s="40"/>
      <c r="S15" s="28"/>
      <c r="T15" s="28"/>
      <c r="U15" s="28"/>
      <c r="V15" s="28"/>
      <c r="W15" s="28"/>
      <c r="X15" s="28"/>
      <c r="Y15" s="28"/>
      <c r="Z15" s="28"/>
      <c r="AA15" s="28"/>
      <c r="AB15" s="28"/>
      <c r="AC15" s="28"/>
      <c r="AD15" s="28"/>
      <c r="AE15" s="28"/>
    </row>
    <row r="16" spans="1:46" s="2" customFormat="1" ht="12" customHeight="1" x14ac:dyDescent="0.2">
      <c r="A16" s="28"/>
      <c r="B16" s="29"/>
      <c r="C16" s="28"/>
      <c r="D16" s="25" t="s">
        <v>15</v>
      </c>
      <c r="E16" s="28"/>
      <c r="F16" s="23" t="s">
        <v>16</v>
      </c>
      <c r="G16" s="28"/>
      <c r="H16" s="28"/>
      <c r="I16" s="25" t="s">
        <v>17</v>
      </c>
      <c r="J16" s="53" t="str">
        <f>'Rekapitulácia stavby'!AN8</f>
        <v>16.12.2022</v>
      </c>
      <c r="K16" s="28"/>
      <c r="L16" s="40"/>
      <c r="S16" s="28"/>
      <c r="T16" s="28"/>
      <c r="U16" s="28"/>
      <c r="V16" s="28"/>
      <c r="W16" s="28"/>
      <c r="X16" s="28"/>
      <c r="Y16" s="28"/>
      <c r="Z16" s="28"/>
      <c r="AA16" s="28"/>
      <c r="AB16" s="28"/>
      <c r="AC16" s="28"/>
      <c r="AD16" s="28"/>
      <c r="AE16" s="28"/>
    </row>
    <row r="17" spans="1:31" s="2" customFormat="1" ht="10.9" customHeight="1" x14ac:dyDescent="0.2">
      <c r="A17" s="28"/>
      <c r="B17" s="29"/>
      <c r="C17" s="28"/>
      <c r="D17" s="28"/>
      <c r="E17" s="28"/>
      <c r="F17" s="28"/>
      <c r="G17" s="28"/>
      <c r="H17" s="28"/>
      <c r="I17" s="28"/>
      <c r="J17" s="28"/>
      <c r="K17" s="28"/>
      <c r="L17" s="40"/>
      <c r="S17" s="28"/>
      <c r="T17" s="28"/>
      <c r="U17" s="28"/>
      <c r="V17" s="28"/>
      <c r="W17" s="28"/>
      <c r="X17" s="28"/>
      <c r="Y17" s="28"/>
      <c r="Z17" s="28"/>
      <c r="AA17" s="28"/>
      <c r="AB17" s="28"/>
      <c r="AC17" s="28"/>
      <c r="AD17" s="28"/>
      <c r="AE17" s="28"/>
    </row>
    <row r="18" spans="1:31" s="2" customFormat="1" ht="12" customHeight="1" x14ac:dyDescent="0.2">
      <c r="A18" s="28"/>
      <c r="B18" s="29"/>
      <c r="C18" s="28"/>
      <c r="D18" s="25" t="s">
        <v>19</v>
      </c>
      <c r="E18" s="28"/>
      <c r="F18" s="28"/>
      <c r="G18" s="28"/>
      <c r="H18" s="28"/>
      <c r="I18" s="25" t="s">
        <v>20</v>
      </c>
      <c r="J18" s="23" t="str">
        <f>IF('Rekapitulácia stavby'!AN10="","",'Rekapitulácia stavby'!AN10)</f>
        <v/>
      </c>
      <c r="K18" s="28"/>
      <c r="L18" s="40"/>
      <c r="S18" s="28"/>
      <c r="T18" s="28"/>
      <c r="U18" s="28"/>
      <c r="V18" s="28"/>
      <c r="W18" s="28"/>
      <c r="X18" s="28"/>
      <c r="Y18" s="28"/>
      <c r="Z18" s="28"/>
      <c r="AA18" s="28"/>
      <c r="AB18" s="28"/>
      <c r="AC18" s="28"/>
      <c r="AD18" s="28"/>
      <c r="AE18" s="28"/>
    </row>
    <row r="19" spans="1:31" s="2" customFormat="1" ht="18" customHeight="1" x14ac:dyDescent="0.2">
      <c r="A19" s="28"/>
      <c r="B19" s="29"/>
      <c r="C19" s="28"/>
      <c r="D19" s="28"/>
      <c r="E19" s="23" t="str">
        <f>IF('Rekapitulácia stavby'!E11="","",'Rekapitulácia stavby'!E11)</f>
        <v xml:space="preserve"> </v>
      </c>
      <c r="F19" s="28"/>
      <c r="G19" s="28"/>
      <c r="H19" s="28"/>
      <c r="I19" s="25" t="s">
        <v>21</v>
      </c>
      <c r="J19" s="23" t="str">
        <f>IF('Rekapitulácia stavby'!AN11="","",'Rekapitulácia stavby'!AN11)</f>
        <v/>
      </c>
      <c r="K19" s="28"/>
      <c r="L19" s="40"/>
      <c r="S19" s="28"/>
      <c r="T19" s="28"/>
      <c r="U19" s="28"/>
      <c r="V19" s="28"/>
      <c r="W19" s="28"/>
      <c r="X19" s="28"/>
      <c r="Y19" s="28"/>
      <c r="Z19" s="28"/>
      <c r="AA19" s="28"/>
      <c r="AB19" s="28"/>
      <c r="AC19" s="28"/>
      <c r="AD19" s="28"/>
      <c r="AE19" s="28"/>
    </row>
    <row r="20" spans="1:31" s="2" customFormat="1" ht="6.95" customHeight="1" x14ac:dyDescent="0.2">
      <c r="A20" s="28"/>
      <c r="B20" s="29"/>
      <c r="C20" s="28"/>
      <c r="D20" s="28"/>
      <c r="E20" s="28"/>
      <c r="F20" s="28"/>
      <c r="G20" s="28"/>
      <c r="H20" s="28"/>
      <c r="I20" s="28"/>
      <c r="J20" s="28"/>
      <c r="K20" s="28"/>
      <c r="L20" s="40"/>
      <c r="S20" s="28"/>
      <c r="T20" s="28"/>
      <c r="U20" s="28"/>
      <c r="V20" s="28"/>
      <c r="W20" s="28"/>
      <c r="X20" s="28"/>
      <c r="Y20" s="28"/>
      <c r="Z20" s="28"/>
      <c r="AA20" s="28"/>
      <c r="AB20" s="28"/>
      <c r="AC20" s="28"/>
      <c r="AD20" s="28"/>
      <c r="AE20" s="28"/>
    </row>
    <row r="21" spans="1:31" s="2" customFormat="1" ht="12" customHeight="1" x14ac:dyDescent="0.2">
      <c r="A21" s="28"/>
      <c r="B21" s="29"/>
      <c r="C21" s="28"/>
      <c r="D21" s="25" t="s">
        <v>22</v>
      </c>
      <c r="E21" s="28"/>
      <c r="F21" s="28"/>
      <c r="G21" s="28"/>
      <c r="H21" s="28"/>
      <c r="I21" s="25" t="s">
        <v>20</v>
      </c>
      <c r="J21" s="23" t="str">
        <f>'Rekapitulácia stavby'!AN13</f>
        <v/>
      </c>
      <c r="K21" s="28"/>
      <c r="L21" s="40"/>
      <c r="S21" s="28"/>
      <c r="T21" s="28"/>
      <c r="U21" s="28"/>
      <c r="V21" s="28"/>
      <c r="W21" s="28"/>
      <c r="X21" s="28"/>
      <c r="Y21" s="28"/>
      <c r="Z21" s="28"/>
      <c r="AA21" s="28"/>
      <c r="AB21" s="28"/>
      <c r="AC21" s="28"/>
      <c r="AD21" s="28"/>
      <c r="AE21" s="28"/>
    </row>
    <row r="22" spans="1:31" s="2" customFormat="1" ht="18" customHeight="1" x14ac:dyDescent="0.2">
      <c r="A22" s="28"/>
      <c r="B22" s="29"/>
      <c r="C22" s="28"/>
      <c r="D22" s="28"/>
      <c r="E22" s="302" t="str">
        <f>'Rekapitulácia stavby'!E14</f>
        <v xml:space="preserve"> </v>
      </c>
      <c r="F22" s="302"/>
      <c r="G22" s="302"/>
      <c r="H22" s="302"/>
      <c r="I22" s="25" t="s">
        <v>21</v>
      </c>
      <c r="J22" s="23" t="str">
        <f>'Rekapitulácia stavby'!AN14</f>
        <v/>
      </c>
      <c r="K22" s="28"/>
      <c r="L22" s="40"/>
      <c r="S22" s="28"/>
      <c r="T22" s="28"/>
      <c r="U22" s="28"/>
      <c r="V22" s="28"/>
      <c r="W22" s="28"/>
      <c r="X22" s="28"/>
      <c r="Y22" s="28"/>
      <c r="Z22" s="28"/>
      <c r="AA22" s="28"/>
      <c r="AB22" s="28"/>
      <c r="AC22" s="28"/>
      <c r="AD22" s="28"/>
      <c r="AE22" s="28"/>
    </row>
    <row r="23" spans="1:31" s="2" customFormat="1" ht="6.95" customHeight="1" x14ac:dyDescent="0.2">
      <c r="A23" s="28"/>
      <c r="B23" s="29"/>
      <c r="C23" s="28"/>
      <c r="D23" s="28"/>
      <c r="E23" s="28"/>
      <c r="F23" s="28"/>
      <c r="G23" s="28"/>
      <c r="H23" s="28"/>
      <c r="I23" s="28"/>
      <c r="J23" s="28"/>
      <c r="K23" s="28"/>
      <c r="L23" s="40"/>
      <c r="S23" s="28"/>
      <c r="T23" s="28"/>
      <c r="U23" s="28"/>
      <c r="V23" s="28"/>
      <c r="W23" s="28"/>
      <c r="X23" s="28"/>
      <c r="Y23" s="28"/>
      <c r="Z23" s="28"/>
      <c r="AA23" s="28"/>
      <c r="AB23" s="28"/>
      <c r="AC23" s="28"/>
      <c r="AD23" s="28"/>
      <c r="AE23" s="28"/>
    </row>
    <row r="24" spans="1:31" s="2" customFormat="1" ht="12" customHeight="1" x14ac:dyDescent="0.2">
      <c r="A24" s="28"/>
      <c r="B24" s="29"/>
      <c r="C24" s="28"/>
      <c r="D24" s="25" t="s">
        <v>23</v>
      </c>
      <c r="E24" s="28"/>
      <c r="F24" s="28"/>
      <c r="G24" s="28"/>
      <c r="H24" s="28"/>
      <c r="I24" s="25" t="s">
        <v>20</v>
      </c>
      <c r="J24" s="23" t="s">
        <v>1</v>
      </c>
      <c r="K24" s="28"/>
      <c r="L24" s="40"/>
      <c r="S24" s="28"/>
      <c r="T24" s="28"/>
      <c r="U24" s="28"/>
      <c r="V24" s="28"/>
      <c r="W24" s="28"/>
      <c r="X24" s="28"/>
      <c r="Y24" s="28"/>
      <c r="Z24" s="28"/>
      <c r="AA24" s="28"/>
      <c r="AB24" s="28"/>
      <c r="AC24" s="28"/>
      <c r="AD24" s="28"/>
      <c r="AE24" s="28"/>
    </row>
    <row r="25" spans="1:31" s="2" customFormat="1" ht="18" customHeight="1" x14ac:dyDescent="0.2">
      <c r="A25" s="28"/>
      <c r="B25" s="29"/>
      <c r="C25" s="28"/>
      <c r="D25" s="28"/>
      <c r="E25" s="23" t="s">
        <v>24</v>
      </c>
      <c r="F25" s="28"/>
      <c r="G25" s="28"/>
      <c r="H25" s="28"/>
      <c r="I25" s="25" t="s">
        <v>21</v>
      </c>
      <c r="J25" s="23" t="s">
        <v>1</v>
      </c>
      <c r="K25" s="28"/>
      <c r="L25" s="40"/>
      <c r="S25" s="28"/>
      <c r="T25" s="28"/>
      <c r="U25" s="28"/>
      <c r="V25" s="28"/>
      <c r="W25" s="28"/>
      <c r="X25" s="28"/>
      <c r="Y25" s="28"/>
      <c r="Z25" s="28"/>
      <c r="AA25" s="28"/>
      <c r="AB25" s="28"/>
      <c r="AC25" s="28"/>
      <c r="AD25" s="28"/>
      <c r="AE25" s="28"/>
    </row>
    <row r="26" spans="1:31" s="2" customFormat="1" ht="6.95" customHeight="1" x14ac:dyDescent="0.2">
      <c r="A26" s="28"/>
      <c r="B26" s="29"/>
      <c r="C26" s="28"/>
      <c r="D26" s="28"/>
      <c r="E26" s="28"/>
      <c r="F26" s="28"/>
      <c r="G26" s="28"/>
      <c r="H26" s="28"/>
      <c r="I26" s="28"/>
      <c r="J26" s="28"/>
      <c r="K26" s="28"/>
      <c r="L26" s="40"/>
      <c r="S26" s="28"/>
      <c r="T26" s="28"/>
      <c r="U26" s="28"/>
      <c r="V26" s="28"/>
      <c r="W26" s="28"/>
      <c r="X26" s="28"/>
      <c r="Y26" s="28"/>
      <c r="Z26" s="28"/>
      <c r="AA26" s="28"/>
      <c r="AB26" s="28"/>
      <c r="AC26" s="28"/>
      <c r="AD26" s="28"/>
      <c r="AE26" s="28"/>
    </row>
    <row r="27" spans="1:31" s="2" customFormat="1" ht="12" customHeight="1" x14ac:dyDescent="0.2">
      <c r="A27" s="28"/>
      <c r="B27" s="29"/>
      <c r="C27" s="28"/>
      <c r="D27" s="25" t="s">
        <v>26</v>
      </c>
      <c r="E27" s="28"/>
      <c r="F27" s="28"/>
      <c r="G27" s="28"/>
      <c r="H27" s="28"/>
      <c r="I27" s="25" t="s">
        <v>20</v>
      </c>
      <c r="J27" s="23" t="s">
        <v>1</v>
      </c>
      <c r="K27" s="28"/>
      <c r="L27" s="40"/>
      <c r="S27" s="28"/>
      <c r="T27" s="28"/>
      <c r="U27" s="28"/>
      <c r="V27" s="28"/>
      <c r="W27" s="28"/>
      <c r="X27" s="28"/>
      <c r="Y27" s="28"/>
      <c r="Z27" s="28"/>
      <c r="AA27" s="28"/>
      <c r="AB27" s="28"/>
      <c r="AC27" s="28"/>
      <c r="AD27" s="28"/>
      <c r="AE27" s="28"/>
    </row>
    <row r="28" spans="1:31" s="2" customFormat="1" ht="18" customHeight="1" x14ac:dyDescent="0.2">
      <c r="A28" s="28"/>
      <c r="B28" s="29"/>
      <c r="C28" s="28"/>
      <c r="D28" s="28"/>
      <c r="E28" s="23" t="s">
        <v>27</v>
      </c>
      <c r="F28" s="28"/>
      <c r="G28" s="28"/>
      <c r="H28" s="28"/>
      <c r="I28" s="25" t="s">
        <v>21</v>
      </c>
      <c r="J28" s="23" t="s">
        <v>1</v>
      </c>
      <c r="K28" s="28"/>
      <c r="L28" s="40"/>
      <c r="S28" s="28"/>
      <c r="T28" s="28"/>
      <c r="U28" s="28"/>
      <c r="V28" s="28"/>
      <c r="W28" s="28"/>
      <c r="X28" s="28"/>
      <c r="Y28" s="28"/>
      <c r="Z28" s="28"/>
      <c r="AA28" s="28"/>
      <c r="AB28" s="28"/>
      <c r="AC28" s="28"/>
      <c r="AD28" s="28"/>
      <c r="AE28" s="28"/>
    </row>
    <row r="29" spans="1:31" s="2" customFormat="1" ht="6.95" customHeight="1" x14ac:dyDescent="0.2">
      <c r="A29" s="28"/>
      <c r="B29" s="29"/>
      <c r="C29" s="28"/>
      <c r="D29" s="28"/>
      <c r="E29" s="28"/>
      <c r="F29" s="28"/>
      <c r="G29" s="28"/>
      <c r="H29" s="28"/>
      <c r="I29" s="28"/>
      <c r="J29" s="28"/>
      <c r="K29" s="28"/>
      <c r="L29" s="40"/>
      <c r="S29" s="28"/>
      <c r="T29" s="28"/>
      <c r="U29" s="28"/>
      <c r="V29" s="28"/>
      <c r="W29" s="28"/>
      <c r="X29" s="28"/>
      <c r="Y29" s="28"/>
      <c r="Z29" s="28"/>
      <c r="AA29" s="28"/>
      <c r="AB29" s="28"/>
      <c r="AC29" s="28"/>
      <c r="AD29" s="28"/>
      <c r="AE29" s="28"/>
    </row>
    <row r="30" spans="1:31" s="2" customFormat="1" ht="12" customHeight="1" x14ac:dyDescent="0.2">
      <c r="A30" s="28"/>
      <c r="B30" s="29"/>
      <c r="C30" s="28"/>
      <c r="D30" s="25" t="s">
        <v>28</v>
      </c>
      <c r="E30" s="28"/>
      <c r="F30" s="28"/>
      <c r="G30" s="28"/>
      <c r="H30" s="28"/>
      <c r="I30" s="28"/>
      <c r="J30" s="28"/>
      <c r="K30" s="28"/>
      <c r="L30" s="40"/>
      <c r="S30" s="28"/>
      <c r="T30" s="28"/>
      <c r="U30" s="28"/>
      <c r="V30" s="28"/>
      <c r="W30" s="28"/>
      <c r="X30" s="28"/>
      <c r="Y30" s="28"/>
      <c r="Z30" s="28"/>
      <c r="AA30" s="28"/>
      <c r="AB30" s="28"/>
      <c r="AC30" s="28"/>
      <c r="AD30" s="28"/>
      <c r="AE30" s="28"/>
    </row>
    <row r="31" spans="1:31" s="8" customFormat="1" ht="16.5" customHeight="1" x14ac:dyDescent="0.2">
      <c r="A31" s="98"/>
      <c r="B31" s="99"/>
      <c r="C31" s="98"/>
      <c r="D31" s="98"/>
      <c r="E31" s="304" t="s">
        <v>1</v>
      </c>
      <c r="F31" s="304"/>
      <c r="G31" s="304"/>
      <c r="H31" s="304"/>
      <c r="I31" s="98"/>
      <c r="J31" s="98"/>
      <c r="K31" s="98"/>
      <c r="L31" s="100"/>
      <c r="S31" s="98"/>
      <c r="T31" s="98"/>
      <c r="U31" s="98"/>
      <c r="V31" s="98"/>
      <c r="W31" s="98"/>
      <c r="X31" s="98"/>
      <c r="Y31" s="98"/>
      <c r="Z31" s="98"/>
      <c r="AA31" s="98"/>
      <c r="AB31" s="98"/>
      <c r="AC31" s="98"/>
      <c r="AD31" s="98"/>
      <c r="AE31" s="98"/>
    </row>
    <row r="32" spans="1:31" s="2" customFormat="1" ht="6.95" customHeight="1" x14ac:dyDescent="0.2">
      <c r="A32" s="28"/>
      <c r="B32" s="29"/>
      <c r="C32" s="28"/>
      <c r="D32" s="28"/>
      <c r="E32" s="28"/>
      <c r="F32" s="28"/>
      <c r="G32" s="28"/>
      <c r="H32" s="28"/>
      <c r="I32" s="28"/>
      <c r="J32" s="28"/>
      <c r="K32" s="28"/>
      <c r="L32" s="40"/>
      <c r="S32" s="28"/>
      <c r="T32" s="28"/>
      <c r="U32" s="28"/>
      <c r="V32" s="28"/>
      <c r="W32" s="28"/>
      <c r="X32" s="28"/>
      <c r="Y32" s="28"/>
      <c r="Z32" s="28"/>
      <c r="AA32" s="28"/>
      <c r="AB32" s="28"/>
      <c r="AC32" s="28"/>
      <c r="AD32" s="28"/>
      <c r="AE32" s="28"/>
    </row>
    <row r="33" spans="1:31" s="2" customFormat="1" ht="6.95" customHeight="1" x14ac:dyDescent="0.2">
      <c r="A33" s="28"/>
      <c r="B33" s="29"/>
      <c r="C33" s="28"/>
      <c r="D33" s="64"/>
      <c r="E33" s="64"/>
      <c r="F33" s="64"/>
      <c r="G33" s="64"/>
      <c r="H33" s="64"/>
      <c r="I33" s="64"/>
      <c r="J33" s="64"/>
      <c r="K33" s="64"/>
      <c r="L33" s="40"/>
      <c r="S33" s="28"/>
      <c r="T33" s="28"/>
      <c r="U33" s="28"/>
      <c r="V33" s="28"/>
      <c r="W33" s="28"/>
      <c r="X33" s="28"/>
      <c r="Y33" s="28"/>
      <c r="Z33" s="28"/>
      <c r="AA33" s="28"/>
      <c r="AB33" s="28"/>
      <c r="AC33" s="28"/>
      <c r="AD33" s="28"/>
      <c r="AE33" s="28"/>
    </row>
    <row r="34" spans="1:31" s="2" customFormat="1" ht="25.35" customHeight="1" x14ac:dyDescent="0.2">
      <c r="A34" s="28"/>
      <c r="B34" s="29"/>
      <c r="C34" s="28"/>
      <c r="D34" s="101" t="s">
        <v>29</v>
      </c>
      <c r="E34" s="28"/>
      <c r="F34" s="28"/>
      <c r="G34" s="28"/>
      <c r="H34" s="28"/>
      <c r="I34" s="28"/>
      <c r="J34" s="69"/>
      <c r="K34" s="28"/>
      <c r="L34" s="40"/>
      <c r="S34" s="28"/>
      <c r="T34" s="28"/>
      <c r="U34" s="28"/>
      <c r="V34" s="28"/>
      <c r="W34" s="28"/>
      <c r="X34" s="28"/>
      <c r="Y34" s="28"/>
      <c r="Z34" s="28"/>
      <c r="AA34" s="28"/>
      <c r="AB34" s="28"/>
      <c r="AC34" s="28"/>
      <c r="AD34" s="28"/>
      <c r="AE34" s="28"/>
    </row>
    <row r="35" spans="1:31" s="2" customFormat="1" ht="6.95" customHeight="1" x14ac:dyDescent="0.2">
      <c r="A35" s="28"/>
      <c r="B35" s="29"/>
      <c r="C35" s="28"/>
      <c r="D35" s="64"/>
      <c r="E35" s="64"/>
      <c r="F35" s="64"/>
      <c r="G35" s="64"/>
      <c r="H35" s="64"/>
      <c r="I35" s="64"/>
      <c r="J35" s="64"/>
      <c r="K35" s="64"/>
      <c r="L35" s="40"/>
      <c r="S35" s="28"/>
      <c r="T35" s="28"/>
      <c r="U35" s="28"/>
      <c r="V35" s="28"/>
      <c r="W35" s="28"/>
      <c r="X35" s="28"/>
      <c r="Y35" s="28"/>
      <c r="Z35" s="28"/>
      <c r="AA35" s="28"/>
      <c r="AB35" s="28"/>
      <c r="AC35" s="28"/>
      <c r="AD35" s="28"/>
      <c r="AE35" s="28"/>
    </row>
    <row r="36" spans="1:31" s="2" customFormat="1" ht="14.45" customHeight="1" x14ac:dyDescent="0.2">
      <c r="A36" s="28"/>
      <c r="B36" s="29"/>
      <c r="C36" s="28"/>
      <c r="D36" s="28"/>
      <c r="E36" s="28"/>
      <c r="F36" s="32" t="s">
        <v>31</v>
      </c>
      <c r="G36" s="28"/>
      <c r="H36" s="28"/>
      <c r="I36" s="32" t="s">
        <v>30</v>
      </c>
      <c r="J36" s="32" t="s">
        <v>32</v>
      </c>
      <c r="K36" s="28"/>
      <c r="L36" s="40"/>
      <c r="S36" s="28"/>
      <c r="T36" s="28"/>
      <c r="U36" s="28"/>
      <c r="V36" s="28"/>
      <c r="W36" s="28"/>
      <c r="X36" s="28"/>
      <c r="Y36" s="28"/>
      <c r="Z36" s="28"/>
      <c r="AA36" s="28"/>
      <c r="AB36" s="28"/>
      <c r="AC36" s="28"/>
      <c r="AD36" s="28"/>
      <c r="AE36" s="28"/>
    </row>
    <row r="37" spans="1:31" s="2" customFormat="1" ht="14.45" customHeight="1" x14ac:dyDescent="0.2">
      <c r="A37" s="28"/>
      <c r="B37" s="29"/>
      <c r="C37" s="28"/>
      <c r="D37" s="97" t="s">
        <v>33</v>
      </c>
      <c r="E37" s="34" t="s">
        <v>34</v>
      </c>
      <c r="F37" s="102">
        <f>ROUND((SUM(BE130:BE183)),  2)</f>
        <v>0</v>
      </c>
      <c r="G37" s="103"/>
      <c r="H37" s="103"/>
      <c r="I37" s="104">
        <v>0.2</v>
      </c>
      <c r="J37" s="102">
        <f>ROUND(((SUM(BE130:BE183))*I37),  2)</f>
        <v>0</v>
      </c>
      <c r="K37" s="28"/>
      <c r="L37" s="40"/>
      <c r="S37" s="28"/>
      <c r="T37" s="28"/>
      <c r="U37" s="28"/>
      <c r="V37" s="28"/>
      <c r="W37" s="28"/>
      <c r="X37" s="28"/>
      <c r="Y37" s="28"/>
      <c r="Z37" s="28"/>
      <c r="AA37" s="28"/>
      <c r="AB37" s="28"/>
      <c r="AC37" s="28"/>
      <c r="AD37" s="28"/>
      <c r="AE37" s="28"/>
    </row>
    <row r="38" spans="1:31" s="2" customFormat="1" ht="14.45" customHeight="1" x14ac:dyDescent="0.2">
      <c r="A38" s="28"/>
      <c r="B38" s="29"/>
      <c r="C38" s="28"/>
      <c r="D38" s="28"/>
      <c r="E38" s="34" t="s">
        <v>35</v>
      </c>
      <c r="F38" s="105"/>
      <c r="G38" s="28"/>
      <c r="H38" s="28"/>
      <c r="I38" s="106">
        <v>0.2</v>
      </c>
      <c r="J38" s="105"/>
      <c r="K38" s="28"/>
      <c r="L38" s="40"/>
      <c r="S38" s="28"/>
      <c r="T38" s="28"/>
      <c r="U38" s="28"/>
      <c r="V38" s="28"/>
      <c r="W38" s="28"/>
      <c r="X38" s="28"/>
      <c r="Y38" s="28"/>
      <c r="Z38" s="28"/>
      <c r="AA38" s="28"/>
      <c r="AB38" s="28"/>
      <c r="AC38" s="28"/>
      <c r="AD38" s="28"/>
      <c r="AE38" s="28"/>
    </row>
    <row r="39" spans="1:31" s="2" customFormat="1" ht="14.45" hidden="1" customHeight="1" x14ac:dyDescent="0.2">
      <c r="A39" s="28"/>
      <c r="B39" s="29"/>
      <c r="C39" s="28"/>
      <c r="D39" s="28"/>
      <c r="E39" s="25" t="s">
        <v>36</v>
      </c>
      <c r="F39" s="105">
        <f>ROUND((SUM(BG130:BG183)),  2)</f>
        <v>0</v>
      </c>
      <c r="G39" s="28"/>
      <c r="H39" s="28"/>
      <c r="I39" s="106">
        <v>0.2</v>
      </c>
      <c r="J39" s="105">
        <f>0</f>
        <v>0</v>
      </c>
      <c r="K39" s="28"/>
      <c r="L39" s="40"/>
      <c r="S39" s="28"/>
      <c r="T39" s="28"/>
      <c r="U39" s="28"/>
      <c r="V39" s="28"/>
      <c r="W39" s="28"/>
      <c r="X39" s="28"/>
      <c r="Y39" s="28"/>
      <c r="Z39" s="28"/>
      <c r="AA39" s="28"/>
      <c r="AB39" s="28"/>
      <c r="AC39" s="28"/>
      <c r="AD39" s="28"/>
      <c r="AE39" s="28"/>
    </row>
    <row r="40" spans="1:31" s="2" customFormat="1" ht="14.45" hidden="1" customHeight="1" x14ac:dyDescent="0.2">
      <c r="A40" s="28"/>
      <c r="B40" s="29"/>
      <c r="C40" s="28"/>
      <c r="D40" s="28"/>
      <c r="E40" s="25" t="s">
        <v>37</v>
      </c>
      <c r="F40" s="105">
        <f>ROUND((SUM(BH130:BH183)),  2)</f>
        <v>0</v>
      </c>
      <c r="G40" s="28"/>
      <c r="H40" s="28"/>
      <c r="I40" s="106">
        <v>0.2</v>
      </c>
      <c r="J40" s="105">
        <f>0</f>
        <v>0</v>
      </c>
      <c r="K40" s="28"/>
      <c r="L40" s="40"/>
      <c r="S40" s="28"/>
      <c r="T40" s="28"/>
      <c r="U40" s="28"/>
      <c r="V40" s="28"/>
      <c r="W40" s="28"/>
      <c r="X40" s="28"/>
      <c r="Y40" s="28"/>
      <c r="Z40" s="28"/>
      <c r="AA40" s="28"/>
      <c r="AB40" s="28"/>
      <c r="AC40" s="28"/>
      <c r="AD40" s="28"/>
      <c r="AE40" s="28"/>
    </row>
    <row r="41" spans="1:31" s="2" customFormat="1" ht="14.45" hidden="1" customHeight="1" x14ac:dyDescent="0.2">
      <c r="A41" s="28"/>
      <c r="B41" s="29"/>
      <c r="C41" s="28"/>
      <c r="D41" s="28"/>
      <c r="E41" s="34" t="s">
        <v>38</v>
      </c>
      <c r="F41" s="102">
        <f>ROUND((SUM(BI130:BI183)),  2)</f>
        <v>0</v>
      </c>
      <c r="G41" s="103"/>
      <c r="H41" s="103"/>
      <c r="I41" s="104">
        <v>0</v>
      </c>
      <c r="J41" s="102">
        <f>0</f>
        <v>0</v>
      </c>
      <c r="K41" s="28"/>
      <c r="L41" s="40"/>
      <c r="S41" s="28"/>
      <c r="T41" s="28"/>
      <c r="U41" s="28"/>
      <c r="V41" s="28"/>
      <c r="W41" s="28"/>
      <c r="X41" s="28"/>
      <c r="Y41" s="28"/>
      <c r="Z41" s="28"/>
      <c r="AA41" s="28"/>
      <c r="AB41" s="28"/>
      <c r="AC41" s="28"/>
      <c r="AD41" s="28"/>
      <c r="AE41" s="28"/>
    </row>
    <row r="42" spans="1:31" s="2" customFormat="1" ht="6.95" customHeight="1" x14ac:dyDescent="0.2">
      <c r="A42" s="28"/>
      <c r="B42" s="29"/>
      <c r="C42" s="28"/>
      <c r="D42" s="28"/>
      <c r="E42" s="28"/>
      <c r="F42" s="28"/>
      <c r="G42" s="28"/>
      <c r="H42" s="28"/>
      <c r="I42" s="28"/>
      <c r="J42" s="28"/>
      <c r="K42" s="28"/>
      <c r="L42" s="40"/>
      <c r="S42" s="28"/>
      <c r="T42" s="28"/>
      <c r="U42" s="28"/>
      <c r="V42" s="28"/>
      <c r="W42" s="28"/>
      <c r="X42" s="28"/>
      <c r="Y42" s="28"/>
      <c r="Z42" s="28"/>
      <c r="AA42" s="28"/>
      <c r="AB42" s="28"/>
      <c r="AC42" s="28"/>
      <c r="AD42" s="28"/>
      <c r="AE42" s="28"/>
    </row>
    <row r="43" spans="1:31" s="2" customFormat="1" ht="25.35" customHeight="1" x14ac:dyDescent="0.2">
      <c r="A43" s="28"/>
      <c r="B43" s="29"/>
      <c r="C43" s="107"/>
      <c r="D43" s="108" t="s">
        <v>39</v>
      </c>
      <c r="E43" s="58"/>
      <c r="F43" s="58"/>
      <c r="G43" s="109" t="s">
        <v>40</v>
      </c>
      <c r="H43" s="110" t="s">
        <v>41</v>
      </c>
      <c r="I43" s="58"/>
      <c r="J43" s="111"/>
      <c r="K43" s="112"/>
      <c r="L43" s="40"/>
      <c r="S43" s="28"/>
      <c r="T43" s="28"/>
      <c r="U43" s="28"/>
      <c r="V43" s="28"/>
      <c r="W43" s="28"/>
      <c r="X43" s="28"/>
      <c r="Y43" s="28"/>
      <c r="Z43" s="28"/>
      <c r="AA43" s="28"/>
      <c r="AB43" s="28"/>
      <c r="AC43" s="28"/>
      <c r="AD43" s="28"/>
      <c r="AE43" s="28"/>
    </row>
    <row r="44" spans="1:31" s="2" customFormat="1" ht="14.45" customHeight="1" x14ac:dyDescent="0.2">
      <c r="A44" s="28"/>
      <c r="B44" s="29"/>
      <c r="C44" s="28"/>
      <c r="D44" s="28"/>
      <c r="E44" s="28"/>
      <c r="F44" s="28"/>
      <c r="G44" s="28"/>
      <c r="H44" s="28"/>
      <c r="I44" s="28"/>
      <c r="J44" s="28"/>
      <c r="K44" s="28"/>
      <c r="L44" s="40"/>
      <c r="S44" s="28"/>
      <c r="T44" s="28"/>
      <c r="U44" s="28"/>
      <c r="V44" s="28"/>
      <c r="W44" s="28"/>
      <c r="X44" s="28"/>
      <c r="Y44" s="28"/>
      <c r="Z44" s="28"/>
      <c r="AA44" s="28"/>
      <c r="AB44" s="28"/>
      <c r="AC44" s="28"/>
      <c r="AD44" s="28"/>
      <c r="AE44" s="28"/>
    </row>
    <row r="45" spans="1:31" s="1" customFormat="1" ht="14.45" customHeight="1" x14ac:dyDescent="0.2">
      <c r="B45" s="19"/>
      <c r="L45" s="19"/>
    </row>
    <row r="46" spans="1:31" s="1" customFormat="1" ht="14.45" customHeight="1" x14ac:dyDescent="0.2">
      <c r="B46" s="19"/>
      <c r="L46" s="19"/>
    </row>
    <row r="47" spans="1:31" s="1" customFormat="1" ht="14.45" customHeight="1" x14ac:dyDescent="0.2">
      <c r="B47" s="19"/>
      <c r="L47" s="19"/>
    </row>
    <row r="48" spans="1:31" s="1" customFormat="1" ht="14.45" customHeight="1" x14ac:dyDescent="0.2">
      <c r="B48" s="19"/>
      <c r="L48" s="19"/>
    </row>
    <row r="49" spans="1:31" s="1" customFormat="1" ht="14.45" customHeight="1" x14ac:dyDescent="0.2">
      <c r="B49" s="19"/>
      <c r="L49" s="19"/>
    </row>
    <row r="50" spans="1:31" s="2" customFormat="1" ht="14.45" customHeight="1" x14ac:dyDescent="0.2">
      <c r="B50" s="40"/>
      <c r="D50" s="41" t="s">
        <v>42</v>
      </c>
      <c r="E50" s="42"/>
      <c r="F50" s="42"/>
      <c r="G50" s="41" t="s">
        <v>43</v>
      </c>
      <c r="H50" s="42"/>
      <c r="I50" s="42"/>
      <c r="J50" s="42"/>
      <c r="K50" s="42"/>
      <c r="L50" s="40"/>
    </row>
    <row r="51" spans="1:31" x14ac:dyDescent="0.2">
      <c r="B51" s="19"/>
      <c r="L51" s="19"/>
    </row>
    <row r="52" spans="1:31" x14ac:dyDescent="0.2">
      <c r="B52" s="19"/>
      <c r="L52" s="19"/>
    </row>
    <row r="53" spans="1:31" x14ac:dyDescent="0.2">
      <c r="B53" s="19"/>
      <c r="L53" s="19"/>
    </row>
    <row r="54" spans="1:31" x14ac:dyDescent="0.2">
      <c r="B54" s="19"/>
      <c r="L54" s="19"/>
    </row>
    <row r="55" spans="1:31" x14ac:dyDescent="0.2">
      <c r="B55" s="19"/>
      <c r="L55" s="19"/>
    </row>
    <row r="56" spans="1:31" x14ac:dyDescent="0.2">
      <c r="B56" s="19"/>
      <c r="L56" s="19"/>
    </row>
    <row r="57" spans="1:31" x14ac:dyDescent="0.2">
      <c r="B57" s="19"/>
      <c r="L57" s="19"/>
    </row>
    <row r="58" spans="1:31" x14ac:dyDescent="0.2">
      <c r="B58" s="19"/>
      <c r="L58" s="19"/>
    </row>
    <row r="59" spans="1:31" x14ac:dyDescent="0.2">
      <c r="B59" s="19"/>
      <c r="L59" s="19"/>
    </row>
    <row r="60" spans="1:31" x14ac:dyDescent="0.2">
      <c r="B60" s="19"/>
      <c r="L60" s="19"/>
    </row>
    <row r="61" spans="1:31" s="2" customFormat="1" ht="12.75" x14ac:dyDescent="0.2">
      <c r="A61" s="28"/>
      <c r="B61" s="29"/>
      <c r="C61" s="28"/>
      <c r="D61" s="43" t="s">
        <v>44</v>
      </c>
      <c r="E61" s="31"/>
      <c r="F61" s="113" t="s">
        <v>45</v>
      </c>
      <c r="G61" s="43" t="s">
        <v>44</v>
      </c>
      <c r="H61" s="31"/>
      <c r="I61" s="31"/>
      <c r="J61" s="114" t="s">
        <v>45</v>
      </c>
      <c r="K61" s="31"/>
      <c r="L61" s="40"/>
      <c r="S61" s="28"/>
      <c r="T61" s="28"/>
      <c r="U61" s="28"/>
      <c r="V61" s="28"/>
      <c r="W61" s="28"/>
      <c r="X61" s="28"/>
      <c r="Y61" s="28"/>
      <c r="Z61" s="28"/>
      <c r="AA61" s="28"/>
      <c r="AB61" s="28"/>
      <c r="AC61" s="28"/>
      <c r="AD61" s="28"/>
      <c r="AE61" s="28"/>
    </row>
    <row r="62" spans="1:31" x14ac:dyDescent="0.2">
      <c r="B62" s="19"/>
      <c r="L62" s="19"/>
    </row>
    <row r="63" spans="1:31" x14ac:dyDescent="0.2">
      <c r="B63" s="19"/>
      <c r="L63" s="19"/>
    </row>
    <row r="64" spans="1:31" x14ac:dyDescent="0.2">
      <c r="B64" s="19"/>
      <c r="L64" s="19"/>
    </row>
    <row r="65" spans="1:31" s="2" customFormat="1" ht="12.75" x14ac:dyDescent="0.2">
      <c r="A65" s="28"/>
      <c r="B65" s="29"/>
      <c r="C65" s="28"/>
      <c r="D65" s="41" t="s">
        <v>46</v>
      </c>
      <c r="E65" s="44"/>
      <c r="F65" s="44"/>
      <c r="G65" s="41" t="s">
        <v>47</v>
      </c>
      <c r="H65" s="44"/>
      <c r="I65" s="44"/>
      <c r="J65" s="44"/>
      <c r="K65" s="44"/>
      <c r="L65" s="40"/>
      <c r="S65" s="28"/>
      <c r="T65" s="28"/>
      <c r="U65" s="28"/>
      <c r="V65" s="28"/>
      <c r="W65" s="28"/>
      <c r="X65" s="28"/>
      <c r="Y65" s="28"/>
      <c r="Z65" s="28"/>
      <c r="AA65" s="28"/>
      <c r="AB65" s="28"/>
      <c r="AC65" s="28"/>
      <c r="AD65" s="28"/>
      <c r="AE65" s="28"/>
    </row>
    <row r="66" spans="1:31" x14ac:dyDescent="0.2">
      <c r="B66" s="19"/>
      <c r="L66" s="19"/>
    </row>
    <row r="67" spans="1:31" x14ac:dyDescent="0.2">
      <c r="B67" s="19"/>
      <c r="L67" s="19"/>
    </row>
    <row r="68" spans="1:31" x14ac:dyDescent="0.2">
      <c r="B68" s="19"/>
      <c r="L68" s="19"/>
    </row>
    <row r="69" spans="1:31" x14ac:dyDescent="0.2">
      <c r="B69" s="19"/>
      <c r="L69" s="19"/>
    </row>
    <row r="70" spans="1:31" x14ac:dyDescent="0.2">
      <c r="B70" s="19"/>
      <c r="L70" s="19"/>
    </row>
    <row r="71" spans="1:31" x14ac:dyDescent="0.2">
      <c r="B71" s="19"/>
      <c r="L71" s="19"/>
    </row>
    <row r="72" spans="1:31" x14ac:dyDescent="0.2">
      <c r="B72" s="19"/>
      <c r="L72" s="19"/>
    </row>
    <row r="73" spans="1:31" x14ac:dyDescent="0.2">
      <c r="B73" s="19"/>
      <c r="L73" s="19"/>
    </row>
    <row r="74" spans="1:31" x14ac:dyDescent="0.2">
      <c r="B74" s="19"/>
      <c r="L74" s="19"/>
    </row>
    <row r="75" spans="1:31" x14ac:dyDescent="0.2">
      <c r="B75" s="19"/>
      <c r="L75" s="19"/>
    </row>
    <row r="76" spans="1:31" s="2" customFormat="1" ht="12.75" x14ac:dyDescent="0.2">
      <c r="A76" s="28"/>
      <c r="B76" s="29"/>
      <c r="C76" s="28"/>
      <c r="D76" s="43" t="s">
        <v>44</v>
      </c>
      <c r="E76" s="31"/>
      <c r="F76" s="113" t="s">
        <v>45</v>
      </c>
      <c r="G76" s="43" t="s">
        <v>44</v>
      </c>
      <c r="H76" s="31"/>
      <c r="I76" s="31"/>
      <c r="J76" s="114" t="s">
        <v>45</v>
      </c>
      <c r="K76" s="31"/>
      <c r="L76" s="40"/>
      <c r="S76" s="28"/>
      <c r="T76" s="28"/>
      <c r="U76" s="28"/>
      <c r="V76" s="28"/>
      <c r="W76" s="28"/>
      <c r="X76" s="28"/>
      <c r="Y76" s="28"/>
      <c r="Z76" s="28"/>
      <c r="AA76" s="28"/>
      <c r="AB76" s="28"/>
      <c r="AC76" s="28"/>
      <c r="AD76" s="28"/>
      <c r="AE76" s="28"/>
    </row>
    <row r="77" spans="1:31" s="2" customFormat="1" ht="14.45" customHeight="1" x14ac:dyDescent="0.2">
      <c r="A77" s="28"/>
      <c r="B77" s="45"/>
      <c r="C77" s="46"/>
      <c r="D77" s="46"/>
      <c r="E77" s="46"/>
      <c r="F77" s="46"/>
      <c r="G77" s="46"/>
      <c r="H77" s="46"/>
      <c r="I77" s="46"/>
      <c r="J77" s="46"/>
      <c r="K77" s="46"/>
      <c r="L77" s="40"/>
      <c r="S77" s="28"/>
      <c r="T77" s="28"/>
      <c r="U77" s="28"/>
      <c r="V77" s="28"/>
      <c r="W77" s="28"/>
      <c r="X77" s="28"/>
      <c r="Y77" s="28"/>
      <c r="Z77" s="28"/>
      <c r="AA77" s="28"/>
      <c r="AB77" s="28"/>
      <c r="AC77" s="28"/>
      <c r="AD77" s="28"/>
      <c r="AE77" s="28"/>
    </row>
    <row r="81" spans="1:31" s="2" customFormat="1" ht="6.95" customHeight="1" x14ac:dyDescent="0.2">
      <c r="A81" s="28"/>
      <c r="B81" s="47"/>
      <c r="C81" s="48"/>
      <c r="D81" s="48"/>
      <c r="E81" s="48"/>
      <c r="F81" s="48"/>
      <c r="G81" s="48"/>
      <c r="H81" s="48"/>
      <c r="I81" s="48"/>
      <c r="J81" s="48"/>
      <c r="K81" s="48"/>
      <c r="L81" s="40"/>
      <c r="S81" s="28"/>
      <c r="T81" s="28"/>
      <c r="U81" s="28"/>
      <c r="V81" s="28"/>
      <c r="W81" s="28"/>
      <c r="X81" s="28"/>
      <c r="Y81" s="28"/>
      <c r="Z81" s="28"/>
      <c r="AA81" s="28"/>
      <c r="AB81" s="28"/>
      <c r="AC81" s="28"/>
      <c r="AD81" s="28"/>
      <c r="AE81" s="28"/>
    </row>
    <row r="82" spans="1:31" s="2" customFormat="1" ht="24.95" customHeight="1" x14ac:dyDescent="0.2">
      <c r="A82" s="28"/>
      <c r="B82" s="29"/>
      <c r="C82" s="20" t="s">
        <v>145</v>
      </c>
      <c r="D82" s="28"/>
      <c r="E82" s="28"/>
      <c r="F82" s="28"/>
      <c r="G82" s="28"/>
      <c r="H82" s="28"/>
      <c r="I82" s="28"/>
      <c r="J82" s="28"/>
      <c r="K82" s="28"/>
      <c r="L82" s="40"/>
      <c r="S82" s="28"/>
      <c r="T82" s="28"/>
      <c r="U82" s="28"/>
      <c r="V82" s="28"/>
      <c r="W82" s="28"/>
      <c r="X82" s="28"/>
      <c r="Y82" s="28"/>
      <c r="Z82" s="28"/>
      <c r="AA82" s="28"/>
      <c r="AB82" s="28"/>
      <c r="AC82" s="28"/>
      <c r="AD82" s="28"/>
      <c r="AE82" s="28"/>
    </row>
    <row r="83" spans="1:31" s="2" customFormat="1" ht="6.95" customHeight="1" x14ac:dyDescent="0.2">
      <c r="A83" s="28"/>
      <c r="B83" s="29"/>
      <c r="C83" s="28"/>
      <c r="D83" s="28"/>
      <c r="E83" s="28"/>
      <c r="F83" s="28"/>
      <c r="G83" s="28"/>
      <c r="H83" s="28"/>
      <c r="I83" s="28"/>
      <c r="J83" s="28"/>
      <c r="K83" s="28"/>
      <c r="L83" s="40"/>
      <c r="S83" s="28"/>
      <c r="T83" s="28"/>
      <c r="U83" s="28"/>
      <c r="V83" s="28"/>
      <c r="W83" s="28"/>
      <c r="X83" s="28"/>
      <c r="Y83" s="28"/>
      <c r="Z83" s="28"/>
      <c r="AA83" s="28"/>
      <c r="AB83" s="28"/>
      <c r="AC83" s="28"/>
      <c r="AD83" s="28"/>
      <c r="AE83" s="28"/>
    </row>
    <row r="84" spans="1:31" s="2" customFormat="1" ht="12" customHeight="1" x14ac:dyDescent="0.2">
      <c r="A84" s="28"/>
      <c r="B84" s="29"/>
      <c r="C84" s="25" t="s">
        <v>11</v>
      </c>
      <c r="D84" s="28"/>
      <c r="E84" s="28"/>
      <c r="F84" s="28"/>
      <c r="G84" s="28"/>
      <c r="H84" s="28"/>
      <c r="I84" s="28"/>
      <c r="J84" s="28"/>
      <c r="K84" s="28"/>
      <c r="L84" s="40"/>
      <c r="S84" s="28"/>
      <c r="T84" s="28"/>
      <c r="U84" s="28"/>
      <c r="V84" s="28"/>
      <c r="W84" s="28"/>
      <c r="X84" s="28"/>
      <c r="Y84" s="28"/>
      <c r="Z84" s="28"/>
      <c r="AA84" s="28"/>
      <c r="AB84" s="28"/>
      <c r="AC84" s="28"/>
      <c r="AD84" s="28"/>
      <c r="AE84" s="28"/>
    </row>
    <row r="85" spans="1:31" s="2" customFormat="1" ht="16.5" customHeight="1" x14ac:dyDescent="0.2">
      <c r="A85" s="28"/>
      <c r="B85" s="29"/>
      <c r="C85" s="28"/>
      <c r="D85" s="28"/>
      <c r="E85" s="353" t="str">
        <f>E7</f>
        <v>Lipany OOPZ, Rekonštrukcia objektu</v>
      </c>
      <c r="F85" s="354"/>
      <c r="G85" s="354"/>
      <c r="H85" s="354"/>
      <c r="I85" s="28"/>
      <c r="J85" s="28"/>
      <c r="K85" s="28"/>
      <c r="L85" s="40"/>
      <c r="S85" s="28"/>
      <c r="T85" s="28"/>
      <c r="U85" s="28"/>
      <c r="V85" s="28"/>
      <c r="W85" s="28"/>
      <c r="X85" s="28"/>
      <c r="Y85" s="28"/>
      <c r="Z85" s="28"/>
      <c r="AA85" s="28"/>
      <c r="AB85" s="28"/>
      <c r="AC85" s="28"/>
      <c r="AD85" s="28"/>
      <c r="AE85" s="28"/>
    </row>
    <row r="86" spans="1:31" s="1" customFormat="1" ht="12" customHeight="1" x14ac:dyDescent="0.2">
      <c r="B86" s="19"/>
      <c r="C86" s="25" t="s">
        <v>139</v>
      </c>
      <c r="E86" s="202"/>
      <c r="F86" s="202"/>
      <c r="G86" s="202"/>
      <c r="H86" s="202"/>
      <c r="L86" s="19"/>
    </row>
    <row r="87" spans="1:31" s="1" customFormat="1" ht="16.5" customHeight="1" x14ac:dyDescent="0.2">
      <c r="B87" s="19"/>
      <c r="E87" s="353" t="s">
        <v>140</v>
      </c>
      <c r="F87" s="356"/>
      <c r="G87" s="356"/>
      <c r="H87" s="356"/>
      <c r="L87" s="19"/>
    </row>
    <row r="88" spans="1:31" s="1" customFormat="1" ht="12" customHeight="1" x14ac:dyDescent="0.2">
      <c r="B88" s="19"/>
      <c r="C88" s="25" t="s">
        <v>141</v>
      </c>
      <c r="E88" s="202"/>
      <c r="F88" s="202"/>
      <c r="G88" s="202"/>
      <c r="H88" s="202"/>
      <c r="L88" s="19"/>
    </row>
    <row r="89" spans="1:31" s="2" customFormat="1" ht="16.5" customHeight="1" x14ac:dyDescent="0.2">
      <c r="A89" s="28"/>
      <c r="B89" s="29"/>
      <c r="C89" s="28"/>
      <c r="D89" s="28"/>
      <c r="E89" s="354" t="s">
        <v>142</v>
      </c>
      <c r="F89" s="355"/>
      <c r="G89" s="355"/>
      <c r="H89" s="355"/>
      <c r="I89" s="28"/>
      <c r="J89" s="28"/>
      <c r="K89" s="28"/>
      <c r="L89" s="40"/>
      <c r="S89" s="28"/>
      <c r="T89" s="28"/>
      <c r="U89" s="28"/>
      <c r="V89" s="28"/>
      <c r="W89" s="28"/>
      <c r="X89" s="28"/>
      <c r="Y89" s="28"/>
      <c r="Z89" s="28"/>
      <c r="AA89" s="28"/>
      <c r="AB89" s="28"/>
      <c r="AC89" s="28"/>
      <c r="AD89" s="28"/>
      <c r="AE89" s="28"/>
    </row>
    <row r="90" spans="1:31" s="2" customFormat="1" ht="12" customHeight="1" x14ac:dyDescent="0.2">
      <c r="A90" s="28"/>
      <c r="B90" s="29"/>
      <c r="C90" s="25" t="s">
        <v>143</v>
      </c>
      <c r="D90" s="28"/>
      <c r="E90" s="28"/>
      <c r="F90" s="2" t="s">
        <v>2883</v>
      </c>
      <c r="G90" s="28"/>
      <c r="H90" s="28"/>
      <c r="I90" s="28"/>
      <c r="J90" s="28"/>
      <c r="K90" s="28"/>
      <c r="L90" s="40"/>
      <c r="S90" s="28"/>
      <c r="T90" s="28"/>
      <c r="U90" s="28"/>
      <c r="V90" s="28"/>
      <c r="W90" s="28"/>
      <c r="X90" s="28"/>
      <c r="Y90" s="28"/>
      <c r="Z90" s="28"/>
      <c r="AA90" s="28"/>
      <c r="AB90" s="28"/>
      <c r="AC90" s="28"/>
      <c r="AD90" s="28"/>
      <c r="AE90" s="28"/>
    </row>
    <row r="91" spans="1:31" s="2" customFormat="1" ht="16.5" customHeight="1" x14ac:dyDescent="0.2">
      <c r="A91" s="28"/>
      <c r="B91" s="29"/>
      <c r="C91" s="28"/>
      <c r="D91" s="28"/>
      <c r="E91" s="333" t="str">
        <f>E13</f>
        <v>5 - Odkvapový chodník</v>
      </c>
      <c r="F91" s="357"/>
      <c r="G91" s="357"/>
      <c r="H91" s="357"/>
      <c r="I91" s="28"/>
      <c r="J91" s="28"/>
      <c r="K91" s="28"/>
      <c r="L91" s="40"/>
      <c r="S91" s="28"/>
      <c r="T91" s="28"/>
      <c r="U91" s="28"/>
      <c r="V91" s="28"/>
      <c r="W91" s="28"/>
      <c r="X91" s="28"/>
      <c r="Y91" s="28"/>
      <c r="Z91" s="28"/>
      <c r="AA91" s="28"/>
      <c r="AB91" s="28"/>
      <c r="AC91" s="28"/>
      <c r="AD91" s="28"/>
      <c r="AE91" s="28"/>
    </row>
    <row r="92" spans="1:31" s="2" customFormat="1" ht="6.95" customHeight="1" x14ac:dyDescent="0.2">
      <c r="A92" s="28"/>
      <c r="B92" s="29"/>
      <c r="C92" s="28"/>
      <c r="D92" s="28"/>
      <c r="E92" s="28"/>
      <c r="F92" s="28"/>
      <c r="G92" s="28"/>
      <c r="H92" s="28"/>
      <c r="I92" s="28"/>
      <c r="J92" s="28"/>
      <c r="K92" s="28"/>
      <c r="L92" s="40"/>
      <c r="S92" s="28"/>
      <c r="T92" s="28"/>
      <c r="U92" s="28"/>
      <c r="V92" s="28"/>
      <c r="W92" s="28"/>
      <c r="X92" s="28"/>
      <c r="Y92" s="28"/>
      <c r="Z92" s="28"/>
      <c r="AA92" s="28"/>
      <c r="AB92" s="28"/>
      <c r="AC92" s="28"/>
      <c r="AD92" s="28"/>
      <c r="AE92" s="28"/>
    </row>
    <row r="93" spans="1:31" s="2" customFormat="1" ht="12" customHeight="1" x14ac:dyDescent="0.2">
      <c r="A93" s="28"/>
      <c r="B93" s="29"/>
      <c r="C93" s="25" t="s">
        <v>15</v>
      </c>
      <c r="D93" s="28"/>
      <c r="E93" s="28"/>
      <c r="F93" s="23" t="str">
        <f>F16</f>
        <v xml:space="preserve"> </v>
      </c>
      <c r="G93" s="28"/>
      <c r="H93" s="28"/>
      <c r="I93" s="25" t="s">
        <v>17</v>
      </c>
      <c r="J93" s="53" t="str">
        <f>IF(J16="","",J16)</f>
        <v>16.12.2022</v>
      </c>
      <c r="K93" s="28"/>
      <c r="L93" s="40"/>
      <c r="S93" s="28"/>
      <c r="T93" s="28"/>
      <c r="U93" s="28"/>
      <c r="V93" s="28"/>
      <c r="W93" s="28"/>
      <c r="X93" s="28"/>
      <c r="Y93" s="28"/>
      <c r="Z93" s="28"/>
      <c r="AA93" s="28"/>
      <c r="AB93" s="28"/>
      <c r="AC93" s="28"/>
      <c r="AD93" s="28"/>
      <c r="AE93" s="28"/>
    </row>
    <row r="94" spans="1:31" s="2" customFormat="1" ht="6.95" customHeight="1" x14ac:dyDescent="0.2">
      <c r="A94" s="28"/>
      <c r="B94" s="29"/>
      <c r="C94" s="28"/>
      <c r="D94" s="28"/>
      <c r="E94" s="28"/>
      <c r="F94" s="28"/>
      <c r="G94" s="28"/>
      <c r="H94" s="28"/>
      <c r="I94" s="28"/>
      <c r="J94" s="28"/>
      <c r="K94" s="28"/>
      <c r="L94" s="40"/>
      <c r="S94" s="28"/>
      <c r="T94" s="28"/>
      <c r="U94" s="28"/>
      <c r="V94" s="28"/>
      <c r="W94" s="28"/>
      <c r="X94" s="28"/>
      <c r="Y94" s="28"/>
      <c r="Z94" s="28"/>
      <c r="AA94" s="28"/>
      <c r="AB94" s="28"/>
      <c r="AC94" s="28"/>
      <c r="AD94" s="28"/>
      <c r="AE94" s="28"/>
    </row>
    <row r="95" spans="1:31" s="2" customFormat="1" ht="40.15" customHeight="1" x14ac:dyDescent="0.2">
      <c r="A95" s="28"/>
      <c r="B95" s="29"/>
      <c r="C95" s="25" t="s">
        <v>19</v>
      </c>
      <c r="D95" s="28"/>
      <c r="E95" s="28"/>
      <c r="F95" s="23" t="str">
        <f>E19</f>
        <v xml:space="preserve"> </v>
      </c>
      <c r="G95" s="28"/>
      <c r="H95" s="28"/>
      <c r="I95" s="25" t="s">
        <v>23</v>
      </c>
      <c r="J95" s="26" t="str">
        <f>E25</f>
        <v>LTK projekt, s.r.o., Jánošíkova 5, 0890 01 Prešov</v>
      </c>
      <c r="K95" s="28"/>
      <c r="L95" s="40"/>
      <c r="S95" s="28"/>
      <c r="T95" s="28"/>
      <c r="U95" s="28"/>
      <c r="V95" s="28"/>
      <c r="W95" s="28"/>
      <c r="X95" s="28"/>
      <c r="Y95" s="28"/>
      <c r="Z95" s="28"/>
      <c r="AA95" s="28"/>
      <c r="AB95" s="28"/>
      <c r="AC95" s="28"/>
      <c r="AD95" s="28"/>
      <c r="AE95" s="28"/>
    </row>
    <row r="96" spans="1:31" s="2" customFormat="1" ht="15.2" customHeight="1" x14ac:dyDescent="0.2">
      <c r="A96" s="28"/>
      <c r="B96" s="29"/>
      <c r="C96" s="25" t="s">
        <v>22</v>
      </c>
      <c r="D96" s="28"/>
      <c r="E96" s="28"/>
      <c r="F96" s="23" t="str">
        <f>IF(E22="","",E22)</f>
        <v xml:space="preserve"> </v>
      </c>
      <c r="G96" s="28"/>
      <c r="H96" s="28"/>
      <c r="I96" s="25" t="s">
        <v>26</v>
      </c>
      <c r="J96" s="26" t="str">
        <f>E28</f>
        <v>Ing. Ľubomnír Tkáč</v>
      </c>
      <c r="K96" s="28"/>
      <c r="L96" s="40"/>
      <c r="S96" s="28"/>
      <c r="T96" s="28"/>
      <c r="U96" s="28"/>
      <c r="V96" s="28"/>
      <c r="W96" s="28"/>
      <c r="X96" s="28"/>
      <c r="Y96" s="28"/>
      <c r="Z96" s="28"/>
      <c r="AA96" s="28"/>
      <c r="AB96" s="28"/>
      <c r="AC96" s="28"/>
      <c r="AD96" s="28"/>
      <c r="AE96" s="28"/>
    </row>
    <row r="97" spans="1:47" s="2" customFormat="1" ht="10.35" customHeight="1" x14ac:dyDescent="0.2">
      <c r="A97" s="28"/>
      <c r="B97" s="29"/>
      <c r="C97" s="28"/>
      <c r="D97" s="28"/>
      <c r="E97" s="28"/>
      <c r="F97" s="28"/>
      <c r="G97" s="28"/>
      <c r="H97" s="28"/>
      <c r="I97" s="28"/>
      <c r="J97" s="28"/>
      <c r="K97" s="28"/>
      <c r="L97" s="40"/>
      <c r="S97" s="28"/>
      <c r="T97" s="28"/>
      <c r="U97" s="28"/>
      <c r="V97" s="28"/>
      <c r="W97" s="28"/>
      <c r="X97" s="28"/>
      <c r="Y97" s="28"/>
      <c r="Z97" s="28"/>
      <c r="AA97" s="28"/>
      <c r="AB97" s="28"/>
      <c r="AC97" s="28"/>
      <c r="AD97" s="28"/>
      <c r="AE97" s="28"/>
    </row>
    <row r="98" spans="1:47" s="2" customFormat="1" ht="29.25" customHeight="1" x14ac:dyDescent="0.2">
      <c r="A98" s="28"/>
      <c r="B98" s="29"/>
      <c r="C98" s="115" t="s">
        <v>146</v>
      </c>
      <c r="D98" s="107"/>
      <c r="E98" s="107"/>
      <c r="F98" s="107"/>
      <c r="G98" s="107"/>
      <c r="H98" s="107"/>
      <c r="I98" s="107"/>
      <c r="J98" s="116" t="s">
        <v>147</v>
      </c>
      <c r="K98" s="107"/>
      <c r="L98" s="40"/>
      <c r="S98" s="28"/>
      <c r="T98" s="28"/>
      <c r="U98" s="28"/>
      <c r="V98" s="28"/>
      <c r="W98" s="28"/>
      <c r="X98" s="28"/>
      <c r="Y98" s="28"/>
      <c r="Z98" s="28"/>
      <c r="AA98" s="28"/>
      <c r="AB98" s="28"/>
      <c r="AC98" s="28"/>
      <c r="AD98" s="28"/>
      <c r="AE98" s="28"/>
    </row>
    <row r="99" spans="1:47" s="2" customFormat="1" ht="10.35" customHeight="1" x14ac:dyDescent="0.2">
      <c r="A99" s="28"/>
      <c r="B99" s="29"/>
      <c r="C99" s="28"/>
      <c r="D99" s="28"/>
      <c r="E99" s="28"/>
      <c r="F99" s="28"/>
      <c r="G99" s="28"/>
      <c r="H99" s="28"/>
      <c r="I99" s="28"/>
      <c r="J99" s="28"/>
      <c r="K99" s="28"/>
      <c r="L99" s="40"/>
      <c r="S99" s="28"/>
      <c r="T99" s="28"/>
      <c r="U99" s="28"/>
      <c r="V99" s="28"/>
      <c r="W99" s="28"/>
      <c r="X99" s="28"/>
      <c r="Y99" s="28"/>
      <c r="Z99" s="28"/>
      <c r="AA99" s="28"/>
      <c r="AB99" s="28"/>
      <c r="AC99" s="28"/>
      <c r="AD99" s="28"/>
      <c r="AE99" s="28"/>
    </row>
    <row r="100" spans="1:47" s="2" customFormat="1" ht="22.9" customHeight="1" x14ac:dyDescent="0.2">
      <c r="A100" s="28"/>
      <c r="B100" s="29"/>
      <c r="C100" s="117" t="s">
        <v>148</v>
      </c>
      <c r="D100" s="28"/>
      <c r="E100" s="28"/>
      <c r="F100" s="28"/>
      <c r="G100" s="28"/>
      <c r="H100" s="28"/>
      <c r="I100" s="28"/>
      <c r="J100" s="69"/>
      <c r="K100" s="28"/>
      <c r="L100" s="40"/>
      <c r="S100" s="28"/>
      <c r="T100" s="28"/>
      <c r="U100" s="28"/>
      <c r="V100" s="28"/>
      <c r="W100" s="28"/>
      <c r="X100" s="28"/>
      <c r="Y100" s="28"/>
      <c r="Z100" s="28"/>
      <c r="AA100" s="28"/>
      <c r="AB100" s="28"/>
      <c r="AC100" s="28"/>
      <c r="AD100" s="28"/>
      <c r="AE100" s="28"/>
      <c r="AU100" s="16" t="s">
        <v>149</v>
      </c>
    </row>
    <row r="101" spans="1:47" s="9" customFormat="1" ht="24.95" customHeight="1" x14ac:dyDescent="0.2">
      <c r="B101" s="118"/>
      <c r="D101" s="119" t="s">
        <v>150</v>
      </c>
      <c r="E101" s="120"/>
      <c r="F101" s="120"/>
      <c r="G101" s="120"/>
      <c r="H101" s="120"/>
      <c r="I101" s="120"/>
      <c r="J101" s="121"/>
      <c r="L101" s="118"/>
    </row>
    <row r="102" spans="1:47" s="10" customFormat="1" ht="19.899999999999999" customHeight="1" x14ac:dyDescent="0.2">
      <c r="B102" s="122"/>
      <c r="D102" s="123" t="s">
        <v>972</v>
      </c>
      <c r="E102" s="124"/>
      <c r="F102" s="124"/>
      <c r="G102" s="124"/>
      <c r="H102" s="124"/>
      <c r="I102" s="124"/>
      <c r="J102" s="125"/>
      <c r="L102" s="122"/>
    </row>
    <row r="103" spans="1:47" s="10" customFormat="1" ht="19.899999999999999" customHeight="1" x14ac:dyDescent="0.2">
      <c r="B103" s="122"/>
      <c r="D103" s="123" t="s">
        <v>973</v>
      </c>
      <c r="E103" s="124"/>
      <c r="F103" s="124"/>
      <c r="G103" s="124"/>
      <c r="H103" s="124"/>
      <c r="I103" s="124"/>
      <c r="J103" s="125"/>
      <c r="L103" s="122"/>
    </row>
    <row r="104" spans="1:47" s="10" customFormat="1" ht="19.899999999999999" customHeight="1" x14ac:dyDescent="0.2">
      <c r="B104" s="122"/>
      <c r="D104" s="123" t="s">
        <v>152</v>
      </c>
      <c r="E104" s="124"/>
      <c r="F104" s="124"/>
      <c r="G104" s="124"/>
      <c r="H104" s="124"/>
      <c r="I104" s="124"/>
      <c r="J104" s="125"/>
      <c r="L104" s="122"/>
    </row>
    <row r="105" spans="1:47" s="9" customFormat="1" ht="24.95" customHeight="1" x14ac:dyDescent="0.2">
      <c r="B105" s="118"/>
      <c r="D105" s="119" t="s">
        <v>154</v>
      </c>
      <c r="E105" s="120"/>
      <c r="F105" s="120"/>
      <c r="G105" s="120"/>
      <c r="H105" s="120"/>
      <c r="I105" s="120"/>
      <c r="J105" s="121"/>
      <c r="L105" s="118"/>
    </row>
    <row r="106" spans="1:47" s="10" customFormat="1" ht="19.899999999999999" customHeight="1" x14ac:dyDescent="0.2">
      <c r="B106" s="122"/>
      <c r="D106" s="123" t="s">
        <v>974</v>
      </c>
      <c r="E106" s="124"/>
      <c r="F106" s="124"/>
      <c r="G106" s="124"/>
      <c r="H106" s="124"/>
      <c r="I106" s="124"/>
      <c r="J106" s="125"/>
      <c r="L106" s="122"/>
    </row>
    <row r="107" spans="1:47" s="10" customFormat="1" ht="19.899999999999999" customHeight="1" x14ac:dyDescent="0.2">
      <c r="B107" s="122"/>
      <c r="D107" s="123" t="s">
        <v>158</v>
      </c>
      <c r="E107" s="124"/>
      <c r="F107" s="124"/>
      <c r="G107" s="124"/>
      <c r="H107" s="124"/>
      <c r="I107" s="124"/>
      <c r="J107" s="125"/>
      <c r="L107" s="122"/>
    </row>
    <row r="108" spans="1:47" s="2" customFormat="1" ht="21.75" customHeight="1" x14ac:dyDescent="0.2">
      <c r="A108" s="28"/>
      <c r="B108" s="29"/>
      <c r="C108" s="28"/>
      <c r="D108" s="28"/>
      <c r="E108" s="28"/>
      <c r="F108" s="28"/>
      <c r="G108" s="28"/>
      <c r="H108" s="28"/>
      <c r="I108" s="28"/>
      <c r="J108" s="28"/>
      <c r="K108" s="28"/>
      <c r="L108" s="40"/>
      <c r="S108" s="28"/>
      <c r="T108" s="28"/>
      <c r="U108" s="28"/>
      <c r="V108" s="28"/>
      <c r="W108" s="28"/>
      <c r="X108" s="28"/>
      <c r="Y108" s="28"/>
      <c r="Z108" s="28"/>
      <c r="AA108" s="28"/>
      <c r="AB108" s="28"/>
      <c r="AC108" s="28"/>
      <c r="AD108" s="28"/>
      <c r="AE108" s="28"/>
    </row>
    <row r="109" spans="1:47" s="2" customFormat="1" ht="6.95" customHeight="1" x14ac:dyDescent="0.2">
      <c r="A109" s="28"/>
      <c r="B109" s="45"/>
      <c r="C109" s="46"/>
      <c r="D109" s="46"/>
      <c r="E109" s="46"/>
      <c r="F109" s="46"/>
      <c r="G109" s="46"/>
      <c r="H109" s="46"/>
      <c r="I109" s="46"/>
      <c r="J109" s="46"/>
      <c r="K109" s="46"/>
      <c r="L109" s="40"/>
      <c r="S109" s="28"/>
      <c r="T109" s="28"/>
      <c r="U109" s="28"/>
      <c r="V109" s="28"/>
      <c r="W109" s="28"/>
      <c r="X109" s="28"/>
      <c r="Y109" s="28"/>
      <c r="Z109" s="28"/>
      <c r="AA109" s="28"/>
      <c r="AB109" s="28"/>
      <c r="AC109" s="28"/>
      <c r="AD109" s="28"/>
      <c r="AE109" s="28"/>
    </row>
    <row r="113" spans="1:31" s="2" customFormat="1" ht="6.95" customHeight="1" x14ac:dyDescent="0.2">
      <c r="A113" s="28"/>
      <c r="B113" s="47"/>
      <c r="C113" s="48"/>
      <c r="D113" s="48"/>
      <c r="E113" s="48"/>
      <c r="F113" s="48"/>
      <c r="G113" s="48"/>
      <c r="H113" s="48"/>
      <c r="I113" s="48"/>
      <c r="J113" s="48"/>
      <c r="K113" s="48"/>
      <c r="L113" s="40"/>
      <c r="S113" s="28"/>
      <c r="T113" s="28"/>
      <c r="U113" s="28"/>
      <c r="V113" s="28"/>
      <c r="W113" s="28"/>
      <c r="X113" s="28"/>
      <c r="Y113" s="28"/>
      <c r="Z113" s="28"/>
      <c r="AA113" s="28"/>
      <c r="AB113" s="28"/>
      <c r="AC113" s="28"/>
      <c r="AD113" s="28"/>
      <c r="AE113" s="28"/>
    </row>
    <row r="114" spans="1:31" s="2" customFormat="1" ht="24.95" customHeight="1" x14ac:dyDescent="0.2">
      <c r="A114" s="28"/>
      <c r="B114" s="29"/>
      <c r="C114" s="20" t="s">
        <v>161</v>
      </c>
      <c r="D114" s="28"/>
      <c r="E114" s="28"/>
      <c r="F114" s="28"/>
      <c r="G114" s="28"/>
      <c r="H114" s="28"/>
      <c r="I114" s="28"/>
      <c r="J114" s="28"/>
      <c r="K114" s="28"/>
      <c r="L114" s="40"/>
      <c r="S114" s="28"/>
      <c r="T114" s="28"/>
      <c r="U114" s="28"/>
      <c r="V114" s="28"/>
      <c r="W114" s="28"/>
      <c r="X114" s="28"/>
      <c r="Y114" s="28"/>
      <c r="Z114" s="28"/>
      <c r="AA114" s="28"/>
      <c r="AB114" s="28"/>
      <c r="AC114" s="28"/>
      <c r="AD114" s="28"/>
      <c r="AE114" s="28"/>
    </row>
    <row r="115" spans="1:31" s="2" customFormat="1" ht="6.95" customHeight="1" x14ac:dyDescent="0.2">
      <c r="A115" s="28"/>
      <c r="B115" s="29"/>
      <c r="C115" s="28"/>
      <c r="D115" s="28"/>
      <c r="E115" s="28"/>
      <c r="F115" s="28"/>
      <c r="G115" s="28"/>
      <c r="H115" s="28"/>
      <c r="I115" s="28"/>
      <c r="J115" s="28"/>
      <c r="K115" s="28"/>
      <c r="L115" s="40"/>
      <c r="S115" s="28"/>
      <c r="T115" s="28"/>
      <c r="U115" s="28"/>
      <c r="V115" s="28"/>
      <c r="W115" s="28"/>
      <c r="X115" s="28"/>
      <c r="Y115" s="28"/>
      <c r="Z115" s="28"/>
      <c r="AA115" s="28"/>
      <c r="AB115" s="28"/>
      <c r="AC115" s="28"/>
      <c r="AD115" s="28"/>
      <c r="AE115" s="28"/>
    </row>
    <row r="116" spans="1:31" s="2" customFormat="1" ht="12" customHeight="1" x14ac:dyDescent="0.2">
      <c r="A116" s="28"/>
      <c r="B116" s="29"/>
      <c r="C116" s="25" t="s">
        <v>11</v>
      </c>
      <c r="D116" s="28"/>
      <c r="E116" s="28"/>
      <c r="F116" s="28"/>
      <c r="G116" s="28"/>
      <c r="H116" s="28"/>
      <c r="I116" s="28"/>
      <c r="J116" s="28"/>
      <c r="K116" s="28"/>
      <c r="L116" s="40"/>
      <c r="S116" s="28"/>
      <c r="T116" s="28"/>
      <c r="U116" s="28"/>
      <c r="V116" s="28"/>
      <c r="W116" s="28"/>
      <c r="X116" s="28"/>
      <c r="Y116" s="28"/>
      <c r="Z116" s="28"/>
      <c r="AA116" s="28"/>
      <c r="AB116" s="28"/>
      <c r="AC116" s="28"/>
      <c r="AD116" s="28"/>
      <c r="AE116" s="28"/>
    </row>
    <row r="117" spans="1:31" s="2" customFormat="1" ht="16.5" customHeight="1" x14ac:dyDescent="0.2">
      <c r="A117" s="28"/>
      <c r="B117" s="29"/>
      <c r="C117" s="28"/>
      <c r="D117" s="28"/>
      <c r="E117" s="353" t="str">
        <f>E7</f>
        <v>Lipany OOPZ, Rekonštrukcia objektu</v>
      </c>
      <c r="F117" s="354"/>
      <c r="G117" s="354"/>
      <c r="H117" s="354"/>
      <c r="I117" s="28"/>
      <c r="J117" s="28"/>
      <c r="K117" s="28"/>
      <c r="L117" s="40"/>
      <c r="S117" s="28"/>
      <c r="T117" s="28"/>
      <c r="U117" s="28"/>
      <c r="V117" s="28"/>
      <c r="W117" s="28"/>
      <c r="X117" s="28"/>
      <c r="Y117" s="28"/>
      <c r="Z117" s="28"/>
      <c r="AA117" s="28"/>
      <c r="AB117" s="28"/>
      <c r="AC117" s="28"/>
      <c r="AD117" s="28"/>
      <c r="AE117" s="28"/>
    </row>
    <row r="118" spans="1:31" s="1" customFormat="1" ht="12" customHeight="1" x14ac:dyDescent="0.2">
      <c r="B118" s="19"/>
      <c r="C118" s="25" t="s">
        <v>139</v>
      </c>
      <c r="E118" s="202"/>
      <c r="F118" s="202"/>
      <c r="G118" s="202"/>
      <c r="H118" s="202"/>
      <c r="L118" s="19"/>
    </row>
    <row r="119" spans="1:31" s="1" customFormat="1" ht="16.5" customHeight="1" x14ac:dyDescent="0.2">
      <c r="B119" s="19"/>
      <c r="E119" s="353" t="s">
        <v>140</v>
      </c>
      <c r="F119" s="356"/>
      <c r="G119" s="356"/>
      <c r="H119" s="356"/>
      <c r="L119" s="19"/>
    </row>
    <row r="120" spans="1:31" s="1" customFormat="1" ht="12" customHeight="1" x14ac:dyDescent="0.2">
      <c r="B120" s="19"/>
      <c r="C120" s="25" t="s">
        <v>141</v>
      </c>
      <c r="E120" s="202"/>
      <c r="F120" s="202"/>
      <c r="G120" s="202"/>
      <c r="H120" s="202"/>
      <c r="L120" s="19"/>
    </row>
    <row r="121" spans="1:31" s="2" customFormat="1" ht="16.5" customHeight="1" x14ac:dyDescent="0.2">
      <c r="A121" s="28"/>
      <c r="B121" s="29"/>
      <c r="C121" s="28"/>
      <c r="D121" s="28"/>
      <c r="E121" s="354" t="s">
        <v>142</v>
      </c>
      <c r="F121" s="355"/>
      <c r="G121" s="355"/>
      <c r="H121" s="355"/>
      <c r="I121" s="28"/>
      <c r="J121" s="28"/>
      <c r="K121" s="28"/>
      <c r="L121" s="40"/>
      <c r="S121" s="28"/>
      <c r="T121" s="28"/>
      <c r="U121" s="28"/>
      <c r="V121" s="28"/>
      <c r="W121" s="28"/>
      <c r="X121" s="28"/>
      <c r="Y121" s="28"/>
      <c r="Z121" s="28"/>
      <c r="AA121" s="28"/>
      <c r="AB121" s="28"/>
      <c r="AC121" s="28"/>
      <c r="AD121" s="28"/>
      <c r="AE121" s="28"/>
    </row>
    <row r="122" spans="1:31" s="2" customFormat="1" ht="12" customHeight="1" x14ac:dyDescent="0.2">
      <c r="A122" s="28"/>
      <c r="B122" s="29"/>
      <c r="C122" s="25" t="s">
        <v>143</v>
      </c>
      <c r="D122" s="28"/>
      <c r="E122" s="28"/>
      <c r="F122" s="2" t="s">
        <v>2883</v>
      </c>
      <c r="G122" s="28"/>
      <c r="H122" s="28"/>
      <c r="I122" s="28"/>
      <c r="J122" s="28"/>
      <c r="K122" s="28"/>
      <c r="L122" s="40"/>
      <c r="S122" s="28"/>
      <c r="T122" s="28"/>
      <c r="U122" s="28"/>
      <c r="V122" s="28"/>
      <c r="W122" s="28"/>
      <c r="X122" s="28"/>
      <c r="Y122" s="28"/>
      <c r="Z122" s="28"/>
      <c r="AA122" s="28"/>
      <c r="AB122" s="28"/>
      <c r="AC122" s="28"/>
      <c r="AD122" s="28"/>
      <c r="AE122" s="28"/>
    </row>
    <row r="123" spans="1:31" s="2" customFormat="1" ht="16.5" customHeight="1" x14ac:dyDescent="0.2">
      <c r="A123" s="28"/>
      <c r="B123" s="29"/>
      <c r="C123" s="28"/>
      <c r="D123" s="28"/>
      <c r="E123" s="333" t="str">
        <f>E13</f>
        <v>5 - Odkvapový chodník</v>
      </c>
      <c r="F123" s="357"/>
      <c r="G123" s="357"/>
      <c r="H123" s="357"/>
      <c r="I123" s="28"/>
      <c r="J123" s="28"/>
      <c r="K123" s="28"/>
      <c r="L123" s="40"/>
      <c r="S123" s="28"/>
      <c r="T123" s="28"/>
      <c r="U123" s="28"/>
      <c r="V123" s="28"/>
      <c r="W123" s="28"/>
      <c r="X123" s="28"/>
      <c r="Y123" s="28"/>
      <c r="Z123" s="28"/>
      <c r="AA123" s="28"/>
      <c r="AB123" s="28"/>
      <c r="AC123" s="28"/>
      <c r="AD123" s="28"/>
      <c r="AE123" s="28"/>
    </row>
    <row r="124" spans="1:31" s="2" customFormat="1" ht="6.95" customHeight="1" x14ac:dyDescent="0.2">
      <c r="A124" s="28"/>
      <c r="B124" s="29"/>
      <c r="C124" s="28"/>
      <c r="D124" s="28"/>
      <c r="E124" s="28"/>
      <c r="F124" s="28"/>
      <c r="G124" s="28"/>
      <c r="H124" s="28"/>
      <c r="I124" s="28"/>
      <c r="J124" s="28"/>
      <c r="K124" s="28"/>
      <c r="L124" s="40"/>
      <c r="S124" s="28"/>
      <c r="T124" s="28"/>
      <c r="U124" s="28"/>
      <c r="V124" s="28"/>
      <c r="W124" s="28"/>
      <c r="X124" s="28"/>
      <c r="Y124" s="28"/>
      <c r="Z124" s="28"/>
      <c r="AA124" s="28"/>
      <c r="AB124" s="28"/>
      <c r="AC124" s="28"/>
      <c r="AD124" s="28"/>
      <c r="AE124" s="28"/>
    </row>
    <row r="125" spans="1:31" s="2" customFormat="1" ht="12" customHeight="1" x14ac:dyDescent="0.2">
      <c r="A125" s="28"/>
      <c r="B125" s="29"/>
      <c r="C125" s="25" t="s">
        <v>15</v>
      </c>
      <c r="D125" s="28"/>
      <c r="E125" s="28"/>
      <c r="F125" s="23" t="str">
        <f>F16</f>
        <v xml:space="preserve"> </v>
      </c>
      <c r="G125" s="28"/>
      <c r="H125" s="28"/>
      <c r="I125" s="25" t="s">
        <v>17</v>
      </c>
      <c r="J125" s="53" t="str">
        <f>IF(J16="","",J16)</f>
        <v>16.12.2022</v>
      </c>
      <c r="K125" s="28"/>
      <c r="L125" s="40"/>
      <c r="S125" s="28"/>
      <c r="T125" s="28"/>
      <c r="U125" s="28"/>
      <c r="V125" s="28"/>
      <c r="W125" s="28"/>
      <c r="X125" s="28"/>
      <c r="Y125" s="28"/>
      <c r="Z125" s="28"/>
      <c r="AA125" s="28"/>
      <c r="AB125" s="28"/>
      <c r="AC125" s="28"/>
      <c r="AD125" s="28"/>
      <c r="AE125" s="28"/>
    </row>
    <row r="126" spans="1:31" s="2" customFormat="1" ht="6.95" customHeight="1" x14ac:dyDescent="0.2">
      <c r="A126" s="28"/>
      <c r="B126" s="29"/>
      <c r="C126" s="28"/>
      <c r="D126" s="28"/>
      <c r="E126" s="28"/>
      <c r="F126" s="28"/>
      <c r="G126" s="28"/>
      <c r="H126" s="28"/>
      <c r="I126" s="28"/>
      <c r="J126" s="28"/>
      <c r="K126" s="28"/>
      <c r="L126" s="40"/>
      <c r="S126" s="28"/>
      <c r="T126" s="28"/>
      <c r="U126" s="28"/>
      <c r="V126" s="28"/>
      <c r="W126" s="28"/>
      <c r="X126" s="28"/>
      <c r="Y126" s="28"/>
      <c r="Z126" s="28"/>
      <c r="AA126" s="28"/>
      <c r="AB126" s="28"/>
      <c r="AC126" s="28"/>
      <c r="AD126" s="28"/>
      <c r="AE126" s="28"/>
    </row>
    <row r="127" spans="1:31" s="2" customFormat="1" ht="40.15" customHeight="1" x14ac:dyDescent="0.2">
      <c r="A127" s="28"/>
      <c r="B127" s="29"/>
      <c r="C127" s="25" t="s">
        <v>19</v>
      </c>
      <c r="D127" s="28"/>
      <c r="E127" s="28"/>
      <c r="F127" s="23" t="str">
        <f>E19</f>
        <v xml:space="preserve"> </v>
      </c>
      <c r="G127" s="28"/>
      <c r="H127" s="28"/>
      <c r="I127" s="25" t="s">
        <v>23</v>
      </c>
      <c r="J127" s="26" t="str">
        <f>E25</f>
        <v>LTK projekt, s.r.o., Jánošíkova 5, 0890 01 Prešov</v>
      </c>
      <c r="K127" s="28"/>
      <c r="L127" s="40"/>
      <c r="S127" s="28"/>
      <c r="T127" s="28"/>
      <c r="U127" s="28"/>
      <c r="V127" s="28"/>
      <c r="W127" s="28"/>
      <c r="X127" s="28"/>
      <c r="Y127" s="28"/>
      <c r="Z127" s="28"/>
      <c r="AA127" s="28"/>
      <c r="AB127" s="28"/>
      <c r="AC127" s="28"/>
      <c r="AD127" s="28"/>
      <c r="AE127" s="28"/>
    </row>
    <row r="128" spans="1:31" s="2" customFormat="1" ht="15.2" customHeight="1" x14ac:dyDescent="0.2">
      <c r="A128" s="28"/>
      <c r="B128" s="29"/>
      <c r="C128" s="25" t="s">
        <v>22</v>
      </c>
      <c r="D128" s="28"/>
      <c r="E128" s="28"/>
      <c r="F128" s="23" t="str">
        <f>IF(E22="","",E22)</f>
        <v xml:space="preserve"> </v>
      </c>
      <c r="G128" s="28"/>
      <c r="H128" s="28"/>
      <c r="I128" s="25" t="s">
        <v>26</v>
      </c>
      <c r="J128" s="26" t="str">
        <f>E28</f>
        <v>Ing. Ľubomnír Tkáč</v>
      </c>
      <c r="K128" s="28"/>
      <c r="L128" s="40"/>
      <c r="S128" s="28"/>
      <c r="T128" s="28"/>
      <c r="U128" s="28"/>
      <c r="V128" s="28"/>
      <c r="W128" s="28"/>
      <c r="X128" s="28"/>
      <c r="Y128" s="28"/>
      <c r="Z128" s="28"/>
      <c r="AA128" s="28"/>
      <c r="AB128" s="28"/>
      <c r="AC128" s="28"/>
      <c r="AD128" s="28"/>
      <c r="AE128" s="28"/>
    </row>
    <row r="129" spans="1:65" s="11" customFormat="1" ht="29.25" customHeight="1" x14ac:dyDescent="0.2">
      <c r="A129" s="126"/>
      <c r="B129" s="127"/>
      <c r="C129" s="128" t="s">
        <v>162</v>
      </c>
      <c r="D129" s="129" t="s">
        <v>54</v>
      </c>
      <c r="E129" s="129" t="s">
        <v>50</v>
      </c>
      <c r="F129" s="129" t="s">
        <v>51</v>
      </c>
      <c r="G129" s="129" t="s">
        <v>163</v>
      </c>
      <c r="H129" s="129" t="s">
        <v>164</v>
      </c>
      <c r="I129" s="129" t="s">
        <v>165</v>
      </c>
      <c r="J129" s="130" t="s">
        <v>147</v>
      </c>
      <c r="K129" s="131" t="s">
        <v>166</v>
      </c>
      <c r="L129" s="132"/>
      <c r="M129" s="60" t="s">
        <v>1</v>
      </c>
      <c r="N129" s="61" t="s">
        <v>33</v>
      </c>
      <c r="O129" s="61" t="s">
        <v>167</v>
      </c>
      <c r="P129" s="61" t="s">
        <v>168</v>
      </c>
      <c r="Q129" s="61" t="s">
        <v>169</v>
      </c>
      <c r="R129" s="61" t="s">
        <v>170</v>
      </c>
      <c r="S129" s="61" t="s">
        <v>171</v>
      </c>
      <c r="T129" s="62" t="s">
        <v>172</v>
      </c>
      <c r="U129" s="126"/>
      <c r="V129" s="126"/>
      <c r="W129" s="126"/>
      <c r="X129" s="126"/>
      <c r="Y129" s="126"/>
      <c r="Z129" s="126"/>
      <c r="AA129" s="126"/>
      <c r="AB129" s="126"/>
      <c r="AC129" s="126"/>
      <c r="AD129" s="126"/>
      <c r="AE129" s="126"/>
    </row>
    <row r="130" spans="1:65" s="2" customFormat="1" ht="22.9" customHeight="1" x14ac:dyDescent="0.25">
      <c r="A130" s="28"/>
      <c r="B130" s="29"/>
      <c r="C130" s="67" t="s">
        <v>148</v>
      </c>
      <c r="D130" s="28"/>
      <c r="E130" s="28"/>
      <c r="F130" s="28"/>
      <c r="G130" s="28"/>
      <c r="H130" s="28"/>
      <c r="I130" s="28"/>
      <c r="J130" s="133"/>
      <c r="K130" s="28"/>
      <c r="L130" s="29"/>
      <c r="M130" s="63"/>
      <c r="N130" s="54"/>
      <c r="O130" s="64"/>
      <c r="P130" s="134">
        <f>P131+P165</f>
        <v>40.819362000000005</v>
      </c>
      <c r="Q130" s="64"/>
      <c r="R130" s="134">
        <f>R131+R165</f>
        <v>14.662515430000001</v>
      </c>
      <c r="S130" s="64"/>
      <c r="T130" s="135">
        <f>T131+T165</f>
        <v>3.2625000000000002</v>
      </c>
      <c r="U130" s="28"/>
      <c r="V130" s="28"/>
      <c r="W130" s="28"/>
      <c r="X130" s="28"/>
      <c r="Y130" s="28"/>
      <c r="Z130" s="28"/>
      <c r="AA130" s="28"/>
      <c r="AB130" s="28"/>
      <c r="AC130" s="28"/>
      <c r="AD130" s="28"/>
      <c r="AE130" s="28"/>
      <c r="AT130" s="16" t="s">
        <v>68</v>
      </c>
      <c r="AU130" s="16" t="s">
        <v>149</v>
      </c>
      <c r="BK130" s="136">
        <f>BK131+BK165</f>
        <v>0</v>
      </c>
    </row>
    <row r="131" spans="1:65" s="12" customFormat="1" ht="23.25" customHeight="1" x14ac:dyDescent="0.2">
      <c r="B131" s="137"/>
      <c r="D131" s="138" t="s">
        <v>68</v>
      </c>
      <c r="E131" s="139" t="s">
        <v>173</v>
      </c>
      <c r="F131" s="139" t="s">
        <v>174</v>
      </c>
      <c r="J131" s="140"/>
      <c r="L131" s="137"/>
      <c r="M131" s="141"/>
      <c r="N131" s="142"/>
      <c r="O131" s="142"/>
      <c r="P131" s="143">
        <f>P132+P147+P151</f>
        <v>33.655972000000006</v>
      </c>
      <c r="Q131" s="142"/>
      <c r="R131" s="143">
        <f>R132+R147+R151</f>
        <v>14.507415430000002</v>
      </c>
      <c r="S131" s="142"/>
      <c r="T131" s="144">
        <f>T132+T147+T151</f>
        <v>3.2625000000000002</v>
      </c>
      <c r="AR131" s="138" t="s">
        <v>76</v>
      </c>
      <c r="AT131" s="145" t="s">
        <v>68</v>
      </c>
      <c r="AU131" s="145" t="s">
        <v>69</v>
      </c>
      <c r="AY131" s="138" t="s">
        <v>175</v>
      </c>
      <c r="BK131" s="146">
        <f>BK132+BK147+BK151</f>
        <v>0</v>
      </c>
    </row>
    <row r="132" spans="1:65" s="12" customFormat="1" ht="22.9" customHeight="1" x14ac:dyDescent="0.2">
      <c r="B132" s="137"/>
      <c r="D132" s="138" t="s">
        <v>68</v>
      </c>
      <c r="E132" s="147" t="s">
        <v>76</v>
      </c>
      <c r="F132" s="147" t="s">
        <v>975</v>
      </c>
      <c r="J132" s="148"/>
      <c r="L132" s="137"/>
      <c r="M132" s="141"/>
      <c r="N132" s="142"/>
      <c r="O132" s="142"/>
      <c r="P132" s="143">
        <f>SUM(P133:P146)</f>
        <v>27.491417000000002</v>
      </c>
      <c r="Q132" s="142"/>
      <c r="R132" s="143">
        <f>SUM(R133:R146)</f>
        <v>0</v>
      </c>
      <c r="S132" s="142"/>
      <c r="T132" s="144">
        <f>SUM(T133:T146)</f>
        <v>3.2625000000000002</v>
      </c>
      <c r="AR132" s="138" t="s">
        <v>76</v>
      </c>
      <c r="AT132" s="145" t="s">
        <v>68</v>
      </c>
      <c r="AU132" s="145" t="s">
        <v>76</v>
      </c>
      <c r="AY132" s="138" t="s">
        <v>175</v>
      </c>
      <c r="BK132" s="146">
        <f>SUM(BK133:BK146)</f>
        <v>0</v>
      </c>
    </row>
    <row r="133" spans="1:65" s="2" customFormat="1" ht="33" customHeight="1" x14ac:dyDescent="0.2">
      <c r="A133" s="28"/>
      <c r="B133" s="149"/>
      <c r="C133" s="150">
        <v>1</v>
      </c>
      <c r="D133" s="150" t="s">
        <v>177</v>
      </c>
      <c r="E133" s="151" t="s">
        <v>976</v>
      </c>
      <c r="F133" s="152" t="s">
        <v>977</v>
      </c>
      <c r="G133" s="153" t="s">
        <v>180</v>
      </c>
      <c r="H133" s="154">
        <v>1.8</v>
      </c>
      <c r="I133" s="155"/>
      <c r="J133" s="155"/>
      <c r="K133" s="156"/>
      <c r="L133" s="29"/>
      <c r="M133" s="157" t="s">
        <v>1</v>
      </c>
      <c r="N133" s="158" t="s">
        <v>35</v>
      </c>
      <c r="O133" s="159">
        <v>1.169</v>
      </c>
      <c r="P133" s="159">
        <f>O133*H133</f>
        <v>2.1042000000000001</v>
      </c>
      <c r="Q133" s="159">
        <v>0</v>
      </c>
      <c r="R133" s="159">
        <f>Q133*H133</f>
        <v>0</v>
      </c>
      <c r="S133" s="159">
        <v>0.22500000000000001</v>
      </c>
      <c r="T133" s="160">
        <f>S133*H133</f>
        <v>0.40500000000000003</v>
      </c>
      <c r="U133" s="28"/>
      <c r="V133" s="28"/>
      <c r="W133" s="28"/>
      <c r="X133" s="28"/>
      <c r="Y133" s="28"/>
      <c r="Z133" s="28"/>
      <c r="AA133" s="28"/>
      <c r="AB133" s="28"/>
      <c r="AC133" s="28"/>
      <c r="AD133" s="28"/>
      <c r="AE133" s="28"/>
      <c r="AR133" s="161" t="s">
        <v>86</v>
      </c>
      <c r="AT133" s="161" t="s">
        <v>177</v>
      </c>
      <c r="AU133" s="161" t="s">
        <v>80</v>
      </c>
      <c r="AY133" s="16" t="s">
        <v>175</v>
      </c>
      <c r="BE133" s="162">
        <f>IF(N133="základná",J133,0)</f>
        <v>0</v>
      </c>
      <c r="BF133" s="162">
        <f>IF(N133="znížená",J133,0)</f>
        <v>0</v>
      </c>
      <c r="BG133" s="162">
        <f>IF(N133="zákl. prenesená",J133,0)</f>
        <v>0</v>
      </c>
      <c r="BH133" s="162">
        <f>IF(N133="zníž. prenesená",J133,0)</f>
        <v>0</v>
      </c>
      <c r="BI133" s="162">
        <f>IF(N133="nulová",J133,0)</f>
        <v>0</v>
      </c>
      <c r="BJ133" s="16" t="s">
        <v>80</v>
      </c>
      <c r="BK133" s="162">
        <f>ROUND(I133*H133,2)</f>
        <v>0</v>
      </c>
      <c r="BL133" s="16" t="s">
        <v>86</v>
      </c>
      <c r="BM133" s="161" t="s">
        <v>978</v>
      </c>
    </row>
    <row r="134" spans="1:65" s="2" customFormat="1" ht="33" customHeight="1" x14ac:dyDescent="0.2">
      <c r="A134" s="28"/>
      <c r="B134" s="149"/>
      <c r="C134" s="150">
        <v>2</v>
      </c>
      <c r="D134" s="150" t="s">
        <v>177</v>
      </c>
      <c r="E134" s="151" t="s">
        <v>979</v>
      </c>
      <c r="F134" s="152" t="s">
        <v>977</v>
      </c>
      <c r="G134" s="153" t="s">
        <v>180</v>
      </c>
      <c r="H134" s="154">
        <v>10.7</v>
      </c>
      <c r="I134" s="155"/>
      <c r="J134" s="155"/>
      <c r="K134" s="156"/>
      <c r="L134" s="29"/>
      <c r="M134" s="157" t="s">
        <v>1</v>
      </c>
      <c r="N134" s="158" t="s">
        <v>35</v>
      </c>
      <c r="O134" s="159">
        <v>1.169</v>
      </c>
      <c r="P134" s="159">
        <f>O134*H134</f>
        <v>12.5083</v>
      </c>
      <c r="Q134" s="159">
        <v>0</v>
      </c>
      <c r="R134" s="159">
        <f>Q134*H134</f>
        <v>0</v>
      </c>
      <c r="S134" s="159">
        <v>0.22500000000000001</v>
      </c>
      <c r="T134" s="160">
        <f>S134*H134</f>
        <v>2.4074999999999998</v>
      </c>
      <c r="U134" s="28"/>
      <c r="V134" s="28"/>
      <c r="W134" s="28"/>
      <c r="X134" s="28"/>
      <c r="Y134" s="28"/>
      <c r="Z134" s="28"/>
      <c r="AA134" s="28"/>
      <c r="AB134" s="28"/>
      <c r="AC134" s="28"/>
      <c r="AD134" s="28"/>
      <c r="AE134" s="28"/>
      <c r="AR134" s="161" t="s">
        <v>86</v>
      </c>
      <c r="AT134" s="161" t="s">
        <v>177</v>
      </c>
      <c r="AU134" s="161" t="s">
        <v>80</v>
      </c>
      <c r="AY134" s="16" t="s">
        <v>175</v>
      </c>
      <c r="BE134" s="162">
        <f>IF(N134="základná",J134,0)</f>
        <v>0</v>
      </c>
      <c r="BF134" s="162">
        <f>IF(N134="znížená",J134,0)</f>
        <v>0</v>
      </c>
      <c r="BG134" s="162">
        <f>IF(N134="zákl. prenesená",J134,0)</f>
        <v>0</v>
      </c>
      <c r="BH134" s="162">
        <f>IF(N134="zníž. prenesená",J134,0)</f>
        <v>0</v>
      </c>
      <c r="BI134" s="162">
        <f>IF(N134="nulová",J134,0)</f>
        <v>0</v>
      </c>
      <c r="BJ134" s="16" t="s">
        <v>80</v>
      </c>
      <c r="BK134" s="162">
        <f>ROUND(I134*H134,2)</f>
        <v>0</v>
      </c>
      <c r="BL134" s="16" t="s">
        <v>86</v>
      </c>
      <c r="BM134" s="161" t="s">
        <v>980</v>
      </c>
    </row>
    <row r="135" spans="1:65" s="2" customFormat="1" ht="24.2" customHeight="1" x14ac:dyDescent="0.2">
      <c r="A135" s="28"/>
      <c r="B135" s="149"/>
      <c r="C135" s="150">
        <v>3</v>
      </c>
      <c r="D135" s="150" t="s">
        <v>177</v>
      </c>
      <c r="E135" s="151" t="s">
        <v>981</v>
      </c>
      <c r="F135" s="152" t="s">
        <v>982</v>
      </c>
      <c r="G135" s="153" t="s">
        <v>180</v>
      </c>
      <c r="H135" s="154">
        <v>1.8</v>
      </c>
      <c r="I135" s="155"/>
      <c r="J135" s="155"/>
      <c r="K135" s="156"/>
      <c r="L135" s="29"/>
      <c r="M135" s="157" t="s">
        <v>1</v>
      </c>
      <c r="N135" s="158" t="s">
        <v>35</v>
      </c>
      <c r="O135" s="159">
        <v>0.35499999999999998</v>
      </c>
      <c r="P135" s="159">
        <f>O135*H135</f>
        <v>0.63900000000000001</v>
      </c>
      <c r="Q135" s="159">
        <v>0</v>
      </c>
      <c r="R135" s="159">
        <f>Q135*H135</f>
        <v>0</v>
      </c>
      <c r="S135" s="159">
        <v>0.25</v>
      </c>
      <c r="T135" s="160">
        <f>S135*H135</f>
        <v>0.45</v>
      </c>
      <c r="U135" s="28"/>
      <c r="V135" s="28"/>
      <c r="W135" s="28"/>
      <c r="X135" s="28"/>
      <c r="Y135" s="28"/>
      <c r="Z135" s="28"/>
      <c r="AA135" s="28"/>
      <c r="AB135" s="28"/>
      <c r="AC135" s="28"/>
      <c r="AD135" s="28"/>
      <c r="AE135" s="28"/>
      <c r="AR135" s="161" t="s">
        <v>86</v>
      </c>
      <c r="AT135" s="161" t="s">
        <v>177</v>
      </c>
      <c r="AU135" s="161" t="s">
        <v>80</v>
      </c>
      <c r="AY135" s="16" t="s">
        <v>175</v>
      </c>
      <c r="BE135" s="162">
        <f>IF(N135="základná",J135,0)</f>
        <v>0</v>
      </c>
      <c r="BF135" s="162">
        <f>IF(N135="znížená",J135,0)</f>
        <v>0</v>
      </c>
      <c r="BG135" s="162">
        <f>IF(N135="zákl. prenesená",J135,0)</f>
        <v>0</v>
      </c>
      <c r="BH135" s="162">
        <f>IF(N135="zníž. prenesená",J135,0)</f>
        <v>0</v>
      </c>
      <c r="BI135" s="162">
        <f>IF(N135="nulová",J135,0)</f>
        <v>0</v>
      </c>
      <c r="BJ135" s="16" t="s">
        <v>80</v>
      </c>
      <c r="BK135" s="162">
        <f>ROUND(I135*H135,2)</f>
        <v>0</v>
      </c>
      <c r="BL135" s="16" t="s">
        <v>86</v>
      </c>
      <c r="BM135" s="161" t="s">
        <v>983</v>
      </c>
    </row>
    <row r="136" spans="1:65" s="2" customFormat="1" ht="21.75" customHeight="1" x14ac:dyDescent="0.2">
      <c r="A136" s="28"/>
      <c r="B136" s="149"/>
      <c r="C136" s="150">
        <v>4</v>
      </c>
      <c r="D136" s="150" t="s">
        <v>177</v>
      </c>
      <c r="E136" s="151" t="s">
        <v>984</v>
      </c>
      <c r="F136" s="152" t="s">
        <v>985</v>
      </c>
      <c r="G136" s="153" t="s">
        <v>564</v>
      </c>
      <c r="H136" s="154">
        <v>3.754</v>
      </c>
      <c r="I136" s="155"/>
      <c r="J136" s="155"/>
      <c r="K136" s="156"/>
      <c r="L136" s="29"/>
      <c r="M136" s="157" t="s">
        <v>1</v>
      </c>
      <c r="N136" s="158" t="s">
        <v>35</v>
      </c>
      <c r="O136" s="159">
        <v>2.5139999999999998</v>
      </c>
      <c r="P136" s="159">
        <f>O136*H136</f>
        <v>9.4375559999999989</v>
      </c>
      <c r="Q136" s="159">
        <v>0</v>
      </c>
      <c r="R136" s="159">
        <f>Q136*H136</f>
        <v>0</v>
      </c>
      <c r="S136" s="159">
        <v>0</v>
      </c>
      <c r="T136" s="160">
        <f>S136*H136</f>
        <v>0</v>
      </c>
      <c r="U136" s="28"/>
      <c r="V136" s="28"/>
      <c r="W136" s="28"/>
      <c r="X136" s="28"/>
      <c r="Y136" s="28"/>
      <c r="Z136" s="28"/>
      <c r="AA136" s="28"/>
      <c r="AB136" s="28"/>
      <c r="AC136" s="28"/>
      <c r="AD136" s="28"/>
      <c r="AE136" s="28"/>
      <c r="AR136" s="161" t="s">
        <v>86</v>
      </c>
      <c r="AT136" s="161" t="s">
        <v>177</v>
      </c>
      <c r="AU136" s="161" t="s">
        <v>80</v>
      </c>
      <c r="AY136" s="16" t="s">
        <v>175</v>
      </c>
      <c r="BE136" s="162">
        <f>IF(N136="základná",J136,0)</f>
        <v>0</v>
      </c>
      <c r="BF136" s="162">
        <f>IF(N136="znížená",J136,0)</f>
        <v>0</v>
      </c>
      <c r="BG136" s="162">
        <f>IF(N136="zákl. prenesená",J136,0)</f>
        <v>0</v>
      </c>
      <c r="BH136" s="162">
        <f>IF(N136="zníž. prenesená",J136,0)</f>
        <v>0</v>
      </c>
      <c r="BI136" s="162">
        <f>IF(N136="nulová",J136,0)</f>
        <v>0</v>
      </c>
      <c r="BJ136" s="16" t="s">
        <v>80</v>
      </c>
      <c r="BK136" s="162">
        <f>ROUND(I136*H136,2)</f>
        <v>0</v>
      </c>
      <c r="BL136" s="16" t="s">
        <v>86</v>
      </c>
      <c r="BM136" s="161" t="s">
        <v>986</v>
      </c>
    </row>
    <row r="137" spans="1:65" s="13" customFormat="1" x14ac:dyDescent="0.2">
      <c r="B137" s="163"/>
      <c r="D137" s="164" t="s">
        <v>182</v>
      </c>
      <c r="E137" s="165" t="s">
        <v>1</v>
      </c>
      <c r="F137" s="166" t="s">
        <v>987</v>
      </c>
      <c r="H137" s="167">
        <v>3.754</v>
      </c>
      <c r="L137" s="163"/>
      <c r="M137" s="168"/>
      <c r="N137" s="169"/>
      <c r="O137" s="169"/>
      <c r="P137" s="169"/>
      <c r="Q137" s="169"/>
      <c r="R137" s="169"/>
      <c r="S137" s="169"/>
      <c r="T137" s="170"/>
      <c r="AT137" s="165" t="s">
        <v>182</v>
      </c>
      <c r="AU137" s="165" t="s">
        <v>80</v>
      </c>
      <c r="AV137" s="13" t="s">
        <v>80</v>
      </c>
      <c r="AW137" s="13" t="s">
        <v>25</v>
      </c>
      <c r="AX137" s="13" t="s">
        <v>76</v>
      </c>
      <c r="AY137" s="165" t="s">
        <v>175</v>
      </c>
    </row>
    <row r="138" spans="1:65" s="2" customFormat="1" ht="37.9" customHeight="1" x14ac:dyDescent="0.2">
      <c r="A138" s="28"/>
      <c r="B138" s="149"/>
      <c r="C138" s="150">
        <v>5</v>
      </c>
      <c r="D138" s="150" t="s">
        <v>177</v>
      </c>
      <c r="E138" s="151" t="s">
        <v>988</v>
      </c>
      <c r="F138" s="152" t="s">
        <v>989</v>
      </c>
      <c r="G138" s="153" t="s">
        <v>564</v>
      </c>
      <c r="H138" s="154">
        <v>1.877</v>
      </c>
      <c r="I138" s="155"/>
      <c r="J138" s="155"/>
      <c r="K138" s="156"/>
      <c r="L138" s="29"/>
      <c r="M138" s="157" t="s">
        <v>1</v>
      </c>
      <c r="N138" s="158" t="s">
        <v>35</v>
      </c>
      <c r="O138" s="159">
        <v>0.61299999999999999</v>
      </c>
      <c r="P138" s="159">
        <f>O138*H138</f>
        <v>1.150601</v>
      </c>
      <c r="Q138" s="159">
        <v>0</v>
      </c>
      <c r="R138" s="159">
        <f>Q138*H138</f>
        <v>0</v>
      </c>
      <c r="S138" s="159">
        <v>0</v>
      </c>
      <c r="T138" s="160">
        <f>S138*H138</f>
        <v>0</v>
      </c>
      <c r="U138" s="28"/>
      <c r="V138" s="28"/>
      <c r="W138" s="28"/>
      <c r="X138" s="28"/>
      <c r="Y138" s="28"/>
      <c r="Z138" s="28"/>
      <c r="AA138" s="28"/>
      <c r="AB138" s="28"/>
      <c r="AC138" s="28"/>
      <c r="AD138" s="28"/>
      <c r="AE138" s="28"/>
      <c r="AR138" s="161" t="s">
        <v>86</v>
      </c>
      <c r="AT138" s="161" t="s">
        <v>177</v>
      </c>
      <c r="AU138" s="161" t="s">
        <v>80</v>
      </c>
      <c r="AY138" s="16" t="s">
        <v>175</v>
      </c>
      <c r="BE138" s="162">
        <f>IF(N138="základná",J138,0)</f>
        <v>0</v>
      </c>
      <c r="BF138" s="162">
        <f>IF(N138="znížená",J138,0)</f>
        <v>0</v>
      </c>
      <c r="BG138" s="162">
        <f>IF(N138="zákl. prenesená",J138,0)</f>
        <v>0</v>
      </c>
      <c r="BH138" s="162">
        <f>IF(N138="zníž. prenesená",J138,0)</f>
        <v>0</v>
      </c>
      <c r="BI138" s="162">
        <f>IF(N138="nulová",J138,0)</f>
        <v>0</v>
      </c>
      <c r="BJ138" s="16" t="s">
        <v>80</v>
      </c>
      <c r="BK138" s="162">
        <f>ROUND(I138*H138,2)</f>
        <v>0</v>
      </c>
      <c r="BL138" s="16" t="s">
        <v>86</v>
      </c>
      <c r="BM138" s="161" t="s">
        <v>990</v>
      </c>
    </row>
    <row r="139" spans="1:65" s="13" customFormat="1" x14ac:dyDescent="0.2">
      <c r="B139" s="163"/>
      <c r="D139" s="164" t="s">
        <v>182</v>
      </c>
      <c r="E139" s="165" t="s">
        <v>1</v>
      </c>
      <c r="F139" s="166" t="s">
        <v>991</v>
      </c>
      <c r="H139" s="167">
        <v>1.877</v>
      </c>
      <c r="L139" s="163"/>
      <c r="M139" s="168"/>
      <c r="N139" s="169"/>
      <c r="O139" s="169"/>
      <c r="P139" s="169"/>
      <c r="Q139" s="169"/>
      <c r="R139" s="169"/>
      <c r="S139" s="169"/>
      <c r="T139" s="170"/>
      <c r="AT139" s="165" t="s">
        <v>182</v>
      </c>
      <c r="AU139" s="165" t="s">
        <v>80</v>
      </c>
      <c r="AV139" s="13" t="s">
        <v>80</v>
      </c>
      <c r="AW139" s="13" t="s">
        <v>25</v>
      </c>
      <c r="AX139" s="13" t="s">
        <v>76</v>
      </c>
      <c r="AY139" s="165" t="s">
        <v>175</v>
      </c>
    </row>
    <row r="140" spans="1:65" s="2" customFormat="1" ht="24.2" customHeight="1" x14ac:dyDescent="0.2">
      <c r="A140" s="28"/>
      <c r="B140" s="149"/>
      <c r="C140" s="150">
        <v>6</v>
      </c>
      <c r="D140" s="150" t="s">
        <v>177</v>
      </c>
      <c r="E140" s="151" t="s">
        <v>992</v>
      </c>
      <c r="F140" s="152" t="s">
        <v>993</v>
      </c>
      <c r="G140" s="153" t="s">
        <v>564</v>
      </c>
      <c r="H140" s="154">
        <v>3.754</v>
      </c>
      <c r="I140" s="155"/>
      <c r="J140" s="155"/>
      <c r="K140" s="156"/>
      <c r="L140" s="29"/>
      <c r="M140" s="157" t="s">
        <v>1</v>
      </c>
      <c r="N140" s="158" t="s">
        <v>35</v>
      </c>
      <c r="O140" s="159">
        <v>8.1000000000000003E-2</v>
      </c>
      <c r="P140" s="159">
        <f>O140*H140</f>
        <v>0.30407400000000001</v>
      </c>
      <c r="Q140" s="159">
        <v>0</v>
      </c>
      <c r="R140" s="159">
        <f>Q140*H140</f>
        <v>0</v>
      </c>
      <c r="S140" s="159">
        <v>0</v>
      </c>
      <c r="T140" s="160">
        <f>S140*H140</f>
        <v>0</v>
      </c>
      <c r="U140" s="28"/>
      <c r="V140" s="28"/>
      <c r="W140" s="28"/>
      <c r="X140" s="28"/>
      <c r="Y140" s="28"/>
      <c r="Z140" s="28"/>
      <c r="AA140" s="28"/>
      <c r="AB140" s="28"/>
      <c r="AC140" s="28"/>
      <c r="AD140" s="28"/>
      <c r="AE140" s="28"/>
      <c r="AR140" s="161" t="s">
        <v>86</v>
      </c>
      <c r="AT140" s="161" t="s">
        <v>177</v>
      </c>
      <c r="AU140" s="161" t="s">
        <v>80</v>
      </c>
      <c r="AY140" s="16" t="s">
        <v>175</v>
      </c>
      <c r="BE140" s="162">
        <f>IF(N140="základná",J140,0)</f>
        <v>0</v>
      </c>
      <c r="BF140" s="162">
        <f>IF(N140="znížená",J140,0)</f>
        <v>0</v>
      </c>
      <c r="BG140" s="162">
        <f>IF(N140="zákl. prenesená",J140,0)</f>
        <v>0</v>
      </c>
      <c r="BH140" s="162">
        <f>IF(N140="zníž. prenesená",J140,0)</f>
        <v>0</v>
      </c>
      <c r="BI140" s="162">
        <f>IF(N140="nulová",J140,0)</f>
        <v>0</v>
      </c>
      <c r="BJ140" s="16" t="s">
        <v>80</v>
      </c>
      <c r="BK140" s="162">
        <f>ROUND(I140*H140,2)</f>
        <v>0</v>
      </c>
      <c r="BL140" s="16" t="s">
        <v>86</v>
      </c>
      <c r="BM140" s="161" t="s">
        <v>994</v>
      </c>
    </row>
    <row r="141" spans="1:65" s="2" customFormat="1" ht="24.2" customHeight="1" x14ac:dyDescent="0.2">
      <c r="A141" s="28"/>
      <c r="B141" s="149"/>
      <c r="C141" s="150">
        <v>7</v>
      </c>
      <c r="D141" s="150" t="s">
        <v>177</v>
      </c>
      <c r="E141" s="151" t="s">
        <v>995</v>
      </c>
      <c r="F141" s="152" t="s">
        <v>996</v>
      </c>
      <c r="G141" s="153" t="s">
        <v>564</v>
      </c>
      <c r="H141" s="154">
        <v>3.754</v>
      </c>
      <c r="I141" s="155"/>
      <c r="J141" s="155"/>
      <c r="K141" s="156"/>
      <c r="L141" s="29"/>
      <c r="M141" s="157" t="s">
        <v>1</v>
      </c>
      <c r="N141" s="158" t="s">
        <v>35</v>
      </c>
      <c r="O141" s="159">
        <v>6.9000000000000006E-2</v>
      </c>
      <c r="P141" s="159">
        <f>O141*H141</f>
        <v>0.25902600000000003</v>
      </c>
      <c r="Q141" s="159">
        <v>0</v>
      </c>
      <c r="R141" s="159">
        <f>Q141*H141</f>
        <v>0</v>
      </c>
      <c r="S141" s="159">
        <v>0</v>
      </c>
      <c r="T141" s="160">
        <f>S141*H141</f>
        <v>0</v>
      </c>
      <c r="U141" s="28"/>
      <c r="V141" s="28"/>
      <c r="W141" s="28"/>
      <c r="X141" s="28"/>
      <c r="Y141" s="28"/>
      <c r="Z141" s="28"/>
      <c r="AA141" s="28"/>
      <c r="AB141" s="28"/>
      <c r="AC141" s="28"/>
      <c r="AD141" s="28"/>
      <c r="AE141" s="28"/>
      <c r="AR141" s="161" t="s">
        <v>86</v>
      </c>
      <c r="AT141" s="161" t="s">
        <v>177</v>
      </c>
      <c r="AU141" s="161" t="s">
        <v>80</v>
      </c>
      <c r="AY141" s="16" t="s">
        <v>175</v>
      </c>
      <c r="BE141" s="162">
        <f>IF(N141="základná",J141,0)</f>
        <v>0</v>
      </c>
      <c r="BF141" s="162">
        <f>IF(N141="znížená",J141,0)</f>
        <v>0</v>
      </c>
      <c r="BG141" s="162">
        <f>IF(N141="zákl. prenesená",J141,0)</f>
        <v>0</v>
      </c>
      <c r="BH141" s="162">
        <f>IF(N141="zníž. prenesená",J141,0)</f>
        <v>0</v>
      </c>
      <c r="BI141" s="162">
        <f>IF(N141="nulová",J141,0)</f>
        <v>0</v>
      </c>
      <c r="BJ141" s="16" t="s">
        <v>80</v>
      </c>
      <c r="BK141" s="162">
        <f>ROUND(I141*H141,2)</f>
        <v>0</v>
      </c>
      <c r="BL141" s="16" t="s">
        <v>86</v>
      </c>
      <c r="BM141" s="161" t="s">
        <v>997</v>
      </c>
    </row>
    <row r="142" spans="1:65" s="2" customFormat="1" ht="33" customHeight="1" x14ac:dyDescent="0.2">
      <c r="A142" s="28"/>
      <c r="B142" s="149"/>
      <c r="C142" s="150">
        <v>8</v>
      </c>
      <c r="D142" s="150" t="s">
        <v>177</v>
      </c>
      <c r="E142" s="151" t="s">
        <v>998</v>
      </c>
      <c r="F142" s="152" t="s">
        <v>999</v>
      </c>
      <c r="G142" s="153" t="s">
        <v>564</v>
      </c>
      <c r="H142" s="154">
        <v>3.754</v>
      </c>
      <c r="I142" s="155"/>
      <c r="J142" s="155"/>
      <c r="K142" s="156"/>
      <c r="L142" s="29"/>
      <c r="M142" s="157" t="s">
        <v>1</v>
      </c>
      <c r="N142" s="158" t="s">
        <v>35</v>
      </c>
      <c r="O142" s="159">
        <v>7.0999999999999994E-2</v>
      </c>
      <c r="P142" s="159">
        <f>O142*H142</f>
        <v>0.26653399999999999</v>
      </c>
      <c r="Q142" s="159">
        <v>0</v>
      </c>
      <c r="R142" s="159">
        <f>Q142*H142</f>
        <v>0</v>
      </c>
      <c r="S142" s="159">
        <v>0</v>
      </c>
      <c r="T142" s="160">
        <f>S142*H142</f>
        <v>0</v>
      </c>
      <c r="U142" s="28"/>
      <c r="V142" s="28"/>
      <c r="W142" s="28"/>
      <c r="X142" s="28"/>
      <c r="Y142" s="28"/>
      <c r="Z142" s="28"/>
      <c r="AA142" s="28"/>
      <c r="AB142" s="28"/>
      <c r="AC142" s="28"/>
      <c r="AD142" s="28"/>
      <c r="AE142" s="28"/>
      <c r="AR142" s="161" t="s">
        <v>86</v>
      </c>
      <c r="AT142" s="161" t="s">
        <v>177</v>
      </c>
      <c r="AU142" s="161" t="s">
        <v>80</v>
      </c>
      <c r="AY142" s="16" t="s">
        <v>175</v>
      </c>
      <c r="BE142" s="162">
        <f>IF(N142="základná",J142,0)</f>
        <v>0</v>
      </c>
      <c r="BF142" s="162">
        <f>IF(N142="znížená",J142,0)</f>
        <v>0</v>
      </c>
      <c r="BG142" s="162">
        <f>IF(N142="zákl. prenesená",J142,0)</f>
        <v>0</v>
      </c>
      <c r="BH142" s="162">
        <f>IF(N142="zníž. prenesená",J142,0)</f>
        <v>0</v>
      </c>
      <c r="BI142" s="162">
        <f>IF(N142="nulová",J142,0)</f>
        <v>0</v>
      </c>
      <c r="BJ142" s="16" t="s">
        <v>80</v>
      </c>
      <c r="BK142" s="162">
        <f>ROUND(I142*H142,2)</f>
        <v>0</v>
      </c>
      <c r="BL142" s="16" t="s">
        <v>86</v>
      </c>
      <c r="BM142" s="161" t="s">
        <v>1000</v>
      </c>
    </row>
    <row r="143" spans="1:65" s="2" customFormat="1" ht="37.9" customHeight="1" x14ac:dyDescent="0.2">
      <c r="A143" s="28"/>
      <c r="B143" s="149"/>
      <c r="C143" s="150">
        <v>9</v>
      </c>
      <c r="D143" s="150" t="s">
        <v>177</v>
      </c>
      <c r="E143" s="151" t="s">
        <v>1001</v>
      </c>
      <c r="F143" s="152" t="s">
        <v>1002</v>
      </c>
      <c r="G143" s="153" t="s">
        <v>564</v>
      </c>
      <c r="H143" s="154">
        <v>112.62</v>
      </c>
      <c r="I143" s="155"/>
      <c r="J143" s="155"/>
      <c r="K143" s="156"/>
      <c r="L143" s="29"/>
      <c r="M143" s="157" t="s">
        <v>1</v>
      </c>
      <c r="N143" s="158" t="s">
        <v>35</v>
      </c>
      <c r="O143" s="159">
        <v>7.0000000000000001E-3</v>
      </c>
      <c r="P143" s="159">
        <f>O143*H143</f>
        <v>0.78834000000000004</v>
      </c>
      <c r="Q143" s="159">
        <v>0</v>
      </c>
      <c r="R143" s="159">
        <f>Q143*H143</f>
        <v>0</v>
      </c>
      <c r="S143" s="159">
        <v>0</v>
      </c>
      <c r="T143" s="160">
        <f>S143*H143</f>
        <v>0</v>
      </c>
      <c r="U143" s="28"/>
      <c r="V143" s="28"/>
      <c r="W143" s="28"/>
      <c r="X143" s="28"/>
      <c r="Y143" s="28"/>
      <c r="Z143" s="28"/>
      <c r="AA143" s="28"/>
      <c r="AB143" s="28"/>
      <c r="AC143" s="28"/>
      <c r="AD143" s="28"/>
      <c r="AE143" s="28"/>
      <c r="AR143" s="161" t="s">
        <v>86</v>
      </c>
      <c r="AT143" s="161" t="s">
        <v>177</v>
      </c>
      <c r="AU143" s="161" t="s">
        <v>80</v>
      </c>
      <c r="AY143" s="16" t="s">
        <v>175</v>
      </c>
      <c r="BE143" s="162">
        <f>IF(N143="základná",J143,0)</f>
        <v>0</v>
      </c>
      <c r="BF143" s="162">
        <f>IF(N143="znížená",J143,0)</f>
        <v>0</v>
      </c>
      <c r="BG143" s="162">
        <f>IF(N143="zákl. prenesená",J143,0)</f>
        <v>0</v>
      </c>
      <c r="BH143" s="162">
        <f>IF(N143="zníž. prenesená",J143,0)</f>
        <v>0</v>
      </c>
      <c r="BI143" s="162">
        <f>IF(N143="nulová",J143,0)</f>
        <v>0</v>
      </c>
      <c r="BJ143" s="16" t="s">
        <v>80</v>
      </c>
      <c r="BK143" s="162">
        <f>ROUND(I143*H143,2)</f>
        <v>0</v>
      </c>
      <c r="BL143" s="16" t="s">
        <v>86</v>
      </c>
      <c r="BM143" s="161" t="s">
        <v>1003</v>
      </c>
    </row>
    <row r="144" spans="1:65" s="13" customFormat="1" x14ac:dyDescent="0.2">
      <c r="B144" s="163"/>
      <c r="D144" s="164" t="s">
        <v>182</v>
      </c>
      <c r="F144" s="166" t="s">
        <v>1004</v>
      </c>
      <c r="H144" s="167">
        <v>112.62</v>
      </c>
      <c r="L144" s="163"/>
      <c r="M144" s="168"/>
      <c r="N144" s="169"/>
      <c r="O144" s="169"/>
      <c r="P144" s="169"/>
      <c r="Q144" s="169"/>
      <c r="R144" s="169"/>
      <c r="S144" s="169"/>
      <c r="T144" s="170"/>
      <c r="AT144" s="165" t="s">
        <v>182</v>
      </c>
      <c r="AU144" s="165" t="s">
        <v>80</v>
      </c>
      <c r="AV144" s="13" t="s">
        <v>80</v>
      </c>
      <c r="AW144" s="13" t="s">
        <v>3</v>
      </c>
      <c r="AX144" s="13" t="s">
        <v>76</v>
      </c>
      <c r="AY144" s="165" t="s">
        <v>175</v>
      </c>
    </row>
    <row r="145" spans="1:65" s="2" customFormat="1" ht="16.5" customHeight="1" x14ac:dyDescent="0.2">
      <c r="A145" s="28"/>
      <c r="B145" s="149"/>
      <c r="C145" s="150">
        <v>10</v>
      </c>
      <c r="D145" s="150" t="s">
        <v>177</v>
      </c>
      <c r="E145" s="151" t="s">
        <v>1005</v>
      </c>
      <c r="F145" s="152" t="s">
        <v>1006</v>
      </c>
      <c r="G145" s="153" t="s">
        <v>564</v>
      </c>
      <c r="H145" s="154">
        <v>3.754</v>
      </c>
      <c r="I145" s="155"/>
      <c r="J145" s="155"/>
      <c r="K145" s="156"/>
      <c r="L145" s="29"/>
      <c r="M145" s="157" t="s">
        <v>1</v>
      </c>
      <c r="N145" s="158" t="s">
        <v>35</v>
      </c>
      <c r="O145" s="159">
        <v>8.9999999999999993E-3</v>
      </c>
      <c r="P145" s="159">
        <f>O145*H145</f>
        <v>3.3785999999999997E-2</v>
      </c>
      <c r="Q145" s="159">
        <v>0</v>
      </c>
      <c r="R145" s="159">
        <f>Q145*H145</f>
        <v>0</v>
      </c>
      <c r="S145" s="159">
        <v>0</v>
      </c>
      <c r="T145" s="160">
        <f>S145*H145</f>
        <v>0</v>
      </c>
      <c r="U145" s="28"/>
      <c r="V145" s="28"/>
      <c r="W145" s="28"/>
      <c r="X145" s="28"/>
      <c r="Y145" s="28"/>
      <c r="Z145" s="28"/>
      <c r="AA145" s="28"/>
      <c r="AB145" s="28"/>
      <c r="AC145" s="28"/>
      <c r="AD145" s="28"/>
      <c r="AE145" s="28"/>
      <c r="AR145" s="161" t="s">
        <v>86</v>
      </c>
      <c r="AT145" s="161" t="s">
        <v>177</v>
      </c>
      <c r="AU145" s="161" t="s">
        <v>80</v>
      </c>
      <c r="AY145" s="16" t="s">
        <v>175</v>
      </c>
      <c r="BE145" s="162">
        <f>IF(N145="základná",J145,0)</f>
        <v>0</v>
      </c>
      <c r="BF145" s="162">
        <f>IF(N145="znížená",J145,0)</f>
        <v>0</v>
      </c>
      <c r="BG145" s="162">
        <f>IF(N145="zákl. prenesená",J145,0)</f>
        <v>0</v>
      </c>
      <c r="BH145" s="162">
        <f>IF(N145="zníž. prenesená",J145,0)</f>
        <v>0</v>
      </c>
      <c r="BI145" s="162">
        <f>IF(N145="nulová",J145,0)</f>
        <v>0</v>
      </c>
      <c r="BJ145" s="16" t="s">
        <v>80</v>
      </c>
      <c r="BK145" s="162">
        <f>ROUND(I145*H145,2)</f>
        <v>0</v>
      </c>
      <c r="BL145" s="16" t="s">
        <v>86</v>
      </c>
      <c r="BM145" s="161" t="s">
        <v>1007</v>
      </c>
    </row>
    <row r="146" spans="1:65" s="2" customFormat="1" ht="24.2" customHeight="1" x14ac:dyDescent="0.2">
      <c r="A146" s="28"/>
      <c r="B146" s="149"/>
      <c r="C146" s="150">
        <v>11</v>
      </c>
      <c r="D146" s="150" t="s">
        <v>177</v>
      </c>
      <c r="E146" s="151" t="s">
        <v>1008</v>
      </c>
      <c r="F146" s="152" t="s">
        <v>1009</v>
      </c>
      <c r="G146" s="153" t="s">
        <v>282</v>
      </c>
      <c r="H146" s="154">
        <v>3.754</v>
      </c>
      <c r="I146" s="155"/>
      <c r="J146" s="155"/>
      <c r="K146" s="156"/>
      <c r="L146" s="29"/>
      <c r="M146" s="157" t="s">
        <v>1</v>
      </c>
      <c r="N146" s="158" t="s">
        <v>35</v>
      </c>
      <c r="O146" s="159">
        <v>0</v>
      </c>
      <c r="P146" s="159">
        <f>O146*H146</f>
        <v>0</v>
      </c>
      <c r="Q146" s="159">
        <v>0</v>
      </c>
      <c r="R146" s="159">
        <f>Q146*H146</f>
        <v>0</v>
      </c>
      <c r="S146" s="159">
        <v>0</v>
      </c>
      <c r="T146" s="160">
        <f>S146*H146</f>
        <v>0</v>
      </c>
      <c r="U146" s="28"/>
      <c r="V146" s="28"/>
      <c r="W146" s="28"/>
      <c r="X146" s="28"/>
      <c r="Y146" s="28"/>
      <c r="Z146" s="28"/>
      <c r="AA146" s="28"/>
      <c r="AB146" s="28"/>
      <c r="AC146" s="28"/>
      <c r="AD146" s="28"/>
      <c r="AE146" s="28"/>
      <c r="AR146" s="161" t="s">
        <v>86</v>
      </c>
      <c r="AT146" s="161" t="s">
        <v>177</v>
      </c>
      <c r="AU146" s="161" t="s">
        <v>80</v>
      </c>
      <c r="AY146" s="16" t="s">
        <v>175</v>
      </c>
      <c r="BE146" s="162">
        <f>IF(N146="základná",J146,0)</f>
        <v>0</v>
      </c>
      <c r="BF146" s="162">
        <f>IF(N146="znížená",J146,0)</f>
        <v>0</v>
      </c>
      <c r="BG146" s="162">
        <f>IF(N146="zákl. prenesená",J146,0)</f>
        <v>0</v>
      </c>
      <c r="BH146" s="162">
        <f>IF(N146="zníž. prenesená",J146,0)</f>
        <v>0</v>
      </c>
      <c r="BI146" s="162">
        <f>IF(N146="nulová",J146,0)</f>
        <v>0</v>
      </c>
      <c r="BJ146" s="16" t="s">
        <v>80</v>
      </c>
      <c r="BK146" s="162">
        <f>ROUND(I146*H146,2)</f>
        <v>0</v>
      </c>
      <c r="BL146" s="16" t="s">
        <v>86</v>
      </c>
      <c r="BM146" s="161" t="s">
        <v>1010</v>
      </c>
    </row>
    <row r="147" spans="1:65" s="12" customFormat="1" ht="22.9" customHeight="1" x14ac:dyDescent="0.2">
      <c r="B147" s="137"/>
      <c r="D147" s="138" t="s">
        <v>68</v>
      </c>
      <c r="E147" s="147" t="s">
        <v>91</v>
      </c>
      <c r="F147" s="147" t="s">
        <v>1011</v>
      </c>
      <c r="J147" s="148"/>
      <c r="L147" s="137"/>
      <c r="M147" s="141"/>
      <c r="N147" s="142"/>
      <c r="O147" s="142"/>
      <c r="P147" s="143">
        <f>SUM(P148:P150)</f>
        <v>0.63406200000000001</v>
      </c>
      <c r="Q147" s="142"/>
      <c r="R147" s="143">
        <f>SUM(R148:R150)</f>
        <v>7.3959600000000005</v>
      </c>
      <c r="S147" s="142"/>
      <c r="T147" s="144">
        <f>SUM(T148:T150)</f>
        <v>0</v>
      </c>
      <c r="AR147" s="138" t="s">
        <v>76</v>
      </c>
      <c r="AT147" s="145" t="s">
        <v>68</v>
      </c>
      <c r="AU147" s="145" t="s">
        <v>76</v>
      </c>
      <c r="AY147" s="138" t="s">
        <v>175</v>
      </c>
      <c r="BK147" s="146">
        <f>SUM(BK148:BK150)</f>
        <v>0</v>
      </c>
    </row>
    <row r="148" spans="1:65" s="2" customFormat="1" ht="16.5" customHeight="1" x14ac:dyDescent="0.2">
      <c r="A148" s="28"/>
      <c r="B148" s="149"/>
      <c r="C148" s="150">
        <v>12</v>
      </c>
      <c r="D148" s="150" t="s">
        <v>177</v>
      </c>
      <c r="E148" s="151" t="s">
        <v>1012</v>
      </c>
      <c r="F148" s="152" t="s">
        <v>1013</v>
      </c>
      <c r="G148" s="153" t="s">
        <v>180</v>
      </c>
      <c r="H148" s="154">
        <v>10.725</v>
      </c>
      <c r="I148" s="155"/>
      <c r="J148" s="155"/>
      <c r="K148" s="156"/>
      <c r="L148" s="29"/>
      <c r="M148" s="157" t="s">
        <v>1</v>
      </c>
      <c r="N148" s="158" t="s">
        <v>35</v>
      </c>
      <c r="O148" s="159">
        <v>3.3000000000000002E-2</v>
      </c>
      <c r="P148" s="159">
        <f>O148*H148</f>
        <v>0.35392499999999999</v>
      </c>
      <c r="Q148" s="159">
        <v>0.29160000000000003</v>
      </c>
      <c r="R148" s="159">
        <f>Q148*H148</f>
        <v>3.1274100000000002</v>
      </c>
      <c r="S148" s="159">
        <v>0</v>
      </c>
      <c r="T148" s="160">
        <f>S148*H148</f>
        <v>0</v>
      </c>
      <c r="U148" s="28"/>
      <c r="V148" s="28"/>
      <c r="W148" s="28"/>
      <c r="X148" s="28"/>
      <c r="Y148" s="28"/>
      <c r="Z148" s="28"/>
      <c r="AA148" s="28"/>
      <c r="AB148" s="28"/>
      <c r="AC148" s="28"/>
      <c r="AD148" s="28"/>
      <c r="AE148" s="28"/>
      <c r="AR148" s="161" t="s">
        <v>86</v>
      </c>
      <c r="AT148" s="161" t="s">
        <v>177</v>
      </c>
      <c r="AU148" s="161" t="s">
        <v>80</v>
      </c>
      <c r="AY148" s="16" t="s">
        <v>175</v>
      </c>
      <c r="BE148" s="162">
        <f>IF(N148="základná",J148,0)</f>
        <v>0</v>
      </c>
      <c r="BF148" s="162">
        <f>IF(N148="znížená",J148,0)</f>
        <v>0</v>
      </c>
      <c r="BG148" s="162">
        <f>IF(N148="zákl. prenesená",J148,0)</f>
        <v>0</v>
      </c>
      <c r="BH148" s="162">
        <f>IF(N148="zníž. prenesená",J148,0)</f>
        <v>0</v>
      </c>
      <c r="BI148" s="162">
        <f>IF(N148="nulová",J148,0)</f>
        <v>0</v>
      </c>
      <c r="BJ148" s="16" t="s">
        <v>80</v>
      </c>
      <c r="BK148" s="162">
        <f>ROUND(I148*H148,2)</f>
        <v>0</v>
      </c>
      <c r="BL148" s="16" t="s">
        <v>86</v>
      </c>
      <c r="BM148" s="161" t="s">
        <v>1014</v>
      </c>
    </row>
    <row r="149" spans="1:65" s="13" customFormat="1" x14ac:dyDescent="0.2">
      <c r="B149" s="163"/>
      <c r="D149" s="164" t="s">
        <v>182</v>
      </c>
      <c r="E149" s="165" t="s">
        <v>1</v>
      </c>
      <c r="F149" s="166" t="s">
        <v>1015</v>
      </c>
      <c r="H149" s="167">
        <v>10.725</v>
      </c>
      <c r="L149" s="163"/>
      <c r="M149" s="168"/>
      <c r="N149" s="169"/>
      <c r="O149" s="169"/>
      <c r="P149" s="169"/>
      <c r="Q149" s="169"/>
      <c r="R149" s="169"/>
      <c r="S149" s="169"/>
      <c r="T149" s="170"/>
      <c r="AT149" s="165" t="s">
        <v>182</v>
      </c>
      <c r="AU149" s="165" t="s">
        <v>80</v>
      </c>
      <c r="AV149" s="13" t="s">
        <v>80</v>
      </c>
      <c r="AW149" s="13" t="s">
        <v>25</v>
      </c>
      <c r="AX149" s="13" t="s">
        <v>76</v>
      </c>
      <c r="AY149" s="165" t="s">
        <v>175</v>
      </c>
    </row>
    <row r="150" spans="1:65" s="2" customFormat="1" ht="33" customHeight="1" x14ac:dyDescent="0.2">
      <c r="A150" s="28"/>
      <c r="B150" s="149"/>
      <c r="C150" s="150">
        <v>13</v>
      </c>
      <c r="D150" s="150" t="s">
        <v>177</v>
      </c>
      <c r="E150" s="151" t="s">
        <v>1016</v>
      </c>
      <c r="F150" s="152" t="s">
        <v>1017</v>
      </c>
      <c r="G150" s="153" t="s">
        <v>180</v>
      </c>
      <c r="H150" s="154">
        <v>10.725</v>
      </c>
      <c r="I150" s="155"/>
      <c r="J150" s="155"/>
      <c r="K150" s="156"/>
      <c r="L150" s="29"/>
      <c r="M150" s="157" t="s">
        <v>1</v>
      </c>
      <c r="N150" s="158" t="s">
        <v>35</v>
      </c>
      <c r="O150" s="159">
        <v>2.6120000000000001E-2</v>
      </c>
      <c r="P150" s="159">
        <f>O150*H150</f>
        <v>0.28013700000000002</v>
      </c>
      <c r="Q150" s="159">
        <v>0.39800000000000002</v>
      </c>
      <c r="R150" s="159">
        <f>Q150*H150</f>
        <v>4.2685500000000003</v>
      </c>
      <c r="S150" s="159">
        <v>0</v>
      </c>
      <c r="T150" s="160">
        <f>S150*H150</f>
        <v>0</v>
      </c>
      <c r="U150" s="28"/>
      <c r="V150" s="28"/>
      <c r="W150" s="28"/>
      <c r="X150" s="28"/>
      <c r="Y150" s="28"/>
      <c r="Z150" s="28"/>
      <c r="AA150" s="28"/>
      <c r="AB150" s="28"/>
      <c r="AC150" s="28"/>
      <c r="AD150" s="28"/>
      <c r="AE150" s="28"/>
      <c r="AR150" s="161" t="s">
        <v>86</v>
      </c>
      <c r="AT150" s="161" t="s">
        <v>177</v>
      </c>
      <c r="AU150" s="161" t="s">
        <v>80</v>
      </c>
      <c r="AY150" s="16" t="s">
        <v>175</v>
      </c>
      <c r="BE150" s="162">
        <f>IF(N150="základná",J150,0)</f>
        <v>0</v>
      </c>
      <c r="BF150" s="162">
        <f>IF(N150="znížená",J150,0)</f>
        <v>0</v>
      </c>
      <c r="BG150" s="162">
        <f>IF(N150="zákl. prenesená",J150,0)</f>
        <v>0</v>
      </c>
      <c r="BH150" s="162">
        <f>IF(N150="zníž. prenesená",J150,0)</f>
        <v>0</v>
      </c>
      <c r="BI150" s="162">
        <f>IF(N150="nulová",J150,0)</f>
        <v>0</v>
      </c>
      <c r="BJ150" s="16" t="s">
        <v>80</v>
      </c>
      <c r="BK150" s="162">
        <f>ROUND(I150*H150,2)</f>
        <v>0</v>
      </c>
      <c r="BL150" s="16" t="s">
        <v>86</v>
      </c>
      <c r="BM150" s="161" t="s">
        <v>1018</v>
      </c>
    </row>
    <row r="151" spans="1:65" s="12" customFormat="1" ht="22.9" customHeight="1" x14ac:dyDescent="0.2">
      <c r="B151" s="137"/>
      <c r="D151" s="138" t="s">
        <v>68</v>
      </c>
      <c r="E151" s="147" t="s">
        <v>102</v>
      </c>
      <c r="F151" s="147" t="s">
        <v>226</v>
      </c>
      <c r="J151" s="148"/>
      <c r="L151" s="137"/>
      <c r="M151" s="141"/>
      <c r="N151" s="142"/>
      <c r="O151" s="142"/>
      <c r="P151" s="143">
        <f>SUM(P152:P164)</f>
        <v>5.5304930000000008</v>
      </c>
      <c r="Q151" s="142"/>
      <c r="R151" s="143">
        <f>SUM(R152:R164)</f>
        <v>7.1114554300000004</v>
      </c>
      <c r="S151" s="142"/>
      <c r="T151" s="144">
        <f>SUM(T152:T164)</f>
        <v>0</v>
      </c>
      <c r="AR151" s="138" t="s">
        <v>76</v>
      </c>
      <c r="AT151" s="145" t="s">
        <v>68</v>
      </c>
      <c r="AU151" s="145" t="s">
        <v>76</v>
      </c>
      <c r="AY151" s="138" t="s">
        <v>175</v>
      </c>
      <c r="BK151" s="146">
        <f>SUM(BK152:BK164)</f>
        <v>0</v>
      </c>
    </row>
    <row r="152" spans="1:65" s="2" customFormat="1" ht="37.9" customHeight="1" x14ac:dyDescent="0.2">
      <c r="A152" s="28"/>
      <c r="B152" s="149"/>
      <c r="C152" s="150">
        <v>14</v>
      </c>
      <c r="D152" s="150" t="s">
        <v>177</v>
      </c>
      <c r="E152" s="151" t="s">
        <v>1019</v>
      </c>
      <c r="F152" s="152" t="s">
        <v>1020</v>
      </c>
      <c r="G152" s="153" t="s">
        <v>250</v>
      </c>
      <c r="H152" s="154">
        <v>20.100000000000001</v>
      </c>
      <c r="I152" s="155"/>
      <c r="J152" s="155"/>
      <c r="K152" s="156"/>
      <c r="L152" s="29"/>
      <c r="M152" s="157" t="s">
        <v>1</v>
      </c>
      <c r="N152" s="158" t="s">
        <v>35</v>
      </c>
      <c r="O152" s="159">
        <v>0.13200000000000001</v>
      </c>
      <c r="P152" s="159">
        <f>O152*H152</f>
        <v>2.6532000000000004</v>
      </c>
      <c r="Q152" s="159">
        <v>9.7930000000000003E-2</v>
      </c>
      <c r="R152" s="159">
        <f>Q152*H152</f>
        <v>1.9683930000000003</v>
      </c>
      <c r="S152" s="159">
        <v>0</v>
      </c>
      <c r="T152" s="160">
        <f>S152*H152</f>
        <v>0</v>
      </c>
      <c r="U152" s="28"/>
      <c r="V152" s="28"/>
      <c r="W152" s="28"/>
      <c r="X152" s="28"/>
      <c r="Y152" s="28"/>
      <c r="Z152" s="28"/>
      <c r="AA152" s="28"/>
      <c r="AB152" s="28"/>
      <c r="AC152" s="28"/>
      <c r="AD152" s="28"/>
      <c r="AE152" s="28"/>
      <c r="AR152" s="161" t="s">
        <v>86</v>
      </c>
      <c r="AT152" s="161" t="s">
        <v>177</v>
      </c>
      <c r="AU152" s="161" t="s">
        <v>80</v>
      </c>
      <c r="AY152" s="16" t="s">
        <v>175</v>
      </c>
      <c r="BE152" s="162">
        <f>IF(N152="základná",J152,0)</f>
        <v>0</v>
      </c>
      <c r="BF152" s="162">
        <f>IF(N152="znížená",J152,0)</f>
        <v>0</v>
      </c>
      <c r="BG152" s="162">
        <f>IF(N152="zákl. prenesená",J152,0)</f>
        <v>0</v>
      </c>
      <c r="BH152" s="162">
        <f>IF(N152="zníž. prenesená",J152,0)</f>
        <v>0</v>
      </c>
      <c r="BI152" s="162">
        <f>IF(N152="nulová",J152,0)</f>
        <v>0</v>
      </c>
      <c r="BJ152" s="16" t="s">
        <v>80</v>
      </c>
      <c r="BK152" s="162">
        <f>ROUND(I152*H152,2)</f>
        <v>0</v>
      </c>
      <c r="BL152" s="16" t="s">
        <v>86</v>
      </c>
      <c r="BM152" s="161" t="s">
        <v>1021</v>
      </c>
    </row>
    <row r="153" spans="1:65" s="13" customFormat="1" x14ac:dyDescent="0.2">
      <c r="B153" s="163"/>
      <c r="D153" s="164" t="s">
        <v>182</v>
      </c>
      <c r="E153" s="165" t="s">
        <v>1</v>
      </c>
      <c r="F153" s="166" t="s">
        <v>1022</v>
      </c>
      <c r="H153" s="167">
        <v>20.100000000000001</v>
      </c>
      <c r="L153" s="163"/>
      <c r="M153" s="168"/>
      <c r="N153" s="169"/>
      <c r="O153" s="169"/>
      <c r="P153" s="169"/>
      <c r="Q153" s="169"/>
      <c r="R153" s="169"/>
      <c r="S153" s="169"/>
      <c r="T153" s="170"/>
      <c r="AT153" s="165" t="s">
        <v>182</v>
      </c>
      <c r="AU153" s="165" t="s">
        <v>80</v>
      </c>
      <c r="AV153" s="13" t="s">
        <v>80</v>
      </c>
      <c r="AW153" s="13" t="s">
        <v>25</v>
      </c>
      <c r="AX153" s="13" t="s">
        <v>76</v>
      </c>
      <c r="AY153" s="165" t="s">
        <v>175</v>
      </c>
    </row>
    <row r="154" spans="1:65" s="2" customFormat="1" ht="16.5" customHeight="1" x14ac:dyDescent="0.2">
      <c r="A154" s="28"/>
      <c r="B154" s="149"/>
      <c r="C154" s="178">
        <v>15</v>
      </c>
      <c r="D154" s="178" t="s">
        <v>324</v>
      </c>
      <c r="E154" s="179" t="s">
        <v>1023</v>
      </c>
      <c r="F154" s="180" t="s">
        <v>1024</v>
      </c>
      <c r="G154" s="181" t="s">
        <v>275</v>
      </c>
      <c r="H154" s="182">
        <v>20.300999999999998</v>
      </c>
      <c r="I154" s="183"/>
      <c r="J154" s="183"/>
      <c r="K154" s="184"/>
      <c r="L154" s="185"/>
      <c r="M154" s="186" t="s">
        <v>1</v>
      </c>
      <c r="N154" s="187" t="s">
        <v>35</v>
      </c>
      <c r="O154" s="159">
        <v>0</v>
      </c>
      <c r="P154" s="159">
        <f>O154*H154</f>
        <v>0</v>
      </c>
      <c r="Q154" s="159">
        <v>2.3E-2</v>
      </c>
      <c r="R154" s="159">
        <f>Q154*H154</f>
        <v>0.46692299999999998</v>
      </c>
      <c r="S154" s="159">
        <v>0</v>
      </c>
      <c r="T154" s="160">
        <f>S154*H154</f>
        <v>0</v>
      </c>
      <c r="U154" s="28"/>
      <c r="V154" s="28"/>
      <c r="W154" s="28"/>
      <c r="X154" s="28"/>
      <c r="Y154" s="28"/>
      <c r="Z154" s="28"/>
      <c r="AA154" s="28"/>
      <c r="AB154" s="28"/>
      <c r="AC154" s="28"/>
      <c r="AD154" s="28"/>
      <c r="AE154" s="28"/>
      <c r="AR154" s="161" t="s">
        <v>99</v>
      </c>
      <c r="AT154" s="161" t="s">
        <v>324</v>
      </c>
      <c r="AU154" s="161" t="s">
        <v>80</v>
      </c>
      <c r="AY154" s="16" t="s">
        <v>175</v>
      </c>
      <c r="BE154" s="162">
        <f>IF(N154="základná",J154,0)</f>
        <v>0</v>
      </c>
      <c r="BF154" s="162">
        <f>IF(N154="znížená",J154,0)</f>
        <v>0</v>
      </c>
      <c r="BG154" s="162">
        <f>IF(N154="zákl. prenesená",J154,0)</f>
        <v>0</v>
      </c>
      <c r="BH154" s="162">
        <f>IF(N154="zníž. prenesená",J154,0)</f>
        <v>0</v>
      </c>
      <c r="BI154" s="162">
        <f>IF(N154="nulová",J154,0)</f>
        <v>0</v>
      </c>
      <c r="BJ154" s="16" t="s">
        <v>80</v>
      </c>
      <c r="BK154" s="162">
        <f>ROUND(I154*H154,2)</f>
        <v>0</v>
      </c>
      <c r="BL154" s="16" t="s">
        <v>86</v>
      </c>
      <c r="BM154" s="161" t="s">
        <v>1025</v>
      </c>
    </row>
    <row r="155" spans="1:65" s="13" customFormat="1" x14ac:dyDescent="0.2">
      <c r="B155" s="163"/>
      <c r="D155" s="164" t="s">
        <v>182</v>
      </c>
      <c r="F155" s="166" t="s">
        <v>1026</v>
      </c>
      <c r="H155" s="167">
        <v>20.300999999999998</v>
      </c>
      <c r="L155" s="163"/>
      <c r="M155" s="168"/>
      <c r="N155" s="169"/>
      <c r="O155" s="169"/>
      <c r="P155" s="169"/>
      <c r="Q155" s="169"/>
      <c r="R155" s="169"/>
      <c r="S155" s="169"/>
      <c r="T155" s="170"/>
      <c r="AT155" s="165" t="s">
        <v>182</v>
      </c>
      <c r="AU155" s="165" t="s">
        <v>80</v>
      </c>
      <c r="AV155" s="13" t="s">
        <v>80</v>
      </c>
      <c r="AW155" s="13" t="s">
        <v>3</v>
      </c>
      <c r="AX155" s="13" t="s">
        <v>76</v>
      </c>
      <c r="AY155" s="165" t="s">
        <v>175</v>
      </c>
    </row>
    <row r="156" spans="1:65" s="2" customFormat="1" ht="33" customHeight="1" x14ac:dyDescent="0.2">
      <c r="A156" s="28"/>
      <c r="B156" s="149"/>
      <c r="C156" s="150">
        <v>16</v>
      </c>
      <c r="D156" s="150" t="s">
        <v>177</v>
      </c>
      <c r="E156" s="151" t="s">
        <v>1027</v>
      </c>
      <c r="F156" s="152" t="s">
        <v>1028</v>
      </c>
      <c r="G156" s="153" t="s">
        <v>564</v>
      </c>
      <c r="H156" s="154">
        <v>2.1110000000000002</v>
      </c>
      <c r="I156" s="155"/>
      <c r="J156" s="155"/>
      <c r="K156" s="156"/>
      <c r="L156" s="29"/>
      <c r="M156" s="157" t="s">
        <v>1</v>
      </c>
      <c r="N156" s="158" t="s">
        <v>35</v>
      </c>
      <c r="O156" s="159">
        <v>1.363</v>
      </c>
      <c r="P156" s="159">
        <f>O156*H156</f>
        <v>2.8772930000000003</v>
      </c>
      <c r="Q156" s="159">
        <v>2.2151299999999998</v>
      </c>
      <c r="R156" s="159">
        <f>Q156*H156</f>
        <v>4.6761394300000001</v>
      </c>
      <c r="S156" s="159">
        <v>0</v>
      </c>
      <c r="T156" s="160">
        <f>S156*H156</f>
        <v>0</v>
      </c>
      <c r="U156" s="28"/>
      <c r="V156" s="28"/>
      <c r="W156" s="28"/>
      <c r="X156" s="28"/>
      <c r="Y156" s="28"/>
      <c r="Z156" s="28"/>
      <c r="AA156" s="28"/>
      <c r="AB156" s="28"/>
      <c r="AC156" s="28"/>
      <c r="AD156" s="28"/>
      <c r="AE156" s="28"/>
      <c r="AR156" s="161" t="s">
        <v>86</v>
      </c>
      <c r="AT156" s="161" t="s">
        <v>177</v>
      </c>
      <c r="AU156" s="161" t="s">
        <v>80</v>
      </c>
      <c r="AY156" s="16" t="s">
        <v>175</v>
      </c>
      <c r="BE156" s="162">
        <f>IF(N156="základná",J156,0)</f>
        <v>0</v>
      </c>
      <c r="BF156" s="162">
        <f>IF(N156="znížená",J156,0)</f>
        <v>0</v>
      </c>
      <c r="BG156" s="162">
        <f>IF(N156="zákl. prenesená",J156,0)</f>
        <v>0</v>
      </c>
      <c r="BH156" s="162">
        <f>IF(N156="zníž. prenesená",J156,0)</f>
        <v>0</v>
      </c>
      <c r="BI156" s="162">
        <f>IF(N156="nulová",J156,0)</f>
        <v>0</v>
      </c>
      <c r="BJ156" s="16" t="s">
        <v>80</v>
      </c>
      <c r="BK156" s="162">
        <f>ROUND(I156*H156,2)</f>
        <v>0</v>
      </c>
      <c r="BL156" s="16" t="s">
        <v>86</v>
      </c>
      <c r="BM156" s="161" t="s">
        <v>1029</v>
      </c>
    </row>
    <row r="157" spans="1:65" s="13" customFormat="1" x14ac:dyDescent="0.2">
      <c r="B157" s="163"/>
      <c r="D157" s="164" t="s">
        <v>182</v>
      </c>
      <c r="E157" s="165" t="s">
        <v>1</v>
      </c>
      <c r="F157" s="166" t="s">
        <v>1030</v>
      </c>
      <c r="H157" s="167">
        <v>2.1110000000000002</v>
      </c>
      <c r="L157" s="163"/>
      <c r="M157" s="168"/>
      <c r="N157" s="169"/>
      <c r="O157" s="169"/>
      <c r="P157" s="169"/>
      <c r="Q157" s="169"/>
      <c r="R157" s="169"/>
      <c r="S157" s="169"/>
      <c r="T157" s="170"/>
      <c r="AT157" s="165" t="s">
        <v>182</v>
      </c>
      <c r="AU157" s="165" t="s">
        <v>80</v>
      </c>
      <c r="AV157" s="13" t="s">
        <v>80</v>
      </c>
      <c r="AW157" s="13" t="s">
        <v>25</v>
      </c>
      <c r="AX157" s="13" t="s">
        <v>76</v>
      </c>
      <c r="AY157" s="165" t="s">
        <v>175</v>
      </c>
    </row>
    <row r="158" spans="1:65" s="2" customFormat="1" ht="21.75" customHeight="1" x14ac:dyDescent="0.2">
      <c r="A158" s="28"/>
      <c r="B158" s="149"/>
      <c r="C158" s="150">
        <v>17</v>
      </c>
      <c r="D158" s="150" t="s">
        <v>177</v>
      </c>
      <c r="E158" s="151" t="s">
        <v>1031</v>
      </c>
      <c r="F158" s="152" t="s">
        <v>289</v>
      </c>
      <c r="G158" s="153" t="s">
        <v>282</v>
      </c>
      <c r="H158" s="154">
        <v>3.2629999999999999</v>
      </c>
      <c r="I158" s="155"/>
      <c r="J158" s="155"/>
      <c r="K158" s="156"/>
      <c r="L158" s="29"/>
      <c r="M158" s="157" t="s">
        <v>1</v>
      </c>
      <c r="N158" s="158" t="s">
        <v>35</v>
      </c>
      <c r="O158" s="159">
        <v>0</v>
      </c>
      <c r="P158" s="159">
        <f>O158*H158</f>
        <v>0</v>
      </c>
      <c r="Q158" s="159">
        <v>0</v>
      </c>
      <c r="R158" s="159">
        <f>Q158*H158</f>
        <v>0</v>
      </c>
      <c r="S158" s="159">
        <v>0</v>
      </c>
      <c r="T158" s="160">
        <f>S158*H158</f>
        <v>0</v>
      </c>
      <c r="U158" s="28"/>
      <c r="V158" s="28"/>
      <c r="W158" s="28"/>
      <c r="X158" s="28"/>
      <c r="Y158" s="28"/>
      <c r="Z158" s="28"/>
      <c r="AA158" s="28"/>
      <c r="AB158" s="28"/>
      <c r="AC158" s="28"/>
      <c r="AD158" s="28"/>
      <c r="AE158" s="28"/>
      <c r="AR158" s="161" t="s">
        <v>86</v>
      </c>
      <c r="AT158" s="161" t="s">
        <v>177</v>
      </c>
      <c r="AU158" s="161" t="s">
        <v>80</v>
      </c>
      <c r="AY158" s="16" t="s">
        <v>175</v>
      </c>
      <c r="BE158" s="162">
        <f>IF(N158="základná",J158,0)</f>
        <v>0</v>
      </c>
      <c r="BF158" s="162">
        <f>IF(N158="znížená",J158,0)</f>
        <v>0</v>
      </c>
      <c r="BG158" s="162">
        <f>IF(N158="zákl. prenesená",J158,0)</f>
        <v>0</v>
      </c>
      <c r="BH158" s="162">
        <f>IF(N158="zníž. prenesená",J158,0)</f>
        <v>0</v>
      </c>
      <c r="BI158" s="162">
        <f>IF(N158="nulová",J158,0)</f>
        <v>0</v>
      </c>
      <c r="BJ158" s="16" t="s">
        <v>80</v>
      </c>
      <c r="BK158" s="162">
        <f>ROUND(I158*H158,2)</f>
        <v>0</v>
      </c>
      <c r="BL158" s="16" t="s">
        <v>86</v>
      </c>
      <c r="BM158" s="161" t="s">
        <v>1032</v>
      </c>
    </row>
    <row r="159" spans="1:65" s="2" customFormat="1" ht="24.2" customHeight="1" x14ac:dyDescent="0.2">
      <c r="A159" s="28"/>
      <c r="B159" s="149"/>
      <c r="C159" s="150">
        <v>18</v>
      </c>
      <c r="D159" s="150" t="s">
        <v>177</v>
      </c>
      <c r="E159" s="151" t="s">
        <v>1033</v>
      </c>
      <c r="F159" s="152" t="s">
        <v>293</v>
      </c>
      <c r="G159" s="153" t="s">
        <v>282</v>
      </c>
      <c r="H159" s="154">
        <v>65.260000000000005</v>
      </c>
      <c r="I159" s="155"/>
      <c r="J159" s="155"/>
      <c r="K159" s="156"/>
      <c r="L159" s="29"/>
      <c r="M159" s="157" t="s">
        <v>1</v>
      </c>
      <c r="N159" s="158" t="s">
        <v>35</v>
      </c>
      <c r="O159" s="159">
        <v>0</v>
      </c>
      <c r="P159" s="159">
        <f>O159*H159</f>
        <v>0</v>
      </c>
      <c r="Q159" s="159">
        <v>0</v>
      </c>
      <c r="R159" s="159">
        <f>Q159*H159</f>
        <v>0</v>
      </c>
      <c r="S159" s="159">
        <v>0</v>
      </c>
      <c r="T159" s="160">
        <f>S159*H159</f>
        <v>0</v>
      </c>
      <c r="U159" s="28"/>
      <c r="V159" s="28"/>
      <c r="W159" s="28"/>
      <c r="X159" s="28"/>
      <c r="Y159" s="28"/>
      <c r="Z159" s="28"/>
      <c r="AA159" s="28"/>
      <c r="AB159" s="28"/>
      <c r="AC159" s="28"/>
      <c r="AD159" s="28"/>
      <c r="AE159" s="28"/>
      <c r="AR159" s="161" t="s">
        <v>86</v>
      </c>
      <c r="AT159" s="161" t="s">
        <v>177</v>
      </c>
      <c r="AU159" s="161" t="s">
        <v>80</v>
      </c>
      <c r="AY159" s="16" t="s">
        <v>175</v>
      </c>
      <c r="BE159" s="162">
        <f>IF(N159="základná",J159,0)</f>
        <v>0</v>
      </c>
      <c r="BF159" s="162">
        <f>IF(N159="znížená",J159,0)</f>
        <v>0</v>
      </c>
      <c r="BG159" s="162">
        <f>IF(N159="zákl. prenesená",J159,0)</f>
        <v>0</v>
      </c>
      <c r="BH159" s="162">
        <f>IF(N159="zníž. prenesená",J159,0)</f>
        <v>0</v>
      </c>
      <c r="BI159" s="162">
        <f>IF(N159="nulová",J159,0)</f>
        <v>0</v>
      </c>
      <c r="BJ159" s="16" t="s">
        <v>80</v>
      </c>
      <c r="BK159" s="162">
        <f>ROUND(I159*H159,2)</f>
        <v>0</v>
      </c>
      <c r="BL159" s="16" t="s">
        <v>86</v>
      </c>
      <c r="BM159" s="161" t="s">
        <v>1034</v>
      </c>
    </row>
    <row r="160" spans="1:65" s="13" customFormat="1" x14ac:dyDescent="0.2">
      <c r="B160" s="163"/>
      <c r="D160" s="164" t="s">
        <v>182</v>
      </c>
      <c r="F160" s="166" t="s">
        <v>1035</v>
      </c>
      <c r="H160" s="167">
        <v>65.260000000000005</v>
      </c>
      <c r="L160" s="163"/>
      <c r="M160" s="168"/>
      <c r="N160" s="169"/>
      <c r="O160" s="169"/>
      <c r="P160" s="169"/>
      <c r="Q160" s="169"/>
      <c r="R160" s="169"/>
      <c r="S160" s="169"/>
      <c r="T160" s="170"/>
      <c r="AT160" s="165" t="s">
        <v>182</v>
      </c>
      <c r="AU160" s="165" t="s">
        <v>80</v>
      </c>
      <c r="AV160" s="13" t="s">
        <v>80</v>
      </c>
      <c r="AW160" s="13" t="s">
        <v>3</v>
      </c>
      <c r="AX160" s="13" t="s">
        <v>76</v>
      </c>
      <c r="AY160" s="165" t="s">
        <v>175</v>
      </c>
    </row>
    <row r="161" spans="1:65" s="2" customFormat="1" ht="24.2" customHeight="1" x14ac:dyDescent="0.2">
      <c r="A161" s="28"/>
      <c r="B161" s="149"/>
      <c r="C161" s="150">
        <v>19</v>
      </c>
      <c r="D161" s="150" t="s">
        <v>177</v>
      </c>
      <c r="E161" s="151" t="s">
        <v>1036</v>
      </c>
      <c r="F161" s="152" t="s">
        <v>298</v>
      </c>
      <c r="G161" s="153" t="s">
        <v>282</v>
      </c>
      <c r="H161" s="154">
        <v>3.2629999999999999</v>
      </c>
      <c r="I161" s="155"/>
      <c r="J161" s="155"/>
      <c r="K161" s="156"/>
      <c r="L161" s="29"/>
      <c r="M161" s="157" t="s">
        <v>1</v>
      </c>
      <c r="N161" s="158" t="s">
        <v>35</v>
      </c>
      <c r="O161" s="159">
        <v>0</v>
      </c>
      <c r="P161" s="159">
        <f>O161*H161</f>
        <v>0</v>
      </c>
      <c r="Q161" s="159">
        <v>0</v>
      </c>
      <c r="R161" s="159">
        <f>Q161*H161</f>
        <v>0</v>
      </c>
      <c r="S161" s="159">
        <v>0</v>
      </c>
      <c r="T161" s="160">
        <f>S161*H161</f>
        <v>0</v>
      </c>
      <c r="U161" s="28"/>
      <c r="V161" s="28"/>
      <c r="W161" s="28"/>
      <c r="X161" s="28"/>
      <c r="Y161" s="28"/>
      <c r="Z161" s="28"/>
      <c r="AA161" s="28"/>
      <c r="AB161" s="28"/>
      <c r="AC161" s="28"/>
      <c r="AD161" s="28"/>
      <c r="AE161" s="28"/>
      <c r="AR161" s="161" t="s">
        <v>86</v>
      </c>
      <c r="AT161" s="161" t="s">
        <v>177</v>
      </c>
      <c r="AU161" s="161" t="s">
        <v>80</v>
      </c>
      <c r="AY161" s="16" t="s">
        <v>175</v>
      </c>
      <c r="BE161" s="162">
        <f>IF(N161="základná",J161,0)</f>
        <v>0</v>
      </c>
      <c r="BF161" s="162">
        <f>IF(N161="znížená",J161,0)</f>
        <v>0</v>
      </c>
      <c r="BG161" s="162">
        <f>IF(N161="zákl. prenesená",J161,0)</f>
        <v>0</v>
      </c>
      <c r="BH161" s="162">
        <f>IF(N161="zníž. prenesená",J161,0)</f>
        <v>0</v>
      </c>
      <c r="BI161" s="162">
        <f>IF(N161="nulová",J161,0)</f>
        <v>0</v>
      </c>
      <c r="BJ161" s="16" t="s">
        <v>80</v>
      </c>
      <c r="BK161" s="162">
        <f>ROUND(I161*H161,2)</f>
        <v>0</v>
      </c>
      <c r="BL161" s="16" t="s">
        <v>86</v>
      </c>
      <c r="BM161" s="161" t="s">
        <v>1037</v>
      </c>
    </row>
    <row r="162" spans="1:65" s="2" customFormat="1" ht="24.2" customHeight="1" x14ac:dyDescent="0.2">
      <c r="A162" s="28"/>
      <c r="B162" s="149"/>
      <c r="C162" s="150">
        <v>20</v>
      </c>
      <c r="D162" s="150" t="s">
        <v>177</v>
      </c>
      <c r="E162" s="151" t="s">
        <v>1038</v>
      </c>
      <c r="F162" s="152" t="s">
        <v>302</v>
      </c>
      <c r="G162" s="153" t="s">
        <v>282</v>
      </c>
      <c r="H162" s="154">
        <v>6.5259999999999998</v>
      </c>
      <c r="I162" s="155"/>
      <c r="J162" s="155"/>
      <c r="K162" s="156"/>
      <c r="L162" s="29"/>
      <c r="M162" s="157" t="s">
        <v>1</v>
      </c>
      <c r="N162" s="158" t="s">
        <v>35</v>
      </c>
      <c r="O162" s="159">
        <v>0</v>
      </c>
      <c r="P162" s="159">
        <f>O162*H162</f>
        <v>0</v>
      </c>
      <c r="Q162" s="159">
        <v>0</v>
      </c>
      <c r="R162" s="159">
        <f>Q162*H162</f>
        <v>0</v>
      </c>
      <c r="S162" s="159">
        <v>0</v>
      </c>
      <c r="T162" s="160">
        <f>S162*H162</f>
        <v>0</v>
      </c>
      <c r="U162" s="28"/>
      <c r="V162" s="28"/>
      <c r="W162" s="28"/>
      <c r="X162" s="28"/>
      <c r="Y162" s="28"/>
      <c r="Z162" s="28"/>
      <c r="AA162" s="28"/>
      <c r="AB162" s="28"/>
      <c r="AC162" s="28"/>
      <c r="AD162" s="28"/>
      <c r="AE162" s="28"/>
      <c r="AR162" s="161" t="s">
        <v>86</v>
      </c>
      <c r="AT162" s="161" t="s">
        <v>177</v>
      </c>
      <c r="AU162" s="161" t="s">
        <v>80</v>
      </c>
      <c r="AY162" s="16" t="s">
        <v>175</v>
      </c>
      <c r="BE162" s="162">
        <f>IF(N162="základná",J162,0)</f>
        <v>0</v>
      </c>
      <c r="BF162" s="162">
        <f>IF(N162="znížená",J162,0)</f>
        <v>0</v>
      </c>
      <c r="BG162" s="162">
        <f>IF(N162="zákl. prenesená",J162,0)</f>
        <v>0</v>
      </c>
      <c r="BH162" s="162">
        <f>IF(N162="zníž. prenesená",J162,0)</f>
        <v>0</v>
      </c>
      <c r="BI162" s="162">
        <f>IF(N162="nulová",J162,0)</f>
        <v>0</v>
      </c>
      <c r="BJ162" s="16" t="s">
        <v>80</v>
      </c>
      <c r="BK162" s="162">
        <f>ROUND(I162*H162,2)</f>
        <v>0</v>
      </c>
      <c r="BL162" s="16" t="s">
        <v>86</v>
      </c>
      <c r="BM162" s="161" t="s">
        <v>1039</v>
      </c>
    </row>
    <row r="163" spans="1:65" s="13" customFormat="1" x14ac:dyDescent="0.2">
      <c r="B163" s="163"/>
      <c r="D163" s="164" t="s">
        <v>182</v>
      </c>
      <c r="F163" s="166" t="s">
        <v>1040</v>
      </c>
      <c r="H163" s="167">
        <v>6.5259999999999998</v>
      </c>
      <c r="L163" s="163"/>
      <c r="M163" s="168"/>
      <c r="N163" s="169"/>
      <c r="O163" s="169"/>
      <c r="P163" s="169"/>
      <c r="Q163" s="169"/>
      <c r="R163" s="169"/>
      <c r="S163" s="169"/>
      <c r="T163" s="170"/>
      <c r="AT163" s="165" t="s">
        <v>182</v>
      </c>
      <c r="AU163" s="165" t="s">
        <v>80</v>
      </c>
      <c r="AV163" s="13" t="s">
        <v>80</v>
      </c>
      <c r="AW163" s="13" t="s">
        <v>3</v>
      </c>
      <c r="AX163" s="13" t="s">
        <v>76</v>
      </c>
      <c r="AY163" s="165" t="s">
        <v>175</v>
      </c>
    </row>
    <row r="164" spans="1:65" s="2" customFormat="1" ht="24.2" customHeight="1" x14ac:dyDescent="0.2">
      <c r="A164" s="28"/>
      <c r="B164" s="149"/>
      <c r="C164" s="150">
        <v>21</v>
      </c>
      <c r="D164" s="150" t="s">
        <v>177</v>
      </c>
      <c r="E164" s="151" t="s">
        <v>1041</v>
      </c>
      <c r="F164" s="152" t="s">
        <v>1042</v>
      </c>
      <c r="G164" s="153" t="s">
        <v>282</v>
      </c>
      <c r="H164" s="154">
        <v>3.2629999999999999</v>
      </c>
      <c r="I164" s="155"/>
      <c r="J164" s="155"/>
      <c r="K164" s="156"/>
      <c r="L164" s="29"/>
      <c r="M164" s="157" t="s">
        <v>1</v>
      </c>
      <c r="N164" s="158" t="s">
        <v>35</v>
      </c>
      <c r="O164" s="159">
        <v>0</v>
      </c>
      <c r="P164" s="159">
        <f>O164*H164</f>
        <v>0</v>
      </c>
      <c r="Q164" s="159">
        <v>0</v>
      </c>
      <c r="R164" s="159">
        <f>Q164*H164</f>
        <v>0</v>
      </c>
      <c r="S164" s="159">
        <v>0</v>
      </c>
      <c r="T164" s="160">
        <f>S164*H164</f>
        <v>0</v>
      </c>
      <c r="U164" s="28"/>
      <c r="V164" s="28"/>
      <c r="W164" s="28"/>
      <c r="X164" s="28"/>
      <c r="Y164" s="28"/>
      <c r="Z164" s="28"/>
      <c r="AA164" s="28"/>
      <c r="AB164" s="28"/>
      <c r="AC164" s="28"/>
      <c r="AD164" s="28"/>
      <c r="AE164" s="28"/>
      <c r="AR164" s="161" t="s">
        <v>86</v>
      </c>
      <c r="AT164" s="161" t="s">
        <v>177</v>
      </c>
      <c r="AU164" s="161" t="s">
        <v>80</v>
      </c>
      <c r="AY164" s="16" t="s">
        <v>175</v>
      </c>
      <c r="BE164" s="162">
        <f>IF(N164="základná",J164,0)</f>
        <v>0</v>
      </c>
      <c r="BF164" s="162">
        <f>IF(N164="znížená",J164,0)</f>
        <v>0</v>
      </c>
      <c r="BG164" s="162">
        <f>IF(N164="zákl. prenesená",J164,0)</f>
        <v>0</v>
      </c>
      <c r="BH164" s="162">
        <f>IF(N164="zníž. prenesená",J164,0)</f>
        <v>0</v>
      </c>
      <c r="BI164" s="162">
        <f>IF(N164="nulová",J164,0)</f>
        <v>0</v>
      </c>
      <c r="BJ164" s="16" t="s">
        <v>80</v>
      </c>
      <c r="BK164" s="162">
        <f>ROUND(I164*H164,2)</f>
        <v>0</v>
      </c>
      <c r="BL164" s="16" t="s">
        <v>86</v>
      </c>
      <c r="BM164" s="161" t="s">
        <v>1043</v>
      </c>
    </row>
    <row r="165" spans="1:65" s="12" customFormat="1" ht="25.9" customHeight="1" x14ac:dyDescent="0.2">
      <c r="B165" s="137"/>
      <c r="D165" s="138" t="s">
        <v>68</v>
      </c>
      <c r="E165" s="139" t="s">
        <v>314</v>
      </c>
      <c r="F165" s="139" t="s">
        <v>315</v>
      </c>
      <c r="J165" s="140"/>
      <c r="L165" s="137"/>
      <c r="M165" s="141"/>
      <c r="N165" s="142"/>
      <c r="O165" s="142"/>
      <c r="P165" s="143">
        <f>P166+P180</f>
        <v>7.1633900000000006</v>
      </c>
      <c r="Q165" s="142"/>
      <c r="R165" s="143">
        <f>R166+R180</f>
        <v>0.15509999999999999</v>
      </c>
      <c r="S165" s="142"/>
      <c r="T165" s="144">
        <f>T166+T180</f>
        <v>0</v>
      </c>
      <c r="AR165" s="138" t="s">
        <v>80</v>
      </c>
      <c r="AT165" s="145" t="s">
        <v>68</v>
      </c>
      <c r="AU165" s="145" t="s">
        <v>69</v>
      </c>
      <c r="AY165" s="138" t="s">
        <v>175</v>
      </c>
      <c r="BK165" s="146">
        <f>BK166+BK180</f>
        <v>0</v>
      </c>
    </row>
    <row r="166" spans="1:65" s="12" customFormat="1" ht="22.9" customHeight="1" x14ac:dyDescent="0.2">
      <c r="B166" s="137"/>
      <c r="D166" s="138" t="s">
        <v>68</v>
      </c>
      <c r="E166" s="147" t="s">
        <v>1044</v>
      </c>
      <c r="F166" s="147" t="s">
        <v>1045</v>
      </c>
      <c r="J166" s="148"/>
      <c r="L166" s="137"/>
      <c r="M166" s="141"/>
      <c r="N166" s="142"/>
      <c r="O166" s="142"/>
      <c r="P166" s="143">
        <f>SUM(P167:P179)</f>
        <v>6.8622900000000007</v>
      </c>
      <c r="Q166" s="142"/>
      <c r="R166" s="143">
        <f>SUM(R167:R179)</f>
        <v>0.14692</v>
      </c>
      <c r="S166" s="142"/>
      <c r="T166" s="144">
        <f>SUM(T167:T179)</f>
        <v>0</v>
      </c>
      <c r="AR166" s="138" t="s">
        <v>80</v>
      </c>
      <c r="AT166" s="145" t="s">
        <v>68</v>
      </c>
      <c r="AU166" s="145" t="s">
        <v>76</v>
      </c>
      <c r="AY166" s="138" t="s">
        <v>175</v>
      </c>
      <c r="BK166" s="146">
        <f>SUM(BK167:BK179)</f>
        <v>0</v>
      </c>
    </row>
    <row r="167" spans="1:65" s="2" customFormat="1" ht="16.5" customHeight="1" x14ac:dyDescent="0.2">
      <c r="A167" s="28"/>
      <c r="B167" s="149"/>
      <c r="C167" s="150">
        <v>22</v>
      </c>
      <c r="D167" s="150" t="s">
        <v>177</v>
      </c>
      <c r="E167" s="151" t="s">
        <v>1046</v>
      </c>
      <c r="F167" s="152" t="s">
        <v>1047</v>
      </c>
      <c r="G167" s="153" t="s">
        <v>180</v>
      </c>
      <c r="H167" s="154">
        <v>16.079999999999998</v>
      </c>
      <c r="I167" s="155"/>
      <c r="J167" s="155"/>
      <c r="K167" s="156"/>
      <c r="L167" s="29"/>
      <c r="M167" s="157" t="s">
        <v>1</v>
      </c>
      <c r="N167" s="158" t="s">
        <v>35</v>
      </c>
      <c r="O167" s="159">
        <v>0.03</v>
      </c>
      <c r="P167" s="159">
        <f>O167*H167</f>
        <v>0.48239999999999994</v>
      </c>
      <c r="Q167" s="159">
        <v>0</v>
      </c>
      <c r="R167" s="159">
        <f>Q167*H167</f>
        <v>0</v>
      </c>
      <c r="S167" s="159">
        <v>0</v>
      </c>
      <c r="T167" s="160">
        <f>S167*H167</f>
        <v>0</v>
      </c>
      <c r="U167" s="28"/>
      <c r="V167" s="28"/>
      <c r="W167" s="28"/>
      <c r="X167" s="28"/>
      <c r="Y167" s="28"/>
      <c r="Z167" s="28"/>
      <c r="AA167" s="28"/>
      <c r="AB167" s="28"/>
      <c r="AC167" s="28"/>
      <c r="AD167" s="28"/>
      <c r="AE167" s="28"/>
      <c r="AR167" s="161" t="s">
        <v>243</v>
      </c>
      <c r="AT167" s="161" t="s">
        <v>177</v>
      </c>
      <c r="AU167" s="161" t="s">
        <v>80</v>
      </c>
      <c r="AY167" s="16" t="s">
        <v>175</v>
      </c>
      <c r="BE167" s="162">
        <f>IF(N167="základná",J167,0)</f>
        <v>0</v>
      </c>
      <c r="BF167" s="162">
        <f>IF(N167="znížená",J167,0)</f>
        <v>0</v>
      </c>
      <c r="BG167" s="162">
        <f>IF(N167="zákl. prenesená",J167,0)</f>
        <v>0</v>
      </c>
      <c r="BH167" s="162">
        <f>IF(N167="zníž. prenesená",J167,0)</f>
        <v>0</v>
      </c>
      <c r="BI167" s="162">
        <f>IF(N167="nulová",J167,0)</f>
        <v>0</v>
      </c>
      <c r="BJ167" s="16" t="s">
        <v>80</v>
      </c>
      <c r="BK167" s="162">
        <f>ROUND(I167*H167,2)</f>
        <v>0</v>
      </c>
      <c r="BL167" s="16" t="s">
        <v>243</v>
      </c>
      <c r="BM167" s="161" t="s">
        <v>1048</v>
      </c>
    </row>
    <row r="168" spans="1:65" s="13" customFormat="1" x14ac:dyDescent="0.2">
      <c r="B168" s="163"/>
      <c r="D168" s="164" t="s">
        <v>182</v>
      </c>
      <c r="E168" s="165" t="s">
        <v>1</v>
      </c>
      <c r="F168" s="166" t="s">
        <v>1049</v>
      </c>
      <c r="H168" s="167">
        <v>16.079999999999998</v>
      </c>
      <c r="L168" s="163"/>
      <c r="M168" s="168"/>
      <c r="N168" s="169"/>
      <c r="O168" s="169"/>
      <c r="P168" s="169"/>
      <c r="Q168" s="169"/>
      <c r="R168" s="169"/>
      <c r="S168" s="169"/>
      <c r="T168" s="170"/>
      <c r="AT168" s="165" t="s">
        <v>182</v>
      </c>
      <c r="AU168" s="165" t="s">
        <v>80</v>
      </c>
      <c r="AV168" s="13" t="s">
        <v>80</v>
      </c>
      <c r="AW168" s="13" t="s">
        <v>25</v>
      </c>
      <c r="AX168" s="13" t="s">
        <v>76</v>
      </c>
      <c r="AY168" s="165" t="s">
        <v>175</v>
      </c>
    </row>
    <row r="169" spans="1:65" s="2" customFormat="1" ht="16.5" customHeight="1" x14ac:dyDescent="0.2">
      <c r="A169" s="28"/>
      <c r="B169" s="149"/>
      <c r="C169" s="178">
        <v>23</v>
      </c>
      <c r="D169" s="178" t="s">
        <v>324</v>
      </c>
      <c r="E169" s="179" t="s">
        <v>1050</v>
      </c>
      <c r="F169" s="180" t="s">
        <v>1051</v>
      </c>
      <c r="G169" s="181" t="s">
        <v>180</v>
      </c>
      <c r="H169" s="182">
        <v>19.295999999999999</v>
      </c>
      <c r="I169" s="183"/>
      <c r="J169" s="183"/>
      <c r="K169" s="184"/>
      <c r="L169" s="185"/>
      <c r="M169" s="186" t="s">
        <v>1</v>
      </c>
      <c r="N169" s="187" t="s">
        <v>35</v>
      </c>
      <c r="O169" s="159">
        <v>0</v>
      </c>
      <c r="P169" s="159">
        <f>O169*H169</f>
        <v>0</v>
      </c>
      <c r="Q169" s="159">
        <v>4.0000000000000002E-4</v>
      </c>
      <c r="R169" s="159">
        <f>Q169*H169</f>
        <v>7.7184000000000003E-3</v>
      </c>
      <c r="S169" s="159">
        <v>0</v>
      </c>
      <c r="T169" s="160">
        <f>S169*H169</f>
        <v>0</v>
      </c>
      <c r="U169" s="28"/>
      <c r="V169" s="28"/>
      <c r="W169" s="28"/>
      <c r="X169" s="28"/>
      <c r="Y169" s="28"/>
      <c r="Z169" s="28"/>
      <c r="AA169" s="28"/>
      <c r="AB169" s="28"/>
      <c r="AC169" s="28"/>
      <c r="AD169" s="28"/>
      <c r="AE169" s="28"/>
      <c r="AR169" s="161" t="s">
        <v>327</v>
      </c>
      <c r="AT169" s="161" t="s">
        <v>324</v>
      </c>
      <c r="AU169" s="161" t="s">
        <v>80</v>
      </c>
      <c r="AY169" s="16" t="s">
        <v>175</v>
      </c>
      <c r="BE169" s="162">
        <f>IF(N169="základná",J169,0)</f>
        <v>0</v>
      </c>
      <c r="BF169" s="162">
        <f>IF(N169="znížená",J169,0)</f>
        <v>0</v>
      </c>
      <c r="BG169" s="162">
        <f>IF(N169="zákl. prenesená",J169,0)</f>
        <v>0</v>
      </c>
      <c r="BH169" s="162">
        <f>IF(N169="zníž. prenesená",J169,0)</f>
        <v>0</v>
      </c>
      <c r="BI169" s="162">
        <f>IF(N169="nulová",J169,0)</f>
        <v>0</v>
      </c>
      <c r="BJ169" s="16" t="s">
        <v>80</v>
      </c>
      <c r="BK169" s="162">
        <f>ROUND(I169*H169,2)</f>
        <v>0</v>
      </c>
      <c r="BL169" s="16" t="s">
        <v>243</v>
      </c>
      <c r="BM169" s="161" t="s">
        <v>1052</v>
      </c>
    </row>
    <row r="170" spans="1:65" s="13" customFormat="1" x14ac:dyDescent="0.2">
      <c r="B170" s="163"/>
      <c r="D170" s="164" t="s">
        <v>182</v>
      </c>
      <c r="F170" s="166" t="s">
        <v>1053</v>
      </c>
      <c r="H170" s="167">
        <v>19.295999999999999</v>
      </c>
      <c r="L170" s="163"/>
      <c r="M170" s="168"/>
      <c r="N170" s="169"/>
      <c r="O170" s="169"/>
      <c r="P170" s="169"/>
      <c r="Q170" s="169"/>
      <c r="R170" s="169"/>
      <c r="S170" s="169"/>
      <c r="T170" s="170"/>
      <c r="AT170" s="165" t="s">
        <v>182</v>
      </c>
      <c r="AU170" s="165" t="s">
        <v>80</v>
      </c>
      <c r="AV170" s="13" t="s">
        <v>80</v>
      </c>
      <c r="AW170" s="13" t="s">
        <v>3</v>
      </c>
      <c r="AX170" s="13" t="s">
        <v>76</v>
      </c>
      <c r="AY170" s="165" t="s">
        <v>175</v>
      </c>
    </row>
    <row r="171" spans="1:65" s="2" customFormat="1" ht="24.2" customHeight="1" x14ac:dyDescent="0.2">
      <c r="A171" s="28"/>
      <c r="B171" s="149"/>
      <c r="C171" s="150">
        <v>24</v>
      </c>
      <c r="D171" s="150" t="s">
        <v>177</v>
      </c>
      <c r="E171" s="151" t="s">
        <v>1054</v>
      </c>
      <c r="F171" s="152" t="s">
        <v>1055</v>
      </c>
      <c r="G171" s="153" t="s">
        <v>180</v>
      </c>
      <c r="H171" s="154">
        <v>10.050000000000001</v>
      </c>
      <c r="I171" s="155"/>
      <c r="J171" s="155"/>
      <c r="K171" s="156"/>
      <c r="L171" s="29"/>
      <c r="M171" s="157" t="s">
        <v>1</v>
      </c>
      <c r="N171" s="158" t="s">
        <v>35</v>
      </c>
      <c r="O171" s="159">
        <v>0.16500000000000001</v>
      </c>
      <c r="P171" s="159">
        <f>O171*H171</f>
        <v>1.6582500000000002</v>
      </c>
      <c r="Q171" s="159">
        <v>8.0000000000000007E-5</v>
      </c>
      <c r="R171" s="159">
        <f>Q171*H171</f>
        <v>8.0400000000000014E-4</v>
      </c>
      <c r="S171" s="159">
        <v>0</v>
      </c>
      <c r="T171" s="160">
        <f>S171*H171</f>
        <v>0</v>
      </c>
      <c r="U171" s="28"/>
      <c r="V171" s="28"/>
      <c r="W171" s="28"/>
      <c r="X171" s="28"/>
      <c r="Y171" s="28"/>
      <c r="Z171" s="28"/>
      <c r="AA171" s="28"/>
      <c r="AB171" s="28"/>
      <c r="AC171" s="28"/>
      <c r="AD171" s="28"/>
      <c r="AE171" s="28"/>
      <c r="AR171" s="161" t="s">
        <v>243</v>
      </c>
      <c r="AT171" s="161" t="s">
        <v>177</v>
      </c>
      <c r="AU171" s="161" t="s">
        <v>80</v>
      </c>
      <c r="AY171" s="16" t="s">
        <v>175</v>
      </c>
      <c r="BE171" s="162">
        <f>IF(N171="základná",J171,0)</f>
        <v>0</v>
      </c>
      <c r="BF171" s="162">
        <f>IF(N171="znížená",J171,0)</f>
        <v>0</v>
      </c>
      <c r="BG171" s="162">
        <f>IF(N171="zákl. prenesená",J171,0)</f>
        <v>0</v>
      </c>
      <c r="BH171" s="162">
        <f>IF(N171="zníž. prenesená",J171,0)</f>
        <v>0</v>
      </c>
      <c r="BI171" s="162">
        <f>IF(N171="nulová",J171,0)</f>
        <v>0</v>
      </c>
      <c r="BJ171" s="16" t="s">
        <v>80</v>
      </c>
      <c r="BK171" s="162">
        <f>ROUND(I171*H171,2)</f>
        <v>0</v>
      </c>
      <c r="BL171" s="16" t="s">
        <v>243</v>
      </c>
      <c r="BM171" s="161" t="s">
        <v>1056</v>
      </c>
    </row>
    <row r="172" spans="1:65" s="13" customFormat="1" x14ac:dyDescent="0.2">
      <c r="B172" s="163"/>
      <c r="D172" s="164" t="s">
        <v>182</v>
      </c>
      <c r="E172" s="165" t="s">
        <v>1</v>
      </c>
      <c r="F172" s="166" t="s">
        <v>1057</v>
      </c>
      <c r="H172" s="167">
        <v>10.050000000000001</v>
      </c>
      <c r="L172" s="163"/>
      <c r="M172" s="168"/>
      <c r="N172" s="169"/>
      <c r="O172" s="169"/>
      <c r="P172" s="169"/>
      <c r="Q172" s="169"/>
      <c r="R172" s="169"/>
      <c r="S172" s="169"/>
      <c r="T172" s="170"/>
      <c r="AT172" s="165" t="s">
        <v>182</v>
      </c>
      <c r="AU172" s="165" t="s">
        <v>80</v>
      </c>
      <c r="AV172" s="13" t="s">
        <v>80</v>
      </c>
      <c r="AW172" s="13" t="s">
        <v>25</v>
      </c>
      <c r="AX172" s="13" t="s">
        <v>76</v>
      </c>
      <c r="AY172" s="165" t="s">
        <v>175</v>
      </c>
    </row>
    <row r="173" spans="1:65" s="2" customFormat="1" ht="24.2" customHeight="1" x14ac:dyDescent="0.2">
      <c r="A173" s="28"/>
      <c r="B173" s="149"/>
      <c r="C173" s="178">
        <v>25</v>
      </c>
      <c r="D173" s="178" t="s">
        <v>324</v>
      </c>
      <c r="E173" s="179" t="s">
        <v>1058</v>
      </c>
      <c r="F173" s="180" t="s">
        <v>1059</v>
      </c>
      <c r="G173" s="181" t="s">
        <v>180</v>
      </c>
      <c r="H173" s="182">
        <v>11.558</v>
      </c>
      <c r="I173" s="183"/>
      <c r="J173" s="183"/>
      <c r="K173" s="184"/>
      <c r="L173" s="185"/>
      <c r="M173" s="186" t="s">
        <v>1</v>
      </c>
      <c r="N173" s="187" t="s">
        <v>35</v>
      </c>
      <c r="O173" s="159">
        <v>0</v>
      </c>
      <c r="P173" s="159">
        <f>O173*H173</f>
        <v>0</v>
      </c>
      <c r="Q173" s="159">
        <v>2E-3</v>
      </c>
      <c r="R173" s="159">
        <f>Q173*H173</f>
        <v>2.3116000000000001E-2</v>
      </c>
      <c r="S173" s="159">
        <v>0</v>
      </c>
      <c r="T173" s="160">
        <f>S173*H173</f>
        <v>0</v>
      </c>
      <c r="U173" s="28"/>
      <c r="V173" s="28"/>
      <c r="W173" s="28"/>
      <c r="X173" s="28"/>
      <c r="Y173" s="28"/>
      <c r="Z173" s="28"/>
      <c r="AA173" s="28"/>
      <c r="AB173" s="28"/>
      <c r="AC173" s="28"/>
      <c r="AD173" s="28"/>
      <c r="AE173" s="28"/>
      <c r="AR173" s="161" t="s">
        <v>327</v>
      </c>
      <c r="AT173" s="161" t="s">
        <v>324</v>
      </c>
      <c r="AU173" s="161" t="s">
        <v>80</v>
      </c>
      <c r="AY173" s="16" t="s">
        <v>175</v>
      </c>
      <c r="BE173" s="162">
        <f>IF(N173="základná",J173,0)</f>
        <v>0</v>
      </c>
      <c r="BF173" s="162">
        <f>IF(N173="znížená",J173,0)</f>
        <v>0</v>
      </c>
      <c r="BG173" s="162">
        <f>IF(N173="zákl. prenesená",J173,0)</f>
        <v>0</v>
      </c>
      <c r="BH173" s="162">
        <f>IF(N173="zníž. prenesená",J173,0)</f>
        <v>0</v>
      </c>
      <c r="BI173" s="162">
        <f>IF(N173="nulová",J173,0)</f>
        <v>0</v>
      </c>
      <c r="BJ173" s="16" t="s">
        <v>80</v>
      </c>
      <c r="BK173" s="162">
        <f>ROUND(I173*H173,2)</f>
        <v>0</v>
      </c>
      <c r="BL173" s="16" t="s">
        <v>243</v>
      </c>
      <c r="BM173" s="161" t="s">
        <v>1060</v>
      </c>
    </row>
    <row r="174" spans="1:65" s="13" customFormat="1" x14ac:dyDescent="0.2">
      <c r="B174" s="163"/>
      <c r="D174" s="164" t="s">
        <v>182</v>
      </c>
      <c r="F174" s="166" t="s">
        <v>1061</v>
      </c>
      <c r="H174" s="167">
        <v>11.558</v>
      </c>
      <c r="L174" s="163"/>
      <c r="M174" s="168"/>
      <c r="N174" s="169"/>
      <c r="O174" s="169"/>
      <c r="P174" s="169"/>
      <c r="Q174" s="169"/>
      <c r="R174" s="169"/>
      <c r="S174" s="169"/>
      <c r="T174" s="170"/>
      <c r="AT174" s="165" t="s">
        <v>182</v>
      </c>
      <c r="AU174" s="165" t="s">
        <v>80</v>
      </c>
      <c r="AV174" s="13" t="s">
        <v>80</v>
      </c>
      <c r="AW174" s="13" t="s">
        <v>3</v>
      </c>
      <c r="AX174" s="13" t="s">
        <v>76</v>
      </c>
      <c r="AY174" s="165" t="s">
        <v>175</v>
      </c>
    </row>
    <row r="175" spans="1:65" s="2" customFormat="1" ht="24.2" customHeight="1" x14ac:dyDescent="0.2">
      <c r="A175" s="28"/>
      <c r="B175" s="149"/>
      <c r="C175" s="150">
        <v>26</v>
      </c>
      <c r="D175" s="150" t="s">
        <v>177</v>
      </c>
      <c r="E175" s="151" t="s">
        <v>1062</v>
      </c>
      <c r="F175" s="152" t="s">
        <v>1063</v>
      </c>
      <c r="G175" s="153" t="s">
        <v>180</v>
      </c>
      <c r="H175" s="154">
        <v>20.440000000000001</v>
      </c>
      <c r="I175" s="155"/>
      <c r="J175" s="155"/>
      <c r="K175" s="156"/>
      <c r="L175" s="29"/>
      <c r="M175" s="157" t="s">
        <v>1</v>
      </c>
      <c r="N175" s="158" t="s">
        <v>35</v>
      </c>
      <c r="O175" s="159">
        <v>0.23100000000000001</v>
      </c>
      <c r="P175" s="159">
        <f>O175*H175</f>
        <v>4.7216400000000007</v>
      </c>
      <c r="Q175" s="159">
        <v>5.4000000000000001E-4</v>
      </c>
      <c r="R175" s="159">
        <f>Q175*H175</f>
        <v>1.1037600000000002E-2</v>
      </c>
      <c r="S175" s="159">
        <v>0</v>
      </c>
      <c r="T175" s="160">
        <f>S175*H175</f>
        <v>0</v>
      </c>
      <c r="U175" s="28"/>
      <c r="V175" s="28"/>
      <c r="W175" s="28"/>
      <c r="X175" s="28"/>
      <c r="Y175" s="28"/>
      <c r="Z175" s="28"/>
      <c r="AA175" s="28"/>
      <c r="AB175" s="28"/>
      <c r="AC175" s="28"/>
      <c r="AD175" s="28"/>
      <c r="AE175" s="28"/>
      <c r="AR175" s="161" t="s">
        <v>243</v>
      </c>
      <c r="AT175" s="161" t="s">
        <v>177</v>
      </c>
      <c r="AU175" s="161" t="s">
        <v>80</v>
      </c>
      <c r="AY175" s="16" t="s">
        <v>175</v>
      </c>
      <c r="BE175" s="162">
        <f>IF(N175="základná",J175,0)</f>
        <v>0</v>
      </c>
      <c r="BF175" s="162">
        <f>IF(N175="znížená",J175,0)</f>
        <v>0</v>
      </c>
      <c r="BG175" s="162">
        <f>IF(N175="zákl. prenesená",J175,0)</f>
        <v>0</v>
      </c>
      <c r="BH175" s="162">
        <f>IF(N175="zníž. prenesená",J175,0)</f>
        <v>0</v>
      </c>
      <c r="BI175" s="162">
        <f>IF(N175="nulová",J175,0)</f>
        <v>0</v>
      </c>
      <c r="BJ175" s="16" t="s">
        <v>80</v>
      </c>
      <c r="BK175" s="162">
        <f>ROUND(I175*H175,2)</f>
        <v>0</v>
      </c>
      <c r="BL175" s="16" t="s">
        <v>243</v>
      </c>
      <c r="BM175" s="161" t="s">
        <v>1064</v>
      </c>
    </row>
    <row r="176" spans="1:65" s="13" customFormat="1" x14ac:dyDescent="0.2">
      <c r="B176" s="163"/>
      <c r="D176" s="164" t="s">
        <v>182</v>
      </c>
      <c r="E176" s="165" t="s">
        <v>1</v>
      </c>
      <c r="F176" s="166" t="s">
        <v>1065</v>
      </c>
      <c r="H176" s="167">
        <v>20.440000000000001</v>
      </c>
      <c r="L176" s="163"/>
      <c r="M176" s="168"/>
      <c r="N176" s="169"/>
      <c r="O176" s="169"/>
      <c r="P176" s="169"/>
      <c r="Q176" s="169"/>
      <c r="R176" s="169"/>
      <c r="S176" s="169"/>
      <c r="T176" s="170"/>
      <c r="AT176" s="165" t="s">
        <v>182</v>
      </c>
      <c r="AU176" s="165" t="s">
        <v>80</v>
      </c>
      <c r="AV176" s="13" t="s">
        <v>80</v>
      </c>
      <c r="AW176" s="13" t="s">
        <v>25</v>
      </c>
      <c r="AX176" s="13" t="s">
        <v>76</v>
      </c>
      <c r="AY176" s="165" t="s">
        <v>175</v>
      </c>
    </row>
    <row r="177" spans="1:65" s="2" customFormat="1" ht="24.2" customHeight="1" x14ac:dyDescent="0.2">
      <c r="A177" s="28"/>
      <c r="B177" s="149"/>
      <c r="C177" s="178">
        <v>27</v>
      </c>
      <c r="D177" s="178" t="s">
        <v>324</v>
      </c>
      <c r="E177" s="179" t="s">
        <v>1066</v>
      </c>
      <c r="F177" s="180" t="s">
        <v>2905</v>
      </c>
      <c r="G177" s="181" t="s">
        <v>180</v>
      </c>
      <c r="H177" s="182">
        <v>24.527999999999999</v>
      </c>
      <c r="I177" s="183"/>
      <c r="J177" s="183"/>
      <c r="K177" s="184"/>
      <c r="L177" s="185"/>
      <c r="M177" s="186" t="s">
        <v>1</v>
      </c>
      <c r="N177" s="187" t="s">
        <v>35</v>
      </c>
      <c r="O177" s="159">
        <v>0</v>
      </c>
      <c r="P177" s="159">
        <f>O177*H177</f>
        <v>0</v>
      </c>
      <c r="Q177" s="159">
        <v>4.2500000000000003E-3</v>
      </c>
      <c r="R177" s="159">
        <f>Q177*H177</f>
        <v>0.104244</v>
      </c>
      <c r="S177" s="159">
        <v>0</v>
      </c>
      <c r="T177" s="160">
        <f>S177*H177</f>
        <v>0</v>
      </c>
      <c r="U177" s="28"/>
      <c r="V177" s="28"/>
      <c r="W177" s="28"/>
      <c r="X177" s="28"/>
      <c r="Y177" s="28"/>
      <c r="Z177" s="28"/>
      <c r="AA177" s="28"/>
      <c r="AB177" s="28"/>
      <c r="AC177" s="28"/>
      <c r="AD177" s="28"/>
      <c r="AE177" s="28"/>
      <c r="AR177" s="161" t="s">
        <v>327</v>
      </c>
      <c r="AT177" s="161" t="s">
        <v>324</v>
      </c>
      <c r="AU177" s="161" t="s">
        <v>80</v>
      </c>
      <c r="AY177" s="16" t="s">
        <v>175</v>
      </c>
      <c r="BE177" s="162">
        <f>IF(N177="základná",J177,0)</f>
        <v>0</v>
      </c>
      <c r="BF177" s="162">
        <f>IF(N177="znížená",J177,0)</f>
        <v>0</v>
      </c>
      <c r="BG177" s="162">
        <f>IF(N177="zákl. prenesená",J177,0)</f>
        <v>0</v>
      </c>
      <c r="BH177" s="162">
        <f>IF(N177="zníž. prenesená",J177,0)</f>
        <v>0</v>
      </c>
      <c r="BI177" s="162">
        <f>IF(N177="nulová",J177,0)</f>
        <v>0</v>
      </c>
      <c r="BJ177" s="16" t="s">
        <v>80</v>
      </c>
      <c r="BK177" s="162">
        <f>ROUND(I177*H177,2)</f>
        <v>0</v>
      </c>
      <c r="BL177" s="16" t="s">
        <v>243</v>
      </c>
      <c r="BM177" s="161" t="s">
        <v>1067</v>
      </c>
    </row>
    <row r="178" spans="1:65" s="13" customFormat="1" x14ac:dyDescent="0.2">
      <c r="B178" s="163"/>
      <c r="D178" s="164" t="s">
        <v>182</v>
      </c>
      <c r="F178" s="166" t="s">
        <v>1068</v>
      </c>
      <c r="H178" s="167">
        <v>24.527999999999999</v>
      </c>
      <c r="L178" s="163"/>
      <c r="M178" s="168"/>
      <c r="N178" s="169"/>
      <c r="O178" s="169"/>
      <c r="P178" s="169"/>
      <c r="Q178" s="169"/>
      <c r="R178" s="169"/>
      <c r="S178" s="169"/>
      <c r="T178" s="170"/>
      <c r="AT178" s="165" t="s">
        <v>182</v>
      </c>
      <c r="AU178" s="165" t="s">
        <v>80</v>
      </c>
      <c r="AV178" s="13" t="s">
        <v>80</v>
      </c>
      <c r="AW178" s="13" t="s">
        <v>3</v>
      </c>
      <c r="AX178" s="13" t="s">
        <v>76</v>
      </c>
      <c r="AY178" s="165" t="s">
        <v>175</v>
      </c>
    </row>
    <row r="179" spans="1:65" s="2" customFormat="1" ht="24.2" customHeight="1" x14ac:dyDescent="0.2">
      <c r="A179" s="28"/>
      <c r="B179" s="149"/>
      <c r="C179" s="150">
        <v>28</v>
      </c>
      <c r="D179" s="150" t="s">
        <v>177</v>
      </c>
      <c r="E179" s="151" t="s">
        <v>1069</v>
      </c>
      <c r="F179" s="152" t="s">
        <v>1070</v>
      </c>
      <c r="G179" s="153" t="s">
        <v>349</v>
      </c>
      <c r="H179" s="154">
        <v>2.9729999999999999</v>
      </c>
      <c r="I179" s="155"/>
      <c r="J179" s="155"/>
      <c r="K179" s="156"/>
      <c r="L179" s="29"/>
      <c r="M179" s="157" t="s">
        <v>1</v>
      </c>
      <c r="N179" s="158" t="s">
        <v>35</v>
      </c>
      <c r="O179" s="159">
        <v>0</v>
      </c>
      <c r="P179" s="159">
        <f>O179*H179</f>
        <v>0</v>
      </c>
      <c r="Q179" s="159">
        <v>0</v>
      </c>
      <c r="R179" s="159">
        <f>Q179*H179</f>
        <v>0</v>
      </c>
      <c r="S179" s="159">
        <v>0</v>
      </c>
      <c r="T179" s="160">
        <f>S179*H179</f>
        <v>0</v>
      </c>
      <c r="U179" s="28"/>
      <c r="V179" s="28"/>
      <c r="W179" s="28"/>
      <c r="X179" s="28"/>
      <c r="Y179" s="28"/>
      <c r="Z179" s="28"/>
      <c r="AA179" s="28"/>
      <c r="AB179" s="28"/>
      <c r="AC179" s="28"/>
      <c r="AD179" s="28"/>
      <c r="AE179" s="28"/>
      <c r="AR179" s="161" t="s">
        <v>243</v>
      </c>
      <c r="AT179" s="161" t="s">
        <v>177</v>
      </c>
      <c r="AU179" s="161" t="s">
        <v>80</v>
      </c>
      <c r="AY179" s="16" t="s">
        <v>175</v>
      </c>
      <c r="BE179" s="162">
        <f>IF(N179="základná",J179,0)</f>
        <v>0</v>
      </c>
      <c r="BF179" s="162">
        <f>IF(N179="znížená",J179,0)</f>
        <v>0</v>
      </c>
      <c r="BG179" s="162">
        <f>IF(N179="zákl. prenesená",J179,0)</f>
        <v>0</v>
      </c>
      <c r="BH179" s="162">
        <f>IF(N179="zníž. prenesená",J179,0)</f>
        <v>0</v>
      </c>
      <c r="BI179" s="162">
        <f>IF(N179="nulová",J179,0)</f>
        <v>0</v>
      </c>
      <c r="BJ179" s="16" t="s">
        <v>80</v>
      </c>
      <c r="BK179" s="162">
        <f>ROUND(I179*H179,2)</f>
        <v>0</v>
      </c>
      <c r="BL179" s="16" t="s">
        <v>243</v>
      </c>
      <c r="BM179" s="161" t="s">
        <v>1071</v>
      </c>
    </row>
    <row r="180" spans="1:65" s="12" customFormat="1" ht="22.9" customHeight="1" x14ac:dyDescent="0.2">
      <c r="B180" s="137"/>
      <c r="D180" s="138" t="s">
        <v>68</v>
      </c>
      <c r="E180" s="147" t="s">
        <v>380</v>
      </c>
      <c r="F180" s="147" t="s">
        <v>381</v>
      </c>
      <c r="J180" s="148"/>
      <c r="L180" s="137"/>
      <c r="M180" s="141"/>
      <c r="N180" s="142"/>
      <c r="O180" s="142"/>
      <c r="P180" s="143">
        <f>SUM(P181:P183)</f>
        <v>0.30109999999999998</v>
      </c>
      <c r="Q180" s="142"/>
      <c r="R180" s="143">
        <f>SUM(R181:R183)</f>
        <v>8.1799999999999998E-3</v>
      </c>
      <c r="S180" s="142"/>
      <c r="T180" s="144">
        <f>SUM(T181:T183)</f>
        <v>0</v>
      </c>
      <c r="AR180" s="138" t="s">
        <v>80</v>
      </c>
      <c r="AT180" s="145" t="s">
        <v>68</v>
      </c>
      <c r="AU180" s="145" t="s">
        <v>76</v>
      </c>
      <c r="AY180" s="138" t="s">
        <v>175</v>
      </c>
      <c r="BK180" s="146">
        <f>SUM(BK181:BK183)</f>
        <v>0</v>
      </c>
    </row>
    <row r="181" spans="1:65" s="2" customFormat="1" ht="24.2" customHeight="1" x14ac:dyDescent="0.2">
      <c r="A181" s="28"/>
      <c r="B181" s="149"/>
      <c r="C181" s="150">
        <v>29</v>
      </c>
      <c r="D181" s="150" t="s">
        <v>177</v>
      </c>
      <c r="E181" s="151" t="s">
        <v>1072</v>
      </c>
      <c r="F181" s="152" t="s">
        <v>1073</v>
      </c>
      <c r="G181" s="153" t="s">
        <v>275</v>
      </c>
      <c r="H181" s="154">
        <v>1</v>
      </c>
      <c r="I181" s="155"/>
      <c r="J181" s="155"/>
      <c r="K181" s="156"/>
      <c r="L181" s="29"/>
      <c r="M181" s="157" t="s">
        <v>1</v>
      </c>
      <c r="N181" s="158" t="s">
        <v>35</v>
      </c>
      <c r="O181" s="159">
        <v>0.30109999999999998</v>
      </c>
      <c r="P181" s="159">
        <f>O181*H181</f>
        <v>0.30109999999999998</v>
      </c>
      <c r="Q181" s="159">
        <v>6.0000000000000002E-5</v>
      </c>
      <c r="R181" s="159">
        <f>Q181*H181</f>
        <v>6.0000000000000002E-5</v>
      </c>
      <c r="S181" s="159">
        <v>0</v>
      </c>
      <c r="T181" s="160">
        <f>S181*H181</f>
        <v>0</v>
      </c>
      <c r="U181" s="28"/>
      <c r="V181" s="28"/>
      <c r="W181" s="28"/>
      <c r="X181" s="28"/>
      <c r="Y181" s="28"/>
      <c r="Z181" s="28"/>
      <c r="AA181" s="28"/>
      <c r="AB181" s="28"/>
      <c r="AC181" s="28"/>
      <c r="AD181" s="28"/>
      <c r="AE181" s="28"/>
      <c r="AR181" s="161" t="s">
        <v>243</v>
      </c>
      <c r="AT181" s="161" t="s">
        <v>177</v>
      </c>
      <c r="AU181" s="161" t="s">
        <v>80</v>
      </c>
      <c r="AY181" s="16" t="s">
        <v>175</v>
      </c>
      <c r="BE181" s="162">
        <f>IF(N181="základná",J181,0)</f>
        <v>0</v>
      </c>
      <c r="BF181" s="162">
        <f>IF(N181="znížená",J181,0)</f>
        <v>0</v>
      </c>
      <c r="BG181" s="162">
        <f>IF(N181="zákl. prenesená",J181,0)</f>
        <v>0</v>
      </c>
      <c r="BH181" s="162">
        <f>IF(N181="zníž. prenesená",J181,0)</f>
        <v>0</v>
      </c>
      <c r="BI181" s="162">
        <f>IF(N181="nulová",J181,0)</f>
        <v>0</v>
      </c>
      <c r="BJ181" s="16" t="s">
        <v>80</v>
      </c>
      <c r="BK181" s="162">
        <f>ROUND(I181*H181,2)</f>
        <v>0</v>
      </c>
      <c r="BL181" s="16" t="s">
        <v>243</v>
      </c>
      <c r="BM181" s="161" t="s">
        <v>1074</v>
      </c>
    </row>
    <row r="182" spans="1:65" s="2" customFormat="1" ht="24.2" customHeight="1" x14ac:dyDescent="0.2">
      <c r="A182" s="28"/>
      <c r="B182" s="149"/>
      <c r="C182" s="178" t="s">
        <v>318</v>
      </c>
      <c r="D182" s="178" t="s">
        <v>324</v>
      </c>
      <c r="E182" s="179" t="s">
        <v>1075</v>
      </c>
      <c r="F182" s="180" t="s">
        <v>1076</v>
      </c>
      <c r="G182" s="181" t="s">
        <v>180</v>
      </c>
      <c r="H182" s="182">
        <v>1</v>
      </c>
      <c r="I182" s="183"/>
      <c r="J182" s="183"/>
      <c r="K182" s="184"/>
      <c r="L182" s="185"/>
      <c r="M182" s="186" t="s">
        <v>1</v>
      </c>
      <c r="N182" s="187" t="s">
        <v>35</v>
      </c>
      <c r="O182" s="159">
        <v>0</v>
      </c>
      <c r="P182" s="159">
        <f>O182*H182</f>
        <v>0</v>
      </c>
      <c r="Q182" s="159">
        <v>8.1200000000000005E-3</v>
      </c>
      <c r="R182" s="159">
        <f>Q182*H182</f>
        <v>8.1200000000000005E-3</v>
      </c>
      <c r="S182" s="159">
        <v>0</v>
      </c>
      <c r="T182" s="160">
        <f>S182*H182</f>
        <v>0</v>
      </c>
      <c r="U182" s="28"/>
      <c r="V182" s="28"/>
      <c r="W182" s="28"/>
      <c r="X182" s="28"/>
      <c r="Y182" s="28"/>
      <c r="Z182" s="28"/>
      <c r="AA182" s="28"/>
      <c r="AB182" s="28"/>
      <c r="AC182" s="28"/>
      <c r="AD182" s="28"/>
      <c r="AE182" s="28"/>
      <c r="AR182" s="161" t="s">
        <v>327</v>
      </c>
      <c r="AT182" s="161" t="s">
        <v>324</v>
      </c>
      <c r="AU182" s="161" t="s">
        <v>80</v>
      </c>
      <c r="AY182" s="16" t="s">
        <v>175</v>
      </c>
      <c r="BE182" s="162">
        <f>IF(N182="základná",J182,0)</f>
        <v>0</v>
      </c>
      <c r="BF182" s="162">
        <f>IF(N182="znížená",J182,0)</f>
        <v>0</v>
      </c>
      <c r="BG182" s="162">
        <f>IF(N182="zákl. prenesená",J182,0)</f>
        <v>0</v>
      </c>
      <c r="BH182" s="162">
        <f>IF(N182="zníž. prenesená",J182,0)</f>
        <v>0</v>
      </c>
      <c r="BI182" s="162">
        <f>IF(N182="nulová",J182,0)</f>
        <v>0</v>
      </c>
      <c r="BJ182" s="16" t="s">
        <v>80</v>
      </c>
      <c r="BK182" s="162">
        <f>ROUND(I182*H182,2)</f>
        <v>0</v>
      </c>
      <c r="BL182" s="16" t="s">
        <v>243</v>
      </c>
      <c r="BM182" s="161" t="s">
        <v>1077</v>
      </c>
    </row>
    <row r="183" spans="1:65" s="2" customFormat="1" ht="24.2" customHeight="1" x14ac:dyDescent="0.2">
      <c r="A183" s="28"/>
      <c r="B183" s="149"/>
      <c r="C183" s="150" t="s">
        <v>323</v>
      </c>
      <c r="D183" s="150" t="s">
        <v>177</v>
      </c>
      <c r="E183" s="151" t="s">
        <v>391</v>
      </c>
      <c r="F183" s="152" t="s">
        <v>392</v>
      </c>
      <c r="G183" s="153" t="s">
        <v>349</v>
      </c>
      <c r="H183" s="154">
        <v>2.3069999999999999</v>
      </c>
      <c r="I183" s="155"/>
      <c r="J183" s="155"/>
      <c r="K183" s="156"/>
      <c r="L183" s="29"/>
      <c r="M183" s="188" t="s">
        <v>1</v>
      </c>
      <c r="N183" s="189" t="s">
        <v>35</v>
      </c>
      <c r="O183" s="190">
        <v>0</v>
      </c>
      <c r="P183" s="190">
        <f>O183*H183</f>
        <v>0</v>
      </c>
      <c r="Q183" s="190">
        <v>0</v>
      </c>
      <c r="R183" s="190">
        <f>Q183*H183</f>
        <v>0</v>
      </c>
      <c r="S183" s="190">
        <v>0</v>
      </c>
      <c r="T183" s="191">
        <f>S183*H183</f>
        <v>0</v>
      </c>
      <c r="U183" s="28"/>
      <c r="V183" s="28"/>
      <c r="W183" s="28"/>
      <c r="X183" s="28"/>
      <c r="Y183" s="28"/>
      <c r="Z183" s="28"/>
      <c r="AA183" s="28"/>
      <c r="AB183" s="28"/>
      <c r="AC183" s="28"/>
      <c r="AD183" s="28"/>
      <c r="AE183" s="28"/>
      <c r="AR183" s="161" t="s">
        <v>243</v>
      </c>
      <c r="AT183" s="161" t="s">
        <v>177</v>
      </c>
      <c r="AU183" s="161" t="s">
        <v>80</v>
      </c>
      <c r="AY183" s="16" t="s">
        <v>175</v>
      </c>
      <c r="BE183" s="162">
        <f>IF(N183="základná",J183,0)</f>
        <v>0</v>
      </c>
      <c r="BF183" s="162">
        <f>IF(N183="znížená",J183,0)</f>
        <v>0</v>
      </c>
      <c r="BG183" s="162">
        <f>IF(N183="zákl. prenesená",J183,0)</f>
        <v>0</v>
      </c>
      <c r="BH183" s="162">
        <f>IF(N183="zníž. prenesená",J183,0)</f>
        <v>0</v>
      </c>
      <c r="BI183" s="162">
        <f>IF(N183="nulová",J183,0)</f>
        <v>0</v>
      </c>
      <c r="BJ183" s="16" t="s">
        <v>80</v>
      </c>
      <c r="BK183" s="162">
        <f>ROUND(I183*H183,2)</f>
        <v>0</v>
      </c>
      <c r="BL183" s="16" t="s">
        <v>243</v>
      </c>
      <c r="BM183" s="161" t="s">
        <v>1078</v>
      </c>
    </row>
    <row r="184" spans="1:65" s="2" customFormat="1" ht="6.95" customHeight="1" x14ac:dyDescent="0.2">
      <c r="A184" s="28"/>
      <c r="B184" s="45"/>
      <c r="C184" s="46"/>
      <c r="D184" s="46"/>
      <c r="E184" s="46"/>
      <c r="F184" s="46"/>
      <c r="G184" s="46"/>
      <c r="H184" s="46"/>
      <c r="I184" s="46"/>
      <c r="J184" s="46"/>
      <c r="K184" s="46"/>
      <c r="L184" s="29"/>
      <c r="M184" s="28"/>
      <c r="O184" s="28"/>
      <c r="P184" s="28"/>
      <c r="Q184" s="28"/>
      <c r="R184" s="28"/>
      <c r="S184" s="28"/>
      <c r="T184" s="28"/>
      <c r="U184" s="28"/>
      <c r="V184" s="28"/>
      <c r="W184" s="28"/>
      <c r="X184" s="28"/>
      <c r="Y184" s="28"/>
      <c r="Z184" s="28"/>
      <c r="AA184" s="28"/>
      <c r="AB184" s="28"/>
      <c r="AC184" s="28"/>
      <c r="AD184" s="28"/>
      <c r="AE184" s="28"/>
    </row>
  </sheetData>
  <autoFilter ref="C129:K183"/>
  <mergeCells count="15">
    <mergeCell ref="E117:H117"/>
    <mergeCell ref="E121:H121"/>
    <mergeCell ref="E119:H119"/>
    <mergeCell ref="E123:H123"/>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scale="87" fitToHeight="100" orientation="portrait" blackAndWhite="1" r:id="rId1"/>
  <headerFooter>
    <oddFooter>&amp;CStrana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7"/>
  <sheetViews>
    <sheetView showGridLines="0" topLeftCell="A87" workbookViewId="0">
      <selection activeCell="F38" sqref="F38"/>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5"/>
    </row>
    <row r="2" spans="1:46" s="1" customFormat="1" ht="36.950000000000003" customHeight="1" x14ac:dyDescent="0.2">
      <c r="L2" s="298" t="s">
        <v>5</v>
      </c>
      <c r="M2" s="299"/>
      <c r="N2" s="299"/>
      <c r="O2" s="299"/>
      <c r="P2" s="299"/>
      <c r="Q2" s="299"/>
      <c r="R2" s="299"/>
      <c r="S2" s="299"/>
      <c r="T2" s="299"/>
      <c r="U2" s="299"/>
      <c r="V2" s="299"/>
      <c r="AT2" s="16" t="s">
        <v>96</v>
      </c>
    </row>
    <row r="3" spans="1:46" s="1" customFormat="1" ht="6.95" customHeight="1" x14ac:dyDescent="0.2">
      <c r="B3" s="17"/>
      <c r="C3" s="18"/>
      <c r="D3" s="18"/>
      <c r="E3" s="18"/>
      <c r="F3" s="18"/>
      <c r="G3" s="18"/>
      <c r="H3" s="18"/>
      <c r="I3" s="18"/>
      <c r="J3" s="18"/>
      <c r="K3" s="18"/>
      <c r="L3" s="19"/>
      <c r="AT3" s="16" t="s">
        <v>69</v>
      </c>
    </row>
    <row r="4" spans="1:46" s="1" customFormat="1" ht="24.95" customHeight="1" x14ac:dyDescent="0.2">
      <c r="B4" s="19"/>
      <c r="D4" s="20" t="s">
        <v>138</v>
      </c>
      <c r="L4" s="19"/>
      <c r="M4" s="96" t="s">
        <v>8</v>
      </c>
      <c r="AT4" s="16" t="s">
        <v>3</v>
      </c>
    </row>
    <row r="5" spans="1:46" s="1" customFormat="1" ht="6.95" customHeight="1" x14ac:dyDescent="0.2">
      <c r="B5" s="19"/>
      <c r="L5" s="19"/>
    </row>
    <row r="6" spans="1:46" s="1" customFormat="1" ht="12" customHeight="1" x14ac:dyDescent="0.2">
      <c r="B6" s="19"/>
      <c r="D6" s="25" t="s">
        <v>11</v>
      </c>
      <c r="L6" s="19"/>
    </row>
    <row r="7" spans="1:46" s="1" customFormat="1" ht="16.5" customHeight="1" x14ac:dyDescent="0.2">
      <c r="B7" s="19"/>
      <c r="E7" s="353" t="str">
        <f>'Rekapitulácia stavby'!K6</f>
        <v>Lipany OOPZ, Rekonštrukcia objektu</v>
      </c>
      <c r="F7" s="354"/>
      <c r="G7" s="354"/>
      <c r="H7" s="354"/>
      <c r="L7" s="19"/>
    </row>
    <row r="8" spans="1:46" ht="14.25" x14ac:dyDescent="0.2">
      <c r="B8" s="19"/>
      <c r="D8" s="25" t="s">
        <v>139</v>
      </c>
      <c r="E8" s="202"/>
      <c r="F8" s="202"/>
      <c r="G8" s="202"/>
      <c r="H8" s="202"/>
      <c r="L8" s="19"/>
    </row>
    <row r="9" spans="1:46" s="1" customFormat="1" ht="16.5" customHeight="1" x14ac:dyDescent="0.2">
      <c r="B9" s="19"/>
      <c r="E9" s="353" t="s">
        <v>140</v>
      </c>
      <c r="F9" s="356"/>
      <c r="G9" s="356"/>
      <c r="H9" s="356"/>
      <c r="L9" s="19"/>
    </row>
    <row r="10" spans="1:46" s="1" customFormat="1" ht="12" customHeight="1" x14ac:dyDescent="0.2">
      <c r="B10" s="19"/>
      <c r="D10" s="25" t="s">
        <v>141</v>
      </c>
      <c r="E10" s="202"/>
      <c r="F10" s="202"/>
      <c r="G10" s="202"/>
      <c r="H10" s="202"/>
      <c r="L10" s="19"/>
    </row>
    <row r="11" spans="1:46" s="2" customFormat="1" ht="16.5" customHeight="1" x14ac:dyDescent="0.2">
      <c r="A11" s="28"/>
      <c r="B11" s="29"/>
      <c r="C11" s="28"/>
      <c r="D11" s="28"/>
      <c r="E11" s="354" t="s">
        <v>142</v>
      </c>
      <c r="F11" s="355"/>
      <c r="G11" s="355"/>
      <c r="H11" s="355"/>
      <c r="I11" s="28"/>
      <c r="J11" s="28"/>
      <c r="K11" s="28"/>
      <c r="L11" s="40"/>
      <c r="S11" s="28"/>
      <c r="T11" s="28"/>
      <c r="U11" s="28"/>
      <c r="V11" s="28"/>
      <c r="W11" s="28"/>
      <c r="X11" s="28"/>
      <c r="Y11" s="28"/>
      <c r="Z11" s="28"/>
      <c r="AA11" s="28"/>
      <c r="AB11" s="28"/>
      <c r="AC11" s="28"/>
      <c r="AD11" s="28"/>
      <c r="AE11" s="28"/>
    </row>
    <row r="12" spans="1:46" s="2" customFormat="1" ht="12" customHeight="1" x14ac:dyDescent="0.2">
      <c r="A12" s="28"/>
      <c r="B12" s="29"/>
      <c r="C12" s="28"/>
      <c r="D12" s="25" t="s">
        <v>143</v>
      </c>
      <c r="E12" s="28"/>
      <c r="F12" s="2" t="s">
        <v>2882</v>
      </c>
      <c r="G12" s="28"/>
      <c r="H12" s="28"/>
      <c r="I12" s="28"/>
      <c r="J12" s="28"/>
      <c r="K12" s="28"/>
      <c r="L12" s="40"/>
      <c r="S12" s="28"/>
      <c r="T12" s="28"/>
      <c r="U12" s="28"/>
      <c r="V12" s="28"/>
      <c r="W12" s="28"/>
      <c r="X12" s="28"/>
      <c r="Y12" s="28"/>
      <c r="Z12" s="28"/>
      <c r="AA12" s="28"/>
      <c r="AB12" s="28"/>
      <c r="AC12" s="28"/>
      <c r="AD12" s="28"/>
      <c r="AE12" s="28"/>
    </row>
    <row r="13" spans="1:46" s="2" customFormat="1" ht="16.5" customHeight="1" x14ac:dyDescent="0.2">
      <c r="A13" s="28"/>
      <c r="B13" s="29"/>
      <c r="C13" s="28"/>
      <c r="D13" s="28"/>
      <c r="E13" s="333" t="s">
        <v>1079</v>
      </c>
      <c r="F13" s="357"/>
      <c r="G13" s="357"/>
      <c r="H13" s="357"/>
      <c r="I13" s="28"/>
      <c r="J13" s="28"/>
      <c r="K13" s="28"/>
      <c r="L13" s="40"/>
      <c r="S13" s="28"/>
      <c r="T13" s="28"/>
      <c r="U13" s="28"/>
      <c r="V13" s="28"/>
      <c r="W13" s="28"/>
      <c r="X13" s="28"/>
      <c r="Y13" s="28"/>
      <c r="Z13" s="28"/>
      <c r="AA13" s="28"/>
      <c r="AB13" s="28"/>
      <c r="AC13" s="28"/>
      <c r="AD13" s="28"/>
      <c r="AE13" s="28"/>
    </row>
    <row r="14" spans="1:46" s="2" customFormat="1" x14ac:dyDescent="0.2">
      <c r="A14" s="28"/>
      <c r="B14" s="29"/>
      <c r="C14" s="28"/>
      <c r="D14" s="28"/>
      <c r="E14" s="28"/>
      <c r="F14" s="28"/>
      <c r="G14" s="28"/>
      <c r="H14" s="28"/>
      <c r="I14" s="28"/>
      <c r="J14" s="28"/>
      <c r="K14" s="28"/>
      <c r="L14" s="40"/>
      <c r="S14" s="28"/>
      <c r="T14" s="28"/>
      <c r="U14" s="28"/>
      <c r="V14" s="28"/>
      <c r="W14" s="28"/>
      <c r="X14" s="28"/>
      <c r="Y14" s="28"/>
      <c r="Z14" s="28"/>
      <c r="AA14" s="28"/>
      <c r="AB14" s="28"/>
      <c r="AC14" s="28"/>
      <c r="AD14" s="28"/>
      <c r="AE14" s="28"/>
    </row>
    <row r="15" spans="1:46" s="2" customFormat="1" ht="12" customHeight="1" x14ac:dyDescent="0.2">
      <c r="A15" s="28"/>
      <c r="B15" s="29"/>
      <c r="C15" s="28"/>
      <c r="D15" s="25" t="s">
        <v>13</v>
      </c>
      <c r="E15" s="28"/>
      <c r="F15" s="23" t="s">
        <v>16</v>
      </c>
      <c r="G15" s="28"/>
      <c r="H15" s="28"/>
      <c r="I15" s="25" t="s">
        <v>14</v>
      </c>
      <c r="J15" s="23" t="s">
        <v>1</v>
      </c>
      <c r="K15" s="28"/>
      <c r="L15" s="40"/>
      <c r="S15" s="28"/>
      <c r="T15" s="28"/>
      <c r="U15" s="28"/>
      <c r="V15" s="28"/>
      <c r="W15" s="28"/>
      <c r="X15" s="28"/>
      <c r="Y15" s="28"/>
      <c r="Z15" s="28"/>
      <c r="AA15" s="28"/>
      <c r="AB15" s="28"/>
      <c r="AC15" s="28"/>
      <c r="AD15" s="28"/>
      <c r="AE15" s="28"/>
    </row>
    <row r="16" spans="1:46" s="2" customFormat="1" ht="12" customHeight="1" x14ac:dyDescent="0.2">
      <c r="A16" s="28"/>
      <c r="B16" s="29"/>
      <c r="C16" s="28"/>
      <c r="D16" s="25" t="s">
        <v>15</v>
      </c>
      <c r="E16" s="28"/>
      <c r="F16" s="23" t="s">
        <v>16</v>
      </c>
      <c r="G16" s="28"/>
      <c r="H16" s="28"/>
      <c r="I16" s="25" t="s">
        <v>17</v>
      </c>
      <c r="J16" s="53" t="str">
        <f>'Rekapitulácia stavby'!AN8</f>
        <v>16.12.2022</v>
      </c>
      <c r="K16" s="28"/>
      <c r="L16" s="40"/>
      <c r="S16" s="28"/>
      <c r="T16" s="28"/>
      <c r="U16" s="28"/>
      <c r="V16" s="28"/>
      <c r="W16" s="28"/>
      <c r="X16" s="28"/>
      <c r="Y16" s="28"/>
      <c r="Z16" s="28"/>
      <c r="AA16" s="28"/>
      <c r="AB16" s="28"/>
      <c r="AC16" s="28"/>
      <c r="AD16" s="28"/>
      <c r="AE16" s="28"/>
    </row>
    <row r="17" spans="1:31" s="2" customFormat="1" ht="10.9" customHeight="1" x14ac:dyDescent="0.2">
      <c r="A17" s="28"/>
      <c r="B17" s="29"/>
      <c r="C17" s="28"/>
      <c r="D17" s="28"/>
      <c r="E17" s="28"/>
      <c r="F17" s="28"/>
      <c r="G17" s="28"/>
      <c r="H17" s="28"/>
      <c r="I17" s="28"/>
      <c r="J17" s="28"/>
      <c r="K17" s="28"/>
      <c r="L17" s="40"/>
      <c r="S17" s="28"/>
      <c r="T17" s="28"/>
      <c r="U17" s="28"/>
      <c r="V17" s="28"/>
      <c r="W17" s="28"/>
      <c r="X17" s="28"/>
      <c r="Y17" s="28"/>
      <c r="Z17" s="28"/>
      <c r="AA17" s="28"/>
      <c r="AB17" s="28"/>
      <c r="AC17" s="28"/>
      <c r="AD17" s="28"/>
      <c r="AE17" s="28"/>
    </row>
    <row r="18" spans="1:31" s="2" customFormat="1" ht="12" customHeight="1" x14ac:dyDescent="0.2">
      <c r="A18" s="28"/>
      <c r="B18" s="29"/>
      <c r="C18" s="28"/>
      <c r="D18" s="25" t="s">
        <v>19</v>
      </c>
      <c r="E18" s="28"/>
      <c r="F18" s="28"/>
      <c r="G18" s="28"/>
      <c r="H18" s="28"/>
      <c r="I18" s="25" t="s">
        <v>20</v>
      </c>
      <c r="J18" s="23" t="s">
        <v>1</v>
      </c>
      <c r="K18" s="28"/>
      <c r="L18" s="40"/>
      <c r="S18" s="28"/>
      <c r="T18" s="28"/>
      <c r="U18" s="28"/>
      <c r="V18" s="28"/>
      <c r="W18" s="28"/>
      <c r="X18" s="28"/>
      <c r="Y18" s="28"/>
      <c r="Z18" s="28"/>
      <c r="AA18" s="28"/>
      <c r="AB18" s="28"/>
      <c r="AC18" s="28"/>
      <c r="AD18" s="28"/>
      <c r="AE18" s="28"/>
    </row>
    <row r="19" spans="1:31" s="2" customFormat="1" ht="18" customHeight="1" x14ac:dyDescent="0.2">
      <c r="A19" s="28"/>
      <c r="B19" s="29"/>
      <c r="C19" s="28"/>
      <c r="D19" s="28"/>
      <c r="E19" s="23" t="s">
        <v>1080</v>
      </c>
      <c r="F19" s="28"/>
      <c r="G19" s="28"/>
      <c r="H19" s="28"/>
      <c r="I19" s="25" t="s">
        <v>21</v>
      </c>
      <c r="J19" s="23" t="s">
        <v>1</v>
      </c>
      <c r="K19" s="28"/>
      <c r="L19" s="40"/>
      <c r="S19" s="28"/>
      <c r="T19" s="28"/>
      <c r="U19" s="28"/>
      <c r="V19" s="28"/>
      <c r="W19" s="28"/>
      <c r="X19" s="28"/>
      <c r="Y19" s="28"/>
      <c r="Z19" s="28"/>
      <c r="AA19" s="28"/>
      <c r="AB19" s="28"/>
      <c r="AC19" s="28"/>
      <c r="AD19" s="28"/>
      <c r="AE19" s="28"/>
    </row>
    <row r="20" spans="1:31" s="2" customFormat="1" ht="6.95" customHeight="1" x14ac:dyDescent="0.2">
      <c r="A20" s="28"/>
      <c r="B20" s="29"/>
      <c r="C20" s="28"/>
      <c r="D20" s="28"/>
      <c r="E20" s="28"/>
      <c r="F20" s="28"/>
      <c r="G20" s="28"/>
      <c r="H20" s="28"/>
      <c r="I20" s="28"/>
      <c r="J20" s="28"/>
      <c r="K20" s="28"/>
      <c r="L20" s="40"/>
      <c r="S20" s="28"/>
      <c r="T20" s="28"/>
      <c r="U20" s="28"/>
      <c r="V20" s="28"/>
      <c r="W20" s="28"/>
      <c r="X20" s="28"/>
      <c r="Y20" s="28"/>
      <c r="Z20" s="28"/>
      <c r="AA20" s="28"/>
      <c r="AB20" s="28"/>
      <c r="AC20" s="28"/>
      <c r="AD20" s="28"/>
      <c r="AE20" s="28"/>
    </row>
    <row r="21" spans="1:31" s="2" customFormat="1" ht="12" customHeight="1" x14ac:dyDescent="0.2">
      <c r="A21" s="28"/>
      <c r="B21" s="29"/>
      <c r="C21" s="28"/>
      <c r="D21" s="25" t="s">
        <v>22</v>
      </c>
      <c r="E21" s="28"/>
      <c r="F21" s="28"/>
      <c r="G21" s="28"/>
      <c r="H21" s="28"/>
      <c r="I21" s="25" t="s">
        <v>20</v>
      </c>
      <c r="J21" s="23" t="s">
        <v>1</v>
      </c>
      <c r="K21" s="28"/>
      <c r="L21" s="40"/>
      <c r="S21" s="28"/>
      <c r="T21" s="28"/>
      <c r="U21" s="28"/>
      <c r="V21" s="28"/>
      <c r="W21" s="28"/>
      <c r="X21" s="28"/>
      <c r="Y21" s="28"/>
      <c r="Z21" s="28"/>
      <c r="AA21" s="28"/>
      <c r="AB21" s="28"/>
      <c r="AC21" s="28"/>
      <c r="AD21" s="28"/>
      <c r="AE21" s="28"/>
    </row>
    <row r="22" spans="1:31" s="2" customFormat="1" ht="18" customHeight="1" x14ac:dyDescent="0.2">
      <c r="A22" s="28"/>
      <c r="B22" s="29"/>
      <c r="C22" s="28"/>
      <c r="D22" s="28"/>
      <c r="E22" s="23" t="s">
        <v>16</v>
      </c>
      <c r="F22" s="28"/>
      <c r="G22" s="28"/>
      <c r="H22" s="28"/>
      <c r="I22" s="25" t="s">
        <v>21</v>
      </c>
      <c r="J22" s="23" t="s">
        <v>1</v>
      </c>
      <c r="K22" s="28"/>
      <c r="L22" s="40"/>
      <c r="S22" s="28"/>
      <c r="T22" s="28"/>
      <c r="U22" s="28"/>
      <c r="V22" s="28"/>
      <c r="W22" s="28"/>
      <c r="X22" s="28"/>
      <c r="Y22" s="28"/>
      <c r="Z22" s="28"/>
      <c r="AA22" s="28"/>
      <c r="AB22" s="28"/>
      <c r="AC22" s="28"/>
      <c r="AD22" s="28"/>
      <c r="AE22" s="28"/>
    </row>
    <row r="23" spans="1:31" s="2" customFormat="1" ht="6.95" customHeight="1" x14ac:dyDescent="0.2">
      <c r="A23" s="28"/>
      <c r="B23" s="29"/>
      <c r="C23" s="28"/>
      <c r="D23" s="28"/>
      <c r="E23" s="28"/>
      <c r="F23" s="28"/>
      <c r="G23" s="28"/>
      <c r="H23" s="28"/>
      <c r="I23" s="28"/>
      <c r="J23" s="28"/>
      <c r="K23" s="28"/>
      <c r="L23" s="40"/>
      <c r="S23" s="28"/>
      <c r="T23" s="28"/>
      <c r="U23" s="28"/>
      <c r="V23" s="28"/>
      <c r="W23" s="28"/>
      <c r="X23" s="28"/>
      <c r="Y23" s="28"/>
      <c r="Z23" s="28"/>
      <c r="AA23" s="28"/>
      <c r="AB23" s="28"/>
      <c r="AC23" s="28"/>
      <c r="AD23" s="28"/>
      <c r="AE23" s="28"/>
    </row>
    <row r="24" spans="1:31" s="2" customFormat="1" ht="12" customHeight="1" x14ac:dyDescent="0.2">
      <c r="A24" s="28"/>
      <c r="B24" s="29"/>
      <c r="C24" s="28"/>
      <c r="D24" s="25" t="s">
        <v>23</v>
      </c>
      <c r="E24" s="28"/>
      <c r="F24" s="28"/>
      <c r="G24" s="28"/>
      <c r="H24" s="28"/>
      <c r="I24" s="25" t="s">
        <v>20</v>
      </c>
      <c r="J24" s="23" t="s">
        <v>1</v>
      </c>
      <c r="K24" s="28"/>
      <c r="L24" s="40"/>
      <c r="S24" s="28"/>
      <c r="T24" s="28"/>
      <c r="U24" s="28"/>
      <c r="V24" s="28"/>
      <c r="W24" s="28"/>
      <c r="X24" s="28"/>
      <c r="Y24" s="28"/>
      <c r="Z24" s="28"/>
      <c r="AA24" s="28"/>
      <c r="AB24" s="28"/>
      <c r="AC24" s="28"/>
      <c r="AD24" s="28"/>
      <c r="AE24" s="28"/>
    </row>
    <row r="25" spans="1:31" s="2" customFormat="1" ht="18" customHeight="1" x14ac:dyDescent="0.2">
      <c r="A25" s="28"/>
      <c r="B25" s="29"/>
      <c r="C25" s="28"/>
      <c r="D25" s="28"/>
      <c r="E25" s="23" t="s">
        <v>24</v>
      </c>
      <c r="F25" s="28"/>
      <c r="G25" s="28"/>
      <c r="H25" s="28"/>
      <c r="I25" s="25" t="s">
        <v>21</v>
      </c>
      <c r="J25" s="23" t="s">
        <v>1</v>
      </c>
      <c r="K25" s="28"/>
      <c r="L25" s="40"/>
      <c r="S25" s="28"/>
      <c r="T25" s="28"/>
      <c r="U25" s="28"/>
      <c r="V25" s="28"/>
      <c r="W25" s="28"/>
      <c r="X25" s="28"/>
      <c r="Y25" s="28"/>
      <c r="Z25" s="28"/>
      <c r="AA25" s="28"/>
      <c r="AB25" s="28"/>
      <c r="AC25" s="28"/>
      <c r="AD25" s="28"/>
      <c r="AE25" s="28"/>
    </row>
    <row r="26" spans="1:31" s="2" customFormat="1" ht="6.95" customHeight="1" x14ac:dyDescent="0.2">
      <c r="A26" s="28"/>
      <c r="B26" s="29"/>
      <c r="C26" s="28"/>
      <c r="D26" s="28"/>
      <c r="E26" s="28"/>
      <c r="F26" s="28"/>
      <c r="G26" s="28"/>
      <c r="H26" s="28"/>
      <c r="I26" s="28"/>
      <c r="J26" s="28"/>
      <c r="K26" s="28"/>
      <c r="L26" s="40"/>
      <c r="S26" s="28"/>
      <c r="T26" s="28"/>
      <c r="U26" s="28"/>
      <c r="V26" s="28"/>
      <c r="W26" s="28"/>
      <c r="X26" s="28"/>
      <c r="Y26" s="28"/>
      <c r="Z26" s="28"/>
      <c r="AA26" s="28"/>
      <c r="AB26" s="28"/>
      <c r="AC26" s="28"/>
      <c r="AD26" s="28"/>
      <c r="AE26" s="28"/>
    </row>
    <row r="27" spans="1:31" s="2" customFormat="1" ht="12" customHeight="1" x14ac:dyDescent="0.2">
      <c r="A27" s="28"/>
      <c r="B27" s="29"/>
      <c r="C27" s="28"/>
      <c r="D27" s="25" t="s">
        <v>26</v>
      </c>
      <c r="E27" s="28"/>
      <c r="F27" s="28"/>
      <c r="G27" s="28"/>
      <c r="H27" s="28"/>
      <c r="I27" s="25" t="s">
        <v>20</v>
      </c>
      <c r="J27" s="23" t="s">
        <v>1</v>
      </c>
      <c r="K27" s="28"/>
      <c r="L27" s="40"/>
      <c r="S27" s="28"/>
      <c r="T27" s="28"/>
      <c r="U27" s="28"/>
      <c r="V27" s="28"/>
      <c r="W27" s="28"/>
      <c r="X27" s="28"/>
      <c r="Y27" s="28"/>
      <c r="Z27" s="28"/>
      <c r="AA27" s="28"/>
      <c r="AB27" s="28"/>
      <c r="AC27" s="28"/>
      <c r="AD27" s="28"/>
      <c r="AE27" s="28"/>
    </row>
    <row r="28" spans="1:31" s="2" customFormat="1" ht="18" customHeight="1" x14ac:dyDescent="0.2">
      <c r="A28" s="28"/>
      <c r="B28" s="29"/>
      <c r="C28" s="28"/>
      <c r="D28" s="28"/>
      <c r="E28" s="23" t="s">
        <v>27</v>
      </c>
      <c r="F28" s="28"/>
      <c r="G28" s="28"/>
      <c r="H28" s="28"/>
      <c r="I28" s="25" t="s">
        <v>21</v>
      </c>
      <c r="J28" s="23" t="s">
        <v>1</v>
      </c>
      <c r="K28" s="28"/>
      <c r="L28" s="40"/>
      <c r="S28" s="28"/>
      <c r="T28" s="28"/>
      <c r="U28" s="28"/>
      <c r="V28" s="28"/>
      <c r="W28" s="28"/>
      <c r="X28" s="28"/>
      <c r="Y28" s="28"/>
      <c r="Z28" s="28"/>
      <c r="AA28" s="28"/>
      <c r="AB28" s="28"/>
      <c r="AC28" s="28"/>
      <c r="AD28" s="28"/>
      <c r="AE28" s="28"/>
    </row>
    <row r="29" spans="1:31" s="2" customFormat="1" ht="6.95" customHeight="1" x14ac:dyDescent="0.2">
      <c r="A29" s="28"/>
      <c r="B29" s="29"/>
      <c r="C29" s="28"/>
      <c r="D29" s="28"/>
      <c r="E29" s="28"/>
      <c r="F29" s="28"/>
      <c r="G29" s="28"/>
      <c r="H29" s="28"/>
      <c r="I29" s="28"/>
      <c r="J29" s="28"/>
      <c r="K29" s="28"/>
      <c r="L29" s="40"/>
      <c r="S29" s="28"/>
      <c r="T29" s="28"/>
      <c r="U29" s="28"/>
      <c r="V29" s="28"/>
      <c r="W29" s="28"/>
      <c r="X29" s="28"/>
      <c r="Y29" s="28"/>
      <c r="Z29" s="28"/>
      <c r="AA29" s="28"/>
      <c r="AB29" s="28"/>
      <c r="AC29" s="28"/>
      <c r="AD29" s="28"/>
      <c r="AE29" s="28"/>
    </row>
    <row r="30" spans="1:31" s="2" customFormat="1" ht="12" customHeight="1" x14ac:dyDescent="0.2">
      <c r="A30" s="28"/>
      <c r="B30" s="29"/>
      <c r="C30" s="28"/>
      <c r="D30" s="25" t="s">
        <v>28</v>
      </c>
      <c r="E30" s="28"/>
      <c r="F30" s="28"/>
      <c r="G30" s="28"/>
      <c r="H30" s="28"/>
      <c r="I30" s="28"/>
      <c r="J30" s="28"/>
      <c r="K30" s="28"/>
      <c r="L30" s="40"/>
      <c r="S30" s="28"/>
      <c r="T30" s="28"/>
      <c r="U30" s="28"/>
      <c r="V30" s="28"/>
      <c r="W30" s="28"/>
      <c r="X30" s="28"/>
      <c r="Y30" s="28"/>
      <c r="Z30" s="28"/>
      <c r="AA30" s="28"/>
      <c r="AB30" s="28"/>
      <c r="AC30" s="28"/>
      <c r="AD30" s="28"/>
      <c r="AE30" s="28"/>
    </row>
    <row r="31" spans="1:31" s="8" customFormat="1" ht="16.5" customHeight="1" x14ac:dyDescent="0.2">
      <c r="A31" s="98"/>
      <c r="B31" s="99"/>
      <c r="C31" s="98"/>
      <c r="D31" s="98"/>
      <c r="E31" s="304" t="s">
        <v>1</v>
      </c>
      <c r="F31" s="304"/>
      <c r="G31" s="304"/>
      <c r="H31" s="304"/>
      <c r="I31" s="98"/>
      <c r="J31" s="98"/>
      <c r="K31" s="98"/>
      <c r="L31" s="100"/>
      <c r="S31" s="98"/>
      <c r="T31" s="98"/>
      <c r="U31" s="98"/>
      <c r="V31" s="98"/>
      <c r="W31" s="98"/>
      <c r="X31" s="98"/>
      <c r="Y31" s="98"/>
      <c r="Z31" s="98"/>
      <c r="AA31" s="98"/>
      <c r="AB31" s="98"/>
      <c r="AC31" s="98"/>
      <c r="AD31" s="98"/>
      <c r="AE31" s="98"/>
    </row>
    <row r="32" spans="1:31" s="2" customFormat="1" ht="6.95" customHeight="1" x14ac:dyDescent="0.2">
      <c r="A32" s="28"/>
      <c r="B32" s="29"/>
      <c r="C32" s="28"/>
      <c r="D32" s="28"/>
      <c r="E32" s="28"/>
      <c r="F32" s="28"/>
      <c r="G32" s="28"/>
      <c r="H32" s="28"/>
      <c r="I32" s="28"/>
      <c r="J32" s="28"/>
      <c r="K32" s="28"/>
      <c r="L32" s="40"/>
      <c r="S32" s="28"/>
      <c r="T32" s="28"/>
      <c r="U32" s="28"/>
      <c r="V32" s="28"/>
      <c r="W32" s="28"/>
      <c r="X32" s="28"/>
      <c r="Y32" s="28"/>
      <c r="Z32" s="28"/>
      <c r="AA32" s="28"/>
      <c r="AB32" s="28"/>
      <c r="AC32" s="28"/>
      <c r="AD32" s="28"/>
      <c r="AE32" s="28"/>
    </row>
    <row r="33" spans="1:31" s="2" customFormat="1" ht="6.95" customHeight="1" x14ac:dyDescent="0.2">
      <c r="A33" s="28"/>
      <c r="B33" s="29"/>
      <c r="C33" s="28"/>
      <c r="D33" s="64"/>
      <c r="E33" s="64"/>
      <c r="F33" s="64"/>
      <c r="G33" s="64"/>
      <c r="H33" s="64"/>
      <c r="I33" s="64"/>
      <c r="J33" s="64"/>
      <c r="K33" s="64"/>
      <c r="L33" s="40"/>
      <c r="S33" s="28"/>
      <c r="T33" s="28"/>
      <c r="U33" s="28"/>
      <c r="V33" s="28"/>
      <c r="W33" s="28"/>
      <c r="X33" s="28"/>
      <c r="Y33" s="28"/>
      <c r="Z33" s="28"/>
      <c r="AA33" s="28"/>
      <c r="AB33" s="28"/>
      <c r="AC33" s="28"/>
      <c r="AD33" s="28"/>
      <c r="AE33" s="28"/>
    </row>
    <row r="34" spans="1:31" s="2" customFormat="1" ht="25.35" customHeight="1" x14ac:dyDescent="0.2">
      <c r="A34" s="28"/>
      <c r="B34" s="29"/>
      <c r="C34" s="28"/>
      <c r="D34" s="101" t="s">
        <v>29</v>
      </c>
      <c r="E34" s="28"/>
      <c r="F34" s="28"/>
      <c r="G34" s="28"/>
      <c r="H34" s="28"/>
      <c r="I34" s="28"/>
      <c r="J34" s="69"/>
      <c r="K34" s="28"/>
      <c r="L34" s="40"/>
      <c r="S34" s="28"/>
      <c r="T34" s="28"/>
      <c r="U34" s="28"/>
      <c r="V34" s="28"/>
      <c r="W34" s="28"/>
      <c r="X34" s="28"/>
      <c r="Y34" s="28"/>
      <c r="Z34" s="28"/>
      <c r="AA34" s="28"/>
      <c r="AB34" s="28"/>
      <c r="AC34" s="28"/>
      <c r="AD34" s="28"/>
      <c r="AE34" s="28"/>
    </row>
    <row r="35" spans="1:31" s="2" customFormat="1" ht="6.95" customHeight="1" x14ac:dyDescent="0.2">
      <c r="A35" s="28"/>
      <c r="B35" s="29"/>
      <c r="C35" s="28"/>
      <c r="D35" s="64"/>
      <c r="E35" s="64"/>
      <c r="F35" s="64"/>
      <c r="G35" s="64"/>
      <c r="H35" s="64"/>
      <c r="I35" s="64"/>
      <c r="J35" s="64"/>
      <c r="K35" s="64"/>
      <c r="L35" s="40"/>
      <c r="S35" s="28"/>
      <c r="T35" s="28"/>
      <c r="U35" s="28"/>
      <c r="V35" s="28"/>
      <c r="W35" s="28"/>
      <c r="X35" s="28"/>
      <c r="Y35" s="28"/>
      <c r="Z35" s="28"/>
      <c r="AA35" s="28"/>
      <c r="AB35" s="28"/>
      <c r="AC35" s="28"/>
      <c r="AD35" s="28"/>
      <c r="AE35" s="28"/>
    </row>
    <row r="36" spans="1:31" s="2" customFormat="1" ht="14.45" customHeight="1" x14ac:dyDescent="0.2">
      <c r="A36" s="28"/>
      <c r="B36" s="29"/>
      <c r="C36" s="28"/>
      <c r="D36" s="28"/>
      <c r="E36" s="28"/>
      <c r="F36" s="32" t="s">
        <v>31</v>
      </c>
      <c r="G36" s="28"/>
      <c r="H36" s="28"/>
      <c r="I36" s="32" t="s">
        <v>30</v>
      </c>
      <c r="J36" s="32" t="s">
        <v>32</v>
      </c>
      <c r="K36" s="28"/>
      <c r="L36" s="40"/>
      <c r="S36" s="28"/>
      <c r="T36" s="28"/>
      <c r="U36" s="28"/>
      <c r="V36" s="28"/>
      <c r="W36" s="28"/>
      <c r="X36" s="28"/>
      <c r="Y36" s="28"/>
      <c r="Z36" s="28"/>
      <c r="AA36" s="28"/>
      <c r="AB36" s="28"/>
      <c r="AC36" s="28"/>
      <c r="AD36" s="28"/>
      <c r="AE36" s="28"/>
    </row>
    <row r="37" spans="1:31" s="2" customFormat="1" ht="14.45" customHeight="1" x14ac:dyDescent="0.2">
      <c r="A37" s="28"/>
      <c r="B37" s="29"/>
      <c r="C37" s="28"/>
      <c r="D37" s="97" t="s">
        <v>33</v>
      </c>
      <c r="E37" s="34" t="s">
        <v>34</v>
      </c>
      <c r="F37" s="102">
        <f>ROUND((SUM(BE126:BE136)),  2)</f>
        <v>0</v>
      </c>
      <c r="G37" s="103"/>
      <c r="H37" s="103"/>
      <c r="I37" s="104">
        <v>0.2</v>
      </c>
      <c r="J37" s="102"/>
      <c r="K37" s="28"/>
      <c r="L37" s="40"/>
      <c r="S37" s="28"/>
      <c r="T37" s="28"/>
      <c r="U37" s="28"/>
      <c r="V37" s="28"/>
      <c r="W37" s="28"/>
      <c r="X37" s="28"/>
      <c r="Y37" s="28"/>
      <c r="Z37" s="28"/>
      <c r="AA37" s="28"/>
      <c r="AB37" s="28"/>
      <c r="AC37" s="28"/>
      <c r="AD37" s="28"/>
      <c r="AE37" s="28"/>
    </row>
    <row r="38" spans="1:31" s="2" customFormat="1" ht="14.45" customHeight="1" x14ac:dyDescent="0.2">
      <c r="A38" s="28"/>
      <c r="B38" s="29"/>
      <c r="C38" s="28"/>
      <c r="D38" s="28"/>
      <c r="E38" s="34" t="s">
        <v>35</v>
      </c>
      <c r="F38" s="105"/>
      <c r="G38" s="28"/>
      <c r="H38" s="28"/>
      <c r="I38" s="106">
        <v>0.2</v>
      </c>
      <c r="J38" s="105"/>
      <c r="K38" s="28"/>
      <c r="L38" s="40"/>
      <c r="S38" s="28"/>
      <c r="T38" s="28"/>
      <c r="U38" s="28"/>
      <c r="V38" s="28"/>
      <c r="W38" s="28"/>
      <c r="X38" s="28"/>
      <c r="Y38" s="28"/>
      <c r="Z38" s="28"/>
      <c r="AA38" s="28"/>
      <c r="AB38" s="28"/>
      <c r="AC38" s="28"/>
      <c r="AD38" s="28"/>
      <c r="AE38" s="28"/>
    </row>
    <row r="39" spans="1:31" s="2" customFormat="1" ht="14.45" hidden="1" customHeight="1" x14ac:dyDescent="0.2">
      <c r="A39" s="28"/>
      <c r="B39" s="29"/>
      <c r="C39" s="28"/>
      <c r="D39" s="28"/>
      <c r="E39" s="25" t="s">
        <v>36</v>
      </c>
      <c r="F39" s="105">
        <f>ROUND((SUM(BG126:BG136)),  2)</f>
        <v>0</v>
      </c>
      <c r="G39" s="28"/>
      <c r="H39" s="28"/>
      <c r="I39" s="106">
        <v>0.2</v>
      </c>
      <c r="J39" s="105">
        <f>0</f>
        <v>0</v>
      </c>
      <c r="K39" s="28"/>
      <c r="L39" s="40"/>
      <c r="S39" s="28"/>
      <c r="T39" s="28"/>
      <c r="U39" s="28"/>
      <c r="V39" s="28"/>
      <c r="W39" s="28"/>
      <c r="X39" s="28"/>
      <c r="Y39" s="28"/>
      <c r="Z39" s="28"/>
      <c r="AA39" s="28"/>
      <c r="AB39" s="28"/>
      <c r="AC39" s="28"/>
      <c r="AD39" s="28"/>
      <c r="AE39" s="28"/>
    </row>
    <row r="40" spans="1:31" s="2" customFormat="1" ht="14.45" hidden="1" customHeight="1" x14ac:dyDescent="0.2">
      <c r="A40" s="28"/>
      <c r="B40" s="29"/>
      <c r="C40" s="28"/>
      <c r="D40" s="28"/>
      <c r="E40" s="25" t="s">
        <v>37</v>
      </c>
      <c r="F40" s="105">
        <f>ROUND((SUM(BH126:BH136)),  2)</f>
        <v>0</v>
      </c>
      <c r="G40" s="28"/>
      <c r="H40" s="28"/>
      <c r="I40" s="106">
        <v>0.2</v>
      </c>
      <c r="J40" s="105">
        <f>0</f>
        <v>0</v>
      </c>
      <c r="K40" s="28"/>
      <c r="L40" s="40"/>
      <c r="S40" s="28"/>
      <c r="T40" s="28"/>
      <c r="U40" s="28"/>
      <c r="V40" s="28"/>
      <c r="W40" s="28"/>
      <c r="X40" s="28"/>
      <c r="Y40" s="28"/>
      <c r="Z40" s="28"/>
      <c r="AA40" s="28"/>
      <c r="AB40" s="28"/>
      <c r="AC40" s="28"/>
      <c r="AD40" s="28"/>
      <c r="AE40" s="28"/>
    </row>
    <row r="41" spans="1:31" s="2" customFormat="1" ht="14.45" hidden="1" customHeight="1" x14ac:dyDescent="0.2">
      <c r="A41" s="28"/>
      <c r="B41" s="29"/>
      <c r="C41" s="28"/>
      <c r="D41" s="28"/>
      <c r="E41" s="34" t="s">
        <v>38</v>
      </c>
      <c r="F41" s="102">
        <f>ROUND((SUM(BI126:BI136)),  2)</f>
        <v>0</v>
      </c>
      <c r="G41" s="103"/>
      <c r="H41" s="103"/>
      <c r="I41" s="104">
        <v>0</v>
      </c>
      <c r="J41" s="102">
        <f>0</f>
        <v>0</v>
      </c>
      <c r="K41" s="28"/>
      <c r="L41" s="40"/>
      <c r="S41" s="28"/>
      <c r="T41" s="28"/>
      <c r="U41" s="28"/>
      <c r="V41" s="28"/>
      <c r="W41" s="28"/>
      <c r="X41" s="28"/>
      <c r="Y41" s="28"/>
      <c r="Z41" s="28"/>
      <c r="AA41" s="28"/>
      <c r="AB41" s="28"/>
      <c r="AC41" s="28"/>
      <c r="AD41" s="28"/>
      <c r="AE41" s="28"/>
    </row>
    <row r="42" spans="1:31" s="2" customFormat="1" ht="6.95" customHeight="1" x14ac:dyDescent="0.2">
      <c r="A42" s="28"/>
      <c r="B42" s="29"/>
      <c r="C42" s="28"/>
      <c r="D42" s="28"/>
      <c r="E42" s="28"/>
      <c r="F42" s="28"/>
      <c r="G42" s="28"/>
      <c r="H42" s="28"/>
      <c r="I42" s="28"/>
      <c r="J42" s="28"/>
      <c r="K42" s="28"/>
      <c r="L42" s="40"/>
      <c r="S42" s="28"/>
      <c r="T42" s="28"/>
      <c r="U42" s="28"/>
      <c r="V42" s="28"/>
      <c r="W42" s="28"/>
      <c r="X42" s="28"/>
      <c r="Y42" s="28"/>
      <c r="Z42" s="28"/>
      <c r="AA42" s="28"/>
      <c r="AB42" s="28"/>
      <c r="AC42" s="28"/>
      <c r="AD42" s="28"/>
      <c r="AE42" s="28"/>
    </row>
    <row r="43" spans="1:31" s="2" customFormat="1" ht="25.35" customHeight="1" x14ac:dyDescent="0.2">
      <c r="A43" s="28"/>
      <c r="B43" s="29"/>
      <c r="C43" s="107"/>
      <c r="D43" s="108" t="s">
        <v>39</v>
      </c>
      <c r="E43" s="58"/>
      <c r="F43" s="58"/>
      <c r="G43" s="109" t="s">
        <v>40</v>
      </c>
      <c r="H43" s="110" t="s">
        <v>41</v>
      </c>
      <c r="I43" s="58"/>
      <c r="J43" s="111"/>
      <c r="K43" s="112"/>
      <c r="L43" s="40"/>
      <c r="S43" s="28"/>
      <c r="T43" s="28"/>
      <c r="U43" s="28"/>
      <c r="V43" s="28"/>
      <c r="W43" s="28"/>
      <c r="X43" s="28"/>
      <c r="Y43" s="28"/>
      <c r="Z43" s="28"/>
      <c r="AA43" s="28"/>
      <c r="AB43" s="28"/>
      <c r="AC43" s="28"/>
      <c r="AD43" s="28"/>
      <c r="AE43" s="28"/>
    </row>
    <row r="44" spans="1:31" s="2" customFormat="1" ht="14.45" customHeight="1" x14ac:dyDescent="0.2">
      <c r="A44" s="28"/>
      <c r="B44" s="29"/>
      <c r="C44" s="28"/>
      <c r="D44" s="28"/>
      <c r="E44" s="28"/>
      <c r="F44" s="28"/>
      <c r="G44" s="28"/>
      <c r="H44" s="28"/>
      <c r="I44" s="28"/>
      <c r="J44" s="28"/>
      <c r="K44" s="28"/>
      <c r="L44" s="40"/>
      <c r="S44" s="28"/>
      <c r="T44" s="28"/>
      <c r="U44" s="28"/>
      <c r="V44" s="28"/>
      <c r="W44" s="28"/>
      <c r="X44" s="28"/>
      <c r="Y44" s="28"/>
      <c r="Z44" s="28"/>
      <c r="AA44" s="28"/>
      <c r="AB44" s="28"/>
      <c r="AC44" s="28"/>
      <c r="AD44" s="28"/>
      <c r="AE44" s="28"/>
    </row>
    <row r="45" spans="1:31" s="1" customFormat="1" ht="14.45" customHeight="1" x14ac:dyDescent="0.2">
      <c r="B45" s="19"/>
      <c r="L45" s="19"/>
    </row>
    <row r="46" spans="1:31" s="1" customFormat="1" ht="14.45" customHeight="1" x14ac:dyDescent="0.2">
      <c r="B46" s="19"/>
      <c r="L46" s="19"/>
    </row>
    <row r="47" spans="1:31" s="1" customFormat="1" ht="14.45" customHeight="1" x14ac:dyDescent="0.2">
      <c r="B47" s="19"/>
      <c r="L47" s="19"/>
    </row>
    <row r="48" spans="1:31" s="1" customFormat="1" ht="14.45" customHeight="1" x14ac:dyDescent="0.2">
      <c r="B48" s="19"/>
      <c r="L48" s="19"/>
    </row>
    <row r="49" spans="1:31" s="1" customFormat="1" ht="14.45" customHeight="1" x14ac:dyDescent="0.2">
      <c r="B49" s="19"/>
      <c r="L49" s="19"/>
    </row>
    <row r="50" spans="1:31" s="2" customFormat="1" ht="14.45" customHeight="1" x14ac:dyDescent="0.2">
      <c r="B50" s="40"/>
      <c r="D50" s="41" t="s">
        <v>42</v>
      </c>
      <c r="E50" s="42"/>
      <c r="F50" s="42"/>
      <c r="G50" s="41" t="s">
        <v>43</v>
      </c>
      <c r="H50" s="42"/>
      <c r="I50" s="42"/>
      <c r="J50" s="42"/>
      <c r="K50" s="42"/>
      <c r="L50" s="40"/>
    </row>
    <row r="51" spans="1:31" x14ac:dyDescent="0.2">
      <c r="B51" s="19"/>
      <c r="L51" s="19"/>
    </row>
    <row r="52" spans="1:31" x14ac:dyDescent="0.2">
      <c r="B52" s="19"/>
      <c r="L52" s="19"/>
    </row>
    <row r="53" spans="1:31" x14ac:dyDescent="0.2">
      <c r="B53" s="19"/>
      <c r="L53" s="19"/>
    </row>
    <row r="54" spans="1:31" x14ac:dyDescent="0.2">
      <c r="B54" s="19"/>
      <c r="L54" s="19"/>
    </row>
    <row r="55" spans="1:31" x14ac:dyDescent="0.2">
      <c r="B55" s="19"/>
      <c r="L55" s="19"/>
    </row>
    <row r="56" spans="1:31" x14ac:dyDescent="0.2">
      <c r="B56" s="19"/>
      <c r="L56" s="19"/>
    </row>
    <row r="57" spans="1:31" x14ac:dyDescent="0.2">
      <c r="B57" s="19"/>
      <c r="L57" s="19"/>
    </row>
    <row r="58" spans="1:31" x14ac:dyDescent="0.2">
      <c r="B58" s="19"/>
      <c r="L58" s="19"/>
    </row>
    <row r="59" spans="1:31" x14ac:dyDescent="0.2">
      <c r="B59" s="19"/>
      <c r="L59" s="19"/>
    </row>
    <row r="60" spans="1:31" x14ac:dyDescent="0.2">
      <c r="B60" s="19"/>
      <c r="L60" s="19"/>
    </row>
    <row r="61" spans="1:31" s="2" customFormat="1" ht="12.75" x14ac:dyDescent="0.2">
      <c r="A61" s="28"/>
      <c r="B61" s="29"/>
      <c r="C61" s="28"/>
      <c r="D61" s="43" t="s">
        <v>44</v>
      </c>
      <c r="E61" s="31"/>
      <c r="F61" s="113" t="s">
        <v>45</v>
      </c>
      <c r="G61" s="43" t="s">
        <v>44</v>
      </c>
      <c r="H61" s="31"/>
      <c r="I61" s="31"/>
      <c r="J61" s="114" t="s">
        <v>45</v>
      </c>
      <c r="K61" s="31"/>
      <c r="L61" s="40"/>
      <c r="S61" s="28"/>
      <c r="T61" s="28"/>
      <c r="U61" s="28"/>
      <c r="V61" s="28"/>
      <c r="W61" s="28"/>
      <c r="X61" s="28"/>
      <c r="Y61" s="28"/>
      <c r="Z61" s="28"/>
      <c r="AA61" s="28"/>
      <c r="AB61" s="28"/>
      <c r="AC61" s="28"/>
      <c r="AD61" s="28"/>
      <c r="AE61" s="28"/>
    </row>
    <row r="62" spans="1:31" x14ac:dyDescent="0.2">
      <c r="B62" s="19"/>
      <c r="L62" s="19"/>
    </row>
    <row r="63" spans="1:31" x14ac:dyDescent="0.2">
      <c r="B63" s="19"/>
      <c r="L63" s="19"/>
    </row>
    <row r="64" spans="1:31" x14ac:dyDescent="0.2">
      <c r="B64" s="19"/>
      <c r="L64" s="19"/>
    </row>
    <row r="65" spans="1:31" s="2" customFormat="1" ht="12.75" x14ac:dyDescent="0.2">
      <c r="A65" s="28"/>
      <c r="B65" s="29"/>
      <c r="C65" s="28"/>
      <c r="D65" s="41" t="s">
        <v>46</v>
      </c>
      <c r="E65" s="44"/>
      <c r="F65" s="44"/>
      <c r="G65" s="41" t="s">
        <v>47</v>
      </c>
      <c r="H65" s="44"/>
      <c r="I65" s="44"/>
      <c r="J65" s="44"/>
      <c r="K65" s="44"/>
      <c r="L65" s="40"/>
      <c r="S65" s="28"/>
      <c r="T65" s="28"/>
      <c r="U65" s="28"/>
      <c r="V65" s="28"/>
      <c r="W65" s="28"/>
      <c r="X65" s="28"/>
      <c r="Y65" s="28"/>
      <c r="Z65" s="28"/>
      <c r="AA65" s="28"/>
      <c r="AB65" s="28"/>
      <c r="AC65" s="28"/>
      <c r="AD65" s="28"/>
      <c r="AE65" s="28"/>
    </row>
    <row r="66" spans="1:31" x14ac:dyDescent="0.2">
      <c r="B66" s="19"/>
      <c r="L66" s="19"/>
    </row>
    <row r="67" spans="1:31" x14ac:dyDescent="0.2">
      <c r="B67" s="19"/>
      <c r="L67" s="19"/>
    </row>
    <row r="68" spans="1:31" x14ac:dyDescent="0.2">
      <c r="B68" s="19"/>
      <c r="L68" s="19"/>
    </row>
    <row r="69" spans="1:31" x14ac:dyDescent="0.2">
      <c r="B69" s="19"/>
      <c r="L69" s="19"/>
    </row>
    <row r="70" spans="1:31" x14ac:dyDescent="0.2">
      <c r="B70" s="19"/>
      <c r="L70" s="19"/>
    </row>
    <row r="71" spans="1:31" x14ac:dyDescent="0.2">
      <c r="B71" s="19"/>
      <c r="L71" s="19"/>
    </row>
    <row r="72" spans="1:31" x14ac:dyDescent="0.2">
      <c r="B72" s="19"/>
      <c r="L72" s="19"/>
    </row>
    <row r="73" spans="1:31" x14ac:dyDescent="0.2">
      <c r="B73" s="19"/>
      <c r="L73" s="19"/>
    </row>
    <row r="74" spans="1:31" x14ac:dyDescent="0.2">
      <c r="B74" s="19"/>
      <c r="L74" s="19"/>
    </row>
    <row r="75" spans="1:31" x14ac:dyDescent="0.2">
      <c r="B75" s="19"/>
      <c r="L75" s="19"/>
    </row>
    <row r="76" spans="1:31" s="2" customFormat="1" ht="12.75" x14ac:dyDescent="0.2">
      <c r="A76" s="28"/>
      <c r="B76" s="29"/>
      <c r="C76" s="28"/>
      <c r="D76" s="43" t="s">
        <v>44</v>
      </c>
      <c r="E76" s="31"/>
      <c r="F76" s="113" t="s">
        <v>45</v>
      </c>
      <c r="G76" s="43" t="s">
        <v>44</v>
      </c>
      <c r="H76" s="31"/>
      <c r="I76" s="31"/>
      <c r="J76" s="114" t="s">
        <v>45</v>
      </c>
      <c r="K76" s="31"/>
      <c r="L76" s="40"/>
      <c r="S76" s="28"/>
      <c r="T76" s="28"/>
      <c r="U76" s="28"/>
      <c r="V76" s="28"/>
      <c r="W76" s="28"/>
      <c r="X76" s="28"/>
      <c r="Y76" s="28"/>
      <c r="Z76" s="28"/>
      <c r="AA76" s="28"/>
      <c r="AB76" s="28"/>
      <c r="AC76" s="28"/>
      <c r="AD76" s="28"/>
      <c r="AE76" s="28"/>
    </row>
    <row r="77" spans="1:31" s="2" customFormat="1" ht="14.45" customHeight="1" x14ac:dyDescent="0.2">
      <c r="A77" s="28"/>
      <c r="B77" s="45"/>
      <c r="C77" s="46"/>
      <c r="D77" s="46"/>
      <c r="E77" s="46"/>
      <c r="F77" s="46"/>
      <c r="G77" s="46"/>
      <c r="H77" s="46"/>
      <c r="I77" s="46"/>
      <c r="J77" s="46"/>
      <c r="K77" s="46"/>
      <c r="L77" s="40"/>
      <c r="S77" s="28"/>
      <c r="T77" s="28"/>
      <c r="U77" s="28"/>
      <c r="V77" s="28"/>
      <c r="W77" s="28"/>
      <c r="X77" s="28"/>
      <c r="Y77" s="28"/>
      <c r="Z77" s="28"/>
      <c r="AA77" s="28"/>
      <c r="AB77" s="28"/>
      <c r="AC77" s="28"/>
      <c r="AD77" s="28"/>
      <c r="AE77" s="28"/>
    </row>
    <row r="81" spans="1:31" s="2" customFormat="1" ht="6.95" customHeight="1" x14ac:dyDescent="0.2">
      <c r="A81" s="28"/>
      <c r="B81" s="47"/>
      <c r="C81" s="48"/>
      <c r="D81" s="48"/>
      <c r="E81" s="48"/>
      <c r="F81" s="48"/>
      <c r="G81" s="48"/>
      <c r="H81" s="48"/>
      <c r="I81" s="48"/>
      <c r="J81" s="48"/>
      <c r="K81" s="48"/>
      <c r="L81" s="40"/>
      <c r="S81" s="28"/>
      <c r="T81" s="28"/>
      <c r="U81" s="28"/>
      <c r="V81" s="28"/>
      <c r="W81" s="28"/>
      <c r="X81" s="28"/>
      <c r="Y81" s="28"/>
      <c r="Z81" s="28"/>
      <c r="AA81" s="28"/>
      <c r="AB81" s="28"/>
      <c r="AC81" s="28"/>
      <c r="AD81" s="28"/>
      <c r="AE81" s="28"/>
    </row>
    <row r="82" spans="1:31" s="2" customFormat="1" ht="24.95" customHeight="1" x14ac:dyDescent="0.2">
      <c r="A82" s="28"/>
      <c r="B82" s="29"/>
      <c r="C82" s="20" t="s">
        <v>145</v>
      </c>
      <c r="D82" s="28"/>
      <c r="E82" s="28"/>
      <c r="F82" s="28"/>
      <c r="G82" s="28"/>
      <c r="H82" s="28"/>
      <c r="I82" s="28"/>
      <c r="J82" s="28"/>
      <c r="K82" s="28"/>
      <c r="L82" s="40"/>
      <c r="S82" s="28"/>
      <c r="T82" s="28"/>
      <c r="U82" s="28"/>
      <c r="V82" s="28"/>
      <c r="W82" s="28"/>
      <c r="X82" s="28"/>
      <c r="Y82" s="28"/>
      <c r="Z82" s="28"/>
      <c r="AA82" s="28"/>
      <c r="AB82" s="28"/>
      <c r="AC82" s="28"/>
      <c r="AD82" s="28"/>
      <c r="AE82" s="28"/>
    </row>
    <row r="83" spans="1:31" s="2" customFormat="1" ht="6.95" customHeight="1" x14ac:dyDescent="0.2">
      <c r="A83" s="28"/>
      <c r="B83" s="29"/>
      <c r="C83" s="28"/>
      <c r="D83" s="28"/>
      <c r="E83" s="28"/>
      <c r="F83" s="28"/>
      <c r="G83" s="28"/>
      <c r="H83" s="28"/>
      <c r="I83" s="28"/>
      <c r="J83" s="28"/>
      <c r="K83" s="28"/>
      <c r="L83" s="40"/>
      <c r="S83" s="28"/>
      <c r="T83" s="28"/>
      <c r="U83" s="28"/>
      <c r="V83" s="28"/>
      <c r="W83" s="28"/>
      <c r="X83" s="28"/>
      <c r="Y83" s="28"/>
      <c r="Z83" s="28"/>
      <c r="AA83" s="28"/>
      <c r="AB83" s="28"/>
      <c r="AC83" s="28"/>
      <c r="AD83" s="28"/>
      <c r="AE83" s="28"/>
    </row>
    <row r="84" spans="1:31" s="2" customFormat="1" ht="12" customHeight="1" x14ac:dyDescent="0.2">
      <c r="A84" s="28"/>
      <c r="B84" s="29"/>
      <c r="C84" s="25" t="s">
        <v>11</v>
      </c>
      <c r="D84" s="28"/>
      <c r="E84" s="28"/>
      <c r="F84" s="28"/>
      <c r="G84" s="28"/>
      <c r="H84" s="28"/>
      <c r="I84" s="28"/>
      <c r="J84" s="28"/>
      <c r="K84" s="28"/>
      <c r="L84" s="40"/>
      <c r="S84" s="28"/>
      <c r="T84" s="28"/>
      <c r="U84" s="28"/>
      <c r="V84" s="28"/>
      <c r="W84" s="28"/>
      <c r="X84" s="28"/>
      <c r="Y84" s="28"/>
      <c r="Z84" s="28"/>
      <c r="AA84" s="28"/>
      <c r="AB84" s="28"/>
      <c r="AC84" s="28"/>
      <c r="AD84" s="28"/>
      <c r="AE84" s="28"/>
    </row>
    <row r="85" spans="1:31" s="2" customFormat="1" ht="16.5" customHeight="1" x14ac:dyDescent="0.2">
      <c r="A85" s="28"/>
      <c r="B85" s="29"/>
      <c r="C85" s="28"/>
      <c r="D85" s="28"/>
      <c r="E85" s="353" t="str">
        <f>E7</f>
        <v>Lipany OOPZ, Rekonštrukcia objektu</v>
      </c>
      <c r="F85" s="354"/>
      <c r="G85" s="354"/>
      <c r="H85" s="354"/>
      <c r="I85" s="28"/>
      <c r="J85" s="28"/>
      <c r="K85" s="28"/>
      <c r="L85" s="40"/>
      <c r="S85" s="28"/>
      <c r="T85" s="28"/>
      <c r="U85" s="28"/>
      <c r="V85" s="28"/>
      <c r="W85" s="28"/>
      <c r="X85" s="28"/>
      <c r="Y85" s="28"/>
      <c r="Z85" s="28"/>
      <c r="AA85" s="28"/>
      <c r="AB85" s="28"/>
      <c r="AC85" s="28"/>
      <c r="AD85" s="28"/>
      <c r="AE85" s="28"/>
    </row>
    <row r="86" spans="1:31" s="1" customFormat="1" ht="12" customHeight="1" x14ac:dyDescent="0.2">
      <c r="B86" s="19"/>
      <c r="C86" s="25" t="s">
        <v>139</v>
      </c>
      <c r="E86" s="202"/>
      <c r="F86" s="202"/>
      <c r="G86" s="202"/>
      <c r="H86" s="202"/>
      <c r="L86" s="19"/>
    </row>
    <row r="87" spans="1:31" s="1" customFormat="1" ht="16.5" customHeight="1" x14ac:dyDescent="0.2">
      <c r="B87" s="19"/>
      <c r="E87" s="353" t="s">
        <v>140</v>
      </c>
      <c r="F87" s="356"/>
      <c r="G87" s="356"/>
      <c r="H87" s="356"/>
      <c r="L87" s="19"/>
    </row>
    <row r="88" spans="1:31" s="1" customFormat="1" ht="12" customHeight="1" x14ac:dyDescent="0.2">
      <c r="B88" s="19"/>
      <c r="C88" s="25" t="s">
        <v>141</v>
      </c>
      <c r="E88" s="202"/>
      <c r="F88" s="202"/>
      <c r="G88" s="202"/>
      <c r="H88" s="202"/>
      <c r="L88" s="19"/>
    </row>
    <row r="89" spans="1:31" s="2" customFormat="1" ht="16.5" customHeight="1" x14ac:dyDescent="0.2">
      <c r="A89" s="28"/>
      <c r="B89" s="29"/>
      <c r="C89" s="28"/>
      <c r="D89" s="28"/>
      <c r="E89" s="354" t="s">
        <v>142</v>
      </c>
      <c r="F89" s="355"/>
      <c r="G89" s="355"/>
      <c r="H89" s="355"/>
      <c r="I89" s="28"/>
      <c r="J89" s="28"/>
      <c r="K89" s="28"/>
      <c r="L89" s="40"/>
      <c r="S89" s="28"/>
      <c r="T89" s="28"/>
      <c r="U89" s="28"/>
      <c r="V89" s="28"/>
      <c r="W89" s="28"/>
      <c r="X89" s="28"/>
      <c r="Y89" s="28"/>
      <c r="Z89" s="28"/>
      <c r="AA89" s="28"/>
      <c r="AB89" s="28"/>
      <c r="AC89" s="28"/>
      <c r="AD89" s="28"/>
      <c r="AE89" s="28"/>
    </row>
    <row r="90" spans="1:31" s="2" customFormat="1" ht="12" customHeight="1" x14ac:dyDescent="0.2">
      <c r="A90" s="28"/>
      <c r="B90" s="29"/>
      <c r="C90" s="25" t="s">
        <v>143</v>
      </c>
      <c r="D90" s="28"/>
      <c r="E90" s="28"/>
      <c r="F90" s="2" t="s">
        <v>2882</v>
      </c>
      <c r="G90" s="28"/>
      <c r="H90" s="28"/>
      <c r="I90" s="28"/>
      <c r="J90" s="28"/>
      <c r="K90" s="28"/>
      <c r="L90" s="40"/>
      <c r="S90" s="28"/>
      <c r="T90" s="28"/>
      <c r="U90" s="28"/>
      <c r="V90" s="28"/>
      <c r="W90" s="28"/>
      <c r="X90" s="28"/>
      <c r="Y90" s="28"/>
      <c r="Z90" s="28"/>
      <c r="AA90" s="28"/>
      <c r="AB90" s="28"/>
      <c r="AC90" s="28"/>
      <c r="AD90" s="28"/>
      <c r="AE90" s="28"/>
    </row>
    <row r="91" spans="1:31" s="2" customFormat="1" ht="16.5" customHeight="1" x14ac:dyDescent="0.2">
      <c r="A91" s="28"/>
      <c r="B91" s="29"/>
      <c r="C91" s="28"/>
      <c r="D91" s="28"/>
      <c r="E91" s="333" t="str">
        <f>E13</f>
        <v>6 - E1.4.1. Zdravotechnika - pákové batérie</v>
      </c>
      <c r="F91" s="357"/>
      <c r="G91" s="357"/>
      <c r="H91" s="357"/>
      <c r="I91" s="28"/>
      <c r="J91" s="28"/>
      <c r="K91" s="28"/>
      <c r="L91" s="40"/>
      <c r="S91" s="28"/>
      <c r="T91" s="28"/>
      <c r="U91" s="28"/>
      <c r="V91" s="28"/>
      <c r="W91" s="28"/>
      <c r="X91" s="28"/>
      <c r="Y91" s="28"/>
      <c r="Z91" s="28"/>
      <c r="AA91" s="28"/>
      <c r="AB91" s="28"/>
      <c r="AC91" s="28"/>
      <c r="AD91" s="28"/>
      <c r="AE91" s="28"/>
    </row>
    <row r="92" spans="1:31" s="2" customFormat="1" ht="6.95" customHeight="1" x14ac:dyDescent="0.2">
      <c r="A92" s="28"/>
      <c r="B92" s="29"/>
      <c r="C92" s="28"/>
      <c r="D92" s="28"/>
      <c r="E92" s="28"/>
      <c r="F92" s="28"/>
      <c r="G92" s="28"/>
      <c r="H92" s="28"/>
      <c r="I92" s="28"/>
      <c r="J92" s="28"/>
      <c r="K92" s="28"/>
      <c r="L92" s="40"/>
      <c r="S92" s="28"/>
      <c r="T92" s="28"/>
      <c r="U92" s="28"/>
      <c r="V92" s="28"/>
      <c r="W92" s="28"/>
      <c r="X92" s="28"/>
      <c r="Y92" s="28"/>
      <c r="Z92" s="28"/>
      <c r="AA92" s="28"/>
      <c r="AB92" s="28"/>
      <c r="AC92" s="28"/>
      <c r="AD92" s="28"/>
      <c r="AE92" s="28"/>
    </row>
    <row r="93" spans="1:31" s="2" customFormat="1" ht="12" customHeight="1" x14ac:dyDescent="0.2">
      <c r="A93" s="28"/>
      <c r="B93" s="29"/>
      <c r="C93" s="25" t="s">
        <v>15</v>
      </c>
      <c r="D93" s="28"/>
      <c r="E93" s="28"/>
      <c r="F93" s="23" t="str">
        <f>F16</f>
        <v xml:space="preserve"> </v>
      </c>
      <c r="G93" s="28"/>
      <c r="H93" s="28"/>
      <c r="I93" s="25" t="s">
        <v>17</v>
      </c>
      <c r="J93" s="53" t="str">
        <f>IF(J16="","",J16)</f>
        <v>16.12.2022</v>
      </c>
      <c r="K93" s="28"/>
      <c r="L93" s="40"/>
      <c r="S93" s="28"/>
      <c r="T93" s="28"/>
      <c r="U93" s="28"/>
      <c r="V93" s="28"/>
      <c r="W93" s="28"/>
      <c r="X93" s="28"/>
      <c r="Y93" s="28"/>
      <c r="Z93" s="28"/>
      <c r="AA93" s="28"/>
      <c r="AB93" s="28"/>
      <c r="AC93" s="28"/>
      <c r="AD93" s="28"/>
      <c r="AE93" s="28"/>
    </row>
    <row r="94" spans="1:31" s="2" customFormat="1" ht="6.95" customHeight="1" x14ac:dyDescent="0.2">
      <c r="A94" s="28"/>
      <c r="B94" s="29"/>
      <c r="C94" s="28"/>
      <c r="D94" s="28"/>
      <c r="E94" s="28"/>
      <c r="F94" s="28"/>
      <c r="G94" s="28"/>
      <c r="H94" s="28"/>
      <c r="I94" s="28"/>
      <c r="J94" s="28"/>
      <c r="K94" s="28"/>
      <c r="L94" s="40"/>
      <c r="S94" s="28"/>
      <c r="T94" s="28"/>
      <c r="U94" s="28"/>
      <c r="V94" s="28"/>
      <c r="W94" s="28"/>
      <c r="X94" s="28"/>
      <c r="Y94" s="28"/>
      <c r="Z94" s="28"/>
      <c r="AA94" s="28"/>
      <c r="AB94" s="28"/>
      <c r="AC94" s="28"/>
      <c r="AD94" s="28"/>
      <c r="AE94" s="28"/>
    </row>
    <row r="95" spans="1:31" s="2" customFormat="1" ht="40.15" customHeight="1" x14ac:dyDescent="0.2">
      <c r="A95" s="28"/>
      <c r="B95" s="29"/>
      <c r="C95" s="25" t="s">
        <v>19</v>
      </c>
      <c r="D95" s="28"/>
      <c r="E95" s="28"/>
      <c r="F95" s="23" t="str">
        <f>E19</f>
        <v>Ministerstvo vnútra SR, Pribinova 2, 812 72 Bratis</v>
      </c>
      <c r="G95" s="28"/>
      <c r="H95" s="28"/>
      <c r="I95" s="25" t="s">
        <v>23</v>
      </c>
      <c r="J95" s="26" t="str">
        <f>E25</f>
        <v>LTK projekt, s.r.o., Jánošíkova 5, 0890 01 Prešov</v>
      </c>
      <c r="K95" s="28"/>
      <c r="L95" s="40"/>
      <c r="S95" s="28"/>
      <c r="T95" s="28"/>
      <c r="U95" s="28"/>
      <c r="V95" s="28"/>
      <c r="W95" s="28"/>
      <c r="X95" s="28"/>
      <c r="Y95" s="28"/>
      <c r="Z95" s="28"/>
      <c r="AA95" s="28"/>
      <c r="AB95" s="28"/>
      <c r="AC95" s="28"/>
      <c r="AD95" s="28"/>
      <c r="AE95" s="28"/>
    </row>
    <row r="96" spans="1:31" s="2" customFormat="1" ht="15.2" customHeight="1" x14ac:dyDescent="0.2">
      <c r="A96" s="28"/>
      <c r="B96" s="29"/>
      <c r="C96" s="25" t="s">
        <v>22</v>
      </c>
      <c r="D96" s="28"/>
      <c r="E96" s="28"/>
      <c r="F96" s="23" t="str">
        <f>IF(E22="","",E22)</f>
        <v xml:space="preserve"> </v>
      </c>
      <c r="G96" s="28"/>
      <c r="H96" s="28"/>
      <c r="I96" s="25" t="s">
        <v>26</v>
      </c>
      <c r="J96" s="26" t="str">
        <f>E28</f>
        <v>Ing. Ľubomnír Tkáč</v>
      </c>
      <c r="K96" s="28"/>
      <c r="L96" s="40"/>
      <c r="S96" s="28"/>
      <c r="T96" s="28"/>
      <c r="U96" s="28"/>
      <c r="V96" s="28"/>
      <c r="W96" s="28"/>
      <c r="X96" s="28"/>
      <c r="Y96" s="28"/>
      <c r="Z96" s="28"/>
      <c r="AA96" s="28"/>
      <c r="AB96" s="28"/>
      <c r="AC96" s="28"/>
      <c r="AD96" s="28"/>
      <c r="AE96" s="28"/>
    </row>
    <row r="97" spans="1:47" s="2" customFormat="1" ht="10.35" customHeight="1" x14ac:dyDescent="0.2">
      <c r="A97" s="28"/>
      <c r="B97" s="29"/>
      <c r="C97" s="28"/>
      <c r="D97" s="28"/>
      <c r="E97" s="28"/>
      <c r="F97" s="28"/>
      <c r="G97" s="28"/>
      <c r="H97" s="28"/>
      <c r="I97" s="28"/>
      <c r="J97" s="28"/>
      <c r="K97" s="28"/>
      <c r="L97" s="40"/>
      <c r="S97" s="28"/>
      <c r="T97" s="28"/>
      <c r="U97" s="28"/>
      <c r="V97" s="28"/>
      <c r="W97" s="28"/>
      <c r="X97" s="28"/>
      <c r="Y97" s="28"/>
      <c r="Z97" s="28"/>
      <c r="AA97" s="28"/>
      <c r="AB97" s="28"/>
      <c r="AC97" s="28"/>
      <c r="AD97" s="28"/>
      <c r="AE97" s="28"/>
    </row>
    <row r="98" spans="1:47" s="2" customFormat="1" ht="29.25" customHeight="1" x14ac:dyDescent="0.2">
      <c r="A98" s="28"/>
      <c r="B98" s="29"/>
      <c r="C98" s="115" t="s">
        <v>146</v>
      </c>
      <c r="D98" s="107"/>
      <c r="E98" s="107"/>
      <c r="F98" s="107"/>
      <c r="G98" s="107"/>
      <c r="H98" s="107"/>
      <c r="I98" s="107"/>
      <c r="J98" s="116" t="s">
        <v>147</v>
      </c>
      <c r="K98" s="107"/>
      <c r="L98" s="40"/>
      <c r="S98" s="28"/>
      <c r="T98" s="28"/>
      <c r="U98" s="28"/>
      <c r="V98" s="28"/>
      <c r="W98" s="28"/>
      <c r="X98" s="28"/>
      <c r="Y98" s="28"/>
      <c r="Z98" s="28"/>
      <c r="AA98" s="28"/>
      <c r="AB98" s="28"/>
      <c r="AC98" s="28"/>
      <c r="AD98" s="28"/>
      <c r="AE98" s="28"/>
    </row>
    <row r="99" spans="1:47" s="2" customFormat="1" ht="10.35" customHeight="1" x14ac:dyDescent="0.2">
      <c r="A99" s="28"/>
      <c r="B99" s="29"/>
      <c r="C99" s="28"/>
      <c r="D99" s="28"/>
      <c r="E99" s="28"/>
      <c r="F99" s="28"/>
      <c r="G99" s="28"/>
      <c r="H99" s="28"/>
      <c r="I99" s="28"/>
      <c r="J99" s="28"/>
      <c r="K99" s="28"/>
      <c r="L99" s="40"/>
      <c r="S99" s="28"/>
      <c r="T99" s="28"/>
      <c r="U99" s="28"/>
      <c r="V99" s="28"/>
      <c r="W99" s="28"/>
      <c r="X99" s="28"/>
      <c r="Y99" s="28"/>
      <c r="Z99" s="28"/>
      <c r="AA99" s="28"/>
      <c r="AB99" s="28"/>
      <c r="AC99" s="28"/>
      <c r="AD99" s="28"/>
      <c r="AE99" s="28"/>
    </row>
    <row r="100" spans="1:47" s="2" customFormat="1" ht="22.9" customHeight="1" x14ac:dyDescent="0.2">
      <c r="A100" s="28"/>
      <c r="B100" s="29"/>
      <c r="C100" s="117" t="s">
        <v>148</v>
      </c>
      <c r="D100" s="28"/>
      <c r="E100" s="28"/>
      <c r="F100" s="28"/>
      <c r="G100" s="28"/>
      <c r="H100" s="28"/>
      <c r="I100" s="28"/>
      <c r="J100" s="69"/>
      <c r="K100" s="28"/>
      <c r="L100" s="40"/>
      <c r="S100" s="28"/>
      <c r="T100" s="28"/>
      <c r="U100" s="28"/>
      <c r="V100" s="28"/>
      <c r="W100" s="28"/>
      <c r="X100" s="28"/>
      <c r="Y100" s="28"/>
      <c r="Z100" s="28"/>
      <c r="AA100" s="28"/>
      <c r="AB100" s="28"/>
      <c r="AC100" s="28"/>
      <c r="AD100" s="28"/>
      <c r="AE100" s="28"/>
      <c r="AU100" s="16" t="s">
        <v>149</v>
      </c>
    </row>
    <row r="101" spans="1:47" s="9" customFormat="1" ht="24.95" customHeight="1" x14ac:dyDescent="0.2">
      <c r="B101" s="118"/>
      <c r="D101" s="119" t="s">
        <v>154</v>
      </c>
      <c r="E101" s="120"/>
      <c r="F101" s="120"/>
      <c r="G101" s="120"/>
      <c r="H101" s="120"/>
      <c r="I101" s="120"/>
      <c r="J101" s="121"/>
      <c r="L101" s="118"/>
    </row>
    <row r="102" spans="1:47" s="10" customFormat="1" ht="19.899999999999999" customHeight="1" x14ac:dyDescent="0.2">
      <c r="B102" s="122"/>
      <c r="D102" s="123" t="s">
        <v>1081</v>
      </c>
      <c r="E102" s="124"/>
      <c r="F102" s="124"/>
      <c r="G102" s="124"/>
      <c r="H102" s="124"/>
      <c r="I102" s="124"/>
      <c r="J102" s="125"/>
      <c r="L102" s="122"/>
    </row>
    <row r="103" spans="1:47" s="2" customFormat="1" ht="21.75" customHeight="1" x14ac:dyDescent="0.2">
      <c r="A103" s="28"/>
      <c r="B103" s="29"/>
      <c r="C103" s="28"/>
      <c r="D103" s="28"/>
      <c r="E103" s="28"/>
      <c r="F103" s="28"/>
      <c r="G103" s="28"/>
      <c r="H103" s="28"/>
      <c r="I103" s="28"/>
      <c r="J103" s="28"/>
      <c r="K103" s="28"/>
      <c r="L103" s="40"/>
      <c r="S103" s="28"/>
      <c r="T103" s="28"/>
      <c r="U103" s="28"/>
      <c r="V103" s="28"/>
      <c r="W103" s="28"/>
      <c r="X103" s="28"/>
      <c r="Y103" s="28"/>
      <c r="Z103" s="28"/>
      <c r="AA103" s="28"/>
      <c r="AB103" s="28"/>
      <c r="AC103" s="28"/>
      <c r="AD103" s="28"/>
      <c r="AE103" s="28"/>
    </row>
    <row r="104" spans="1:47" s="2" customFormat="1" ht="6.95" customHeight="1" x14ac:dyDescent="0.2">
      <c r="A104" s="28"/>
      <c r="B104" s="45"/>
      <c r="C104" s="46"/>
      <c r="D104" s="46"/>
      <c r="E104" s="46"/>
      <c r="F104" s="46"/>
      <c r="G104" s="46"/>
      <c r="H104" s="46"/>
      <c r="I104" s="46"/>
      <c r="J104" s="46"/>
      <c r="K104" s="46"/>
      <c r="L104" s="40"/>
      <c r="S104" s="28"/>
      <c r="T104" s="28"/>
      <c r="U104" s="28"/>
      <c r="V104" s="28"/>
      <c r="W104" s="28"/>
      <c r="X104" s="28"/>
      <c r="Y104" s="28"/>
      <c r="Z104" s="28"/>
      <c r="AA104" s="28"/>
      <c r="AB104" s="28"/>
      <c r="AC104" s="28"/>
      <c r="AD104" s="28"/>
      <c r="AE104" s="28"/>
    </row>
    <row r="108" spans="1:47" s="2" customFormat="1" ht="6.95" customHeight="1" x14ac:dyDescent="0.2">
      <c r="A108" s="28"/>
      <c r="B108" s="47"/>
      <c r="C108" s="48"/>
      <c r="D108" s="48"/>
      <c r="E108" s="48"/>
      <c r="F108" s="48"/>
      <c r="G108" s="48"/>
      <c r="H108" s="48"/>
      <c r="I108" s="48"/>
      <c r="J108" s="48"/>
      <c r="K108" s="48"/>
      <c r="L108" s="40"/>
      <c r="S108" s="28"/>
      <c r="T108" s="28"/>
      <c r="U108" s="28"/>
      <c r="V108" s="28"/>
      <c r="W108" s="28"/>
      <c r="X108" s="28"/>
      <c r="Y108" s="28"/>
      <c r="Z108" s="28"/>
      <c r="AA108" s="28"/>
      <c r="AB108" s="28"/>
      <c r="AC108" s="28"/>
      <c r="AD108" s="28"/>
      <c r="AE108" s="28"/>
    </row>
    <row r="109" spans="1:47" s="2" customFormat="1" ht="24.95" customHeight="1" x14ac:dyDescent="0.2">
      <c r="A109" s="28"/>
      <c r="B109" s="29"/>
      <c r="C109" s="20" t="s">
        <v>161</v>
      </c>
      <c r="D109" s="28"/>
      <c r="E109" s="28"/>
      <c r="F109" s="28"/>
      <c r="G109" s="28"/>
      <c r="H109" s="28"/>
      <c r="I109" s="28"/>
      <c r="J109" s="28"/>
      <c r="K109" s="28"/>
      <c r="L109" s="40"/>
      <c r="S109" s="28"/>
      <c r="T109" s="28"/>
      <c r="U109" s="28"/>
      <c r="V109" s="28"/>
      <c r="W109" s="28"/>
      <c r="X109" s="28"/>
      <c r="Y109" s="28"/>
      <c r="Z109" s="28"/>
      <c r="AA109" s="28"/>
      <c r="AB109" s="28"/>
      <c r="AC109" s="28"/>
      <c r="AD109" s="28"/>
      <c r="AE109" s="28"/>
    </row>
    <row r="110" spans="1:47" s="2" customFormat="1" ht="6.95" customHeight="1" x14ac:dyDescent="0.2">
      <c r="A110" s="28"/>
      <c r="B110" s="29"/>
      <c r="C110" s="28"/>
      <c r="D110" s="28"/>
      <c r="E110" s="28"/>
      <c r="F110" s="28"/>
      <c r="G110" s="28"/>
      <c r="H110" s="28"/>
      <c r="I110" s="28"/>
      <c r="J110" s="28"/>
      <c r="K110" s="28"/>
      <c r="L110" s="40"/>
      <c r="S110" s="28"/>
      <c r="T110" s="28"/>
      <c r="U110" s="28"/>
      <c r="V110" s="28"/>
      <c r="W110" s="28"/>
      <c r="X110" s="28"/>
      <c r="Y110" s="28"/>
      <c r="Z110" s="28"/>
      <c r="AA110" s="28"/>
      <c r="AB110" s="28"/>
      <c r="AC110" s="28"/>
      <c r="AD110" s="28"/>
      <c r="AE110" s="28"/>
    </row>
    <row r="111" spans="1:47" s="2" customFormat="1" ht="12" customHeight="1" x14ac:dyDescent="0.2">
      <c r="A111" s="28"/>
      <c r="B111" s="29"/>
      <c r="C111" s="25" t="s">
        <v>11</v>
      </c>
      <c r="D111" s="28"/>
      <c r="E111" s="28"/>
      <c r="F111" s="28"/>
      <c r="G111" s="28"/>
      <c r="H111" s="28"/>
      <c r="I111" s="28"/>
      <c r="J111" s="28"/>
      <c r="K111" s="28"/>
      <c r="L111" s="40"/>
      <c r="S111" s="28"/>
      <c r="T111" s="28"/>
      <c r="U111" s="28"/>
      <c r="V111" s="28"/>
      <c r="W111" s="28"/>
      <c r="X111" s="28"/>
      <c r="Y111" s="28"/>
      <c r="Z111" s="28"/>
      <c r="AA111" s="28"/>
      <c r="AB111" s="28"/>
      <c r="AC111" s="28"/>
      <c r="AD111" s="28"/>
      <c r="AE111" s="28"/>
    </row>
    <row r="112" spans="1:47" s="2" customFormat="1" ht="16.5" customHeight="1" x14ac:dyDescent="0.2">
      <c r="A112" s="28"/>
      <c r="B112" s="29"/>
      <c r="C112" s="28"/>
      <c r="D112" s="28"/>
      <c r="E112" s="353" t="str">
        <f>E7</f>
        <v>Lipany OOPZ, Rekonštrukcia objektu</v>
      </c>
      <c r="F112" s="354"/>
      <c r="G112" s="354"/>
      <c r="H112" s="354"/>
      <c r="I112" s="28"/>
      <c r="J112" s="28"/>
      <c r="K112" s="28"/>
      <c r="L112" s="40"/>
      <c r="S112" s="28"/>
      <c r="T112" s="28"/>
      <c r="U112" s="28"/>
      <c r="V112" s="28"/>
      <c r="W112" s="28"/>
      <c r="X112" s="28"/>
      <c r="Y112" s="28"/>
      <c r="Z112" s="28"/>
      <c r="AA112" s="28"/>
      <c r="AB112" s="28"/>
      <c r="AC112" s="28"/>
      <c r="AD112" s="28"/>
      <c r="AE112" s="28"/>
    </row>
    <row r="113" spans="1:63" s="1" customFormat="1" ht="12" customHeight="1" x14ac:dyDescent="0.2">
      <c r="B113" s="19"/>
      <c r="C113" s="25" t="s">
        <v>139</v>
      </c>
      <c r="E113" s="202"/>
      <c r="F113" s="202"/>
      <c r="G113" s="202"/>
      <c r="H113" s="202"/>
      <c r="L113" s="19"/>
    </row>
    <row r="114" spans="1:63" s="1" customFormat="1" ht="16.5" customHeight="1" x14ac:dyDescent="0.2">
      <c r="B114" s="19"/>
      <c r="E114" s="353" t="s">
        <v>140</v>
      </c>
      <c r="F114" s="356"/>
      <c r="G114" s="356"/>
      <c r="H114" s="356"/>
      <c r="L114" s="19"/>
    </row>
    <row r="115" spans="1:63" s="1" customFormat="1" ht="12" customHeight="1" x14ac:dyDescent="0.2">
      <c r="B115" s="19"/>
      <c r="C115" s="25" t="s">
        <v>141</v>
      </c>
      <c r="E115" s="202"/>
      <c r="F115" s="202"/>
      <c r="G115" s="202"/>
      <c r="H115" s="202"/>
      <c r="L115" s="19"/>
    </row>
    <row r="116" spans="1:63" s="2" customFormat="1" ht="16.5" customHeight="1" x14ac:dyDescent="0.2">
      <c r="A116" s="28"/>
      <c r="B116" s="29"/>
      <c r="C116" s="28"/>
      <c r="D116" s="28"/>
      <c r="E116" s="354" t="s">
        <v>142</v>
      </c>
      <c r="F116" s="355"/>
      <c r="G116" s="355"/>
      <c r="H116" s="355"/>
      <c r="I116" s="28"/>
      <c r="J116" s="28"/>
      <c r="K116" s="28"/>
      <c r="L116" s="40"/>
      <c r="S116" s="28"/>
      <c r="T116" s="28"/>
      <c r="U116" s="28"/>
      <c r="V116" s="28"/>
      <c r="W116" s="28"/>
      <c r="X116" s="28"/>
      <c r="Y116" s="28"/>
      <c r="Z116" s="28"/>
      <c r="AA116" s="28"/>
      <c r="AB116" s="28"/>
      <c r="AC116" s="28"/>
      <c r="AD116" s="28"/>
      <c r="AE116" s="28"/>
    </row>
    <row r="117" spans="1:63" s="2" customFormat="1" ht="12" customHeight="1" x14ac:dyDescent="0.2">
      <c r="A117" s="28"/>
      <c r="B117" s="29"/>
      <c r="C117" s="25" t="s">
        <v>143</v>
      </c>
      <c r="D117" s="28"/>
      <c r="E117" s="28"/>
      <c r="F117" s="2" t="s">
        <v>2882</v>
      </c>
      <c r="G117" s="28"/>
      <c r="H117" s="28"/>
      <c r="I117" s="28"/>
      <c r="J117" s="28"/>
      <c r="K117" s="28"/>
      <c r="L117" s="40"/>
      <c r="S117" s="28"/>
      <c r="T117" s="28"/>
      <c r="U117" s="28"/>
      <c r="V117" s="28"/>
      <c r="W117" s="28"/>
      <c r="X117" s="28"/>
      <c r="Y117" s="28"/>
      <c r="Z117" s="28"/>
      <c r="AA117" s="28"/>
      <c r="AB117" s="28"/>
      <c r="AC117" s="28"/>
      <c r="AD117" s="28"/>
      <c r="AE117" s="28"/>
    </row>
    <row r="118" spans="1:63" s="2" customFormat="1" ht="16.5" customHeight="1" x14ac:dyDescent="0.2">
      <c r="A118" s="28"/>
      <c r="B118" s="29"/>
      <c r="C118" s="28"/>
      <c r="D118" s="28"/>
      <c r="E118" s="333" t="str">
        <f>E13</f>
        <v>6 - E1.4.1. Zdravotechnika - pákové batérie</v>
      </c>
      <c r="F118" s="357"/>
      <c r="G118" s="357"/>
      <c r="H118" s="357"/>
      <c r="I118" s="28"/>
      <c r="J118" s="28"/>
      <c r="K118" s="28"/>
      <c r="L118" s="40"/>
      <c r="S118" s="28"/>
      <c r="T118" s="28"/>
      <c r="U118" s="28"/>
      <c r="V118" s="28"/>
      <c r="W118" s="28"/>
      <c r="X118" s="28"/>
      <c r="Y118" s="28"/>
      <c r="Z118" s="28"/>
      <c r="AA118" s="28"/>
      <c r="AB118" s="28"/>
      <c r="AC118" s="28"/>
      <c r="AD118" s="28"/>
      <c r="AE118" s="28"/>
    </row>
    <row r="119" spans="1:63" s="2" customFormat="1" ht="6.95" customHeight="1" x14ac:dyDescent="0.2">
      <c r="A119" s="28"/>
      <c r="B119" s="29"/>
      <c r="C119" s="28"/>
      <c r="D119" s="28"/>
      <c r="E119" s="28"/>
      <c r="F119" s="28"/>
      <c r="G119" s="28"/>
      <c r="H119" s="28"/>
      <c r="I119" s="28"/>
      <c r="J119" s="28"/>
      <c r="K119" s="28"/>
      <c r="L119" s="40"/>
      <c r="S119" s="28"/>
      <c r="T119" s="28"/>
      <c r="U119" s="28"/>
      <c r="V119" s="28"/>
      <c r="W119" s="28"/>
      <c r="X119" s="28"/>
      <c r="Y119" s="28"/>
      <c r="Z119" s="28"/>
      <c r="AA119" s="28"/>
      <c r="AB119" s="28"/>
      <c r="AC119" s="28"/>
      <c r="AD119" s="28"/>
      <c r="AE119" s="28"/>
    </row>
    <row r="120" spans="1:63" s="2" customFormat="1" ht="12" customHeight="1" x14ac:dyDescent="0.2">
      <c r="A120" s="28"/>
      <c r="B120" s="29"/>
      <c r="C120" s="25" t="s">
        <v>15</v>
      </c>
      <c r="D120" s="28"/>
      <c r="E120" s="28"/>
      <c r="F120" s="23" t="str">
        <f>F16</f>
        <v xml:space="preserve"> </v>
      </c>
      <c r="G120" s="28"/>
      <c r="H120" s="28"/>
      <c r="I120" s="25" t="s">
        <v>17</v>
      </c>
      <c r="J120" s="53" t="str">
        <f>IF(J16="","",J16)</f>
        <v>16.12.2022</v>
      </c>
      <c r="K120" s="28"/>
      <c r="L120" s="40"/>
      <c r="S120" s="28"/>
      <c r="T120" s="28"/>
      <c r="U120" s="28"/>
      <c r="V120" s="28"/>
      <c r="W120" s="28"/>
      <c r="X120" s="28"/>
      <c r="Y120" s="28"/>
      <c r="Z120" s="28"/>
      <c r="AA120" s="28"/>
      <c r="AB120" s="28"/>
      <c r="AC120" s="28"/>
      <c r="AD120" s="28"/>
      <c r="AE120" s="28"/>
    </row>
    <row r="121" spans="1:63" s="2" customFormat="1" ht="6.95" customHeight="1" x14ac:dyDescent="0.2">
      <c r="A121" s="28"/>
      <c r="B121" s="29"/>
      <c r="C121" s="28"/>
      <c r="D121" s="28"/>
      <c r="E121" s="28"/>
      <c r="F121" s="28"/>
      <c r="G121" s="28"/>
      <c r="H121" s="28"/>
      <c r="I121" s="28"/>
      <c r="J121" s="28"/>
      <c r="K121" s="28"/>
      <c r="L121" s="40"/>
      <c r="S121" s="28"/>
      <c r="T121" s="28"/>
      <c r="U121" s="28"/>
      <c r="V121" s="28"/>
      <c r="W121" s="28"/>
      <c r="X121" s="28"/>
      <c r="Y121" s="28"/>
      <c r="Z121" s="28"/>
      <c r="AA121" s="28"/>
      <c r="AB121" s="28"/>
      <c r="AC121" s="28"/>
      <c r="AD121" s="28"/>
      <c r="AE121" s="28"/>
    </row>
    <row r="122" spans="1:63" s="2" customFormat="1" ht="40.15" customHeight="1" x14ac:dyDescent="0.2">
      <c r="A122" s="28"/>
      <c r="B122" s="29"/>
      <c r="C122" s="25" t="s">
        <v>19</v>
      </c>
      <c r="D122" s="28"/>
      <c r="E122" s="28"/>
      <c r="F122" s="23" t="str">
        <f>E19</f>
        <v>Ministerstvo vnútra SR, Pribinova 2, 812 72 Bratis</v>
      </c>
      <c r="G122" s="28"/>
      <c r="H122" s="28"/>
      <c r="I122" s="25" t="s">
        <v>23</v>
      </c>
      <c r="J122" s="26" t="str">
        <f>E25</f>
        <v>LTK projekt, s.r.o., Jánošíkova 5, 0890 01 Prešov</v>
      </c>
      <c r="K122" s="28"/>
      <c r="L122" s="40"/>
      <c r="S122" s="28"/>
      <c r="T122" s="28"/>
      <c r="U122" s="28"/>
      <c r="V122" s="28"/>
      <c r="W122" s="28"/>
      <c r="X122" s="28"/>
      <c r="Y122" s="28"/>
      <c r="Z122" s="28"/>
      <c r="AA122" s="28"/>
      <c r="AB122" s="28"/>
      <c r="AC122" s="28"/>
      <c r="AD122" s="28"/>
      <c r="AE122" s="28"/>
    </row>
    <row r="123" spans="1:63" s="2" customFormat="1" ht="15.2" customHeight="1" x14ac:dyDescent="0.2">
      <c r="A123" s="28"/>
      <c r="B123" s="29"/>
      <c r="C123" s="25" t="s">
        <v>22</v>
      </c>
      <c r="D123" s="28"/>
      <c r="E123" s="28"/>
      <c r="F123" s="23" t="str">
        <f>IF(E22="","",E22)</f>
        <v xml:space="preserve"> </v>
      </c>
      <c r="G123" s="28"/>
      <c r="H123" s="28"/>
      <c r="I123" s="25" t="s">
        <v>26</v>
      </c>
      <c r="J123" s="26" t="str">
        <f>E28</f>
        <v>Ing. Ľubomnír Tkáč</v>
      </c>
      <c r="K123" s="28"/>
      <c r="L123" s="40"/>
      <c r="S123" s="28"/>
      <c r="T123" s="28"/>
      <c r="U123" s="28"/>
      <c r="V123" s="28"/>
      <c r="W123" s="28"/>
      <c r="X123" s="28"/>
      <c r="Y123" s="28"/>
      <c r="Z123" s="28"/>
      <c r="AA123" s="28"/>
      <c r="AB123" s="28"/>
      <c r="AC123" s="28"/>
      <c r="AD123" s="28"/>
      <c r="AE123" s="28"/>
    </row>
    <row r="124" spans="1:63" s="2" customFormat="1" ht="10.35" customHeight="1" x14ac:dyDescent="0.2">
      <c r="A124" s="28"/>
      <c r="B124" s="29"/>
      <c r="C124" s="28"/>
      <c r="D124" s="28"/>
      <c r="E124" s="28"/>
      <c r="F124" s="28"/>
      <c r="G124" s="28"/>
      <c r="H124" s="28"/>
      <c r="I124" s="28"/>
      <c r="J124" s="28"/>
      <c r="K124" s="28"/>
      <c r="L124" s="40"/>
      <c r="S124" s="28"/>
      <c r="T124" s="28"/>
      <c r="U124" s="28"/>
      <c r="V124" s="28"/>
      <c r="W124" s="28"/>
      <c r="X124" s="28"/>
      <c r="Y124" s="28"/>
      <c r="Z124" s="28"/>
      <c r="AA124" s="28"/>
      <c r="AB124" s="28"/>
      <c r="AC124" s="28"/>
      <c r="AD124" s="28"/>
      <c r="AE124" s="28"/>
    </row>
    <row r="125" spans="1:63" s="11" customFormat="1" ht="29.25" customHeight="1" x14ac:dyDescent="0.2">
      <c r="A125" s="126"/>
      <c r="B125" s="127"/>
      <c r="C125" s="128" t="s">
        <v>162</v>
      </c>
      <c r="D125" s="129" t="s">
        <v>54</v>
      </c>
      <c r="E125" s="129" t="s">
        <v>50</v>
      </c>
      <c r="F125" s="129" t="s">
        <v>51</v>
      </c>
      <c r="G125" s="129" t="s">
        <v>163</v>
      </c>
      <c r="H125" s="129" t="s">
        <v>164</v>
      </c>
      <c r="I125" s="129" t="s">
        <v>165</v>
      </c>
      <c r="J125" s="130" t="s">
        <v>147</v>
      </c>
      <c r="K125" s="131" t="s">
        <v>166</v>
      </c>
      <c r="L125" s="132"/>
      <c r="M125" s="60" t="s">
        <v>1</v>
      </c>
      <c r="N125" s="61" t="s">
        <v>33</v>
      </c>
      <c r="O125" s="61" t="s">
        <v>167</v>
      </c>
      <c r="P125" s="61" t="s">
        <v>168</v>
      </c>
      <c r="Q125" s="61" t="s">
        <v>169</v>
      </c>
      <c r="R125" s="61" t="s">
        <v>170</v>
      </c>
      <c r="S125" s="61" t="s">
        <v>171</v>
      </c>
      <c r="T125" s="62" t="s">
        <v>172</v>
      </c>
      <c r="U125" s="126"/>
      <c r="V125" s="126"/>
      <c r="W125" s="126"/>
      <c r="X125" s="126"/>
      <c r="Y125" s="126"/>
      <c r="Z125" s="126"/>
      <c r="AA125" s="126"/>
      <c r="AB125" s="126"/>
      <c r="AC125" s="126"/>
      <c r="AD125" s="126"/>
      <c r="AE125" s="126"/>
    </row>
    <row r="126" spans="1:63" s="2" customFormat="1" ht="22.9" customHeight="1" x14ac:dyDescent="0.25">
      <c r="A126" s="28"/>
      <c r="B126" s="29"/>
      <c r="C126" s="67" t="s">
        <v>148</v>
      </c>
      <c r="D126" s="28"/>
      <c r="E126" s="28"/>
      <c r="F126" s="28"/>
      <c r="G126" s="28"/>
      <c r="H126" s="28"/>
      <c r="I126" s="28"/>
      <c r="J126" s="133"/>
      <c r="K126" s="28"/>
      <c r="L126" s="29"/>
      <c r="M126" s="63"/>
      <c r="N126" s="54"/>
      <c r="O126" s="64"/>
      <c r="P126" s="134">
        <f>P127</f>
        <v>0</v>
      </c>
      <c r="Q126" s="64"/>
      <c r="R126" s="134">
        <f>R127</f>
        <v>0</v>
      </c>
      <c r="S126" s="64"/>
      <c r="T126" s="135">
        <f>T127</f>
        <v>0</v>
      </c>
      <c r="U126" s="28"/>
      <c r="V126" s="28"/>
      <c r="W126" s="28"/>
      <c r="X126" s="28"/>
      <c r="Y126" s="28"/>
      <c r="Z126" s="28"/>
      <c r="AA126" s="28"/>
      <c r="AB126" s="28"/>
      <c r="AC126" s="28"/>
      <c r="AD126" s="28"/>
      <c r="AE126" s="28"/>
      <c r="AT126" s="16" t="s">
        <v>68</v>
      </c>
      <c r="AU126" s="16" t="s">
        <v>149</v>
      </c>
      <c r="BK126" s="136">
        <f>BK127</f>
        <v>0</v>
      </c>
    </row>
    <row r="127" spans="1:63" s="12" customFormat="1" ht="25.9" customHeight="1" x14ac:dyDescent="0.2">
      <c r="B127" s="137"/>
      <c r="D127" s="138" t="s">
        <v>68</v>
      </c>
      <c r="E127" s="139" t="s">
        <v>314</v>
      </c>
      <c r="F127" s="139" t="s">
        <v>315</v>
      </c>
      <c r="J127" s="140"/>
      <c r="L127" s="137"/>
      <c r="M127" s="141"/>
      <c r="N127" s="142"/>
      <c r="O127" s="142"/>
      <c r="P127" s="143">
        <f>P128</f>
        <v>0</v>
      </c>
      <c r="Q127" s="142"/>
      <c r="R127" s="143">
        <f>R128</f>
        <v>0</v>
      </c>
      <c r="S127" s="142"/>
      <c r="T127" s="144">
        <f>T128</f>
        <v>0</v>
      </c>
      <c r="AR127" s="138" t="s">
        <v>80</v>
      </c>
      <c r="AT127" s="145" t="s">
        <v>68</v>
      </c>
      <c r="AU127" s="145" t="s">
        <v>69</v>
      </c>
      <c r="AY127" s="138" t="s">
        <v>175</v>
      </c>
      <c r="BK127" s="146">
        <f>BK128</f>
        <v>0</v>
      </c>
    </row>
    <row r="128" spans="1:63" s="12" customFormat="1" ht="22.9" customHeight="1" x14ac:dyDescent="0.2">
      <c r="B128" s="137"/>
      <c r="D128" s="138" t="s">
        <v>68</v>
      </c>
      <c r="E128" s="147" t="s">
        <v>1082</v>
      </c>
      <c r="F128" s="147" t="s">
        <v>1083</v>
      </c>
      <c r="J128" s="148"/>
      <c r="L128" s="137"/>
      <c r="M128" s="141"/>
      <c r="N128" s="142"/>
      <c r="O128" s="142"/>
      <c r="P128" s="143">
        <f>SUM(P129:P136)</f>
        <v>0</v>
      </c>
      <c r="Q128" s="142"/>
      <c r="R128" s="143">
        <f>SUM(R129:R136)</f>
        <v>0</v>
      </c>
      <c r="S128" s="142"/>
      <c r="T128" s="144">
        <f>SUM(T129:T136)</f>
        <v>0</v>
      </c>
      <c r="AR128" s="138" t="s">
        <v>80</v>
      </c>
      <c r="AT128" s="145" t="s">
        <v>68</v>
      </c>
      <c r="AU128" s="145" t="s">
        <v>76</v>
      </c>
      <c r="AY128" s="138" t="s">
        <v>175</v>
      </c>
      <c r="BK128" s="146">
        <f>SUM(BK129:BK136)</f>
        <v>0</v>
      </c>
    </row>
    <row r="129" spans="1:65" s="2" customFormat="1" ht="24.2" customHeight="1" x14ac:dyDescent="0.2">
      <c r="A129" s="28"/>
      <c r="B129" s="149"/>
      <c r="C129" s="150" t="s">
        <v>76</v>
      </c>
      <c r="D129" s="150" t="s">
        <v>177</v>
      </c>
      <c r="E129" s="151" t="s">
        <v>1084</v>
      </c>
      <c r="F129" s="152" t="s">
        <v>1085</v>
      </c>
      <c r="G129" s="153" t="s">
        <v>548</v>
      </c>
      <c r="H129" s="154">
        <v>10</v>
      </c>
      <c r="I129" s="155"/>
      <c r="J129" s="155"/>
      <c r="K129" s="156"/>
      <c r="L129" s="29"/>
      <c r="M129" s="157" t="s">
        <v>1</v>
      </c>
      <c r="N129" s="158" t="s">
        <v>35</v>
      </c>
      <c r="O129" s="159">
        <v>0</v>
      </c>
      <c r="P129" s="159">
        <f t="shared" ref="P129:P136" si="0">O129*H129</f>
        <v>0</v>
      </c>
      <c r="Q129" s="159">
        <v>0</v>
      </c>
      <c r="R129" s="159">
        <f t="shared" ref="R129:R136" si="1">Q129*H129</f>
        <v>0</v>
      </c>
      <c r="S129" s="159">
        <v>0</v>
      </c>
      <c r="T129" s="160">
        <f t="shared" ref="T129:T136" si="2">S129*H129</f>
        <v>0</v>
      </c>
      <c r="U129" s="28"/>
      <c r="V129" s="28"/>
      <c r="W129" s="28"/>
      <c r="X129" s="28"/>
      <c r="Y129" s="28"/>
      <c r="Z129" s="28"/>
      <c r="AA129" s="28"/>
      <c r="AB129" s="28"/>
      <c r="AC129" s="28"/>
      <c r="AD129" s="28"/>
      <c r="AE129" s="28"/>
      <c r="AR129" s="161" t="s">
        <v>243</v>
      </c>
      <c r="AT129" s="161" t="s">
        <v>177</v>
      </c>
      <c r="AU129" s="161" t="s">
        <v>80</v>
      </c>
      <c r="AY129" s="16" t="s">
        <v>175</v>
      </c>
      <c r="BE129" s="162">
        <f t="shared" ref="BE129:BE136" si="3">IF(N129="základná",J129,0)</f>
        <v>0</v>
      </c>
      <c r="BF129" s="162">
        <f t="shared" ref="BF129:BF136" si="4">IF(N129="znížená",J129,0)</f>
        <v>0</v>
      </c>
      <c r="BG129" s="162">
        <f t="shared" ref="BG129:BG136" si="5">IF(N129="zákl. prenesená",J129,0)</f>
        <v>0</v>
      </c>
      <c r="BH129" s="162">
        <f t="shared" ref="BH129:BH136" si="6">IF(N129="zníž. prenesená",J129,0)</f>
        <v>0</v>
      </c>
      <c r="BI129" s="162">
        <f t="shared" ref="BI129:BI136" si="7">IF(N129="nulová",J129,0)</f>
        <v>0</v>
      </c>
      <c r="BJ129" s="16" t="s">
        <v>80</v>
      </c>
      <c r="BK129" s="162">
        <f t="shared" ref="BK129:BK136" si="8">ROUND(I129*H129,2)</f>
        <v>0</v>
      </c>
      <c r="BL129" s="16" t="s">
        <v>243</v>
      </c>
      <c r="BM129" s="161" t="s">
        <v>80</v>
      </c>
    </row>
    <row r="130" spans="1:65" s="2" customFormat="1" ht="24.2" customHeight="1" x14ac:dyDescent="0.2">
      <c r="A130" s="28"/>
      <c r="B130" s="149"/>
      <c r="C130" s="150" t="s">
        <v>83</v>
      </c>
      <c r="D130" s="150" t="s">
        <v>177</v>
      </c>
      <c r="E130" s="151" t="s">
        <v>1086</v>
      </c>
      <c r="F130" s="152" t="s">
        <v>1087</v>
      </c>
      <c r="G130" s="153" t="s">
        <v>275</v>
      </c>
      <c r="H130" s="154">
        <v>20</v>
      </c>
      <c r="I130" s="155"/>
      <c r="J130" s="155"/>
      <c r="K130" s="156"/>
      <c r="L130" s="29"/>
      <c r="M130" s="157" t="s">
        <v>1</v>
      </c>
      <c r="N130" s="158" t="s">
        <v>35</v>
      </c>
      <c r="O130" s="159">
        <v>0</v>
      </c>
      <c r="P130" s="159">
        <f t="shared" si="0"/>
        <v>0</v>
      </c>
      <c r="Q130" s="159">
        <v>0</v>
      </c>
      <c r="R130" s="159">
        <f t="shared" si="1"/>
        <v>0</v>
      </c>
      <c r="S130" s="159">
        <v>0</v>
      </c>
      <c r="T130" s="160">
        <f t="shared" si="2"/>
        <v>0</v>
      </c>
      <c r="U130" s="28"/>
      <c r="V130" s="28"/>
      <c r="W130" s="28"/>
      <c r="X130" s="28"/>
      <c r="Y130" s="28"/>
      <c r="Z130" s="28"/>
      <c r="AA130" s="28"/>
      <c r="AB130" s="28"/>
      <c r="AC130" s="28"/>
      <c r="AD130" s="28"/>
      <c r="AE130" s="28"/>
      <c r="AR130" s="161" t="s">
        <v>243</v>
      </c>
      <c r="AT130" s="161" t="s">
        <v>177</v>
      </c>
      <c r="AU130" s="161" t="s">
        <v>80</v>
      </c>
      <c r="AY130" s="16" t="s">
        <v>175</v>
      </c>
      <c r="BE130" s="162">
        <f t="shared" si="3"/>
        <v>0</v>
      </c>
      <c r="BF130" s="162">
        <f t="shared" si="4"/>
        <v>0</v>
      </c>
      <c r="BG130" s="162">
        <f t="shared" si="5"/>
        <v>0</v>
      </c>
      <c r="BH130" s="162">
        <f t="shared" si="6"/>
        <v>0</v>
      </c>
      <c r="BI130" s="162">
        <f t="shared" si="7"/>
        <v>0</v>
      </c>
      <c r="BJ130" s="16" t="s">
        <v>80</v>
      </c>
      <c r="BK130" s="162">
        <f t="shared" si="8"/>
        <v>0</v>
      </c>
      <c r="BL130" s="16" t="s">
        <v>243</v>
      </c>
      <c r="BM130" s="161" t="s">
        <v>93</v>
      </c>
    </row>
    <row r="131" spans="1:65" s="2" customFormat="1" ht="78" customHeight="1" x14ac:dyDescent="0.2">
      <c r="A131" s="28"/>
      <c r="B131" s="149"/>
      <c r="C131" s="178" t="s">
        <v>86</v>
      </c>
      <c r="D131" s="178" t="s">
        <v>324</v>
      </c>
      <c r="E131" s="179" t="s">
        <v>1088</v>
      </c>
      <c r="F131" s="282" t="s">
        <v>2906</v>
      </c>
      <c r="G131" s="181" t="s">
        <v>275</v>
      </c>
      <c r="H131" s="182">
        <v>1</v>
      </c>
      <c r="I131" s="183"/>
      <c r="J131" s="183"/>
      <c r="K131" s="184"/>
      <c r="L131" s="185"/>
      <c r="M131" s="186" t="s">
        <v>1</v>
      </c>
      <c r="N131" s="187" t="s">
        <v>35</v>
      </c>
      <c r="O131" s="159">
        <v>0</v>
      </c>
      <c r="P131" s="159">
        <f t="shared" si="0"/>
        <v>0</v>
      </c>
      <c r="Q131" s="159">
        <v>0</v>
      </c>
      <c r="R131" s="159">
        <f t="shared" si="1"/>
        <v>0</v>
      </c>
      <c r="S131" s="159">
        <v>0</v>
      </c>
      <c r="T131" s="160">
        <f t="shared" si="2"/>
        <v>0</v>
      </c>
      <c r="U131" s="28"/>
      <c r="V131" s="28"/>
      <c r="W131" s="28"/>
      <c r="X131" s="28"/>
      <c r="Y131" s="28"/>
      <c r="Z131" s="28"/>
      <c r="AA131" s="28"/>
      <c r="AB131" s="28"/>
      <c r="AC131" s="28"/>
      <c r="AD131" s="28"/>
      <c r="AE131" s="28"/>
      <c r="AR131" s="161" t="s">
        <v>327</v>
      </c>
      <c r="AT131" s="161" t="s">
        <v>324</v>
      </c>
      <c r="AU131" s="161" t="s">
        <v>80</v>
      </c>
      <c r="AY131" s="16" t="s">
        <v>175</v>
      </c>
      <c r="BE131" s="162">
        <f t="shared" si="3"/>
        <v>0</v>
      </c>
      <c r="BF131" s="162">
        <f t="shared" si="4"/>
        <v>0</v>
      </c>
      <c r="BG131" s="162">
        <f t="shared" si="5"/>
        <v>0</v>
      </c>
      <c r="BH131" s="162">
        <f t="shared" si="6"/>
        <v>0</v>
      </c>
      <c r="BI131" s="162">
        <f t="shared" si="7"/>
        <v>0</v>
      </c>
      <c r="BJ131" s="16" t="s">
        <v>80</v>
      </c>
      <c r="BK131" s="162">
        <f t="shared" si="8"/>
        <v>0</v>
      </c>
      <c r="BL131" s="16" t="s">
        <v>243</v>
      </c>
      <c r="BM131" s="161" t="s">
        <v>99</v>
      </c>
    </row>
    <row r="132" spans="1:65" s="2" customFormat="1" ht="89.25" customHeight="1" x14ac:dyDescent="0.2">
      <c r="A132" s="28"/>
      <c r="B132" s="149"/>
      <c r="C132" s="178" t="s">
        <v>91</v>
      </c>
      <c r="D132" s="178" t="s">
        <v>324</v>
      </c>
      <c r="E132" s="179" t="s">
        <v>1089</v>
      </c>
      <c r="F132" s="282" t="s">
        <v>2907</v>
      </c>
      <c r="G132" s="181" t="s">
        <v>275</v>
      </c>
      <c r="H132" s="182">
        <v>13</v>
      </c>
      <c r="I132" s="183"/>
      <c r="J132" s="183"/>
      <c r="K132" s="184"/>
      <c r="L132" s="185"/>
      <c r="M132" s="186" t="s">
        <v>1</v>
      </c>
      <c r="N132" s="187" t="s">
        <v>35</v>
      </c>
      <c r="O132" s="159">
        <v>0</v>
      </c>
      <c r="P132" s="159">
        <f t="shared" si="0"/>
        <v>0</v>
      </c>
      <c r="Q132" s="159">
        <v>0</v>
      </c>
      <c r="R132" s="159">
        <f t="shared" si="1"/>
        <v>0</v>
      </c>
      <c r="S132" s="159">
        <v>0</v>
      </c>
      <c r="T132" s="160">
        <f t="shared" si="2"/>
        <v>0</v>
      </c>
      <c r="U132" s="28"/>
      <c r="V132" s="28"/>
      <c r="W132" s="28"/>
      <c r="X132" s="28"/>
      <c r="Y132" s="28"/>
      <c r="Z132" s="28"/>
      <c r="AA132" s="28"/>
      <c r="AB132" s="28"/>
      <c r="AC132" s="28"/>
      <c r="AD132" s="28"/>
      <c r="AE132" s="28"/>
      <c r="AR132" s="161" t="s">
        <v>327</v>
      </c>
      <c r="AT132" s="161" t="s">
        <v>324</v>
      </c>
      <c r="AU132" s="161" t="s">
        <v>80</v>
      </c>
      <c r="AY132" s="16" t="s">
        <v>175</v>
      </c>
      <c r="BE132" s="162">
        <f t="shared" si="3"/>
        <v>0</v>
      </c>
      <c r="BF132" s="162">
        <f t="shared" si="4"/>
        <v>0</v>
      </c>
      <c r="BG132" s="162">
        <f t="shared" si="5"/>
        <v>0</v>
      </c>
      <c r="BH132" s="162">
        <f t="shared" si="6"/>
        <v>0</v>
      </c>
      <c r="BI132" s="162">
        <f t="shared" si="7"/>
        <v>0</v>
      </c>
      <c r="BJ132" s="16" t="s">
        <v>80</v>
      </c>
      <c r="BK132" s="162">
        <f t="shared" si="8"/>
        <v>0</v>
      </c>
      <c r="BL132" s="16" t="s">
        <v>243</v>
      </c>
      <c r="BM132" s="161" t="s">
        <v>105</v>
      </c>
    </row>
    <row r="133" spans="1:65" s="2" customFormat="1" ht="65.25" customHeight="1" x14ac:dyDescent="0.2">
      <c r="A133" s="28"/>
      <c r="B133" s="149"/>
      <c r="C133" s="178" t="s">
        <v>93</v>
      </c>
      <c r="D133" s="178" t="s">
        <v>324</v>
      </c>
      <c r="E133" s="179" t="s">
        <v>1090</v>
      </c>
      <c r="F133" s="282" t="s">
        <v>2908</v>
      </c>
      <c r="G133" s="181" t="s">
        <v>275</v>
      </c>
      <c r="H133" s="182">
        <v>1</v>
      </c>
      <c r="I133" s="183"/>
      <c r="J133" s="183"/>
      <c r="K133" s="184"/>
      <c r="L133" s="185"/>
      <c r="M133" s="186" t="s">
        <v>1</v>
      </c>
      <c r="N133" s="187" t="s">
        <v>35</v>
      </c>
      <c r="O133" s="159">
        <v>0</v>
      </c>
      <c r="P133" s="159">
        <f t="shared" si="0"/>
        <v>0</v>
      </c>
      <c r="Q133" s="159">
        <v>0</v>
      </c>
      <c r="R133" s="159">
        <f t="shared" si="1"/>
        <v>0</v>
      </c>
      <c r="S133" s="159">
        <v>0</v>
      </c>
      <c r="T133" s="160">
        <f t="shared" si="2"/>
        <v>0</v>
      </c>
      <c r="U133" s="28"/>
      <c r="V133" s="28"/>
      <c r="W133" s="28"/>
      <c r="X133" s="28"/>
      <c r="Y133" s="28"/>
      <c r="Z133" s="28"/>
      <c r="AA133" s="28"/>
      <c r="AB133" s="28"/>
      <c r="AC133" s="28"/>
      <c r="AD133" s="28"/>
      <c r="AE133" s="28"/>
      <c r="AR133" s="161" t="s">
        <v>327</v>
      </c>
      <c r="AT133" s="161" t="s">
        <v>324</v>
      </c>
      <c r="AU133" s="161" t="s">
        <v>80</v>
      </c>
      <c r="AY133" s="16" t="s">
        <v>175</v>
      </c>
      <c r="BE133" s="162">
        <f t="shared" si="3"/>
        <v>0</v>
      </c>
      <c r="BF133" s="162">
        <f t="shared" si="4"/>
        <v>0</v>
      </c>
      <c r="BG133" s="162">
        <f t="shared" si="5"/>
        <v>0</v>
      </c>
      <c r="BH133" s="162">
        <f t="shared" si="6"/>
        <v>0</v>
      </c>
      <c r="BI133" s="162">
        <f t="shared" si="7"/>
        <v>0</v>
      </c>
      <c r="BJ133" s="16" t="s">
        <v>80</v>
      </c>
      <c r="BK133" s="162">
        <f t="shared" si="8"/>
        <v>0</v>
      </c>
      <c r="BL133" s="16" t="s">
        <v>243</v>
      </c>
      <c r="BM133" s="161" t="s">
        <v>117</v>
      </c>
    </row>
    <row r="134" spans="1:65" s="2" customFormat="1" ht="65.25" customHeight="1" x14ac:dyDescent="0.2">
      <c r="A134" s="28"/>
      <c r="B134" s="149"/>
      <c r="C134" s="178" t="s">
        <v>97</v>
      </c>
      <c r="D134" s="178" t="s">
        <v>324</v>
      </c>
      <c r="E134" s="179" t="s">
        <v>1091</v>
      </c>
      <c r="F134" s="282" t="s">
        <v>2910</v>
      </c>
      <c r="G134" s="181" t="s">
        <v>275</v>
      </c>
      <c r="H134" s="182">
        <v>2</v>
      </c>
      <c r="I134" s="183"/>
      <c r="J134" s="183"/>
      <c r="K134" s="184"/>
      <c r="L134" s="185"/>
      <c r="M134" s="186" t="s">
        <v>1</v>
      </c>
      <c r="N134" s="187" t="s">
        <v>35</v>
      </c>
      <c r="O134" s="159">
        <v>0</v>
      </c>
      <c r="P134" s="159">
        <f t="shared" si="0"/>
        <v>0</v>
      </c>
      <c r="Q134" s="159">
        <v>0</v>
      </c>
      <c r="R134" s="159">
        <f t="shared" si="1"/>
        <v>0</v>
      </c>
      <c r="S134" s="159">
        <v>0</v>
      </c>
      <c r="T134" s="160">
        <f t="shared" si="2"/>
        <v>0</v>
      </c>
      <c r="U134" s="28"/>
      <c r="V134" s="28"/>
      <c r="W134" s="28"/>
      <c r="X134" s="28"/>
      <c r="Y134" s="28"/>
      <c r="Z134" s="28"/>
      <c r="AA134" s="28"/>
      <c r="AB134" s="28"/>
      <c r="AC134" s="28"/>
      <c r="AD134" s="28"/>
      <c r="AE134" s="28"/>
      <c r="AR134" s="161" t="s">
        <v>327</v>
      </c>
      <c r="AT134" s="161" t="s">
        <v>324</v>
      </c>
      <c r="AU134" s="161" t="s">
        <v>80</v>
      </c>
      <c r="AY134" s="16" t="s">
        <v>175</v>
      </c>
      <c r="BE134" s="162">
        <f t="shared" si="3"/>
        <v>0</v>
      </c>
      <c r="BF134" s="162">
        <f t="shared" si="4"/>
        <v>0</v>
      </c>
      <c r="BG134" s="162">
        <f t="shared" si="5"/>
        <v>0</v>
      </c>
      <c r="BH134" s="162">
        <f t="shared" si="6"/>
        <v>0</v>
      </c>
      <c r="BI134" s="162">
        <f t="shared" si="7"/>
        <v>0</v>
      </c>
      <c r="BJ134" s="16" t="s">
        <v>80</v>
      </c>
      <c r="BK134" s="162">
        <f t="shared" si="8"/>
        <v>0</v>
      </c>
      <c r="BL134" s="16" t="s">
        <v>243</v>
      </c>
      <c r="BM134" s="161" t="s">
        <v>121</v>
      </c>
    </row>
    <row r="135" spans="1:65" s="2" customFormat="1" ht="78" customHeight="1" x14ac:dyDescent="0.2">
      <c r="A135" s="28"/>
      <c r="B135" s="149"/>
      <c r="C135" s="178" t="s">
        <v>99</v>
      </c>
      <c r="D135" s="178" t="s">
        <v>324</v>
      </c>
      <c r="E135" s="179" t="s">
        <v>1092</v>
      </c>
      <c r="F135" s="282" t="s">
        <v>2909</v>
      </c>
      <c r="G135" s="181" t="s">
        <v>275</v>
      </c>
      <c r="H135" s="182">
        <v>3</v>
      </c>
      <c r="I135" s="183"/>
      <c r="J135" s="183"/>
      <c r="K135" s="184"/>
      <c r="L135" s="185"/>
      <c r="M135" s="186" t="s">
        <v>1</v>
      </c>
      <c r="N135" s="187" t="s">
        <v>35</v>
      </c>
      <c r="O135" s="159">
        <v>0</v>
      </c>
      <c r="P135" s="159">
        <f t="shared" si="0"/>
        <v>0</v>
      </c>
      <c r="Q135" s="159">
        <v>0</v>
      </c>
      <c r="R135" s="159">
        <f t="shared" si="1"/>
        <v>0</v>
      </c>
      <c r="S135" s="159">
        <v>0</v>
      </c>
      <c r="T135" s="160">
        <f t="shared" si="2"/>
        <v>0</v>
      </c>
      <c r="U135" s="28"/>
      <c r="V135" s="28"/>
      <c r="W135" s="28"/>
      <c r="X135" s="28"/>
      <c r="Y135" s="28"/>
      <c r="Z135" s="28"/>
      <c r="AA135" s="28"/>
      <c r="AB135" s="28"/>
      <c r="AC135" s="28"/>
      <c r="AD135" s="28"/>
      <c r="AE135" s="28"/>
      <c r="AR135" s="161" t="s">
        <v>327</v>
      </c>
      <c r="AT135" s="161" t="s">
        <v>324</v>
      </c>
      <c r="AU135" s="161" t="s">
        <v>80</v>
      </c>
      <c r="AY135" s="16" t="s">
        <v>175</v>
      </c>
      <c r="BE135" s="162">
        <f t="shared" si="3"/>
        <v>0</v>
      </c>
      <c r="BF135" s="162">
        <f t="shared" si="4"/>
        <v>0</v>
      </c>
      <c r="BG135" s="162">
        <f t="shared" si="5"/>
        <v>0</v>
      </c>
      <c r="BH135" s="162">
        <f t="shared" si="6"/>
        <v>0</v>
      </c>
      <c r="BI135" s="162">
        <f t="shared" si="7"/>
        <v>0</v>
      </c>
      <c r="BJ135" s="16" t="s">
        <v>80</v>
      </c>
      <c r="BK135" s="162">
        <f t="shared" si="8"/>
        <v>0</v>
      </c>
      <c r="BL135" s="16" t="s">
        <v>243</v>
      </c>
      <c r="BM135" s="161" t="s">
        <v>243</v>
      </c>
    </row>
    <row r="136" spans="1:65" s="2" customFormat="1" ht="24.2" customHeight="1" x14ac:dyDescent="0.2">
      <c r="A136" s="28"/>
      <c r="B136" s="149"/>
      <c r="C136" s="150" t="s">
        <v>102</v>
      </c>
      <c r="D136" s="150" t="s">
        <v>177</v>
      </c>
      <c r="E136" s="151" t="s">
        <v>1093</v>
      </c>
      <c r="F136" s="152" t="s">
        <v>1094</v>
      </c>
      <c r="G136" s="153" t="s">
        <v>349</v>
      </c>
      <c r="H136" s="154">
        <v>40.746000000000002</v>
      </c>
      <c r="I136" s="155"/>
      <c r="J136" s="155"/>
      <c r="K136" s="156"/>
      <c r="L136" s="29"/>
      <c r="M136" s="157" t="s">
        <v>1</v>
      </c>
      <c r="N136" s="158" t="s">
        <v>35</v>
      </c>
      <c r="O136" s="159">
        <v>0</v>
      </c>
      <c r="P136" s="159">
        <f t="shared" si="0"/>
        <v>0</v>
      </c>
      <c r="Q136" s="159">
        <v>0</v>
      </c>
      <c r="R136" s="159">
        <f t="shared" si="1"/>
        <v>0</v>
      </c>
      <c r="S136" s="159">
        <v>0</v>
      </c>
      <c r="T136" s="160">
        <f t="shared" si="2"/>
        <v>0</v>
      </c>
      <c r="U136" s="28"/>
      <c r="V136" s="28"/>
      <c r="W136" s="28"/>
      <c r="X136" s="28"/>
      <c r="Y136" s="28"/>
      <c r="Z136" s="28"/>
      <c r="AA136" s="28"/>
      <c r="AB136" s="28"/>
      <c r="AC136" s="28"/>
      <c r="AD136" s="28"/>
      <c r="AE136" s="28"/>
      <c r="AR136" s="161" t="s">
        <v>243</v>
      </c>
      <c r="AT136" s="161" t="s">
        <v>177</v>
      </c>
      <c r="AU136" s="161" t="s">
        <v>80</v>
      </c>
      <c r="AY136" s="16" t="s">
        <v>175</v>
      </c>
      <c r="BE136" s="162">
        <f t="shared" si="3"/>
        <v>0</v>
      </c>
      <c r="BF136" s="162">
        <f t="shared" si="4"/>
        <v>0</v>
      </c>
      <c r="BG136" s="162">
        <f t="shared" si="5"/>
        <v>0</v>
      </c>
      <c r="BH136" s="162">
        <f t="shared" si="6"/>
        <v>0</v>
      </c>
      <c r="BI136" s="162">
        <f t="shared" si="7"/>
        <v>0</v>
      </c>
      <c r="BJ136" s="16" t="s">
        <v>80</v>
      </c>
      <c r="BK136" s="162">
        <f t="shared" si="8"/>
        <v>0</v>
      </c>
      <c r="BL136" s="16" t="s">
        <v>243</v>
      </c>
      <c r="BM136" s="161" t="s">
        <v>255</v>
      </c>
    </row>
    <row r="137" spans="1:65" s="2" customFormat="1" ht="6.95" customHeight="1" x14ac:dyDescent="0.2">
      <c r="A137" s="28"/>
      <c r="B137" s="45"/>
      <c r="C137" s="46"/>
      <c r="D137" s="46"/>
      <c r="E137" s="46"/>
      <c r="F137" s="46"/>
      <c r="G137" s="46"/>
      <c r="H137" s="46"/>
      <c r="I137" s="46"/>
      <c r="J137" s="46"/>
      <c r="K137" s="46"/>
      <c r="L137" s="29"/>
      <c r="M137" s="28"/>
      <c r="O137" s="28"/>
      <c r="P137" s="28"/>
      <c r="Q137" s="28"/>
      <c r="R137" s="28"/>
      <c r="S137" s="28"/>
      <c r="T137" s="28"/>
      <c r="U137" s="28"/>
      <c r="V137" s="28"/>
      <c r="W137" s="28"/>
      <c r="X137" s="28"/>
      <c r="Y137" s="28"/>
      <c r="Z137" s="28"/>
      <c r="AA137" s="28"/>
      <c r="AB137" s="28"/>
      <c r="AC137" s="28"/>
      <c r="AD137" s="28"/>
      <c r="AE137" s="28"/>
    </row>
  </sheetData>
  <autoFilter ref="C125:K136"/>
  <mergeCells count="14">
    <mergeCell ref="E116:H116"/>
    <mergeCell ref="E114:H114"/>
    <mergeCell ref="E118:H118"/>
    <mergeCell ref="L2:V2"/>
    <mergeCell ref="E85:H85"/>
    <mergeCell ref="E89:H89"/>
    <mergeCell ref="E87:H87"/>
    <mergeCell ref="E91:H91"/>
    <mergeCell ref="E112:H112"/>
    <mergeCell ref="E7:H7"/>
    <mergeCell ref="E11:H11"/>
    <mergeCell ref="E9:H9"/>
    <mergeCell ref="E13:H13"/>
    <mergeCell ref="E31:H31"/>
  </mergeCells>
  <pageMargins left="0.39374999999999999" right="0.39374999999999999" top="0.39374999999999999" bottom="0.39374999999999999" header="0" footer="0"/>
  <pageSetup paperSize="9" scale="87" fitToHeight="100" orientation="portrait" blackAndWhite="1" r:id="rId1"/>
  <headerFooter>
    <oddFooter>&amp;CStrana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46"/>
  <sheetViews>
    <sheetView showGridLines="0" topLeftCell="A126" workbookViewId="0">
      <selection activeCell="I129" sqref="I129:J145"/>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5"/>
    </row>
    <row r="2" spans="1:46" s="1" customFormat="1" ht="36.950000000000003" customHeight="1" x14ac:dyDescent="0.2">
      <c r="L2" s="298" t="s">
        <v>5</v>
      </c>
      <c r="M2" s="299"/>
      <c r="N2" s="299"/>
      <c r="O2" s="299"/>
      <c r="P2" s="299"/>
      <c r="Q2" s="299"/>
      <c r="R2" s="299"/>
      <c r="S2" s="299"/>
      <c r="T2" s="299"/>
      <c r="U2" s="299"/>
      <c r="V2" s="299"/>
      <c r="AT2" s="16" t="s">
        <v>98</v>
      </c>
    </row>
    <row r="3" spans="1:46" s="1" customFormat="1" ht="6.95" customHeight="1" x14ac:dyDescent="0.2">
      <c r="B3" s="17"/>
      <c r="C3" s="18"/>
      <c r="D3" s="18"/>
      <c r="E3" s="18"/>
      <c r="F3" s="18"/>
      <c r="G3" s="18"/>
      <c r="H3" s="18"/>
      <c r="I3" s="18"/>
      <c r="J3" s="18"/>
      <c r="K3" s="18"/>
      <c r="L3" s="19"/>
      <c r="AT3" s="16" t="s">
        <v>69</v>
      </c>
    </row>
    <row r="4" spans="1:46" s="1" customFormat="1" ht="24.95" customHeight="1" x14ac:dyDescent="0.2">
      <c r="B4" s="19"/>
      <c r="D4" s="20" t="s">
        <v>138</v>
      </c>
      <c r="L4" s="19"/>
      <c r="M4" s="96" t="s">
        <v>8</v>
      </c>
      <c r="AT4" s="16" t="s">
        <v>3</v>
      </c>
    </row>
    <row r="5" spans="1:46" s="1" customFormat="1" ht="6.95" customHeight="1" x14ac:dyDescent="0.2">
      <c r="B5" s="19"/>
      <c r="L5" s="19"/>
    </row>
    <row r="6" spans="1:46" s="1" customFormat="1" ht="12" customHeight="1" x14ac:dyDescent="0.2">
      <c r="B6" s="19"/>
      <c r="D6" s="25" t="s">
        <v>11</v>
      </c>
      <c r="L6" s="19"/>
    </row>
    <row r="7" spans="1:46" s="1" customFormat="1" ht="16.5" customHeight="1" x14ac:dyDescent="0.2">
      <c r="B7" s="19"/>
      <c r="E7" s="353" t="str">
        <f>'Rekapitulácia stavby'!K6</f>
        <v>Lipany OOPZ, Rekonštrukcia objektu</v>
      </c>
      <c r="F7" s="354"/>
      <c r="G7" s="354"/>
      <c r="H7" s="354"/>
      <c r="L7" s="19"/>
    </row>
    <row r="8" spans="1:46" ht="14.25" x14ac:dyDescent="0.2">
      <c r="B8" s="19"/>
      <c r="D8" s="25" t="s">
        <v>139</v>
      </c>
      <c r="E8" s="202"/>
      <c r="F8" s="202"/>
      <c r="G8" s="202"/>
      <c r="H8" s="202"/>
      <c r="L8" s="19"/>
    </row>
    <row r="9" spans="1:46" s="1" customFormat="1" ht="16.5" customHeight="1" x14ac:dyDescent="0.2">
      <c r="B9" s="19"/>
      <c r="E9" s="353" t="s">
        <v>140</v>
      </c>
      <c r="F9" s="356"/>
      <c r="G9" s="356"/>
      <c r="H9" s="356"/>
      <c r="L9" s="19"/>
    </row>
    <row r="10" spans="1:46" s="1" customFormat="1" ht="12" customHeight="1" x14ac:dyDescent="0.2">
      <c r="B10" s="19"/>
      <c r="D10" s="25" t="s">
        <v>141</v>
      </c>
      <c r="E10" s="202"/>
      <c r="F10" s="202"/>
      <c r="G10" s="202"/>
      <c r="H10" s="202"/>
      <c r="L10" s="19"/>
    </row>
    <row r="11" spans="1:46" s="2" customFormat="1" ht="16.5" customHeight="1" x14ac:dyDescent="0.2">
      <c r="A11" s="28"/>
      <c r="B11" s="29"/>
      <c r="C11" s="28"/>
      <c r="D11" s="28"/>
      <c r="E11" s="354" t="s">
        <v>142</v>
      </c>
      <c r="F11" s="355"/>
      <c r="G11" s="355"/>
      <c r="H11" s="355"/>
      <c r="I11" s="28"/>
      <c r="J11" s="28"/>
      <c r="K11" s="28"/>
      <c r="L11" s="40"/>
      <c r="S11" s="28"/>
      <c r="T11" s="28"/>
      <c r="U11" s="28"/>
      <c r="V11" s="28"/>
      <c r="W11" s="28"/>
      <c r="X11" s="28"/>
      <c r="Y11" s="28"/>
      <c r="Z11" s="28"/>
      <c r="AA11" s="28"/>
      <c r="AB11" s="28"/>
      <c r="AC11" s="28"/>
      <c r="AD11" s="28"/>
      <c r="AE11" s="28"/>
    </row>
    <row r="12" spans="1:46" s="2" customFormat="1" ht="12" customHeight="1" x14ac:dyDescent="0.2">
      <c r="A12" s="28"/>
      <c r="B12" s="29"/>
      <c r="C12" s="28"/>
      <c r="D12" s="25" t="s">
        <v>143</v>
      </c>
      <c r="E12" s="28"/>
      <c r="F12" s="2" t="s">
        <v>2882</v>
      </c>
      <c r="G12" s="28"/>
      <c r="H12" s="28"/>
      <c r="I12" s="28"/>
      <c r="J12" s="28"/>
      <c r="K12" s="28"/>
      <c r="L12" s="40"/>
      <c r="S12" s="28"/>
      <c r="T12" s="28"/>
      <c r="U12" s="28"/>
      <c r="V12" s="28"/>
      <c r="W12" s="28"/>
      <c r="X12" s="28"/>
      <c r="Y12" s="28"/>
      <c r="Z12" s="28"/>
      <c r="AA12" s="28"/>
      <c r="AB12" s="28"/>
      <c r="AC12" s="28"/>
      <c r="AD12" s="28"/>
      <c r="AE12" s="28"/>
    </row>
    <row r="13" spans="1:46" s="2" customFormat="1" ht="16.5" customHeight="1" x14ac:dyDescent="0.2">
      <c r="A13" s="28"/>
      <c r="B13" s="29"/>
      <c r="C13" s="28"/>
      <c r="D13" s="28"/>
      <c r="E13" s="333" t="s">
        <v>1097</v>
      </c>
      <c r="F13" s="357"/>
      <c r="G13" s="357"/>
      <c r="H13" s="357"/>
      <c r="I13" s="28"/>
      <c r="J13" s="28"/>
      <c r="K13" s="28"/>
      <c r="L13" s="40"/>
      <c r="S13" s="28"/>
      <c r="T13" s="28"/>
      <c r="U13" s="28"/>
      <c r="V13" s="28"/>
      <c r="W13" s="28"/>
      <c r="X13" s="28"/>
      <c r="Y13" s="28"/>
      <c r="Z13" s="28"/>
      <c r="AA13" s="28"/>
      <c r="AB13" s="28"/>
      <c r="AC13" s="28"/>
      <c r="AD13" s="28"/>
      <c r="AE13" s="28"/>
    </row>
    <row r="14" spans="1:46" s="2" customFormat="1" x14ac:dyDescent="0.2">
      <c r="A14" s="28"/>
      <c r="B14" s="29"/>
      <c r="C14" s="28"/>
      <c r="D14" s="28"/>
      <c r="E14" s="28"/>
      <c r="F14" s="28"/>
      <c r="G14" s="28"/>
      <c r="H14" s="28"/>
      <c r="I14" s="28"/>
      <c r="J14" s="28"/>
      <c r="K14" s="28"/>
      <c r="L14" s="40"/>
      <c r="S14" s="28"/>
      <c r="T14" s="28"/>
      <c r="U14" s="28"/>
      <c r="V14" s="28"/>
      <c r="W14" s="28"/>
      <c r="X14" s="28"/>
      <c r="Y14" s="28"/>
      <c r="Z14" s="28"/>
      <c r="AA14" s="28"/>
      <c r="AB14" s="28"/>
      <c r="AC14" s="28"/>
      <c r="AD14" s="28"/>
      <c r="AE14" s="28"/>
    </row>
    <row r="15" spans="1:46" s="2" customFormat="1" ht="12" customHeight="1" x14ac:dyDescent="0.2">
      <c r="A15" s="28"/>
      <c r="B15" s="29"/>
      <c r="C15" s="28"/>
      <c r="D15" s="25" t="s">
        <v>13</v>
      </c>
      <c r="E15" s="28"/>
      <c r="F15" s="198" t="s">
        <v>16</v>
      </c>
      <c r="G15" s="28"/>
      <c r="H15" s="28"/>
      <c r="I15" s="25" t="s">
        <v>14</v>
      </c>
      <c r="J15" s="23" t="s">
        <v>1</v>
      </c>
      <c r="K15" s="28"/>
      <c r="L15" s="40"/>
      <c r="S15" s="28"/>
      <c r="T15" s="28"/>
      <c r="U15" s="28"/>
      <c r="V15" s="28"/>
      <c r="W15" s="28"/>
      <c r="X15" s="28"/>
      <c r="Y15" s="28"/>
      <c r="Z15" s="28"/>
      <c r="AA15" s="28"/>
      <c r="AB15" s="28"/>
      <c r="AC15" s="28"/>
      <c r="AD15" s="28"/>
      <c r="AE15" s="28"/>
    </row>
    <row r="16" spans="1:46" s="2" customFormat="1" ht="12" customHeight="1" x14ac:dyDescent="0.2">
      <c r="A16" s="28"/>
      <c r="B16" s="29"/>
      <c r="C16" s="28"/>
      <c r="D16" s="25" t="s">
        <v>15</v>
      </c>
      <c r="E16" s="28"/>
      <c r="F16" s="23" t="s">
        <v>16</v>
      </c>
      <c r="G16" s="28"/>
      <c r="H16" s="28"/>
      <c r="I16" s="25" t="s">
        <v>17</v>
      </c>
      <c r="J16" s="53" t="str">
        <f>'Rekapitulácia stavby'!AN8</f>
        <v>16.12.2022</v>
      </c>
      <c r="K16" s="28"/>
      <c r="L16" s="40"/>
      <c r="S16" s="28"/>
      <c r="T16" s="28"/>
      <c r="U16" s="28"/>
      <c r="V16" s="28"/>
      <c r="W16" s="28"/>
      <c r="X16" s="28"/>
      <c r="Y16" s="28"/>
      <c r="Z16" s="28"/>
      <c r="AA16" s="28"/>
      <c r="AB16" s="28"/>
      <c r="AC16" s="28"/>
      <c r="AD16" s="28"/>
      <c r="AE16" s="28"/>
    </row>
    <row r="17" spans="1:31" s="2" customFormat="1" ht="10.9" customHeight="1" x14ac:dyDescent="0.2">
      <c r="A17" s="28"/>
      <c r="B17" s="29"/>
      <c r="C17" s="28"/>
      <c r="D17" s="28"/>
      <c r="E17" s="28"/>
      <c r="F17" s="28"/>
      <c r="G17" s="28"/>
      <c r="H17" s="28"/>
      <c r="I17" s="28"/>
      <c r="J17" s="28"/>
      <c r="K17" s="28"/>
      <c r="L17" s="40"/>
      <c r="S17" s="28"/>
      <c r="T17" s="28"/>
      <c r="U17" s="28"/>
      <c r="V17" s="28"/>
      <c r="W17" s="28"/>
      <c r="X17" s="28"/>
      <c r="Y17" s="28"/>
      <c r="Z17" s="28"/>
      <c r="AA17" s="28"/>
      <c r="AB17" s="28"/>
      <c r="AC17" s="28"/>
      <c r="AD17" s="28"/>
      <c r="AE17" s="28"/>
    </row>
    <row r="18" spans="1:31" s="2" customFormat="1" ht="12" customHeight="1" x14ac:dyDescent="0.2">
      <c r="A18" s="28"/>
      <c r="B18" s="29"/>
      <c r="C18" s="28"/>
      <c r="D18" s="25" t="s">
        <v>19</v>
      </c>
      <c r="E18" s="28"/>
      <c r="F18" s="28"/>
      <c r="G18" s="28"/>
      <c r="H18" s="28"/>
      <c r="I18" s="25" t="s">
        <v>20</v>
      </c>
      <c r="J18" s="23" t="s">
        <v>1</v>
      </c>
      <c r="K18" s="28"/>
      <c r="L18" s="40"/>
      <c r="S18" s="28"/>
      <c r="T18" s="28"/>
      <c r="U18" s="28"/>
      <c r="V18" s="28"/>
      <c r="W18" s="28"/>
      <c r="X18" s="28"/>
      <c r="Y18" s="28"/>
      <c r="Z18" s="28"/>
      <c r="AA18" s="28"/>
      <c r="AB18" s="28"/>
      <c r="AC18" s="28"/>
      <c r="AD18" s="28"/>
      <c r="AE18" s="28"/>
    </row>
    <row r="19" spans="1:31" s="2" customFormat="1" ht="18" customHeight="1" x14ac:dyDescent="0.2">
      <c r="A19" s="28"/>
      <c r="B19" s="29"/>
      <c r="C19" s="28"/>
      <c r="D19" s="28"/>
      <c r="E19" s="23" t="s">
        <v>1080</v>
      </c>
      <c r="F19" s="28"/>
      <c r="G19" s="28"/>
      <c r="H19" s="28"/>
      <c r="I19" s="25" t="s">
        <v>21</v>
      </c>
      <c r="J19" s="23" t="s">
        <v>1</v>
      </c>
      <c r="K19" s="28"/>
      <c r="L19" s="40"/>
      <c r="S19" s="28"/>
      <c r="T19" s="28"/>
      <c r="U19" s="28"/>
      <c r="V19" s="28"/>
      <c r="W19" s="28"/>
      <c r="X19" s="28"/>
      <c r="Y19" s="28"/>
      <c r="Z19" s="28"/>
      <c r="AA19" s="28"/>
      <c r="AB19" s="28"/>
      <c r="AC19" s="28"/>
      <c r="AD19" s="28"/>
      <c r="AE19" s="28"/>
    </row>
    <row r="20" spans="1:31" s="2" customFormat="1" ht="6.95" customHeight="1" x14ac:dyDescent="0.2">
      <c r="A20" s="28"/>
      <c r="B20" s="29"/>
      <c r="C20" s="28"/>
      <c r="D20" s="28"/>
      <c r="E20" s="28"/>
      <c r="F20" s="28"/>
      <c r="G20" s="28"/>
      <c r="H20" s="28"/>
      <c r="I20" s="28"/>
      <c r="J20" s="28"/>
      <c r="K20" s="28"/>
      <c r="L20" s="40"/>
      <c r="S20" s="28"/>
      <c r="T20" s="28"/>
      <c r="U20" s="28"/>
      <c r="V20" s="28"/>
      <c r="W20" s="28"/>
      <c r="X20" s="28"/>
      <c r="Y20" s="28"/>
      <c r="Z20" s="28"/>
      <c r="AA20" s="28"/>
      <c r="AB20" s="28"/>
      <c r="AC20" s="28"/>
      <c r="AD20" s="28"/>
      <c r="AE20" s="28"/>
    </row>
    <row r="21" spans="1:31" s="2" customFormat="1" ht="12" customHeight="1" x14ac:dyDescent="0.2">
      <c r="A21" s="28"/>
      <c r="B21" s="29"/>
      <c r="C21" s="28"/>
      <c r="D21" s="25" t="s">
        <v>22</v>
      </c>
      <c r="E21" s="28"/>
      <c r="F21" s="28"/>
      <c r="G21" s="28"/>
      <c r="H21" s="28"/>
      <c r="I21" s="25" t="s">
        <v>20</v>
      </c>
      <c r="J21" s="23" t="s">
        <v>1</v>
      </c>
      <c r="K21" s="28"/>
      <c r="L21" s="40"/>
      <c r="S21" s="28"/>
      <c r="T21" s="28"/>
      <c r="U21" s="28"/>
      <c r="V21" s="28"/>
      <c r="W21" s="28"/>
      <c r="X21" s="28"/>
      <c r="Y21" s="28"/>
      <c r="Z21" s="28"/>
      <c r="AA21" s="28"/>
      <c r="AB21" s="28"/>
      <c r="AC21" s="28"/>
      <c r="AD21" s="28"/>
      <c r="AE21" s="28"/>
    </row>
    <row r="22" spans="1:31" s="2" customFormat="1" ht="18" customHeight="1" x14ac:dyDescent="0.2">
      <c r="A22" s="28"/>
      <c r="B22" s="29"/>
      <c r="C22" s="28"/>
      <c r="D22" s="28"/>
      <c r="E22" s="23" t="s">
        <v>16</v>
      </c>
      <c r="F22" s="28"/>
      <c r="G22" s="28"/>
      <c r="H22" s="28"/>
      <c r="I22" s="25" t="s">
        <v>21</v>
      </c>
      <c r="J22" s="23" t="s">
        <v>1</v>
      </c>
      <c r="K22" s="28"/>
      <c r="L22" s="40"/>
      <c r="S22" s="28"/>
      <c r="T22" s="28"/>
      <c r="U22" s="28"/>
      <c r="V22" s="28"/>
      <c r="W22" s="28"/>
      <c r="X22" s="28"/>
      <c r="Y22" s="28"/>
      <c r="Z22" s="28"/>
      <c r="AA22" s="28"/>
      <c r="AB22" s="28"/>
      <c r="AC22" s="28"/>
      <c r="AD22" s="28"/>
      <c r="AE22" s="28"/>
    </row>
    <row r="23" spans="1:31" s="2" customFormat="1" ht="6.95" customHeight="1" x14ac:dyDescent="0.2">
      <c r="A23" s="28"/>
      <c r="B23" s="29"/>
      <c r="C23" s="28"/>
      <c r="D23" s="28"/>
      <c r="E23" s="28"/>
      <c r="F23" s="28"/>
      <c r="G23" s="28"/>
      <c r="H23" s="28"/>
      <c r="I23" s="28"/>
      <c r="J23" s="28"/>
      <c r="K23" s="28"/>
      <c r="L23" s="40"/>
      <c r="S23" s="28"/>
      <c r="T23" s="28"/>
      <c r="U23" s="28"/>
      <c r="V23" s="28"/>
      <c r="W23" s="28"/>
      <c r="X23" s="28"/>
      <c r="Y23" s="28"/>
      <c r="Z23" s="28"/>
      <c r="AA23" s="28"/>
      <c r="AB23" s="28"/>
      <c r="AC23" s="28"/>
      <c r="AD23" s="28"/>
      <c r="AE23" s="28"/>
    </row>
    <row r="24" spans="1:31" s="2" customFormat="1" ht="12" customHeight="1" x14ac:dyDescent="0.2">
      <c r="A24" s="28"/>
      <c r="B24" s="29"/>
      <c r="C24" s="28"/>
      <c r="D24" s="25" t="s">
        <v>23</v>
      </c>
      <c r="E24" s="28"/>
      <c r="F24" s="28"/>
      <c r="G24" s="28"/>
      <c r="H24" s="28"/>
      <c r="I24" s="25" t="s">
        <v>20</v>
      </c>
      <c r="J24" s="23" t="s">
        <v>1</v>
      </c>
      <c r="K24" s="28"/>
      <c r="L24" s="40"/>
      <c r="S24" s="28"/>
      <c r="T24" s="28"/>
      <c r="U24" s="28"/>
      <c r="V24" s="28"/>
      <c r="W24" s="28"/>
      <c r="X24" s="28"/>
      <c r="Y24" s="28"/>
      <c r="Z24" s="28"/>
      <c r="AA24" s="28"/>
      <c r="AB24" s="28"/>
      <c r="AC24" s="28"/>
      <c r="AD24" s="28"/>
      <c r="AE24" s="28"/>
    </row>
    <row r="25" spans="1:31" s="2" customFormat="1" ht="18" customHeight="1" x14ac:dyDescent="0.2">
      <c r="A25" s="28"/>
      <c r="B25" s="29"/>
      <c r="C25" s="28"/>
      <c r="D25" s="28"/>
      <c r="E25" s="23" t="s">
        <v>24</v>
      </c>
      <c r="F25" s="28"/>
      <c r="G25" s="28"/>
      <c r="H25" s="28"/>
      <c r="I25" s="25" t="s">
        <v>21</v>
      </c>
      <c r="J25" s="23" t="s">
        <v>1</v>
      </c>
      <c r="K25" s="28"/>
      <c r="L25" s="40"/>
      <c r="S25" s="28"/>
      <c r="T25" s="28"/>
      <c r="U25" s="28"/>
      <c r="V25" s="28"/>
      <c r="W25" s="28"/>
      <c r="X25" s="28"/>
      <c r="Y25" s="28"/>
      <c r="Z25" s="28"/>
      <c r="AA25" s="28"/>
      <c r="AB25" s="28"/>
      <c r="AC25" s="28"/>
      <c r="AD25" s="28"/>
      <c r="AE25" s="28"/>
    </row>
    <row r="26" spans="1:31" s="2" customFormat="1" ht="6.95" customHeight="1" x14ac:dyDescent="0.2">
      <c r="A26" s="28"/>
      <c r="B26" s="29"/>
      <c r="C26" s="28"/>
      <c r="D26" s="28"/>
      <c r="E26" s="28"/>
      <c r="F26" s="28"/>
      <c r="G26" s="28"/>
      <c r="H26" s="28"/>
      <c r="I26" s="28"/>
      <c r="J26" s="28"/>
      <c r="K26" s="28"/>
      <c r="L26" s="40"/>
      <c r="S26" s="28"/>
      <c r="T26" s="28"/>
      <c r="U26" s="28"/>
      <c r="V26" s="28"/>
      <c r="W26" s="28"/>
      <c r="X26" s="28"/>
      <c r="Y26" s="28"/>
      <c r="Z26" s="28"/>
      <c r="AA26" s="28"/>
      <c r="AB26" s="28"/>
      <c r="AC26" s="28"/>
      <c r="AD26" s="28"/>
      <c r="AE26" s="28"/>
    </row>
    <row r="27" spans="1:31" s="2" customFormat="1" ht="12" customHeight="1" x14ac:dyDescent="0.2">
      <c r="A27" s="28"/>
      <c r="B27" s="29"/>
      <c r="C27" s="28"/>
      <c r="D27" s="25" t="s">
        <v>26</v>
      </c>
      <c r="E27" s="28"/>
      <c r="F27" s="28"/>
      <c r="G27" s="28"/>
      <c r="H27" s="28"/>
      <c r="I27" s="25" t="s">
        <v>20</v>
      </c>
      <c r="J27" s="23" t="s">
        <v>1</v>
      </c>
      <c r="K27" s="28"/>
      <c r="L27" s="40"/>
      <c r="S27" s="28"/>
      <c r="T27" s="28"/>
      <c r="U27" s="28"/>
      <c r="V27" s="28"/>
      <c r="W27" s="28"/>
      <c r="X27" s="28"/>
      <c r="Y27" s="28"/>
      <c r="Z27" s="28"/>
      <c r="AA27" s="28"/>
      <c r="AB27" s="28"/>
      <c r="AC27" s="28"/>
      <c r="AD27" s="28"/>
      <c r="AE27" s="28"/>
    </row>
    <row r="28" spans="1:31" s="2" customFormat="1" ht="18" customHeight="1" x14ac:dyDescent="0.2">
      <c r="A28" s="28"/>
      <c r="B28" s="29"/>
      <c r="C28" s="28"/>
      <c r="D28" s="28"/>
      <c r="E28" s="23" t="s">
        <v>27</v>
      </c>
      <c r="F28" s="28"/>
      <c r="G28" s="28"/>
      <c r="H28" s="28"/>
      <c r="I28" s="25" t="s">
        <v>21</v>
      </c>
      <c r="J28" s="23" t="s">
        <v>1</v>
      </c>
      <c r="K28" s="28"/>
      <c r="L28" s="40"/>
      <c r="S28" s="28"/>
      <c r="T28" s="28"/>
      <c r="U28" s="28"/>
      <c r="V28" s="28"/>
      <c r="W28" s="28"/>
      <c r="X28" s="28"/>
      <c r="Y28" s="28"/>
      <c r="Z28" s="28"/>
      <c r="AA28" s="28"/>
      <c r="AB28" s="28"/>
      <c r="AC28" s="28"/>
      <c r="AD28" s="28"/>
      <c r="AE28" s="28"/>
    </row>
    <row r="29" spans="1:31" s="2" customFormat="1" ht="6.95" customHeight="1" x14ac:dyDescent="0.2">
      <c r="A29" s="28"/>
      <c r="B29" s="29"/>
      <c r="C29" s="28"/>
      <c r="D29" s="28"/>
      <c r="E29" s="28"/>
      <c r="F29" s="28"/>
      <c r="G29" s="28"/>
      <c r="H29" s="28"/>
      <c r="I29" s="28"/>
      <c r="J29" s="28"/>
      <c r="K29" s="28"/>
      <c r="L29" s="40"/>
      <c r="S29" s="28"/>
      <c r="T29" s="28"/>
      <c r="U29" s="28"/>
      <c r="V29" s="28"/>
      <c r="W29" s="28"/>
      <c r="X29" s="28"/>
      <c r="Y29" s="28"/>
      <c r="Z29" s="28"/>
      <c r="AA29" s="28"/>
      <c r="AB29" s="28"/>
      <c r="AC29" s="28"/>
      <c r="AD29" s="28"/>
      <c r="AE29" s="28"/>
    </row>
    <row r="30" spans="1:31" s="2" customFormat="1" ht="12" customHeight="1" x14ac:dyDescent="0.2">
      <c r="A30" s="28"/>
      <c r="B30" s="29"/>
      <c r="C30" s="28"/>
      <c r="D30" s="25" t="s">
        <v>28</v>
      </c>
      <c r="E30" s="28"/>
      <c r="F30" s="28"/>
      <c r="G30" s="28"/>
      <c r="H30" s="28"/>
      <c r="I30" s="28"/>
      <c r="J30" s="28"/>
      <c r="K30" s="28"/>
      <c r="L30" s="40"/>
      <c r="S30" s="28"/>
      <c r="T30" s="28"/>
      <c r="U30" s="28"/>
      <c r="V30" s="28"/>
      <c r="W30" s="28"/>
      <c r="X30" s="28"/>
      <c r="Y30" s="28"/>
      <c r="Z30" s="28"/>
      <c r="AA30" s="28"/>
      <c r="AB30" s="28"/>
      <c r="AC30" s="28"/>
      <c r="AD30" s="28"/>
      <c r="AE30" s="28"/>
    </row>
    <row r="31" spans="1:31" s="8" customFormat="1" ht="16.5" customHeight="1" x14ac:dyDescent="0.2">
      <c r="A31" s="98"/>
      <c r="B31" s="99"/>
      <c r="C31" s="98"/>
      <c r="D31" s="98"/>
      <c r="E31" s="304" t="s">
        <v>1</v>
      </c>
      <c r="F31" s="304"/>
      <c r="G31" s="304"/>
      <c r="H31" s="304"/>
      <c r="I31" s="98"/>
      <c r="J31" s="98"/>
      <c r="K31" s="98"/>
      <c r="L31" s="100"/>
      <c r="S31" s="98"/>
      <c r="T31" s="98"/>
      <c r="U31" s="98"/>
      <c r="V31" s="98"/>
      <c r="W31" s="98"/>
      <c r="X31" s="98"/>
      <c r="Y31" s="98"/>
      <c r="Z31" s="98"/>
      <c r="AA31" s="98"/>
      <c r="AB31" s="98"/>
      <c r="AC31" s="98"/>
      <c r="AD31" s="98"/>
      <c r="AE31" s="98"/>
    </row>
    <row r="32" spans="1:31" s="2" customFormat="1" ht="6.95" customHeight="1" x14ac:dyDescent="0.2">
      <c r="A32" s="28"/>
      <c r="B32" s="29"/>
      <c r="C32" s="28"/>
      <c r="D32" s="28"/>
      <c r="E32" s="28"/>
      <c r="F32" s="28"/>
      <c r="G32" s="28"/>
      <c r="H32" s="28"/>
      <c r="I32" s="28"/>
      <c r="J32" s="28"/>
      <c r="K32" s="28"/>
      <c r="L32" s="40"/>
      <c r="S32" s="28"/>
      <c r="T32" s="28"/>
      <c r="U32" s="28"/>
      <c r="V32" s="28"/>
      <c r="W32" s="28"/>
      <c r="X32" s="28"/>
      <c r="Y32" s="28"/>
      <c r="Z32" s="28"/>
      <c r="AA32" s="28"/>
      <c r="AB32" s="28"/>
      <c r="AC32" s="28"/>
      <c r="AD32" s="28"/>
      <c r="AE32" s="28"/>
    </row>
    <row r="33" spans="1:31" s="2" customFormat="1" ht="6.95" customHeight="1" x14ac:dyDescent="0.2">
      <c r="A33" s="28"/>
      <c r="B33" s="29"/>
      <c r="C33" s="28"/>
      <c r="D33" s="64"/>
      <c r="E33" s="64"/>
      <c r="F33" s="64"/>
      <c r="G33" s="64"/>
      <c r="H33" s="64"/>
      <c r="I33" s="64"/>
      <c r="J33" s="64"/>
      <c r="K33" s="64"/>
      <c r="L33" s="40"/>
      <c r="S33" s="28"/>
      <c r="T33" s="28"/>
      <c r="U33" s="28"/>
      <c r="V33" s="28"/>
      <c r="W33" s="28"/>
      <c r="X33" s="28"/>
      <c r="Y33" s="28"/>
      <c r="Z33" s="28"/>
      <c r="AA33" s="28"/>
      <c r="AB33" s="28"/>
      <c r="AC33" s="28"/>
      <c r="AD33" s="28"/>
      <c r="AE33" s="28"/>
    </row>
    <row r="34" spans="1:31" s="2" customFormat="1" ht="25.35" customHeight="1" x14ac:dyDescent="0.2">
      <c r="A34" s="28"/>
      <c r="B34" s="29"/>
      <c r="C34" s="28"/>
      <c r="D34" s="101" t="s">
        <v>29</v>
      </c>
      <c r="E34" s="28"/>
      <c r="F34" s="28"/>
      <c r="G34" s="28"/>
      <c r="H34" s="28"/>
      <c r="I34" s="28"/>
      <c r="J34" s="69"/>
      <c r="K34" s="28"/>
      <c r="L34" s="40"/>
      <c r="S34" s="28"/>
      <c r="T34" s="28"/>
      <c r="U34" s="28"/>
      <c r="V34" s="28"/>
      <c r="W34" s="28"/>
      <c r="X34" s="28"/>
      <c r="Y34" s="28"/>
      <c r="Z34" s="28"/>
      <c r="AA34" s="28"/>
      <c r="AB34" s="28"/>
      <c r="AC34" s="28"/>
      <c r="AD34" s="28"/>
      <c r="AE34" s="28"/>
    </row>
    <row r="35" spans="1:31" s="2" customFormat="1" ht="6.95" customHeight="1" x14ac:dyDescent="0.2">
      <c r="A35" s="28"/>
      <c r="B35" s="29"/>
      <c r="C35" s="28"/>
      <c r="D35" s="64"/>
      <c r="E35" s="64"/>
      <c r="F35" s="64"/>
      <c r="G35" s="64"/>
      <c r="H35" s="64"/>
      <c r="I35" s="64"/>
      <c r="J35" s="64"/>
      <c r="K35" s="64"/>
      <c r="L35" s="40"/>
      <c r="S35" s="28"/>
      <c r="T35" s="28"/>
      <c r="U35" s="28"/>
      <c r="V35" s="28"/>
      <c r="W35" s="28"/>
      <c r="X35" s="28"/>
      <c r="Y35" s="28"/>
      <c r="Z35" s="28"/>
      <c r="AA35" s="28"/>
      <c r="AB35" s="28"/>
      <c r="AC35" s="28"/>
      <c r="AD35" s="28"/>
      <c r="AE35" s="28"/>
    </row>
    <row r="36" spans="1:31" s="2" customFormat="1" ht="14.45" customHeight="1" x14ac:dyDescent="0.2">
      <c r="A36" s="28"/>
      <c r="B36" s="29"/>
      <c r="C36" s="28"/>
      <c r="D36" s="28"/>
      <c r="E36" s="28"/>
      <c r="F36" s="32" t="s">
        <v>31</v>
      </c>
      <c r="G36" s="28"/>
      <c r="H36" s="28"/>
      <c r="I36" s="32" t="s">
        <v>30</v>
      </c>
      <c r="J36" s="32" t="s">
        <v>32</v>
      </c>
      <c r="K36" s="28"/>
      <c r="L36" s="40"/>
      <c r="S36" s="28"/>
      <c r="T36" s="28"/>
      <c r="U36" s="28"/>
      <c r="V36" s="28"/>
      <c r="W36" s="28"/>
      <c r="X36" s="28"/>
      <c r="Y36" s="28"/>
      <c r="Z36" s="28"/>
      <c r="AA36" s="28"/>
      <c r="AB36" s="28"/>
      <c r="AC36" s="28"/>
      <c r="AD36" s="28"/>
      <c r="AE36" s="28"/>
    </row>
    <row r="37" spans="1:31" s="2" customFormat="1" ht="14.45" customHeight="1" x14ac:dyDescent="0.2">
      <c r="A37" s="28"/>
      <c r="B37" s="29"/>
      <c r="C37" s="28"/>
      <c r="D37" s="97" t="s">
        <v>33</v>
      </c>
      <c r="E37" s="34" t="s">
        <v>34</v>
      </c>
      <c r="F37" s="102">
        <f>ROUND((SUM(BE129:BE145)),  2)</f>
        <v>0</v>
      </c>
      <c r="G37" s="103"/>
      <c r="H37" s="103"/>
      <c r="I37" s="104">
        <v>0.2</v>
      </c>
      <c r="J37" s="102">
        <f>ROUND(((SUM(BE129:BE145))*I37),  2)</f>
        <v>0</v>
      </c>
      <c r="K37" s="28"/>
      <c r="L37" s="40"/>
      <c r="S37" s="28"/>
      <c r="T37" s="28"/>
      <c r="U37" s="28"/>
      <c r="V37" s="28"/>
      <c r="W37" s="28"/>
      <c r="X37" s="28"/>
      <c r="Y37" s="28"/>
      <c r="Z37" s="28"/>
      <c r="AA37" s="28"/>
      <c r="AB37" s="28"/>
      <c r="AC37" s="28"/>
      <c r="AD37" s="28"/>
      <c r="AE37" s="28"/>
    </row>
    <row r="38" spans="1:31" s="2" customFormat="1" ht="14.45" customHeight="1" x14ac:dyDescent="0.2">
      <c r="A38" s="28"/>
      <c r="B38" s="29"/>
      <c r="C38" s="28"/>
      <c r="D38" s="28"/>
      <c r="E38" s="34" t="s">
        <v>35</v>
      </c>
      <c r="F38" s="105"/>
      <c r="G38" s="28"/>
      <c r="H38" s="28"/>
      <c r="I38" s="106">
        <v>0.2</v>
      </c>
      <c r="J38" s="105"/>
      <c r="K38" s="28"/>
      <c r="L38" s="40"/>
      <c r="S38" s="28"/>
      <c r="T38" s="28"/>
      <c r="U38" s="28"/>
      <c r="V38" s="28"/>
      <c r="W38" s="28"/>
      <c r="X38" s="28"/>
      <c r="Y38" s="28"/>
      <c r="Z38" s="28"/>
      <c r="AA38" s="28"/>
      <c r="AB38" s="28"/>
      <c r="AC38" s="28"/>
      <c r="AD38" s="28"/>
      <c r="AE38" s="28"/>
    </row>
    <row r="39" spans="1:31" s="2" customFormat="1" ht="14.45" hidden="1" customHeight="1" x14ac:dyDescent="0.2">
      <c r="A39" s="28"/>
      <c r="B39" s="29"/>
      <c r="C39" s="28"/>
      <c r="D39" s="28"/>
      <c r="E39" s="25" t="s">
        <v>36</v>
      </c>
      <c r="F39" s="105">
        <f>ROUND((SUM(BG129:BG145)),  2)</f>
        <v>0</v>
      </c>
      <c r="G39" s="28"/>
      <c r="H39" s="28"/>
      <c r="I39" s="106">
        <v>0.2</v>
      </c>
      <c r="J39" s="105">
        <f>0</f>
        <v>0</v>
      </c>
      <c r="K39" s="28"/>
      <c r="L39" s="40"/>
      <c r="S39" s="28"/>
      <c r="T39" s="28"/>
      <c r="U39" s="28"/>
      <c r="V39" s="28"/>
      <c r="W39" s="28"/>
      <c r="X39" s="28"/>
      <c r="Y39" s="28"/>
      <c r="Z39" s="28"/>
      <c r="AA39" s="28"/>
      <c r="AB39" s="28"/>
      <c r="AC39" s="28"/>
      <c r="AD39" s="28"/>
      <c r="AE39" s="28"/>
    </row>
    <row r="40" spans="1:31" s="2" customFormat="1" ht="14.45" hidden="1" customHeight="1" x14ac:dyDescent="0.2">
      <c r="A40" s="28"/>
      <c r="B40" s="29"/>
      <c r="C40" s="28"/>
      <c r="D40" s="28"/>
      <c r="E40" s="25" t="s">
        <v>37</v>
      </c>
      <c r="F40" s="105">
        <f>ROUND((SUM(BH129:BH145)),  2)</f>
        <v>0</v>
      </c>
      <c r="G40" s="28"/>
      <c r="H40" s="28"/>
      <c r="I40" s="106">
        <v>0.2</v>
      </c>
      <c r="J40" s="105">
        <f>0</f>
        <v>0</v>
      </c>
      <c r="K40" s="28"/>
      <c r="L40" s="40"/>
      <c r="S40" s="28"/>
      <c r="T40" s="28"/>
      <c r="U40" s="28"/>
      <c r="V40" s="28"/>
      <c r="W40" s="28"/>
      <c r="X40" s="28"/>
      <c r="Y40" s="28"/>
      <c r="Z40" s="28"/>
      <c r="AA40" s="28"/>
      <c r="AB40" s="28"/>
      <c r="AC40" s="28"/>
      <c r="AD40" s="28"/>
      <c r="AE40" s="28"/>
    </row>
    <row r="41" spans="1:31" s="2" customFormat="1" ht="14.45" hidden="1" customHeight="1" x14ac:dyDescent="0.2">
      <c r="A41" s="28"/>
      <c r="B41" s="29"/>
      <c r="C41" s="28"/>
      <c r="D41" s="28"/>
      <c r="E41" s="34" t="s">
        <v>38</v>
      </c>
      <c r="F41" s="102">
        <f>ROUND((SUM(BI129:BI145)),  2)</f>
        <v>0</v>
      </c>
      <c r="G41" s="103"/>
      <c r="H41" s="103"/>
      <c r="I41" s="104">
        <v>0</v>
      </c>
      <c r="J41" s="102">
        <f>0</f>
        <v>0</v>
      </c>
      <c r="K41" s="28"/>
      <c r="L41" s="40"/>
      <c r="S41" s="28"/>
      <c r="T41" s="28"/>
      <c r="U41" s="28"/>
      <c r="V41" s="28"/>
      <c r="W41" s="28"/>
      <c r="X41" s="28"/>
      <c r="Y41" s="28"/>
      <c r="Z41" s="28"/>
      <c r="AA41" s="28"/>
      <c r="AB41" s="28"/>
      <c r="AC41" s="28"/>
      <c r="AD41" s="28"/>
      <c r="AE41" s="28"/>
    </row>
    <row r="42" spans="1:31" s="2" customFormat="1" ht="6.95" customHeight="1" x14ac:dyDescent="0.2">
      <c r="A42" s="28"/>
      <c r="B42" s="29"/>
      <c r="C42" s="28"/>
      <c r="D42" s="28"/>
      <c r="E42" s="28"/>
      <c r="F42" s="28"/>
      <c r="G42" s="28"/>
      <c r="H42" s="28"/>
      <c r="I42" s="28"/>
      <c r="J42" s="28"/>
      <c r="K42" s="28"/>
      <c r="L42" s="40"/>
      <c r="S42" s="28"/>
      <c r="T42" s="28"/>
      <c r="U42" s="28"/>
      <c r="V42" s="28"/>
      <c r="W42" s="28"/>
      <c r="X42" s="28"/>
      <c r="Y42" s="28"/>
      <c r="Z42" s="28"/>
      <c r="AA42" s="28"/>
      <c r="AB42" s="28"/>
      <c r="AC42" s="28"/>
      <c r="AD42" s="28"/>
      <c r="AE42" s="28"/>
    </row>
    <row r="43" spans="1:31" s="2" customFormat="1" ht="25.35" customHeight="1" x14ac:dyDescent="0.2">
      <c r="A43" s="28"/>
      <c r="B43" s="29"/>
      <c r="C43" s="107"/>
      <c r="D43" s="108" t="s">
        <v>39</v>
      </c>
      <c r="E43" s="58"/>
      <c r="F43" s="58"/>
      <c r="G43" s="109" t="s">
        <v>40</v>
      </c>
      <c r="H43" s="110" t="s">
        <v>41</v>
      </c>
      <c r="I43" s="58"/>
      <c r="J43" s="111"/>
      <c r="K43" s="112"/>
      <c r="L43" s="40"/>
      <c r="S43" s="28"/>
      <c r="T43" s="28"/>
      <c r="U43" s="28"/>
      <c r="V43" s="28"/>
      <c r="W43" s="28"/>
      <c r="X43" s="28"/>
      <c r="Y43" s="28"/>
      <c r="Z43" s="28"/>
      <c r="AA43" s="28"/>
      <c r="AB43" s="28"/>
      <c r="AC43" s="28"/>
      <c r="AD43" s="28"/>
      <c r="AE43" s="28"/>
    </row>
    <row r="44" spans="1:31" s="2" customFormat="1" ht="14.45" customHeight="1" x14ac:dyDescent="0.2">
      <c r="A44" s="28"/>
      <c r="B44" s="29"/>
      <c r="C44" s="28"/>
      <c r="D44" s="28"/>
      <c r="E44" s="28"/>
      <c r="F44" s="28"/>
      <c r="G44" s="28"/>
      <c r="H44" s="28"/>
      <c r="I44" s="28"/>
      <c r="J44" s="28"/>
      <c r="K44" s="28"/>
      <c r="L44" s="40"/>
      <c r="S44" s="28"/>
      <c r="T44" s="28"/>
      <c r="U44" s="28"/>
      <c r="V44" s="28"/>
      <c r="W44" s="28"/>
      <c r="X44" s="28"/>
      <c r="Y44" s="28"/>
      <c r="Z44" s="28"/>
      <c r="AA44" s="28"/>
      <c r="AB44" s="28"/>
      <c r="AC44" s="28"/>
      <c r="AD44" s="28"/>
      <c r="AE44" s="28"/>
    </row>
    <row r="45" spans="1:31" s="1" customFormat="1" ht="14.45" customHeight="1" x14ac:dyDescent="0.2">
      <c r="B45" s="19"/>
      <c r="L45" s="19"/>
    </row>
    <row r="46" spans="1:31" s="1" customFormat="1" ht="14.45" customHeight="1" x14ac:dyDescent="0.2">
      <c r="B46" s="19"/>
      <c r="L46" s="19"/>
    </row>
    <row r="47" spans="1:31" s="1" customFormat="1" ht="14.45" customHeight="1" x14ac:dyDescent="0.2">
      <c r="B47" s="19"/>
      <c r="L47" s="19"/>
    </row>
    <row r="48" spans="1:31" s="1" customFormat="1" ht="14.45" customHeight="1" x14ac:dyDescent="0.2">
      <c r="B48" s="19"/>
      <c r="L48" s="19"/>
    </row>
    <row r="49" spans="1:31" s="1" customFormat="1" ht="14.45" customHeight="1" x14ac:dyDescent="0.2">
      <c r="B49" s="19"/>
      <c r="L49" s="19"/>
    </row>
    <row r="50" spans="1:31" s="2" customFormat="1" ht="14.45" customHeight="1" x14ac:dyDescent="0.2">
      <c r="B50" s="40"/>
      <c r="D50" s="41" t="s">
        <v>42</v>
      </c>
      <c r="E50" s="42"/>
      <c r="F50" s="42"/>
      <c r="G50" s="41" t="s">
        <v>43</v>
      </c>
      <c r="H50" s="42"/>
      <c r="I50" s="42"/>
      <c r="J50" s="42"/>
      <c r="K50" s="42"/>
      <c r="L50" s="40"/>
    </row>
    <row r="51" spans="1:31" x14ac:dyDescent="0.2">
      <c r="B51" s="19"/>
      <c r="L51" s="19"/>
    </row>
    <row r="52" spans="1:31" x14ac:dyDescent="0.2">
      <c r="B52" s="19"/>
      <c r="L52" s="19"/>
    </row>
    <row r="53" spans="1:31" x14ac:dyDescent="0.2">
      <c r="B53" s="19"/>
      <c r="L53" s="19"/>
    </row>
    <row r="54" spans="1:31" x14ac:dyDescent="0.2">
      <c r="B54" s="19"/>
      <c r="L54" s="19"/>
    </row>
    <row r="55" spans="1:31" x14ac:dyDescent="0.2">
      <c r="B55" s="19"/>
      <c r="L55" s="19"/>
    </row>
    <row r="56" spans="1:31" x14ac:dyDescent="0.2">
      <c r="B56" s="19"/>
      <c r="L56" s="19"/>
    </row>
    <row r="57" spans="1:31" x14ac:dyDescent="0.2">
      <c r="B57" s="19"/>
      <c r="L57" s="19"/>
    </row>
    <row r="58" spans="1:31" x14ac:dyDescent="0.2">
      <c r="B58" s="19"/>
      <c r="L58" s="19"/>
    </row>
    <row r="59" spans="1:31" x14ac:dyDescent="0.2">
      <c r="B59" s="19"/>
      <c r="L59" s="19"/>
    </row>
    <row r="60" spans="1:31" x14ac:dyDescent="0.2">
      <c r="B60" s="19"/>
      <c r="L60" s="19"/>
    </row>
    <row r="61" spans="1:31" s="2" customFormat="1" ht="12.75" x14ac:dyDescent="0.2">
      <c r="A61" s="28"/>
      <c r="B61" s="29"/>
      <c r="C61" s="28"/>
      <c r="D61" s="43" t="s">
        <v>44</v>
      </c>
      <c r="E61" s="31"/>
      <c r="F61" s="113" t="s">
        <v>45</v>
      </c>
      <c r="G61" s="43" t="s">
        <v>44</v>
      </c>
      <c r="H61" s="31"/>
      <c r="I61" s="31"/>
      <c r="J61" s="114" t="s">
        <v>45</v>
      </c>
      <c r="K61" s="31"/>
      <c r="L61" s="40"/>
      <c r="S61" s="28"/>
      <c r="T61" s="28"/>
      <c r="U61" s="28"/>
      <c r="V61" s="28"/>
      <c r="W61" s="28"/>
      <c r="X61" s="28"/>
      <c r="Y61" s="28"/>
      <c r="Z61" s="28"/>
      <c r="AA61" s="28"/>
      <c r="AB61" s="28"/>
      <c r="AC61" s="28"/>
      <c r="AD61" s="28"/>
      <c r="AE61" s="28"/>
    </row>
    <row r="62" spans="1:31" x14ac:dyDescent="0.2">
      <c r="B62" s="19"/>
      <c r="L62" s="19"/>
    </row>
    <row r="63" spans="1:31" x14ac:dyDescent="0.2">
      <c r="B63" s="19"/>
      <c r="L63" s="19"/>
    </row>
    <row r="64" spans="1:31" x14ac:dyDescent="0.2">
      <c r="B64" s="19"/>
      <c r="L64" s="19"/>
    </row>
    <row r="65" spans="1:31" s="2" customFormat="1" ht="12.75" x14ac:dyDescent="0.2">
      <c r="A65" s="28"/>
      <c r="B65" s="29"/>
      <c r="C65" s="28"/>
      <c r="D65" s="41" t="s">
        <v>46</v>
      </c>
      <c r="E65" s="44"/>
      <c r="F65" s="44"/>
      <c r="G65" s="41" t="s">
        <v>47</v>
      </c>
      <c r="H65" s="44"/>
      <c r="I65" s="44"/>
      <c r="J65" s="44"/>
      <c r="K65" s="44"/>
      <c r="L65" s="40"/>
      <c r="S65" s="28"/>
      <c r="T65" s="28"/>
      <c r="U65" s="28"/>
      <c r="V65" s="28"/>
      <c r="W65" s="28"/>
      <c r="X65" s="28"/>
      <c r="Y65" s="28"/>
      <c r="Z65" s="28"/>
      <c r="AA65" s="28"/>
      <c r="AB65" s="28"/>
      <c r="AC65" s="28"/>
      <c r="AD65" s="28"/>
      <c r="AE65" s="28"/>
    </row>
    <row r="66" spans="1:31" x14ac:dyDescent="0.2">
      <c r="B66" s="19"/>
      <c r="L66" s="19"/>
    </row>
    <row r="67" spans="1:31" x14ac:dyDescent="0.2">
      <c r="B67" s="19"/>
      <c r="L67" s="19"/>
    </row>
    <row r="68" spans="1:31" x14ac:dyDescent="0.2">
      <c r="B68" s="19"/>
      <c r="L68" s="19"/>
    </row>
    <row r="69" spans="1:31" x14ac:dyDescent="0.2">
      <c r="B69" s="19"/>
      <c r="L69" s="19"/>
    </row>
    <row r="70" spans="1:31" x14ac:dyDescent="0.2">
      <c r="B70" s="19"/>
      <c r="L70" s="19"/>
    </row>
    <row r="71" spans="1:31" x14ac:dyDescent="0.2">
      <c r="B71" s="19"/>
      <c r="L71" s="19"/>
    </row>
    <row r="72" spans="1:31" x14ac:dyDescent="0.2">
      <c r="B72" s="19"/>
      <c r="L72" s="19"/>
    </row>
    <row r="73" spans="1:31" x14ac:dyDescent="0.2">
      <c r="B73" s="19"/>
      <c r="L73" s="19"/>
    </row>
    <row r="74" spans="1:31" x14ac:dyDescent="0.2">
      <c r="B74" s="19"/>
      <c r="L74" s="19"/>
    </row>
    <row r="75" spans="1:31" x14ac:dyDescent="0.2">
      <c r="B75" s="19"/>
      <c r="L75" s="19"/>
    </row>
    <row r="76" spans="1:31" s="2" customFormat="1" ht="12.75" x14ac:dyDescent="0.2">
      <c r="A76" s="28"/>
      <c r="B76" s="29"/>
      <c r="C76" s="28"/>
      <c r="D76" s="43" t="s">
        <v>44</v>
      </c>
      <c r="E76" s="31"/>
      <c r="F76" s="113" t="s">
        <v>45</v>
      </c>
      <c r="G76" s="43" t="s">
        <v>44</v>
      </c>
      <c r="H76" s="31"/>
      <c r="I76" s="31"/>
      <c r="J76" s="114" t="s">
        <v>45</v>
      </c>
      <c r="K76" s="31"/>
      <c r="L76" s="40"/>
      <c r="S76" s="28"/>
      <c r="T76" s="28"/>
      <c r="U76" s="28"/>
      <c r="V76" s="28"/>
      <c r="W76" s="28"/>
      <c r="X76" s="28"/>
      <c r="Y76" s="28"/>
      <c r="Z76" s="28"/>
      <c r="AA76" s="28"/>
      <c r="AB76" s="28"/>
      <c r="AC76" s="28"/>
      <c r="AD76" s="28"/>
      <c r="AE76" s="28"/>
    </row>
    <row r="77" spans="1:31" s="2" customFormat="1" ht="14.45" customHeight="1" x14ac:dyDescent="0.2">
      <c r="A77" s="28"/>
      <c r="B77" s="45"/>
      <c r="C77" s="46"/>
      <c r="D77" s="46"/>
      <c r="E77" s="46"/>
      <c r="F77" s="46"/>
      <c r="G77" s="46"/>
      <c r="H77" s="46"/>
      <c r="I77" s="46"/>
      <c r="J77" s="46"/>
      <c r="K77" s="46"/>
      <c r="L77" s="40"/>
      <c r="S77" s="28"/>
      <c r="T77" s="28"/>
      <c r="U77" s="28"/>
      <c r="V77" s="28"/>
      <c r="W77" s="28"/>
      <c r="X77" s="28"/>
      <c r="Y77" s="28"/>
      <c r="Z77" s="28"/>
      <c r="AA77" s="28"/>
      <c r="AB77" s="28"/>
      <c r="AC77" s="28"/>
      <c r="AD77" s="28"/>
      <c r="AE77" s="28"/>
    </row>
    <row r="81" spans="1:31" s="2" customFormat="1" ht="6.95" customHeight="1" x14ac:dyDescent="0.2">
      <c r="A81" s="28"/>
      <c r="B81" s="47"/>
      <c r="C81" s="48"/>
      <c r="D81" s="48"/>
      <c r="E81" s="48"/>
      <c r="F81" s="48"/>
      <c r="G81" s="48"/>
      <c r="H81" s="48"/>
      <c r="I81" s="48"/>
      <c r="J81" s="48"/>
      <c r="K81" s="48"/>
      <c r="L81" s="40"/>
      <c r="S81" s="28"/>
      <c r="T81" s="28"/>
      <c r="U81" s="28"/>
      <c r="V81" s="28"/>
      <c r="W81" s="28"/>
      <c r="X81" s="28"/>
      <c r="Y81" s="28"/>
      <c r="Z81" s="28"/>
      <c r="AA81" s="28"/>
      <c r="AB81" s="28"/>
      <c r="AC81" s="28"/>
      <c r="AD81" s="28"/>
      <c r="AE81" s="28"/>
    </row>
    <row r="82" spans="1:31" s="2" customFormat="1" ht="24.95" customHeight="1" x14ac:dyDescent="0.2">
      <c r="A82" s="28"/>
      <c r="B82" s="29"/>
      <c r="C82" s="20" t="s">
        <v>145</v>
      </c>
      <c r="D82" s="28"/>
      <c r="E82" s="28"/>
      <c r="F82" s="28"/>
      <c r="G82" s="28"/>
      <c r="H82" s="28"/>
      <c r="I82" s="28"/>
      <c r="J82" s="28"/>
      <c r="K82" s="28"/>
      <c r="L82" s="40"/>
      <c r="S82" s="28"/>
      <c r="T82" s="28"/>
      <c r="U82" s="28"/>
      <c r="V82" s="28"/>
      <c r="W82" s="28"/>
      <c r="X82" s="28"/>
      <c r="Y82" s="28"/>
      <c r="Z82" s="28"/>
      <c r="AA82" s="28"/>
      <c r="AB82" s="28"/>
      <c r="AC82" s="28"/>
      <c r="AD82" s="28"/>
      <c r="AE82" s="28"/>
    </row>
    <row r="83" spans="1:31" s="2" customFormat="1" ht="6.95" customHeight="1" x14ac:dyDescent="0.2">
      <c r="A83" s="28"/>
      <c r="B83" s="29"/>
      <c r="C83" s="28"/>
      <c r="D83" s="28"/>
      <c r="E83" s="28"/>
      <c r="F83" s="28"/>
      <c r="G83" s="28"/>
      <c r="H83" s="28"/>
      <c r="I83" s="28"/>
      <c r="J83" s="28"/>
      <c r="K83" s="28"/>
      <c r="L83" s="40"/>
      <c r="S83" s="28"/>
      <c r="T83" s="28"/>
      <c r="U83" s="28"/>
      <c r="V83" s="28"/>
      <c r="W83" s="28"/>
      <c r="X83" s="28"/>
      <c r="Y83" s="28"/>
      <c r="Z83" s="28"/>
      <c r="AA83" s="28"/>
      <c r="AB83" s="28"/>
      <c r="AC83" s="28"/>
      <c r="AD83" s="28"/>
      <c r="AE83" s="28"/>
    </row>
    <row r="84" spans="1:31" s="2" customFormat="1" ht="12" customHeight="1" x14ac:dyDescent="0.2">
      <c r="A84" s="28"/>
      <c r="B84" s="29"/>
      <c r="C84" s="25" t="s">
        <v>11</v>
      </c>
      <c r="D84" s="28"/>
      <c r="E84" s="28"/>
      <c r="F84" s="28"/>
      <c r="G84" s="28"/>
      <c r="H84" s="28"/>
      <c r="I84" s="28"/>
      <c r="J84" s="28"/>
      <c r="K84" s="28"/>
      <c r="L84" s="40"/>
      <c r="S84" s="28"/>
      <c r="T84" s="28"/>
      <c r="U84" s="28"/>
      <c r="V84" s="28"/>
      <c r="W84" s="28"/>
      <c r="X84" s="28"/>
      <c r="Y84" s="28"/>
      <c r="Z84" s="28"/>
      <c r="AA84" s="28"/>
      <c r="AB84" s="28"/>
      <c r="AC84" s="28"/>
      <c r="AD84" s="28"/>
      <c r="AE84" s="28"/>
    </row>
    <row r="85" spans="1:31" s="2" customFormat="1" ht="16.5" customHeight="1" x14ac:dyDescent="0.2">
      <c r="A85" s="28"/>
      <c r="B85" s="29"/>
      <c r="C85" s="28"/>
      <c r="D85" s="28"/>
      <c r="E85" s="353" t="str">
        <f>E7</f>
        <v>Lipany OOPZ, Rekonštrukcia objektu</v>
      </c>
      <c r="F85" s="354"/>
      <c r="G85" s="354"/>
      <c r="H85" s="354"/>
      <c r="I85" s="28"/>
      <c r="J85" s="28"/>
      <c r="K85" s="28"/>
      <c r="L85" s="40"/>
      <c r="S85" s="28"/>
      <c r="T85" s="28"/>
      <c r="U85" s="28"/>
      <c r="V85" s="28"/>
      <c r="W85" s="28"/>
      <c r="X85" s="28"/>
      <c r="Y85" s="28"/>
      <c r="Z85" s="28"/>
      <c r="AA85" s="28"/>
      <c r="AB85" s="28"/>
      <c r="AC85" s="28"/>
      <c r="AD85" s="28"/>
      <c r="AE85" s="28"/>
    </row>
    <row r="86" spans="1:31" s="1" customFormat="1" ht="12" customHeight="1" x14ac:dyDescent="0.2">
      <c r="B86" s="19"/>
      <c r="C86" s="25" t="s">
        <v>139</v>
      </c>
      <c r="E86" s="202"/>
      <c r="F86" s="202"/>
      <c r="G86" s="202"/>
      <c r="H86" s="202"/>
      <c r="L86" s="19"/>
    </row>
    <row r="87" spans="1:31" s="1" customFormat="1" ht="16.5" customHeight="1" x14ac:dyDescent="0.2">
      <c r="B87" s="19"/>
      <c r="E87" s="353" t="s">
        <v>140</v>
      </c>
      <c r="F87" s="356"/>
      <c r="G87" s="356"/>
      <c r="H87" s="356"/>
      <c r="L87" s="19"/>
    </row>
    <row r="88" spans="1:31" s="1" customFormat="1" ht="12" customHeight="1" x14ac:dyDescent="0.2">
      <c r="B88" s="19"/>
      <c r="C88" s="25" t="s">
        <v>141</v>
      </c>
      <c r="E88" s="202"/>
      <c r="F88" s="202"/>
      <c r="G88" s="202"/>
      <c r="H88" s="202"/>
      <c r="L88" s="19"/>
    </row>
    <row r="89" spans="1:31" s="2" customFormat="1" ht="16.5" customHeight="1" x14ac:dyDescent="0.2">
      <c r="A89" s="28"/>
      <c r="B89" s="29"/>
      <c r="C89" s="28"/>
      <c r="D89" s="28"/>
      <c r="E89" s="354" t="s">
        <v>142</v>
      </c>
      <c r="F89" s="355"/>
      <c r="G89" s="355"/>
      <c r="H89" s="355"/>
      <c r="I89" s="28"/>
      <c r="J89" s="28"/>
      <c r="K89" s="28"/>
      <c r="L89" s="40"/>
      <c r="S89" s="28"/>
      <c r="T89" s="28"/>
      <c r="U89" s="28"/>
      <c r="V89" s="28"/>
      <c r="W89" s="28"/>
      <c r="X89" s="28"/>
      <c r="Y89" s="28"/>
      <c r="Z89" s="28"/>
      <c r="AA89" s="28"/>
      <c r="AB89" s="28"/>
      <c r="AC89" s="28"/>
      <c r="AD89" s="28"/>
      <c r="AE89" s="28"/>
    </row>
    <row r="90" spans="1:31" s="2" customFormat="1" ht="12" customHeight="1" x14ac:dyDescent="0.2">
      <c r="A90" s="28"/>
      <c r="B90" s="29"/>
      <c r="C90" s="25" t="s">
        <v>143</v>
      </c>
      <c r="D90" s="28"/>
      <c r="E90" s="28"/>
      <c r="F90" s="2" t="s">
        <v>2882</v>
      </c>
      <c r="G90" s="28"/>
      <c r="H90" s="28"/>
      <c r="I90" s="28"/>
      <c r="J90" s="28"/>
      <c r="K90" s="28"/>
      <c r="L90" s="40"/>
      <c r="S90" s="28"/>
      <c r="T90" s="28"/>
      <c r="U90" s="28"/>
      <c r="V90" s="28"/>
      <c r="W90" s="28"/>
      <c r="X90" s="28"/>
      <c r="Y90" s="28"/>
      <c r="Z90" s="28"/>
      <c r="AA90" s="28"/>
      <c r="AB90" s="28"/>
      <c r="AC90" s="28"/>
      <c r="AD90" s="28"/>
      <c r="AE90" s="28"/>
    </row>
    <row r="91" spans="1:31" s="2" customFormat="1" ht="16.5" customHeight="1" x14ac:dyDescent="0.2">
      <c r="A91" s="28"/>
      <c r="B91" s="29"/>
      <c r="C91" s="28"/>
      <c r="D91" s="28"/>
      <c r="E91" s="333" t="str">
        <f>E13</f>
        <v>7 - E1.4.2. Plynoinštalácia</v>
      </c>
      <c r="F91" s="357"/>
      <c r="G91" s="357"/>
      <c r="H91" s="357"/>
      <c r="I91" s="28"/>
      <c r="J91" s="28"/>
      <c r="K91" s="28"/>
      <c r="L91" s="40"/>
      <c r="S91" s="28"/>
      <c r="T91" s="28"/>
      <c r="U91" s="28"/>
      <c r="V91" s="28"/>
      <c r="W91" s="28"/>
      <c r="X91" s="28"/>
      <c r="Y91" s="28"/>
      <c r="Z91" s="28"/>
      <c r="AA91" s="28"/>
      <c r="AB91" s="28"/>
      <c r="AC91" s="28"/>
      <c r="AD91" s="28"/>
      <c r="AE91" s="28"/>
    </row>
    <row r="92" spans="1:31" s="2" customFormat="1" ht="6.95" customHeight="1" x14ac:dyDescent="0.2">
      <c r="A92" s="28"/>
      <c r="B92" s="29"/>
      <c r="C92" s="28"/>
      <c r="D92" s="28"/>
      <c r="E92" s="28"/>
      <c r="F92" s="28"/>
      <c r="G92" s="28"/>
      <c r="H92" s="28"/>
      <c r="I92" s="28"/>
      <c r="J92" s="28"/>
      <c r="K92" s="28"/>
      <c r="L92" s="40"/>
      <c r="S92" s="28"/>
      <c r="T92" s="28"/>
      <c r="U92" s="28"/>
      <c r="V92" s="28"/>
      <c r="W92" s="28"/>
      <c r="X92" s="28"/>
      <c r="Y92" s="28"/>
      <c r="Z92" s="28"/>
      <c r="AA92" s="28"/>
      <c r="AB92" s="28"/>
      <c r="AC92" s="28"/>
      <c r="AD92" s="28"/>
      <c r="AE92" s="28"/>
    </row>
    <row r="93" spans="1:31" s="2" customFormat="1" ht="12" customHeight="1" x14ac:dyDescent="0.2">
      <c r="A93" s="28"/>
      <c r="B93" s="29"/>
      <c r="C93" s="25" t="s">
        <v>15</v>
      </c>
      <c r="D93" s="28"/>
      <c r="E93" s="28"/>
      <c r="F93" s="23" t="str">
        <f>F16</f>
        <v xml:space="preserve"> </v>
      </c>
      <c r="G93" s="28"/>
      <c r="H93" s="28"/>
      <c r="I93" s="25" t="s">
        <v>17</v>
      </c>
      <c r="J93" s="53" t="str">
        <f>IF(J16="","",J16)</f>
        <v>16.12.2022</v>
      </c>
      <c r="K93" s="28"/>
      <c r="L93" s="40"/>
      <c r="S93" s="28"/>
      <c r="T93" s="28"/>
      <c r="U93" s="28"/>
      <c r="V93" s="28"/>
      <c r="W93" s="28"/>
      <c r="X93" s="28"/>
      <c r="Y93" s="28"/>
      <c r="Z93" s="28"/>
      <c r="AA93" s="28"/>
      <c r="AB93" s="28"/>
      <c r="AC93" s="28"/>
      <c r="AD93" s="28"/>
      <c r="AE93" s="28"/>
    </row>
    <row r="94" spans="1:31" s="2" customFormat="1" ht="6.95" customHeight="1" x14ac:dyDescent="0.2">
      <c r="A94" s="28"/>
      <c r="B94" s="29"/>
      <c r="C94" s="28"/>
      <c r="D94" s="28"/>
      <c r="E94" s="28"/>
      <c r="F94" s="28"/>
      <c r="G94" s="28"/>
      <c r="H94" s="28"/>
      <c r="I94" s="28"/>
      <c r="J94" s="28"/>
      <c r="K94" s="28"/>
      <c r="L94" s="40"/>
      <c r="S94" s="28"/>
      <c r="T94" s="28"/>
      <c r="U94" s="28"/>
      <c r="V94" s="28"/>
      <c r="W94" s="28"/>
      <c r="X94" s="28"/>
      <c r="Y94" s="28"/>
      <c r="Z94" s="28"/>
      <c r="AA94" s="28"/>
      <c r="AB94" s="28"/>
      <c r="AC94" s="28"/>
      <c r="AD94" s="28"/>
      <c r="AE94" s="28"/>
    </row>
    <row r="95" spans="1:31" s="2" customFormat="1" ht="40.15" customHeight="1" x14ac:dyDescent="0.2">
      <c r="A95" s="28"/>
      <c r="B95" s="29"/>
      <c r="C95" s="25" t="s">
        <v>19</v>
      </c>
      <c r="D95" s="28"/>
      <c r="E95" s="28"/>
      <c r="F95" s="23" t="str">
        <f>E19</f>
        <v>Ministerstvo vnútra SR, Pribinova 2, 812 72 Bratis</v>
      </c>
      <c r="G95" s="28"/>
      <c r="H95" s="28"/>
      <c r="I95" s="25" t="s">
        <v>23</v>
      </c>
      <c r="J95" s="26" t="str">
        <f>E25</f>
        <v>LTK projekt, s.r.o., Jánošíkova 5, 0890 01 Prešov</v>
      </c>
      <c r="K95" s="28"/>
      <c r="L95" s="40"/>
      <c r="S95" s="28"/>
      <c r="T95" s="28"/>
      <c r="U95" s="28"/>
      <c r="V95" s="28"/>
      <c r="W95" s="28"/>
      <c r="X95" s="28"/>
      <c r="Y95" s="28"/>
      <c r="Z95" s="28"/>
      <c r="AA95" s="28"/>
      <c r="AB95" s="28"/>
      <c r="AC95" s="28"/>
      <c r="AD95" s="28"/>
      <c r="AE95" s="28"/>
    </row>
    <row r="96" spans="1:31" s="2" customFormat="1" ht="15.2" customHeight="1" x14ac:dyDescent="0.2">
      <c r="A96" s="28"/>
      <c r="B96" s="29"/>
      <c r="C96" s="25" t="s">
        <v>22</v>
      </c>
      <c r="D96" s="28"/>
      <c r="E96" s="28"/>
      <c r="F96" s="23" t="str">
        <f>IF(E22="","",E22)</f>
        <v xml:space="preserve"> </v>
      </c>
      <c r="G96" s="28"/>
      <c r="H96" s="28"/>
      <c r="I96" s="25" t="s">
        <v>26</v>
      </c>
      <c r="J96" s="26" t="str">
        <f>E28</f>
        <v>Ing. Ľubomnír Tkáč</v>
      </c>
      <c r="K96" s="28"/>
      <c r="L96" s="40"/>
      <c r="S96" s="28"/>
      <c r="T96" s="28"/>
      <c r="U96" s="28"/>
      <c r="V96" s="28"/>
      <c r="W96" s="28"/>
      <c r="X96" s="28"/>
      <c r="Y96" s="28"/>
      <c r="Z96" s="28"/>
      <c r="AA96" s="28"/>
      <c r="AB96" s="28"/>
      <c r="AC96" s="28"/>
      <c r="AD96" s="28"/>
      <c r="AE96" s="28"/>
    </row>
    <row r="97" spans="1:47" s="2" customFormat="1" ht="10.35" customHeight="1" x14ac:dyDescent="0.2">
      <c r="A97" s="28"/>
      <c r="B97" s="29"/>
      <c r="C97" s="28"/>
      <c r="D97" s="28"/>
      <c r="E97" s="28"/>
      <c r="F97" s="28"/>
      <c r="G97" s="28"/>
      <c r="H97" s="28"/>
      <c r="I97" s="28"/>
      <c r="J97" s="28"/>
      <c r="K97" s="28"/>
      <c r="L97" s="40"/>
      <c r="S97" s="28"/>
      <c r="T97" s="28"/>
      <c r="U97" s="28"/>
      <c r="V97" s="28"/>
      <c r="W97" s="28"/>
      <c r="X97" s="28"/>
      <c r="Y97" s="28"/>
      <c r="Z97" s="28"/>
      <c r="AA97" s="28"/>
      <c r="AB97" s="28"/>
      <c r="AC97" s="28"/>
      <c r="AD97" s="28"/>
      <c r="AE97" s="28"/>
    </row>
    <row r="98" spans="1:47" s="2" customFormat="1" ht="29.25" customHeight="1" x14ac:dyDescent="0.2">
      <c r="A98" s="28"/>
      <c r="B98" s="29"/>
      <c r="C98" s="115" t="s">
        <v>146</v>
      </c>
      <c r="D98" s="107"/>
      <c r="E98" s="107"/>
      <c r="F98" s="107"/>
      <c r="G98" s="107"/>
      <c r="H98" s="107"/>
      <c r="I98" s="107"/>
      <c r="J98" s="116" t="s">
        <v>147</v>
      </c>
      <c r="K98" s="107"/>
      <c r="L98" s="40"/>
      <c r="S98" s="28"/>
      <c r="T98" s="28"/>
      <c r="U98" s="28"/>
      <c r="V98" s="28"/>
      <c r="W98" s="28"/>
      <c r="X98" s="28"/>
      <c r="Y98" s="28"/>
      <c r="Z98" s="28"/>
      <c r="AA98" s="28"/>
      <c r="AB98" s="28"/>
      <c r="AC98" s="28"/>
      <c r="AD98" s="28"/>
      <c r="AE98" s="28"/>
    </row>
    <row r="99" spans="1:47" s="2" customFormat="1" ht="10.35" customHeight="1" x14ac:dyDescent="0.2">
      <c r="A99" s="28"/>
      <c r="B99" s="29"/>
      <c r="C99" s="28"/>
      <c r="D99" s="28"/>
      <c r="E99" s="28"/>
      <c r="F99" s="28"/>
      <c r="G99" s="28"/>
      <c r="H99" s="28"/>
      <c r="I99" s="28"/>
      <c r="J99" s="28"/>
      <c r="K99" s="28"/>
      <c r="L99" s="40"/>
      <c r="S99" s="28"/>
      <c r="T99" s="28"/>
      <c r="U99" s="28"/>
      <c r="V99" s="28"/>
      <c r="W99" s="28"/>
      <c r="X99" s="28"/>
      <c r="Y99" s="28"/>
      <c r="Z99" s="28"/>
      <c r="AA99" s="28"/>
      <c r="AB99" s="28"/>
      <c r="AC99" s="28"/>
      <c r="AD99" s="28"/>
      <c r="AE99" s="28"/>
    </row>
    <row r="100" spans="1:47" s="2" customFormat="1" ht="22.9" customHeight="1" x14ac:dyDescent="0.2">
      <c r="A100" s="28"/>
      <c r="B100" s="29"/>
      <c r="C100" s="117" t="s">
        <v>148</v>
      </c>
      <c r="D100" s="28"/>
      <c r="E100" s="28"/>
      <c r="F100" s="28"/>
      <c r="G100" s="28"/>
      <c r="H100" s="28"/>
      <c r="I100" s="28"/>
      <c r="J100" s="69"/>
      <c r="K100" s="28"/>
      <c r="L100" s="40"/>
      <c r="S100" s="28"/>
      <c r="T100" s="28"/>
      <c r="U100" s="28"/>
      <c r="V100" s="28"/>
      <c r="W100" s="28"/>
      <c r="X100" s="28"/>
      <c r="Y100" s="28"/>
      <c r="Z100" s="28"/>
      <c r="AA100" s="28"/>
      <c r="AB100" s="28"/>
      <c r="AC100" s="28"/>
      <c r="AD100" s="28"/>
      <c r="AE100" s="28"/>
      <c r="AU100" s="16" t="s">
        <v>149</v>
      </c>
    </row>
    <row r="101" spans="1:47" s="9" customFormat="1" ht="24.95" customHeight="1" x14ac:dyDescent="0.2">
      <c r="B101" s="118"/>
      <c r="D101" s="119" t="s">
        <v>1098</v>
      </c>
      <c r="E101" s="120"/>
      <c r="F101" s="120"/>
      <c r="G101" s="120"/>
      <c r="H101" s="120"/>
      <c r="I101" s="120"/>
      <c r="J101" s="121"/>
      <c r="L101" s="118"/>
    </row>
    <row r="102" spans="1:47" s="10" customFormat="1" ht="19.899999999999999" customHeight="1" x14ac:dyDescent="0.2">
      <c r="B102" s="122"/>
      <c r="D102" s="123" t="s">
        <v>152</v>
      </c>
      <c r="E102" s="124"/>
      <c r="F102" s="124"/>
      <c r="G102" s="124"/>
      <c r="H102" s="124"/>
      <c r="I102" s="124"/>
      <c r="J102" s="125"/>
      <c r="L102" s="122"/>
    </row>
    <row r="103" spans="1:47" s="9" customFormat="1" ht="24.95" customHeight="1" x14ac:dyDescent="0.2">
      <c r="B103" s="118"/>
      <c r="D103" s="119" t="s">
        <v>154</v>
      </c>
      <c r="E103" s="120"/>
      <c r="F103" s="120"/>
      <c r="G103" s="120"/>
      <c r="H103" s="120"/>
      <c r="I103" s="120"/>
      <c r="J103" s="121"/>
      <c r="L103" s="118"/>
    </row>
    <row r="104" spans="1:47" s="10" customFormat="1" ht="19.899999999999999" customHeight="1" x14ac:dyDescent="0.2">
      <c r="B104" s="122"/>
      <c r="D104" s="123" t="s">
        <v>1099</v>
      </c>
      <c r="E104" s="124"/>
      <c r="F104" s="124"/>
      <c r="G104" s="124"/>
      <c r="H104" s="124"/>
      <c r="I104" s="124"/>
      <c r="J104" s="125"/>
      <c r="L104" s="122"/>
    </row>
    <row r="105" spans="1:47" s="10" customFormat="1" ht="19.899999999999999" customHeight="1" x14ac:dyDescent="0.2">
      <c r="B105" s="122"/>
      <c r="D105" s="123" t="s">
        <v>881</v>
      </c>
      <c r="E105" s="124"/>
      <c r="F105" s="124"/>
      <c r="G105" s="124"/>
      <c r="H105" s="124"/>
      <c r="I105" s="124"/>
      <c r="J105" s="125"/>
      <c r="L105" s="122"/>
    </row>
    <row r="106" spans="1:47" s="2" customFormat="1" ht="21.75" customHeight="1" x14ac:dyDescent="0.2">
      <c r="A106" s="28"/>
      <c r="B106" s="29"/>
      <c r="C106" s="28"/>
      <c r="D106" s="28"/>
      <c r="E106" s="28"/>
      <c r="F106" s="28"/>
      <c r="G106" s="28"/>
      <c r="H106" s="28"/>
      <c r="I106" s="28"/>
      <c r="J106" s="28"/>
      <c r="K106" s="28"/>
      <c r="L106" s="40"/>
      <c r="S106" s="28"/>
      <c r="T106" s="28"/>
      <c r="U106" s="28"/>
      <c r="V106" s="28"/>
      <c r="W106" s="28"/>
      <c r="X106" s="28"/>
      <c r="Y106" s="28"/>
      <c r="Z106" s="28"/>
      <c r="AA106" s="28"/>
      <c r="AB106" s="28"/>
      <c r="AC106" s="28"/>
      <c r="AD106" s="28"/>
      <c r="AE106" s="28"/>
    </row>
    <row r="107" spans="1:47" s="2" customFormat="1" ht="6.95" customHeight="1" x14ac:dyDescent="0.2">
      <c r="A107" s="28"/>
      <c r="B107" s="45"/>
      <c r="C107" s="46"/>
      <c r="D107" s="46"/>
      <c r="E107" s="46"/>
      <c r="F107" s="46"/>
      <c r="G107" s="46"/>
      <c r="H107" s="46"/>
      <c r="I107" s="46"/>
      <c r="J107" s="46"/>
      <c r="K107" s="46"/>
      <c r="L107" s="40"/>
      <c r="S107" s="28"/>
      <c r="T107" s="28"/>
      <c r="U107" s="28"/>
      <c r="V107" s="28"/>
      <c r="W107" s="28"/>
      <c r="X107" s="28"/>
      <c r="Y107" s="28"/>
      <c r="Z107" s="28"/>
      <c r="AA107" s="28"/>
      <c r="AB107" s="28"/>
      <c r="AC107" s="28"/>
      <c r="AD107" s="28"/>
      <c r="AE107" s="28"/>
    </row>
    <row r="111" spans="1:47" s="2" customFormat="1" ht="6.95" customHeight="1" x14ac:dyDescent="0.2">
      <c r="A111" s="28"/>
      <c r="B111" s="47"/>
      <c r="C111" s="48"/>
      <c r="D111" s="48"/>
      <c r="E111" s="48"/>
      <c r="F111" s="48"/>
      <c r="G111" s="48"/>
      <c r="H111" s="48"/>
      <c r="I111" s="48"/>
      <c r="J111" s="48"/>
      <c r="K111" s="48"/>
      <c r="L111" s="40"/>
      <c r="S111" s="28"/>
      <c r="T111" s="28"/>
      <c r="U111" s="28"/>
      <c r="V111" s="28"/>
      <c r="W111" s="28"/>
      <c r="X111" s="28"/>
      <c r="Y111" s="28"/>
      <c r="Z111" s="28"/>
      <c r="AA111" s="28"/>
      <c r="AB111" s="28"/>
      <c r="AC111" s="28"/>
      <c r="AD111" s="28"/>
      <c r="AE111" s="28"/>
    </row>
    <row r="112" spans="1:47" s="2" customFormat="1" ht="24.95" customHeight="1" x14ac:dyDescent="0.2">
      <c r="A112" s="28"/>
      <c r="B112" s="29"/>
      <c r="C112" s="20" t="s">
        <v>161</v>
      </c>
      <c r="D112" s="28"/>
      <c r="E112" s="28"/>
      <c r="F112" s="28"/>
      <c r="G112" s="28"/>
      <c r="H112" s="28"/>
      <c r="I112" s="28"/>
      <c r="J112" s="28"/>
      <c r="K112" s="28"/>
      <c r="L112" s="40"/>
      <c r="S112" s="28"/>
      <c r="T112" s="28"/>
      <c r="U112" s="28"/>
      <c r="V112" s="28"/>
      <c r="W112" s="28"/>
      <c r="X112" s="28"/>
      <c r="Y112" s="28"/>
      <c r="Z112" s="28"/>
      <c r="AA112" s="28"/>
      <c r="AB112" s="28"/>
      <c r="AC112" s="28"/>
      <c r="AD112" s="28"/>
      <c r="AE112" s="28"/>
    </row>
    <row r="113" spans="1:31" s="2" customFormat="1" ht="6.95" customHeight="1" x14ac:dyDescent="0.2">
      <c r="A113" s="28"/>
      <c r="B113" s="29"/>
      <c r="C113" s="28"/>
      <c r="D113" s="28"/>
      <c r="E113" s="28"/>
      <c r="F113" s="28"/>
      <c r="G113" s="28"/>
      <c r="H113" s="28"/>
      <c r="I113" s="28"/>
      <c r="J113" s="28"/>
      <c r="K113" s="28"/>
      <c r="L113" s="40"/>
      <c r="S113" s="28"/>
      <c r="T113" s="28"/>
      <c r="U113" s="28"/>
      <c r="V113" s="28"/>
      <c r="W113" s="28"/>
      <c r="X113" s="28"/>
      <c r="Y113" s="28"/>
      <c r="Z113" s="28"/>
      <c r="AA113" s="28"/>
      <c r="AB113" s="28"/>
      <c r="AC113" s="28"/>
      <c r="AD113" s="28"/>
      <c r="AE113" s="28"/>
    </row>
    <row r="114" spans="1:31" s="2" customFormat="1" ht="12" customHeight="1" x14ac:dyDescent="0.2">
      <c r="A114" s="28"/>
      <c r="B114" s="29"/>
      <c r="C114" s="25" t="s">
        <v>11</v>
      </c>
      <c r="D114" s="28"/>
      <c r="E114" s="28"/>
      <c r="F114" s="28"/>
      <c r="G114" s="28"/>
      <c r="H114" s="28"/>
      <c r="I114" s="28"/>
      <c r="J114" s="28"/>
      <c r="K114" s="28"/>
      <c r="L114" s="40"/>
      <c r="S114" s="28"/>
      <c r="T114" s="28"/>
      <c r="U114" s="28"/>
      <c r="V114" s="28"/>
      <c r="W114" s="28"/>
      <c r="X114" s="28"/>
      <c r="Y114" s="28"/>
      <c r="Z114" s="28"/>
      <c r="AA114" s="28"/>
      <c r="AB114" s="28"/>
      <c r="AC114" s="28"/>
      <c r="AD114" s="28"/>
      <c r="AE114" s="28"/>
    </row>
    <row r="115" spans="1:31" s="2" customFormat="1" ht="16.5" customHeight="1" x14ac:dyDescent="0.2">
      <c r="A115" s="28"/>
      <c r="B115" s="29"/>
      <c r="C115" s="28"/>
      <c r="D115" s="28"/>
      <c r="E115" s="353" t="str">
        <f>E7</f>
        <v>Lipany OOPZ, Rekonštrukcia objektu</v>
      </c>
      <c r="F115" s="354"/>
      <c r="G115" s="354"/>
      <c r="H115" s="354"/>
      <c r="I115" s="28"/>
      <c r="J115" s="28"/>
      <c r="K115" s="28"/>
      <c r="L115" s="40"/>
      <c r="S115" s="28"/>
      <c r="T115" s="28"/>
      <c r="U115" s="28"/>
      <c r="V115" s="28"/>
      <c r="W115" s="28"/>
      <c r="X115" s="28"/>
      <c r="Y115" s="28"/>
      <c r="Z115" s="28"/>
      <c r="AA115" s="28"/>
      <c r="AB115" s="28"/>
      <c r="AC115" s="28"/>
      <c r="AD115" s="28"/>
      <c r="AE115" s="28"/>
    </row>
    <row r="116" spans="1:31" s="1" customFormat="1" ht="12" customHeight="1" x14ac:dyDescent="0.2">
      <c r="B116" s="19"/>
      <c r="C116" s="25" t="s">
        <v>139</v>
      </c>
      <c r="E116" s="202"/>
      <c r="F116" s="202"/>
      <c r="G116" s="202"/>
      <c r="H116" s="202"/>
      <c r="L116" s="19"/>
    </row>
    <row r="117" spans="1:31" s="1" customFormat="1" ht="16.5" customHeight="1" x14ac:dyDescent="0.2">
      <c r="B117" s="19"/>
      <c r="E117" s="353" t="s">
        <v>140</v>
      </c>
      <c r="F117" s="356"/>
      <c r="G117" s="356"/>
      <c r="H117" s="356"/>
      <c r="L117" s="19"/>
    </row>
    <row r="118" spans="1:31" s="1" customFormat="1" ht="12" customHeight="1" x14ac:dyDescent="0.2">
      <c r="B118" s="19"/>
      <c r="C118" s="25" t="s">
        <v>141</v>
      </c>
      <c r="E118" s="202"/>
      <c r="F118" s="202"/>
      <c r="G118" s="202"/>
      <c r="H118" s="202"/>
      <c r="L118" s="19"/>
    </row>
    <row r="119" spans="1:31" s="2" customFormat="1" ht="16.5" customHeight="1" x14ac:dyDescent="0.2">
      <c r="A119" s="28"/>
      <c r="B119" s="29"/>
      <c r="C119" s="28"/>
      <c r="D119" s="28"/>
      <c r="E119" s="354" t="s">
        <v>142</v>
      </c>
      <c r="F119" s="355"/>
      <c r="G119" s="355"/>
      <c r="H119" s="355"/>
      <c r="I119" s="28"/>
      <c r="J119" s="28"/>
      <c r="K119" s="28"/>
      <c r="L119" s="40"/>
      <c r="S119" s="28"/>
      <c r="T119" s="28"/>
      <c r="U119" s="28"/>
      <c r="V119" s="28"/>
      <c r="W119" s="28"/>
      <c r="X119" s="28"/>
      <c r="Y119" s="28"/>
      <c r="Z119" s="28"/>
      <c r="AA119" s="28"/>
      <c r="AB119" s="28"/>
      <c r="AC119" s="28"/>
      <c r="AD119" s="28"/>
      <c r="AE119" s="28"/>
    </row>
    <row r="120" spans="1:31" s="2" customFormat="1" ht="12" customHeight="1" x14ac:dyDescent="0.2">
      <c r="A120" s="28"/>
      <c r="B120" s="29"/>
      <c r="C120" s="25" t="s">
        <v>143</v>
      </c>
      <c r="D120" s="28"/>
      <c r="E120" s="28"/>
      <c r="F120" s="2" t="s">
        <v>2882</v>
      </c>
      <c r="G120" s="28"/>
      <c r="H120" s="28"/>
      <c r="I120" s="28"/>
      <c r="J120" s="28"/>
      <c r="K120" s="28"/>
      <c r="L120" s="40"/>
      <c r="S120" s="28"/>
      <c r="T120" s="28"/>
      <c r="U120" s="28"/>
      <c r="V120" s="28"/>
      <c r="W120" s="28"/>
      <c r="X120" s="28"/>
      <c r="Y120" s="28"/>
      <c r="Z120" s="28"/>
      <c r="AA120" s="28"/>
      <c r="AB120" s="28"/>
      <c r="AC120" s="28"/>
      <c r="AD120" s="28"/>
      <c r="AE120" s="28"/>
    </row>
    <row r="121" spans="1:31" s="2" customFormat="1" ht="16.5" customHeight="1" x14ac:dyDescent="0.2">
      <c r="A121" s="28"/>
      <c r="B121" s="29"/>
      <c r="C121" s="28"/>
      <c r="D121" s="28"/>
      <c r="E121" s="333" t="str">
        <f>E13</f>
        <v>7 - E1.4.2. Plynoinštalácia</v>
      </c>
      <c r="F121" s="357"/>
      <c r="G121" s="357"/>
      <c r="H121" s="357"/>
      <c r="I121" s="28"/>
      <c r="J121" s="28"/>
      <c r="K121" s="28"/>
      <c r="L121" s="40"/>
      <c r="S121" s="28"/>
      <c r="T121" s="28"/>
      <c r="U121" s="28"/>
      <c r="V121" s="28"/>
      <c r="W121" s="28"/>
      <c r="X121" s="28"/>
      <c r="Y121" s="28"/>
      <c r="Z121" s="28"/>
      <c r="AA121" s="28"/>
      <c r="AB121" s="28"/>
      <c r="AC121" s="28"/>
      <c r="AD121" s="28"/>
      <c r="AE121" s="28"/>
    </row>
    <row r="122" spans="1:31" s="2" customFormat="1" ht="6.95" customHeight="1" x14ac:dyDescent="0.2">
      <c r="A122" s="28"/>
      <c r="B122" s="29"/>
      <c r="C122" s="28"/>
      <c r="D122" s="28"/>
      <c r="E122" s="28"/>
      <c r="F122" s="28"/>
      <c r="G122" s="28"/>
      <c r="H122" s="28"/>
      <c r="I122" s="28"/>
      <c r="J122" s="28"/>
      <c r="K122" s="28"/>
      <c r="L122" s="40"/>
      <c r="S122" s="28"/>
      <c r="T122" s="28"/>
      <c r="U122" s="28"/>
      <c r="V122" s="28"/>
      <c r="W122" s="28"/>
      <c r="X122" s="28"/>
      <c r="Y122" s="28"/>
      <c r="Z122" s="28"/>
      <c r="AA122" s="28"/>
      <c r="AB122" s="28"/>
      <c r="AC122" s="28"/>
      <c r="AD122" s="28"/>
      <c r="AE122" s="28"/>
    </row>
    <row r="123" spans="1:31" s="2" customFormat="1" ht="12" customHeight="1" x14ac:dyDescent="0.2">
      <c r="A123" s="28"/>
      <c r="B123" s="29"/>
      <c r="C123" s="25" t="s">
        <v>15</v>
      </c>
      <c r="D123" s="28"/>
      <c r="E123" s="28"/>
      <c r="F123" s="23" t="str">
        <f>F16</f>
        <v xml:space="preserve"> </v>
      </c>
      <c r="G123" s="28"/>
      <c r="H123" s="28"/>
      <c r="I123" s="25" t="s">
        <v>17</v>
      </c>
      <c r="J123" s="53" t="str">
        <f>IF(J16="","",J16)</f>
        <v>16.12.2022</v>
      </c>
      <c r="K123" s="28"/>
      <c r="L123" s="40"/>
      <c r="S123" s="28"/>
      <c r="T123" s="28"/>
      <c r="U123" s="28"/>
      <c r="V123" s="28"/>
      <c r="W123" s="28"/>
      <c r="X123" s="28"/>
      <c r="Y123" s="28"/>
      <c r="Z123" s="28"/>
      <c r="AA123" s="28"/>
      <c r="AB123" s="28"/>
      <c r="AC123" s="28"/>
      <c r="AD123" s="28"/>
      <c r="AE123" s="28"/>
    </row>
    <row r="124" spans="1:31" s="2" customFormat="1" ht="6.95" customHeight="1" x14ac:dyDescent="0.2">
      <c r="A124" s="28"/>
      <c r="B124" s="29"/>
      <c r="C124" s="28"/>
      <c r="D124" s="28"/>
      <c r="E124" s="28"/>
      <c r="F124" s="28"/>
      <c r="G124" s="28"/>
      <c r="H124" s="28"/>
      <c r="I124" s="28"/>
      <c r="J124" s="28"/>
      <c r="K124" s="28"/>
      <c r="L124" s="40"/>
      <c r="S124" s="28"/>
      <c r="T124" s="28"/>
      <c r="U124" s="28"/>
      <c r="V124" s="28"/>
      <c r="W124" s="28"/>
      <c r="X124" s="28"/>
      <c r="Y124" s="28"/>
      <c r="Z124" s="28"/>
      <c r="AA124" s="28"/>
      <c r="AB124" s="28"/>
      <c r="AC124" s="28"/>
      <c r="AD124" s="28"/>
      <c r="AE124" s="28"/>
    </row>
    <row r="125" spans="1:31" s="2" customFormat="1" ht="40.15" customHeight="1" x14ac:dyDescent="0.2">
      <c r="A125" s="28"/>
      <c r="B125" s="29"/>
      <c r="C125" s="25" t="s">
        <v>19</v>
      </c>
      <c r="D125" s="28"/>
      <c r="E125" s="28"/>
      <c r="F125" s="23" t="str">
        <f>E19</f>
        <v>Ministerstvo vnútra SR, Pribinova 2, 812 72 Bratis</v>
      </c>
      <c r="G125" s="28"/>
      <c r="H125" s="28"/>
      <c r="I125" s="25" t="s">
        <v>23</v>
      </c>
      <c r="J125" s="26" t="str">
        <f>E25</f>
        <v>LTK projekt, s.r.o., Jánošíkova 5, 0890 01 Prešov</v>
      </c>
      <c r="K125" s="28"/>
      <c r="L125" s="40"/>
      <c r="S125" s="28"/>
      <c r="T125" s="28"/>
      <c r="U125" s="28"/>
      <c r="V125" s="28"/>
      <c r="W125" s="28"/>
      <c r="X125" s="28"/>
      <c r="Y125" s="28"/>
      <c r="Z125" s="28"/>
      <c r="AA125" s="28"/>
      <c r="AB125" s="28"/>
      <c r="AC125" s="28"/>
      <c r="AD125" s="28"/>
      <c r="AE125" s="28"/>
    </row>
    <row r="126" spans="1:31" s="2" customFormat="1" ht="15.2" customHeight="1" x14ac:dyDescent="0.2">
      <c r="A126" s="28"/>
      <c r="B126" s="29"/>
      <c r="C126" s="25" t="s">
        <v>22</v>
      </c>
      <c r="D126" s="28"/>
      <c r="E126" s="28"/>
      <c r="F126" s="23" t="str">
        <f>IF(E22="","",E22)</f>
        <v xml:space="preserve"> </v>
      </c>
      <c r="G126" s="28"/>
      <c r="H126" s="28"/>
      <c r="I126" s="25" t="s">
        <v>26</v>
      </c>
      <c r="J126" s="26" t="str">
        <f>E28</f>
        <v>Ing. Ľubomnír Tkáč</v>
      </c>
      <c r="K126" s="28"/>
      <c r="L126" s="40"/>
      <c r="S126" s="28"/>
      <c r="T126" s="28"/>
      <c r="U126" s="28"/>
      <c r="V126" s="28"/>
      <c r="W126" s="28"/>
      <c r="X126" s="28"/>
      <c r="Y126" s="28"/>
      <c r="Z126" s="28"/>
      <c r="AA126" s="28"/>
      <c r="AB126" s="28"/>
      <c r="AC126" s="28"/>
      <c r="AD126" s="28"/>
      <c r="AE126" s="28"/>
    </row>
    <row r="127" spans="1:31" s="2" customFormat="1" ht="10.35" customHeight="1" x14ac:dyDescent="0.2">
      <c r="A127" s="28"/>
      <c r="B127" s="29"/>
      <c r="C127" s="28"/>
      <c r="D127" s="28"/>
      <c r="E127" s="28"/>
      <c r="F127" s="28"/>
      <c r="G127" s="28"/>
      <c r="H127" s="28"/>
      <c r="I127" s="28"/>
      <c r="J127" s="28"/>
      <c r="K127" s="28"/>
      <c r="L127" s="40"/>
      <c r="S127" s="28"/>
      <c r="T127" s="28"/>
      <c r="U127" s="28"/>
      <c r="V127" s="28"/>
      <c r="W127" s="28"/>
      <c r="X127" s="28"/>
      <c r="Y127" s="28"/>
      <c r="Z127" s="28"/>
      <c r="AA127" s="28"/>
      <c r="AB127" s="28"/>
      <c r="AC127" s="28"/>
      <c r="AD127" s="28"/>
      <c r="AE127" s="28"/>
    </row>
    <row r="128" spans="1:31" s="11" customFormat="1" ht="29.25" customHeight="1" x14ac:dyDescent="0.2">
      <c r="A128" s="126"/>
      <c r="B128" s="127"/>
      <c r="C128" s="128" t="s">
        <v>162</v>
      </c>
      <c r="D128" s="129" t="s">
        <v>54</v>
      </c>
      <c r="E128" s="129" t="s">
        <v>50</v>
      </c>
      <c r="F128" s="129" t="s">
        <v>51</v>
      </c>
      <c r="G128" s="129" t="s">
        <v>163</v>
      </c>
      <c r="H128" s="129" t="s">
        <v>164</v>
      </c>
      <c r="I128" s="129" t="s">
        <v>165</v>
      </c>
      <c r="J128" s="130" t="s">
        <v>147</v>
      </c>
      <c r="K128" s="131" t="s">
        <v>166</v>
      </c>
      <c r="L128" s="132"/>
      <c r="M128" s="60" t="s">
        <v>1</v>
      </c>
      <c r="N128" s="61" t="s">
        <v>33</v>
      </c>
      <c r="O128" s="61" t="s">
        <v>167</v>
      </c>
      <c r="P128" s="61" t="s">
        <v>168</v>
      </c>
      <c r="Q128" s="61" t="s">
        <v>169</v>
      </c>
      <c r="R128" s="61" t="s">
        <v>170</v>
      </c>
      <c r="S128" s="61" t="s">
        <v>171</v>
      </c>
      <c r="T128" s="62" t="s">
        <v>172</v>
      </c>
      <c r="U128" s="126"/>
      <c r="V128" s="126"/>
      <c r="W128" s="126"/>
      <c r="X128" s="126"/>
      <c r="Y128" s="126"/>
      <c r="Z128" s="126"/>
      <c r="AA128" s="126"/>
      <c r="AB128" s="126"/>
      <c r="AC128" s="126"/>
      <c r="AD128" s="126"/>
      <c r="AE128" s="126"/>
    </row>
    <row r="129" spans="1:65" s="2" customFormat="1" ht="22.9" customHeight="1" x14ac:dyDescent="0.25">
      <c r="A129" s="28"/>
      <c r="B129" s="29"/>
      <c r="C129" s="67" t="s">
        <v>148</v>
      </c>
      <c r="D129" s="28"/>
      <c r="E129" s="28"/>
      <c r="F129" s="28"/>
      <c r="G129" s="28"/>
      <c r="H129" s="28"/>
      <c r="I129" s="28"/>
      <c r="J129" s="133"/>
      <c r="K129" s="28"/>
      <c r="L129" s="29"/>
      <c r="M129" s="63"/>
      <c r="N129" s="54"/>
      <c r="O129" s="64"/>
      <c r="P129" s="134">
        <f>P130+P134</f>
        <v>0</v>
      </c>
      <c r="Q129" s="64"/>
      <c r="R129" s="134">
        <f>R130+R134</f>
        <v>0</v>
      </c>
      <c r="S129" s="64"/>
      <c r="T129" s="135">
        <f>T130+T134</f>
        <v>0</v>
      </c>
      <c r="U129" s="28"/>
      <c r="V129" s="28"/>
      <c r="W129" s="28"/>
      <c r="X129" s="28"/>
      <c r="Y129" s="28"/>
      <c r="Z129" s="28"/>
      <c r="AA129" s="28"/>
      <c r="AB129" s="28"/>
      <c r="AC129" s="28"/>
      <c r="AD129" s="28"/>
      <c r="AE129" s="28"/>
      <c r="AT129" s="16" t="s">
        <v>68</v>
      </c>
      <c r="AU129" s="16" t="s">
        <v>149</v>
      </c>
      <c r="BK129" s="136">
        <f>BK130+BK134</f>
        <v>0</v>
      </c>
    </row>
    <row r="130" spans="1:65" s="12" customFormat="1" ht="25.9" customHeight="1" x14ac:dyDescent="0.2">
      <c r="B130" s="137"/>
      <c r="D130" s="138" t="s">
        <v>68</v>
      </c>
      <c r="E130" s="139" t="s">
        <v>173</v>
      </c>
      <c r="F130" s="139" t="s">
        <v>173</v>
      </c>
      <c r="J130" s="140"/>
      <c r="L130" s="137"/>
      <c r="M130" s="141"/>
      <c r="N130" s="142"/>
      <c r="O130" s="142"/>
      <c r="P130" s="143">
        <f>P131</f>
        <v>0</v>
      </c>
      <c r="Q130" s="142"/>
      <c r="R130" s="143">
        <f>R131</f>
        <v>0</v>
      </c>
      <c r="S130" s="142"/>
      <c r="T130" s="144">
        <f>T131</f>
        <v>0</v>
      </c>
      <c r="AR130" s="138" t="s">
        <v>76</v>
      </c>
      <c r="AT130" s="145" t="s">
        <v>68</v>
      </c>
      <c r="AU130" s="145" t="s">
        <v>69</v>
      </c>
      <c r="AY130" s="138" t="s">
        <v>175</v>
      </c>
      <c r="BK130" s="146">
        <f>BK131</f>
        <v>0</v>
      </c>
    </row>
    <row r="131" spans="1:65" s="12" customFormat="1" ht="22.9" customHeight="1" x14ac:dyDescent="0.2">
      <c r="B131" s="137"/>
      <c r="D131" s="138" t="s">
        <v>68</v>
      </c>
      <c r="E131" s="147" t="s">
        <v>102</v>
      </c>
      <c r="F131" s="147" t="s">
        <v>226</v>
      </c>
      <c r="J131" s="148"/>
      <c r="L131" s="137"/>
      <c r="M131" s="141"/>
      <c r="N131" s="142"/>
      <c r="O131" s="142"/>
      <c r="P131" s="143">
        <f>SUM(P132:P133)</f>
        <v>0</v>
      </c>
      <c r="Q131" s="142"/>
      <c r="R131" s="143">
        <f>SUM(R132:R133)</f>
        <v>0</v>
      </c>
      <c r="S131" s="142"/>
      <c r="T131" s="144">
        <f>SUM(T132:T133)</f>
        <v>0</v>
      </c>
      <c r="AR131" s="138" t="s">
        <v>76</v>
      </c>
      <c r="AT131" s="145" t="s">
        <v>68</v>
      </c>
      <c r="AU131" s="145" t="s">
        <v>76</v>
      </c>
      <c r="AY131" s="138" t="s">
        <v>175</v>
      </c>
      <c r="BK131" s="146">
        <f>SUM(BK132:BK133)</f>
        <v>0</v>
      </c>
    </row>
    <row r="132" spans="1:65" s="2" customFormat="1" ht="21.75" customHeight="1" x14ac:dyDescent="0.2">
      <c r="A132" s="28"/>
      <c r="B132" s="149"/>
      <c r="C132" s="150" t="s">
        <v>76</v>
      </c>
      <c r="D132" s="150" t="s">
        <v>177</v>
      </c>
      <c r="E132" s="151" t="s">
        <v>1100</v>
      </c>
      <c r="F132" s="152" t="s">
        <v>1101</v>
      </c>
      <c r="G132" s="153" t="s">
        <v>250</v>
      </c>
      <c r="H132" s="154">
        <v>3</v>
      </c>
      <c r="I132" s="155"/>
      <c r="J132" s="155"/>
      <c r="K132" s="156"/>
      <c r="L132" s="29"/>
      <c r="M132" s="157" t="s">
        <v>1</v>
      </c>
      <c r="N132" s="158" t="s">
        <v>35</v>
      </c>
      <c r="O132" s="159">
        <v>0</v>
      </c>
      <c r="P132" s="159">
        <f>O132*H132</f>
        <v>0</v>
      </c>
      <c r="Q132" s="159">
        <v>0</v>
      </c>
      <c r="R132" s="159">
        <f>Q132*H132</f>
        <v>0</v>
      </c>
      <c r="S132" s="159">
        <v>0</v>
      </c>
      <c r="T132" s="160">
        <f>S132*H132</f>
        <v>0</v>
      </c>
      <c r="U132" s="28"/>
      <c r="V132" s="28"/>
      <c r="W132" s="28"/>
      <c r="X132" s="28"/>
      <c r="Y132" s="28"/>
      <c r="Z132" s="28"/>
      <c r="AA132" s="28"/>
      <c r="AB132" s="28"/>
      <c r="AC132" s="28"/>
      <c r="AD132" s="28"/>
      <c r="AE132" s="28"/>
      <c r="AR132" s="161" t="s">
        <v>86</v>
      </c>
      <c r="AT132" s="161" t="s">
        <v>177</v>
      </c>
      <c r="AU132" s="161" t="s">
        <v>80</v>
      </c>
      <c r="AY132" s="16" t="s">
        <v>175</v>
      </c>
      <c r="BE132" s="162">
        <f>IF(N132="základná",J132,0)</f>
        <v>0</v>
      </c>
      <c r="BF132" s="162">
        <f>IF(N132="znížená",J132,0)</f>
        <v>0</v>
      </c>
      <c r="BG132" s="162">
        <f>IF(N132="zákl. prenesená",J132,0)</f>
        <v>0</v>
      </c>
      <c r="BH132" s="162">
        <f>IF(N132="zníž. prenesená",J132,0)</f>
        <v>0</v>
      </c>
      <c r="BI132" s="162">
        <f>IF(N132="nulová",J132,0)</f>
        <v>0</v>
      </c>
      <c r="BJ132" s="16" t="s">
        <v>80</v>
      </c>
      <c r="BK132" s="162">
        <f>ROUND(I132*H132,2)</f>
        <v>0</v>
      </c>
      <c r="BL132" s="16" t="s">
        <v>86</v>
      </c>
      <c r="BM132" s="161" t="s">
        <v>80</v>
      </c>
    </row>
    <row r="133" spans="1:65" s="2" customFormat="1" ht="24.2" customHeight="1" x14ac:dyDescent="0.2">
      <c r="A133" s="28"/>
      <c r="B133" s="149"/>
      <c r="C133" s="150" t="s">
        <v>80</v>
      </c>
      <c r="D133" s="150" t="s">
        <v>177</v>
      </c>
      <c r="E133" s="151" t="s">
        <v>1102</v>
      </c>
      <c r="F133" s="152" t="s">
        <v>1103</v>
      </c>
      <c r="G133" s="153" t="s">
        <v>282</v>
      </c>
      <c r="H133" s="154">
        <v>0.1</v>
      </c>
      <c r="I133" s="155"/>
      <c r="J133" s="155"/>
      <c r="K133" s="156"/>
      <c r="L133" s="29"/>
      <c r="M133" s="157" t="s">
        <v>1</v>
      </c>
      <c r="N133" s="158" t="s">
        <v>35</v>
      </c>
      <c r="O133" s="159">
        <v>0</v>
      </c>
      <c r="P133" s="159">
        <f>O133*H133</f>
        <v>0</v>
      </c>
      <c r="Q133" s="159">
        <v>0</v>
      </c>
      <c r="R133" s="159">
        <f>Q133*H133</f>
        <v>0</v>
      </c>
      <c r="S133" s="159">
        <v>0</v>
      </c>
      <c r="T133" s="160">
        <f>S133*H133</f>
        <v>0</v>
      </c>
      <c r="U133" s="28"/>
      <c r="V133" s="28"/>
      <c r="W133" s="28"/>
      <c r="X133" s="28"/>
      <c r="Y133" s="28"/>
      <c r="Z133" s="28"/>
      <c r="AA133" s="28"/>
      <c r="AB133" s="28"/>
      <c r="AC133" s="28"/>
      <c r="AD133" s="28"/>
      <c r="AE133" s="28"/>
      <c r="AR133" s="161" t="s">
        <v>86</v>
      </c>
      <c r="AT133" s="161" t="s">
        <v>177</v>
      </c>
      <c r="AU133" s="161" t="s">
        <v>80</v>
      </c>
      <c r="AY133" s="16" t="s">
        <v>175</v>
      </c>
      <c r="BE133" s="162">
        <f>IF(N133="základná",J133,0)</f>
        <v>0</v>
      </c>
      <c r="BF133" s="162">
        <f>IF(N133="znížená",J133,0)</f>
        <v>0</v>
      </c>
      <c r="BG133" s="162">
        <f>IF(N133="zákl. prenesená",J133,0)</f>
        <v>0</v>
      </c>
      <c r="BH133" s="162">
        <f>IF(N133="zníž. prenesená",J133,0)</f>
        <v>0</v>
      </c>
      <c r="BI133" s="162">
        <f>IF(N133="nulová",J133,0)</f>
        <v>0</v>
      </c>
      <c r="BJ133" s="16" t="s">
        <v>80</v>
      </c>
      <c r="BK133" s="162">
        <f>ROUND(I133*H133,2)</f>
        <v>0</v>
      </c>
      <c r="BL133" s="16" t="s">
        <v>86</v>
      </c>
      <c r="BM133" s="161" t="s">
        <v>86</v>
      </c>
    </row>
    <row r="134" spans="1:65" s="12" customFormat="1" ht="25.9" customHeight="1" x14ac:dyDescent="0.2">
      <c r="B134" s="137"/>
      <c r="D134" s="138" t="s">
        <v>68</v>
      </c>
      <c r="E134" s="139" t="s">
        <v>314</v>
      </c>
      <c r="F134" s="139" t="s">
        <v>315</v>
      </c>
      <c r="J134" s="140"/>
      <c r="L134" s="137"/>
      <c r="M134" s="141"/>
      <c r="N134" s="142"/>
      <c r="O134" s="142"/>
      <c r="P134" s="143">
        <f>P135+P142</f>
        <v>0</v>
      </c>
      <c r="Q134" s="142"/>
      <c r="R134" s="143">
        <f>R135+R142</f>
        <v>0</v>
      </c>
      <c r="S134" s="142"/>
      <c r="T134" s="144">
        <f>T135+T142</f>
        <v>0</v>
      </c>
      <c r="AR134" s="138" t="s">
        <v>80</v>
      </c>
      <c r="AT134" s="145" t="s">
        <v>68</v>
      </c>
      <c r="AU134" s="145" t="s">
        <v>69</v>
      </c>
      <c r="AY134" s="138" t="s">
        <v>175</v>
      </c>
      <c r="BK134" s="146">
        <f>BK135+BK142</f>
        <v>0</v>
      </c>
    </row>
    <row r="135" spans="1:65" s="12" customFormat="1" ht="22.9" customHeight="1" x14ac:dyDescent="0.2">
      <c r="B135" s="137"/>
      <c r="D135" s="138" t="s">
        <v>68</v>
      </c>
      <c r="E135" s="147" t="s">
        <v>1104</v>
      </c>
      <c r="F135" s="147" t="s">
        <v>1105</v>
      </c>
      <c r="J135" s="148"/>
      <c r="L135" s="137"/>
      <c r="M135" s="141"/>
      <c r="N135" s="142"/>
      <c r="O135" s="142"/>
      <c r="P135" s="143">
        <f>SUM(P136:P141)</f>
        <v>0</v>
      </c>
      <c r="Q135" s="142"/>
      <c r="R135" s="143">
        <f>SUM(R136:R141)</f>
        <v>0</v>
      </c>
      <c r="S135" s="142"/>
      <c r="T135" s="144">
        <f>SUM(T136:T141)</f>
        <v>0</v>
      </c>
      <c r="AR135" s="138" t="s">
        <v>80</v>
      </c>
      <c r="AT135" s="145" t="s">
        <v>68</v>
      </c>
      <c r="AU135" s="145" t="s">
        <v>76</v>
      </c>
      <c r="AY135" s="138" t="s">
        <v>175</v>
      </c>
      <c r="BK135" s="146">
        <f>SUM(BK136:BK141)</f>
        <v>0</v>
      </c>
    </row>
    <row r="136" spans="1:65" s="2" customFormat="1" ht="24.2" customHeight="1" x14ac:dyDescent="0.2">
      <c r="A136" s="28"/>
      <c r="B136" s="149"/>
      <c r="C136" s="150" t="s">
        <v>83</v>
      </c>
      <c r="D136" s="150" t="s">
        <v>177</v>
      </c>
      <c r="E136" s="151" t="s">
        <v>1106</v>
      </c>
      <c r="F136" s="152" t="s">
        <v>1107</v>
      </c>
      <c r="G136" s="153" t="s">
        <v>250</v>
      </c>
      <c r="H136" s="154">
        <v>3</v>
      </c>
      <c r="I136" s="155"/>
      <c r="J136" s="155"/>
      <c r="K136" s="156"/>
      <c r="L136" s="29"/>
      <c r="M136" s="157" t="s">
        <v>1</v>
      </c>
      <c r="N136" s="158" t="s">
        <v>35</v>
      </c>
      <c r="O136" s="159">
        <v>0</v>
      </c>
      <c r="P136" s="159">
        <f t="shared" ref="P136:P141" si="0">O136*H136</f>
        <v>0</v>
      </c>
      <c r="Q136" s="159">
        <v>0</v>
      </c>
      <c r="R136" s="159">
        <f t="shared" ref="R136:R141" si="1">Q136*H136</f>
        <v>0</v>
      </c>
      <c r="S136" s="159">
        <v>0</v>
      </c>
      <c r="T136" s="160">
        <f t="shared" ref="T136:T141" si="2">S136*H136</f>
        <v>0</v>
      </c>
      <c r="U136" s="28"/>
      <c r="V136" s="28"/>
      <c r="W136" s="28"/>
      <c r="X136" s="28"/>
      <c r="Y136" s="28"/>
      <c r="Z136" s="28"/>
      <c r="AA136" s="28"/>
      <c r="AB136" s="28"/>
      <c r="AC136" s="28"/>
      <c r="AD136" s="28"/>
      <c r="AE136" s="28"/>
      <c r="AR136" s="161" t="s">
        <v>243</v>
      </c>
      <c r="AT136" s="161" t="s">
        <v>177</v>
      </c>
      <c r="AU136" s="161" t="s">
        <v>80</v>
      </c>
      <c r="AY136" s="16" t="s">
        <v>175</v>
      </c>
      <c r="BE136" s="162">
        <f t="shared" ref="BE136:BE141" si="3">IF(N136="základná",J136,0)</f>
        <v>0</v>
      </c>
      <c r="BF136" s="162">
        <f t="shared" ref="BF136:BF141" si="4">IF(N136="znížená",J136,0)</f>
        <v>0</v>
      </c>
      <c r="BG136" s="162">
        <f t="shared" ref="BG136:BG141" si="5">IF(N136="zákl. prenesená",J136,0)</f>
        <v>0</v>
      </c>
      <c r="BH136" s="162">
        <f t="shared" ref="BH136:BH141" si="6">IF(N136="zníž. prenesená",J136,0)</f>
        <v>0</v>
      </c>
      <c r="BI136" s="162">
        <f t="shared" ref="BI136:BI141" si="7">IF(N136="nulová",J136,0)</f>
        <v>0</v>
      </c>
      <c r="BJ136" s="16" t="s">
        <v>80</v>
      </c>
      <c r="BK136" s="162">
        <f t="shared" ref="BK136:BK141" si="8">ROUND(I136*H136,2)</f>
        <v>0</v>
      </c>
      <c r="BL136" s="16" t="s">
        <v>243</v>
      </c>
      <c r="BM136" s="161" t="s">
        <v>93</v>
      </c>
    </row>
    <row r="137" spans="1:65" s="2" customFormat="1" ht="24.2" customHeight="1" x14ac:dyDescent="0.2">
      <c r="A137" s="28"/>
      <c r="B137" s="149"/>
      <c r="C137" s="150" t="s">
        <v>86</v>
      </c>
      <c r="D137" s="150" t="s">
        <v>177</v>
      </c>
      <c r="E137" s="151" t="s">
        <v>1108</v>
      </c>
      <c r="F137" s="152" t="s">
        <v>1109</v>
      </c>
      <c r="G137" s="153" t="s">
        <v>250</v>
      </c>
      <c r="H137" s="154">
        <v>5</v>
      </c>
      <c r="I137" s="155"/>
      <c r="J137" s="155"/>
      <c r="K137" s="156"/>
      <c r="L137" s="29"/>
      <c r="M137" s="157" t="s">
        <v>1</v>
      </c>
      <c r="N137" s="158" t="s">
        <v>35</v>
      </c>
      <c r="O137" s="159">
        <v>0</v>
      </c>
      <c r="P137" s="159">
        <f t="shared" si="0"/>
        <v>0</v>
      </c>
      <c r="Q137" s="159">
        <v>0</v>
      </c>
      <c r="R137" s="159">
        <f t="shared" si="1"/>
        <v>0</v>
      </c>
      <c r="S137" s="159">
        <v>0</v>
      </c>
      <c r="T137" s="160">
        <f t="shared" si="2"/>
        <v>0</v>
      </c>
      <c r="U137" s="28"/>
      <c r="V137" s="28"/>
      <c r="W137" s="28"/>
      <c r="X137" s="28"/>
      <c r="Y137" s="28"/>
      <c r="Z137" s="28"/>
      <c r="AA137" s="28"/>
      <c r="AB137" s="28"/>
      <c r="AC137" s="28"/>
      <c r="AD137" s="28"/>
      <c r="AE137" s="28"/>
      <c r="AR137" s="161" t="s">
        <v>243</v>
      </c>
      <c r="AT137" s="161" t="s">
        <v>177</v>
      </c>
      <c r="AU137" s="161" t="s">
        <v>80</v>
      </c>
      <c r="AY137" s="16" t="s">
        <v>175</v>
      </c>
      <c r="BE137" s="162">
        <f t="shared" si="3"/>
        <v>0</v>
      </c>
      <c r="BF137" s="162">
        <f t="shared" si="4"/>
        <v>0</v>
      </c>
      <c r="BG137" s="162">
        <f t="shared" si="5"/>
        <v>0</v>
      </c>
      <c r="BH137" s="162">
        <f t="shared" si="6"/>
        <v>0</v>
      </c>
      <c r="BI137" s="162">
        <f t="shared" si="7"/>
        <v>0</v>
      </c>
      <c r="BJ137" s="16" t="s">
        <v>80</v>
      </c>
      <c r="BK137" s="162">
        <f t="shared" si="8"/>
        <v>0</v>
      </c>
      <c r="BL137" s="16" t="s">
        <v>243</v>
      </c>
      <c r="BM137" s="161" t="s">
        <v>99</v>
      </c>
    </row>
    <row r="138" spans="1:65" s="2" customFormat="1" ht="24.2" customHeight="1" x14ac:dyDescent="0.2">
      <c r="A138" s="28"/>
      <c r="B138" s="149"/>
      <c r="C138" s="150" t="s">
        <v>91</v>
      </c>
      <c r="D138" s="150" t="s">
        <v>177</v>
      </c>
      <c r="E138" s="151" t="s">
        <v>1110</v>
      </c>
      <c r="F138" s="152" t="s">
        <v>1111</v>
      </c>
      <c r="G138" s="153" t="s">
        <v>250</v>
      </c>
      <c r="H138" s="154">
        <v>2</v>
      </c>
      <c r="I138" s="155"/>
      <c r="J138" s="155"/>
      <c r="K138" s="156"/>
      <c r="L138" s="29"/>
      <c r="M138" s="157" t="s">
        <v>1</v>
      </c>
      <c r="N138" s="158" t="s">
        <v>35</v>
      </c>
      <c r="O138" s="159">
        <v>0</v>
      </c>
      <c r="P138" s="159">
        <f t="shared" si="0"/>
        <v>0</v>
      </c>
      <c r="Q138" s="159">
        <v>0</v>
      </c>
      <c r="R138" s="159">
        <f t="shared" si="1"/>
        <v>0</v>
      </c>
      <c r="S138" s="159">
        <v>0</v>
      </c>
      <c r="T138" s="160">
        <f t="shared" si="2"/>
        <v>0</v>
      </c>
      <c r="U138" s="28"/>
      <c r="V138" s="28"/>
      <c r="W138" s="28"/>
      <c r="X138" s="28"/>
      <c r="Y138" s="28"/>
      <c r="Z138" s="28"/>
      <c r="AA138" s="28"/>
      <c r="AB138" s="28"/>
      <c r="AC138" s="28"/>
      <c r="AD138" s="28"/>
      <c r="AE138" s="28"/>
      <c r="AR138" s="161" t="s">
        <v>243</v>
      </c>
      <c r="AT138" s="161" t="s">
        <v>177</v>
      </c>
      <c r="AU138" s="161" t="s">
        <v>80</v>
      </c>
      <c r="AY138" s="16" t="s">
        <v>175</v>
      </c>
      <c r="BE138" s="162">
        <f t="shared" si="3"/>
        <v>0</v>
      </c>
      <c r="BF138" s="162">
        <f t="shared" si="4"/>
        <v>0</v>
      </c>
      <c r="BG138" s="162">
        <f t="shared" si="5"/>
        <v>0</v>
      </c>
      <c r="BH138" s="162">
        <f t="shared" si="6"/>
        <v>0</v>
      </c>
      <c r="BI138" s="162">
        <f t="shared" si="7"/>
        <v>0</v>
      </c>
      <c r="BJ138" s="16" t="s">
        <v>80</v>
      </c>
      <c r="BK138" s="162">
        <f t="shared" si="8"/>
        <v>0</v>
      </c>
      <c r="BL138" s="16" t="s">
        <v>243</v>
      </c>
      <c r="BM138" s="161" t="s">
        <v>105</v>
      </c>
    </row>
    <row r="139" spans="1:65" s="2" customFormat="1" ht="24.2" customHeight="1" x14ac:dyDescent="0.2">
      <c r="A139" s="28"/>
      <c r="B139" s="149"/>
      <c r="C139" s="150" t="s">
        <v>93</v>
      </c>
      <c r="D139" s="150" t="s">
        <v>177</v>
      </c>
      <c r="E139" s="151" t="s">
        <v>1112</v>
      </c>
      <c r="F139" s="152" t="s">
        <v>1113</v>
      </c>
      <c r="G139" s="153" t="s">
        <v>275</v>
      </c>
      <c r="H139" s="154">
        <v>1</v>
      </c>
      <c r="I139" s="155"/>
      <c r="J139" s="155"/>
      <c r="K139" s="156"/>
      <c r="L139" s="29"/>
      <c r="M139" s="157" t="s">
        <v>1</v>
      </c>
      <c r="N139" s="158" t="s">
        <v>35</v>
      </c>
      <c r="O139" s="159">
        <v>0</v>
      </c>
      <c r="P139" s="159">
        <f t="shared" si="0"/>
        <v>0</v>
      </c>
      <c r="Q139" s="159">
        <v>0</v>
      </c>
      <c r="R139" s="159">
        <f t="shared" si="1"/>
        <v>0</v>
      </c>
      <c r="S139" s="159">
        <v>0</v>
      </c>
      <c r="T139" s="160">
        <f t="shared" si="2"/>
        <v>0</v>
      </c>
      <c r="U139" s="28"/>
      <c r="V139" s="28"/>
      <c r="W139" s="28"/>
      <c r="X139" s="28"/>
      <c r="Y139" s="28"/>
      <c r="Z139" s="28"/>
      <c r="AA139" s="28"/>
      <c r="AB139" s="28"/>
      <c r="AC139" s="28"/>
      <c r="AD139" s="28"/>
      <c r="AE139" s="28"/>
      <c r="AR139" s="161" t="s">
        <v>243</v>
      </c>
      <c r="AT139" s="161" t="s">
        <v>177</v>
      </c>
      <c r="AU139" s="161" t="s">
        <v>80</v>
      </c>
      <c r="AY139" s="16" t="s">
        <v>175</v>
      </c>
      <c r="BE139" s="162">
        <f t="shared" si="3"/>
        <v>0</v>
      </c>
      <c r="BF139" s="162">
        <f t="shared" si="4"/>
        <v>0</v>
      </c>
      <c r="BG139" s="162">
        <f t="shared" si="5"/>
        <v>0</v>
      </c>
      <c r="BH139" s="162">
        <f t="shared" si="6"/>
        <v>0</v>
      </c>
      <c r="BI139" s="162">
        <f t="shared" si="7"/>
        <v>0</v>
      </c>
      <c r="BJ139" s="16" t="s">
        <v>80</v>
      </c>
      <c r="BK139" s="162">
        <f t="shared" si="8"/>
        <v>0</v>
      </c>
      <c r="BL139" s="16" t="s">
        <v>243</v>
      </c>
      <c r="BM139" s="161" t="s">
        <v>117</v>
      </c>
    </row>
    <row r="140" spans="1:65" s="2" customFormat="1" ht="16.5" customHeight="1" x14ac:dyDescent="0.2">
      <c r="A140" s="28"/>
      <c r="B140" s="149"/>
      <c r="C140" s="178" t="s">
        <v>97</v>
      </c>
      <c r="D140" s="178" t="s">
        <v>324</v>
      </c>
      <c r="E140" s="179" t="s">
        <v>1114</v>
      </c>
      <c r="F140" s="180" t="s">
        <v>1115</v>
      </c>
      <c r="G140" s="181" t="s">
        <v>275</v>
      </c>
      <c r="H140" s="182">
        <v>1</v>
      </c>
      <c r="I140" s="183"/>
      <c r="J140" s="183"/>
      <c r="K140" s="184"/>
      <c r="L140" s="185"/>
      <c r="M140" s="186" t="s">
        <v>1</v>
      </c>
      <c r="N140" s="187" t="s">
        <v>35</v>
      </c>
      <c r="O140" s="159">
        <v>0</v>
      </c>
      <c r="P140" s="159">
        <f t="shared" si="0"/>
        <v>0</v>
      </c>
      <c r="Q140" s="159">
        <v>0</v>
      </c>
      <c r="R140" s="159">
        <f t="shared" si="1"/>
        <v>0</v>
      </c>
      <c r="S140" s="159">
        <v>0</v>
      </c>
      <c r="T140" s="160">
        <f t="shared" si="2"/>
        <v>0</v>
      </c>
      <c r="U140" s="28"/>
      <c r="V140" s="28"/>
      <c r="W140" s="28"/>
      <c r="X140" s="28"/>
      <c r="Y140" s="28"/>
      <c r="Z140" s="28"/>
      <c r="AA140" s="28"/>
      <c r="AB140" s="28"/>
      <c r="AC140" s="28"/>
      <c r="AD140" s="28"/>
      <c r="AE140" s="28"/>
      <c r="AR140" s="161" t="s">
        <v>327</v>
      </c>
      <c r="AT140" s="161" t="s">
        <v>324</v>
      </c>
      <c r="AU140" s="161" t="s">
        <v>80</v>
      </c>
      <c r="AY140" s="16" t="s">
        <v>175</v>
      </c>
      <c r="BE140" s="162">
        <f t="shared" si="3"/>
        <v>0</v>
      </c>
      <c r="BF140" s="162">
        <f t="shared" si="4"/>
        <v>0</v>
      </c>
      <c r="BG140" s="162">
        <f t="shared" si="5"/>
        <v>0</v>
      </c>
      <c r="BH140" s="162">
        <f t="shared" si="6"/>
        <v>0</v>
      </c>
      <c r="BI140" s="162">
        <f t="shared" si="7"/>
        <v>0</v>
      </c>
      <c r="BJ140" s="16" t="s">
        <v>80</v>
      </c>
      <c r="BK140" s="162">
        <f t="shared" si="8"/>
        <v>0</v>
      </c>
      <c r="BL140" s="16" t="s">
        <v>243</v>
      </c>
      <c r="BM140" s="161" t="s">
        <v>121</v>
      </c>
    </row>
    <row r="141" spans="1:65" s="2" customFormat="1" ht="33" customHeight="1" x14ac:dyDescent="0.2">
      <c r="A141" s="28"/>
      <c r="B141" s="149"/>
      <c r="C141" s="150" t="s">
        <v>99</v>
      </c>
      <c r="D141" s="150" t="s">
        <v>177</v>
      </c>
      <c r="E141" s="151" t="s">
        <v>1116</v>
      </c>
      <c r="F141" s="152" t="s">
        <v>1117</v>
      </c>
      <c r="G141" s="153" t="s">
        <v>282</v>
      </c>
      <c r="H141" s="154">
        <v>0.1</v>
      </c>
      <c r="I141" s="155"/>
      <c r="J141" s="155"/>
      <c r="K141" s="156"/>
      <c r="L141" s="29"/>
      <c r="M141" s="157" t="s">
        <v>1</v>
      </c>
      <c r="N141" s="158" t="s">
        <v>35</v>
      </c>
      <c r="O141" s="159">
        <v>0</v>
      </c>
      <c r="P141" s="159">
        <f t="shared" si="0"/>
        <v>0</v>
      </c>
      <c r="Q141" s="159">
        <v>0</v>
      </c>
      <c r="R141" s="159">
        <f t="shared" si="1"/>
        <v>0</v>
      </c>
      <c r="S141" s="159">
        <v>0</v>
      </c>
      <c r="T141" s="160">
        <f t="shared" si="2"/>
        <v>0</v>
      </c>
      <c r="U141" s="28"/>
      <c r="V141" s="28"/>
      <c r="W141" s="28"/>
      <c r="X141" s="28"/>
      <c r="Y141" s="28"/>
      <c r="Z141" s="28"/>
      <c r="AA141" s="28"/>
      <c r="AB141" s="28"/>
      <c r="AC141" s="28"/>
      <c r="AD141" s="28"/>
      <c r="AE141" s="28"/>
      <c r="AR141" s="161" t="s">
        <v>243</v>
      </c>
      <c r="AT141" s="161" t="s">
        <v>177</v>
      </c>
      <c r="AU141" s="161" t="s">
        <v>80</v>
      </c>
      <c r="AY141" s="16" t="s">
        <v>175</v>
      </c>
      <c r="BE141" s="162">
        <f t="shared" si="3"/>
        <v>0</v>
      </c>
      <c r="BF141" s="162">
        <f t="shared" si="4"/>
        <v>0</v>
      </c>
      <c r="BG141" s="162">
        <f t="shared" si="5"/>
        <v>0</v>
      </c>
      <c r="BH141" s="162">
        <f t="shared" si="6"/>
        <v>0</v>
      </c>
      <c r="BI141" s="162">
        <f t="shared" si="7"/>
        <v>0</v>
      </c>
      <c r="BJ141" s="16" t="s">
        <v>80</v>
      </c>
      <c r="BK141" s="162">
        <f t="shared" si="8"/>
        <v>0</v>
      </c>
      <c r="BL141" s="16" t="s">
        <v>243</v>
      </c>
      <c r="BM141" s="161" t="s">
        <v>243</v>
      </c>
    </row>
    <row r="142" spans="1:65" s="12" customFormat="1" ht="22.9" customHeight="1" x14ac:dyDescent="0.2">
      <c r="B142" s="137"/>
      <c r="D142" s="138" t="s">
        <v>68</v>
      </c>
      <c r="E142" s="147" t="s">
        <v>951</v>
      </c>
      <c r="F142" s="147" t="s">
        <v>952</v>
      </c>
      <c r="J142" s="148"/>
      <c r="L142" s="137"/>
      <c r="M142" s="141"/>
      <c r="N142" s="142"/>
      <c r="O142" s="142"/>
      <c r="P142" s="143">
        <f>SUM(P143:P145)</f>
        <v>0</v>
      </c>
      <c r="Q142" s="142"/>
      <c r="R142" s="143">
        <f>SUM(R143:R145)</f>
        <v>0</v>
      </c>
      <c r="S142" s="142"/>
      <c r="T142" s="144">
        <f>SUM(T143:T145)</f>
        <v>0</v>
      </c>
      <c r="AR142" s="138" t="s">
        <v>80</v>
      </c>
      <c r="AT142" s="145" t="s">
        <v>68</v>
      </c>
      <c r="AU142" s="145" t="s">
        <v>76</v>
      </c>
      <c r="AY142" s="138" t="s">
        <v>175</v>
      </c>
      <c r="BK142" s="146">
        <f>SUM(BK143:BK145)</f>
        <v>0</v>
      </c>
    </row>
    <row r="143" spans="1:65" s="2" customFormat="1" ht="37.9" customHeight="1" x14ac:dyDescent="0.2">
      <c r="A143" s="28"/>
      <c r="B143" s="149"/>
      <c r="C143" s="150" t="s">
        <v>105</v>
      </c>
      <c r="D143" s="150" t="s">
        <v>177</v>
      </c>
      <c r="E143" s="151" t="s">
        <v>1118</v>
      </c>
      <c r="F143" s="152" t="s">
        <v>1119</v>
      </c>
      <c r="G143" s="153" t="s">
        <v>250</v>
      </c>
      <c r="H143" s="154">
        <v>5</v>
      </c>
      <c r="I143" s="155"/>
      <c r="J143" s="155"/>
      <c r="K143" s="156"/>
      <c r="L143" s="29"/>
      <c r="M143" s="157" t="s">
        <v>1</v>
      </c>
      <c r="N143" s="158" t="s">
        <v>35</v>
      </c>
      <c r="O143" s="159">
        <v>0</v>
      </c>
      <c r="P143" s="159">
        <f>O143*H143</f>
        <v>0</v>
      </c>
      <c r="Q143" s="159">
        <v>0</v>
      </c>
      <c r="R143" s="159">
        <f>Q143*H143</f>
        <v>0</v>
      </c>
      <c r="S143" s="159">
        <v>0</v>
      </c>
      <c r="T143" s="160">
        <f>S143*H143</f>
        <v>0</v>
      </c>
      <c r="U143" s="28"/>
      <c r="V143" s="28"/>
      <c r="W143" s="28"/>
      <c r="X143" s="28"/>
      <c r="Y143" s="28"/>
      <c r="Z143" s="28"/>
      <c r="AA143" s="28"/>
      <c r="AB143" s="28"/>
      <c r="AC143" s="28"/>
      <c r="AD143" s="28"/>
      <c r="AE143" s="28"/>
      <c r="AR143" s="161" t="s">
        <v>243</v>
      </c>
      <c r="AT143" s="161" t="s">
        <v>177</v>
      </c>
      <c r="AU143" s="161" t="s">
        <v>80</v>
      </c>
      <c r="AY143" s="16" t="s">
        <v>175</v>
      </c>
      <c r="BE143" s="162">
        <f>IF(N143="základná",J143,0)</f>
        <v>0</v>
      </c>
      <c r="BF143" s="162">
        <f>IF(N143="znížená",J143,0)</f>
        <v>0</v>
      </c>
      <c r="BG143" s="162">
        <f>IF(N143="zákl. prenesená",J143,0)</f>
        <v>0</v>
      </c>
      <c r="BH143" s="162">
        <f>IF(N143="zníž. prenesená",J143,0)</f>
        <v>0</v>
      </c>
      <c r="BI143" s="162">
        <f>IF(N143="nulová",J143,0)</f>
        <v>0</v>
      </c>
      <c r="BJ143" s="16" t="s">
        <v>80</v>
      </c>
      <c r="BK143" s="162">
        <f>ROUND(I143*H143,2)</f>
        <v>0</v>
      </c>
      <c r="BL143" s="16" t="s">
        <v>243</v>
      </c>
      <c r="BM143" s="161" t="s">
        <v>7</v>
      </c>
    </row>
    <row r="144" spans="1:65" s="2" customFormat="1" ht="33" customHeight="1" x14ac:dyDescent="0.2">
      <c r="A144" s="28"/>
      <c r="B144" s="149"/>
      <c r="C144" s="150" t="s">
        <v>113</v>
      </c>
      <c r="D144" s="150" t="s">
        <v>177</v>
      </c>
      <c r="E144" s="151" t="s">
        <v>1120</v>
      </c>
      <c r="F144" s="152" t="s">
        <v>1121</v>
      </c>
      <c r="G144" s="153" t="s">
        <v>250</v>
      </c>
      <c r="H144" s="154">
        <v>5</v>
      </c>
      <c r="I144" s="155"/>
      <c r="J144" s="155"/>
      <c r="K144" s="156"/>
      <c r="L144" s="29"/>
      <c r="M144" s="157" t="s">
        <v>1</v>
      </c>
      <c r="N144" s="158" t="s">
        <v>35</v>
      </c>
      <c r="O144" s="159">
        <v>0</v>
      </c>
      <c r="P144" s="159">
        <f>O144*H144</f>
        <v>0</v>
      </c>
      <c r="Q144" s="159">
        <v>0</v>
      </c>
      <c r="R144" s="159">
        <f>Q144*H144</f>
        <v>0</v>
      </c>
      <c r="S144" s="159">
        <v>0</v>
      </c>
      <c r="T144" s="160">
        <f>S144*H144</f>
        <v>0</v>
      </c>
      <c r="U144" s="28"/>
      <c r="V144" s="28"/>
      <c r="W144" s="28"/>
      <c r="X144" s="28"/>
      <c r="Y144" s="28"/>
      <c r="Z144" s="28"/>
      <c r="AA144" s="28"/>
      <c r="AB144" s="28"/>
      <c r="AC144" s="28"/>
      <c r="AD144" s="28"/>
      <c r="AE144" s="28"/>
      <c r="AR144" s="161" t="s">
        <v>243</v>
      </c>
      <c r="AT144" s="161" t="s">
        <v>177</v>
      </c>
      <c r="AU144" s="161" t="s">
        <v>80</v>
      </c>
      <c r="AY144" s="16" t="s">
        <v>175</v>
      </c>
      <c r="BE144" s="162">
        <f>IF(N144="základná",J144,0)</f>
        <v>0</v>
      </c>
      <c r="BF144" s="162">
        <f>IF(N144="znížená",J144,0)</f>
        <v>0</v>
      </c>
      <c r="BG144" s="162">
        <f>IF(N144="zákl. prenesená",J144,0)</f>
        <v>0</v>
      </c>
      <c r="BH144" s="162">
        <f>IF(N144="zníž. prenesená",J144,0)</f>
        <v>0</v>
      </c>
      <c r="BI144" s="162">
        <f>IF(N144="nulová",J144,0)</f>
        <v>0</v>
      </c>
      <c r="BJ144" s="16" t="s">
        <v>80</v>
      </c>
      <c r="BK144" s="162">
        <f>ROUND(I144*H144,2)</f>
        <v>0</v>
      </c>
      <c r="BL144" s="16" t="s">
        <v>243</v>
      </c>
      <c r="BM144" s="161" t="s">
        <v>129</v>
      </c>
    </row>
    <row r="145" spans="1:65" s="2" customFormat="1" ht="24.2" customHeight="1" x14ac:dyDescent="0.2">
      <c r="A145" s="28"/>
      <c r="B145" s="149"/>
      <c r="C145" s="150" t="s">
        <v>117</v>
      </c>
      <c r="D145" s="150" t="s">
        <v>177</v>
      </c>
      <c r="E145" s="151" t="s">
        <v>1122</v>
      </c>
      <c r="F145" s="152" t="s">
        <v>1123</v>
      </c>
      <c r="G145" s="153" t="s">
        <v>1124</v>
      </c>
      <c r="H145" s="154">
        <v>6</v>
      </c>
      <c r="I145" s="155"/>
      <c r="J145" s="155"/>
      <c r="K145" s="156"/>
      <c r="L145" s="29"/>
      <c r="M145" s="188" t="s">
        <v>1</v>
      </c>
      <c r="N145" s="189" t="s">
        <v>35</v>
      </c>
      <c r="O145" s="190">
        <v>0</v>
      </c>
      <c r="P145" s="190">
        <f>O145*H145</f>
        <v>0</v>
      </c>
      <c r="Q145" s="190">
        <v>0</v>
      </c>
      <c r="R145" s="190">
        <f>Q145*H145</f>
        <v>0</v>
      </c>
      <c r="S145" s="190">
        <v>0</v>
      </c>
      <c r="T145" s="191">
        <f>S145*H145</f>
        <v>0</v>
      </c>
      <c r="U145" s="28"/>
      <c r="V145" s="28"/>
      <c r="W145" s="28"/>
      <c r="X145" s="28"/>
      <c r="Y145" s="28"/>
      <c r="Z145" s="28"/>
      <c r="AA145" s="28"/>
      <c r="AB145" s="28"/>
      <c r="AC145" s="28"/>
      <c r="AD145" s="28"/>
      <c r="AE145" s="28"/>
      <c r="AR145" s="161" t="s">
        <v>243</v>
      </c>
      <c r="AT145" s="161" t="s">
        <v>177</v>
      </c>
      <c r="AU145" s="161" t="s">
        <v>80</v>
      </c>
      <c r="AY145" s="16" t="s">
        <v>175</v>
      </c>
      <c r="BE145" s="162">
        <f>IF(N145="základná",J145,0)</f>
        <v>0</v>
      </c>
      <c r="BF145" s="162">
        <f>IF(N145="znížená",J145,0)</f>
        <v>0</v>
      </c>
      <c r="BG145" s="162">
        <f>IF(N145="zákl. prenesená",J145,0)</f>
        <v>0</v>
      </c>
      <c r="BH145" s="162">
        <f>IF(N145="zníž. prenesená",J145,0)</f>
        <v>0</v>
      </c>
      <c r="BI145" s="162">
        <f>IF(N145="nulová",J145,0)</f>
        <v>0</v>
      </c>
      <c r="BJ145" s="16" t="s">
        <v>80</v>
      </c>
      <c r="BK145" s="162">
        <f>ROUND(I145*H145,2)</f>
        <v>0</v>
      </c>
      <c r="BL145" s="16" t="s">
        <v>243</v>
      </c>
      <c r="BM145" s="161" t="s">
        <v>135</v>
      </c>
    </row>
    <row r="146" spans="1:65" s="2" customFormat="1" ht="6.95" customHeight="1" x14ac:dyDescent="0.2">
      <c r="A146" s="28"/>
      <c r="B146" s="45"/>
      <c r="C146" s="46"/>
      <c r="D146" s="46"/>
      <c r="E146" s="46"/>
      <c r="F146" s="46"/>
      <c r="G146" s="46"/>
      <c r="H146" s="46"/>
      <c r="I146" s="46"/>
      <c r="J146" s="46"/>
      <c r="K146" s="46"/>
      <c r="L146" s="29"/>
      <c r="M146" s="28"/>
      <c r="O146" s="28"/>
      <c r="P146" s="28"/>
      <c r="Q146" s="28"/>
      <c r="R146" s="28"/>
      <c r="S146" s="28"/>
      <c r="T146" s="28"/>
      <c r="U146" s="28"/>
      <c r="V146" s="28"/>
      <c r="W146" s="28"/>
      <c r="X146" s="28"/>
      <c r="Y146" s="28"/>
      <c r="Z146" s="28"/>
      <c r="AA146" s="28"/>
      <c r="AB146" s="28"/>
      <c r="AC146" s="28"/>
      <c r="AD146" s="28"/>
      <c r="AE146" s="28"/>
    </row>
  </sheetData>
  <autoFilter ref="C128:K145"/>
  <mergeCells count="14">
    <mergeCell ref="E119:H119"/>
    <mergeCell ref="E117:H117"/>
    <mergeCell ref="E121:H121"/>
    <mergeCell ref="L2:V2"/>
    <mergeCell ref="E85:H85"/>
    <mergeCell ref="E89:H89"/>
    <mergeCell ref="E87:H87"/>
    <mergeCell ref="E91:H91"/>
    <mergeCell ref="E115:H115"/>
    <mergeCell ref="E7:H7"/>
    <mergeCell ref="E11:H11"/>
    <mergeCell ref="E9:H9"/>
    <mergeCell ref="E13:H13"/>
    <mergeCell ref="E31:H31"/>
  </mergeCells>
  <pageMargins left="0.39374999999999999" right="0.39374999999999999" top="0.39374999999999999" bottom="0.39374999999999999" header="0" footer="0"/>
  <pageSetup paperSize="9" fitToHeight="100" orientation="portrait" blackAndWhite="1"/>
  <headerFooter>
    <oddFooter>&amp;CStrana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12"/>
  <sheetViews>
    <sheetView showGridLines="0" tabSelected="1" workbookViewId="0">
      <selection activeCell="I158" sqref="I158"/>
    </sheetView>
  </sheetViews>
  <sheetFormatPr defaultRowHeight="11.25" x14ac:dyDescent="0.2"/>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1" spans="1:46" x14ac:dyDescent="0.2">
      <c r="A1" s="95"/>
    </row>
    <row r="2" spans="1:46" s="1" customFormat="1" ht="36.950000000000003" customHeight="1" x14ac:dyDescent="0.2">
      <c r="L2" s="298" t="s">
        <v>5</v>
      </c>
      <c r="M2" s="299"/>
      <c r="N2" s="299"/>
      <c r="O2" s="299"/>
      <c r="P2" s="299"/>
      <c r="Q2" s="299"/>
      <c r="R2" s="299"/>
      <c r="S2" s="299"/>
      <c r="T2" s="299"/>
      <c r="U2" s="299"/>
      <c r="V2" s="299"/>
      <c r="AT2" s="16" t="s">
        <v>101</v>
      </c>
    </row>
    <row r="3" spans="1:46" s="1" customFormat="1" ht="6.95" customHeight="1" x14ac:dyDescent="0.2">
      <c r="B3" s="17"/>
      <c r="C3" s="18"/>
      <c r="D3" s="18"/>
      <c r="E3" s="18"/>
      <c r="F3" s="18"/>
      <c r="G3" s="18"/>
      <c r="H3" s="18"/>
      <c r="I3" s="18"/>
      <c r="J3" s="18"/>
      <c r="K3" s="18"/>
      <c r="L3" s="19"/>
      <c r="AT3" s="16" t="s">
        <v>69</v>
      </c>
    </row>
    <row r="4" spans="1:46" s="1" customFormat="1" ht="24.95" customHeight="1" x14ac:dyDescent="0.2">
      <c r="B4" s="19"/>
      <c r="D4" s="20" t="s">
        <v>138</v>
      </c>
      <c r="L4" s="19"/>
      <c r="M4" s="96" t="s">
        <v>8</v>
      </c>
      <c r="AT4" s="16" t="s">
        <v>3</v>
      </c>
    </row>
    <row r="5" spans="1:46" s="1" customFormat="1" ht="6.95" customHeight="1" x14ac:dyDescent="0.2">
      <c r="B5" s="19"/>
      <c r="L5" s="19"/>
    </row>
    <row r="6" spans="1:46" s="1" customFormat="1" ht="12" customHeight="1" x14ac:dyDescent="0.2">
      <c r="B6" s="19"/>
      <c r="D6" s="25" t="s">
        <v>11</v>
      </c>
      <c r="L6" s="19"/>
    </row>
    <row r="7" spans="1:46" s="1" customFormat="1" ht="16.5" customHeight="1" x14ac:dyDescent="0.2">
      <c r="B7" s="19"/>
      <c r="E7" s="353" t="str">
        <f>'Rekapitulácia stavby'!K6</f>
        <v>Lipany OOPZ, Rekonštrukcia objektu</v>
      </c>
      <c r="F7" s="354"/>
      <c r="G7" s="354"/>
      <c r="H7" s="354"/>
      <c r="L7" s="19"/>
    </row>
    <row r="8" spans="1:46" ht="14.25" x14ac:dyDescent="0.2">
      <c r="B8" s="19"/>
      <c r="D8" s="25" t="s">
        <v>139</v>
      </c>
      <c r="E8" s="202"/>
      <c r="F8" s="202"/>
      <c r="G8" s="202"/>
      <c r="H8" s="202"/>
      <c r="L8" s="19"/>
    </row>
    <row r="9" spans="1:46" s="1" customFormat="1" ht="16.5" customHeight="1" x14ac:dyDescent="0.2">
      <c r="B9" s="19"/>
      <c r="E9" s="353" t="s">
        <v>140</v>
      </c>
      <c r="F9" s="356"/>
      <c r="G9" s="356"/>
      <c r="H9" s="356"/>
      <c r="L9" s="19"/>
    </row>
    <row r="10" spans="1:46" s="1" customFormat="1" ht="12" customHeight="1" x14ac:dyDescent="0.2">
      <c r="B10" s="19"/>
      <c r="D10" s="25" t="s">
        <v>141</v>
      </c>
      <c r="E10" s="202"/>
      <c r="F10" s="202"/>
      <c r="G10" s="202"/>
      <c r="H10" s="202"/>
      <c r="L10" s="19"/>
    </row>
    <row r="11" spans="1:46" s="2" customFormat="1" ht="16.5" customHeight="1" x14ac:dyDescent="0.2">
      <c r="A11" s="28"/>
      <c r="B11" s="29"/>
      <c r="C11" s="28"/>
      <c r="D11" s="28"/>
      <c r="E11" s="354" t="s">
        <v>142</v>
      </c>
      <c r="F11" s="355"/>
      <c r="G11" s="355"/>
      <c r="H11" s="355"/>
      <c r="I11" s="28"/>
      <c r="J11" s="28"/>
      <c r="K11" s="28"/>
      <c r="L11" s="40"/>
      <c r="S11" s="28"/>
      <c r="T11" s="28"/>
      <c r="U11" s="28"/>
      <c r="V11" s="28"/>
      <c r="W11" s="28"/>
      <c r="X11" s="28"/>
      <c r="Y11" s="28"/>
      <c r="Z11" s="28"/>
      <c r="AA11" s="28"/>
      <c r="AB11" s="28"/>
      <c r="AC11" s="28"/>
      <c r="AD11" s="28"/>
      <c r="AE11" s="28"/>
    </row>
    <row r="12" spans="1:46" s="2" customFormat="1" ht="12" customHeight="1" x14ac:dyDescent="0.2">
      <c r="A12" s="28"/>
      <c r="B12" s="29"/>
      <c r="C12" s="28"/>
      <c r="D12" s="25" t="s">
        <v>1125</v>
      </c>
      <c r="E12" s="28"/>
      <c r="F12" s="28"/>
      <c r="G12" s="28"/>
      <c r="H12" s="28"/>
      <c r="I12" s="28"/>
      <c r="J12" s="28"/>
      <c r="K12" s="28"/>
      <c r="L12" s="40"/>
      <c r="S12" s="28"/>
      <c r="T12" s="28"/>
      <c r="U12" s="28"/>
      <c r="V12" s="28"/>
      <c r="W12" s="28"/>
      <c r="X12" s="28"/>
      <c r="Y12" s="28"/>
      <c r="Z12" s="28"/>
      <c r="AA12" s="28"/>
      <c r="AB12" s="28"/>
      <c r="AC12" s="28"/>
      <c r="AD12" s="28"/>
      <c r="AE12" s="28"/>
    </row>
    <row r="13" spans="1:46" s="2" customFormat="1" ht="16.5" customHeight="1" x14ac:dyDescent="0.2">
      <c r="A13" s="28"/>
      <c r="B13" s="29"/>
      <c r="C13" s="28"/>
      <c r="D13" s="28"/>
      <c r="E13" s="333" t="s">
        <v>1126</v>
      </c>
      <c r="F13" s="357"/>
      <c r="G13" s="357"/>
      <c r="H13" s="357"/>
      <c r="I13" s="28"/>
      <c r="J13" s="28"/>
      <c r="K13" s="28"/>
      <c r="L13" s="40"/>
      <c r="S13" s="28"/>
      <c r="T13" s="28"/>
      <c r="U13" s="28"/>
      <c r="V13" s="28"/>
      <c r="W13" s="28"/>
      <c r="X13" s="28"/>
      <c r="Y13" s="28"/>
      <c r="Z13" s="28"/>
      <c r="AA13" s="28"/>
      <c r="AB13" s="28"/>
      <c r="AC13" s="28"/>
      <c r="AD13" s="28"/>
      <c r="AE13" s="28"/>
    </row>
    <row r="14" spans="1:46" s="2" customFormat="1" x14ac:dyDescent="0.2">
      <c r="A14" s="28"/>
      <c r="B14" s="29"/>
      <c r="C14" s="28"/>
      <c r="D14" s="28"/>
      <c r="E14" s="28"/>
      <c r="F14" s="28"/>
      <c r="G14" s="28"/>
      <c r="H14" s="28"/>
      <c r="I14" s="28"/>
      <c r="J14" s="28"/>
      <c r="K14" s="28"/>
      <c r="L14" s="40"/>
      <c r="S14" s="28"/>
      <c r="T14" s="28"/>
      <c r="U14" s="28"/>
      <c r="V14" s="28"/>
      <c r="W14" s="28"/>
      <c r="X14" s="28"/>
      <c r="Y14" s="28"/>
      <c r="Z14" s="28"/>
      <c r="AA14" s="28"/>
      <c r="AB14" s="28"/>
      <c r="AC14" s="28"/>
      <c r="AD14" s="28"/>
      <c r="AE14" s="28"/>
    </row>
    <row r="15" spans="1:46" s="2" customFormat="1" ht="12" customHeight="1" x14ac:dyDescent="0.2">
      <c r="A15" s="28"/>
      <c r="B15" s="29"/>
      <c r="C15" s="28"/>
      <c r="D15" s="25" t="s">
        <v>13</v>
      </c>
      <c r="E15" s="28"/>
      <c r="F15" s="23" t="s">
        <v>16</v>
      </c>
      <c r="G15" s="28"/>
      <c r="H15" s="28"/>
      <c r="I15" s="25" t="s">
        <v>14</v>
      </c>
      <c r="J15" s="23" t="s">
        <v>1</v>
      </c>
      <c r="K15" s="28"/>
      <c r="L15" s="40"/>
      <c r="S15" s="28"/>
      <c r="T15" s="28"/>
      <c r="U15" s="28"/>
      <c r="V15" s="28"/>
      <c r="W15" s="28"/>
      <c r="X15" s="28"/>
      <c r="Y15" s="28"/>
      <c r="Z15" s="28"/>
      <c r="AA15" s="28"/>
      <c r="AB15" s="28"/>
      <c r="AC15" s="28"/>
      <c r="AD15" s="28"/>
      <c r="AE15" s="28"/>
    </row>
    <row r="16" spans="1:46" s="2" customFormat="1" ht="12" customHeight="1" x14ac:dyDescent="0.2">
      <c r="A16" s="28"/>
      <c r="B16" s="29"/>
      <c r="C16" s="28"/>
      <c r="D16" s="25" t="s">
        <v>15</v>
      </c>
      <c r="E16" s="28"/>
      <c r="F16" s="23" t="s">
        <v>16</v>
      </c>
      <c r="G16" s="28"/>
      <c r="H16" s="28"/>
      <c r="I16" s="25" t="s">
        <v>17</v>
      </c>
      <c r="J16" s="53" t="str">
        <f>'Rekapitulácia stavby'!AN8</f>
        <v>16.12.2022</v>
      </c>
      <c r="K16" s="28"/>
      <c r="L16" s="40"/>
      <c r="S16" s="28"/>
      <c r="T16" s="28"/>
      <c r="U16" s="28"/>
      <c r="V16" s="28"/>
      <c r="W16" s="28"/>
      <c r="X16" s="28"/>
      <c r="Y16" s="28"/>
      <c r="Z16" s="28"/>
      <c r="AA16" s="28"/>
      <c r="AB16" s="28"/>
      <c r="AC16" s="28"/>
      <c r="AD16" s="28"/>
      <c r="AE16" s="28"/>
    </row>
    <row r="17" spans="1:31" s="2" customFormat="1" ht="10.9" customHeight="1" x14ac:dyDescent="0.2">
      <c r="A17" s="28"/>
      <c r="B17" s="29"/>
      <c r="C17" s="28"/>
      <c r="D17" s="28"/>
      <c r="E17" s="28"/>
      <c r="F17" s="28"/>
      <c r="G17" s="28"/>
      <c r="H17" s="28"/>
      <c r="I17" s="28"/>
      <c r="J17" s="28"/>
      <c r="K17" s="28"/>
      <c r="L17" s="40"/>
      <c r="S17" s="28"/>
      <c r="T17" s="28"/>
      <c r="U17" s="28"/>
      <c r="V17" s="28"/>
      <c r="W17" s="28"/>
      <c r="X17" s="28"/>
      <c r="Y17" s="28"/>
      <c r="Z17" s="28"/>
      <c r="AA17" s="28"/>
      <c r="AB17" s="28"/>
      <c r="AC17" s="28"/>
      <c r="AD17" s="28"/>
      <c r="AE17" s="28"/>
    </row>
    <row r="18" spans="1:31" s="2" customFormat="1" ht="12" customHeight="1" x14ac:dyDescent="0.2">
      <c r="A18" s="28"/>
      <c r="B18" s="29"/>
      <c r="C18" s="28"/>
      <c r="D18" s="25" t="s">
        <v>19</v>
      </c>
      <c r="E18" s="28"/>
      <c r="F18" s="28"/>
      <c r="G18" s="28"/>
      <c r="H18" s="28"/>
      <c r="I18" s="25" t="s">
        <v>20</v>
      </c>
      <c r="J18" s="23" t="s">
        <v>1</v>
      </c>
      <c r="K18" s="28"/>
      <c r="L18" s="40"/>
      <c r="S18" s="28"/>
      <c r="T18" s="28"/>
      <c r="U18" s="28"/>
      <c r="V18" s="28"/>
      <c r="W18" s="28"/>
      <c r="X18" s="28"/>
      <c r="Y18" s="28"/>
      <c r="Z18" s="28"/>
      <c r="AA18" s="28"/>
      <c r="AB18" s="28"/>
      <c r="AC18" s="28"/>
      <c r="AD18" s="28"/>
      <c r="AE18" s="28"/>
    </row>
    <row r="19" spans="1:31" s="2" customFormat="1" ht="18" customHeight="1" x14ac:dyDescent="0.2">
      <c r="A19" s="28"/>
      <c r="B19" s="29"/>
      <c r="C19" s="28"/>
      <c r="D19" s="28"/>
      <c r="E19" s="23" t="s">
        <v>1080</v>
      </c>
      <c r="F19" s="28"/>
      <c r="G19" s="28"/>
      <c r="H19" s="28"/>
      <c r="I19" s="25" t="s">
        <v>21</v>
      </c>
      <c r="J19" s="23" t="s">
        <v>1</v>
      </c>
      <c r="K19" s="28"/>
      <c r="L19" s="40"/>
      <c r="S19" s="28"/>
      <c r="T19" s="28"/>
      <c r="U19" s="28"/>
      <c r="V19" s="28"/>
      <c r="W19" s="28"/>
      <c r="X19" s="28"/>
      <c r="Y19" s="28"/>
      <c r="Z19" s="28"/>
      <c r="AA19" s="28"/>
      <c r="AB19" s="28"/>
      <c r="AC19" s="28"/>
      <c r="AD19" s="28"/>
      <c r="AE19" s="28"/>
    </row>
    <row r="20" spans="1:31" s="2" customFormat="1" ht="6.95" customHeight="1" x14ac:dyDescent="0.2">
      <c r="A20" s="28"/>
      <c r="B20" s="29"/>
      <c r="C20" s="28"/>
      <c r="D20" s="28"/>
      <c r="E20" s="28"/>
      <c r="F20" s="28"/>
      <c r="G20" s="28"/>
      <c r="H20" s="28"/>
      <c r="I20" s="28"/>
      <c r="J20" s="28"/>
      <c r="K20" s="28"/>
      <c r="L20" s="40"/>
      <c r="S20" s="28"/>
      <c r="T20" s="28"/>
      <c r="U20" s="28"/>
      <c r="V20" s="28"/>
      <c r="W20" s="28"/>
      <c r="X20" s="28"/>
      <c r="Y20" s="28"/>
      <c r="Z20" s="28"/>
      <c r="AA20" s="28"/>
      <c r="AB20" s="28"/>
      <c r="AC20" s="28"/>
      <c r="AD20" s="28"/>
      <c r="AE20" s="28"/>
    </row>
    <row r="21" spans="1:31" s="2" customFormat="1" ht="12" customHeight="1" x14ac:dyDescent="0.2">
      <c r="A21" s="28"/>
      <c r="B21" s="29"/>
      <c r="C21" s="28"/>
      <c r="D21" s="25" t="s">
        <v>22</v>
      </c>
      <c r="E21" s="28"/>
      <c r="F21" s="28"/>
      <c r="G21" s="28"/>
      <c r="H21" s="28"/>
      <c r="I21" s="25" t="s">
        <v>20</v>
      </c>
      <c r="J21" s="23" t="s">
        <v>1</v>
      </c>
      <c r="K21" s="28"/>
      <c r="L21" s="40"/>
      <c r="S21" s="28"/>
      <c r="T21" s="28"/>
      <c r="U21" s="28"/>
      <c r="V21" s="28"/>
      <c r="W21" s="28"/>
      <c r="X21" s="28"/>
      <c r="Y21" s="28"/>
      <c r="Z21" s="28"/>
      <c r="AA21" s="28"/>
      <c r="AB21" s="28"/>
      <c r="AC21" s="28"/>
      <c r="AD21" s="28"/>
      <c r="AE21" s="28"/>
    </row>
    <row r="22" spans="1:31" s="2" customFormat="1" ht="18" customHeight="1" x14ac:dyDescent="0.2">
      <c r="A22" s="28"/>
      <c r="B22" s="29"/>
      <c r="C22" s="28"/>
      <c r="D22" s="28"/>
      <c r="E22" s="23" t="s">
        <v>16</v>
      </c>
      <c r="F22" s="28"/>
      <c r="G22" s="28"/>
      <c r="H22" s="28"/>
      <c r="I22" s="25" t="s">
        <v>21</v>
      </c>
      <c r="J22" s="23" t="s">
        <v>1</v>
      </c>
      <c r="K22" s="28"/>
      <c r="L22" s="40"/>
      <c r="S22" s="28"/>
      <c r="T22" s="28"/>
      <c r="U22" s="28"/>
      <c r="V22" s="28"/>
      <c r="W22" s="28"/>
      <c r="X22" s="28"/>
      <c r="Y22" s="28"/>
      <c r="Z22" s="28"/>
      <c r="AA22" s="28"/>
      <c r="AB22" s="28"/>
      <c r="AC22" s="28"/>
      <c r="AD22" s="28"/>
      <c r="AE22" s="28"/>
    </row>
    <row r="23" spans="1:31" s="2" customFormat="1" ht="6.95" customHeight="1" x14ac:dyDescent="0.2">
      <c r="A23" s="28"/>
      <c r="B23" s="29"/>
      <c r="C23" s="28"/>
      <c r="D23" s="28"/>
      <c r="E23" s="28"/>
      <c r="F23" s="28"/>
      <c r="G23" s="28"/>
      <c r="H23" s="28"/>
      <c r="I23" s="28"/>
      <c r="J23" s="28"/>
      <c r="K23" s="28"/>
      <c r="L23" s="40"/>
      <c r="S23" s="28"/>
      <c r="T23" s="28"/>
      <c r="U23" s="28"/>
      <c r="V23" s="28"/>
      <c r="W23" s="28"/>
      <c r="X23" s="28"/>
      <c r="Y23" s="28"/>
      <c r="Z23" s="28"/>
      <c r="AA23" s="28"/>
      <c r="AB23" s="28"/>
      <c r="AC23" s="28"/>
      <c r="AD23" s="28"/>
      <c r="AE23" s="28"/>
    </row>
    <row r="24" spans="1:31" s="2" customFormat="1" ht="12" customHeight="1" x14ac:dyDescent="0.2">
      <c r="A24" s="28"/>
      <c r="B24" s="29"/>
      <c r="C24" s="28"/>
      <c r="D24" s="25" t="s">
        <v>23</v>
      </c>
      <c r="E24" s="28"/>
      <c r="F24" s="28"/>
      <c r="G24" s="28"/>
      <c r="H24" s="28"/>
      <c r="I24" s="25" t="s">
        <v>20</v>
      </c>
      <c r="J24" s="23" t="s">
        <v>1</v>
      </c>
      <c r="K24" s="28"/>
      <c r="L24" s="40"/>
      <c r="S24" s="28"/>
      <c r="T24" s="28"/>
      <c r="U24" s="28"/>
      <c r="V24" s="28"/>
      <c r="W24" s="28"/>
      <c r="X24" s="28"/>
      <c r="Y24" s="28"/>
      <c r="Z24" s="28"/>
      <c r="AA24" s="28"/>
      <c r="AB24" s="28"/>
      <c r="AC24" s="28"/>
      <c r="AD24" s="28"/>
      <c r="AE24" s="28"/>
    </row>
    <row r="25" spans="1:31" s="2" customFormat="1" ht="18" customHeight="1" x14ac:dyDescent="0.2">
      <c r="A25" s="28"/>
      <c r="B25" s="29"/>
      <c r="C25" s="28"/>
      <c r="D25" s="28"/>
      <c r="E25" s="23" t="s">
        <v>24</v>
      </c>
      <c r="F25" s="28"/>
      <c r="G25" s="28"/>
      <c r="H25" s="28"/>
      <c r="I25" s="25" t="s">
        <v>21</v>
      </c>
      <c r="J25" s="23" t="s">
        <v>1</v>
      </c>
      <c r="K25" s="28"/>
      <c r="L25" s="40"/>
      <c r="S25" s="28"/>
      <c r="T25" s="28"/>
      <c r="U25" s="28"/>
      <c r="V25" s="28"/>
      <c r="W25" s="28"/>
      <c r="X25" s="28"/>
      <c r="Y25" s="28"/>
      <c r="Z25" s="28"/>
      <c r="AA25" s="28"/>
      <c r="AB25" s="28"/>
      <c r="AC25" s="28"/>
      <c r="AD25" s="28"/>
      <c r="AE25" s="28"/>
    </row>
    <row r="26" spans="1:31" s="2" customFormat="1" ht="6.95" customHeight="1" x14ac:dyDescent="0.2">
      <c r="A26" s="28"/>
      <c r="B26" s="29"/>
      <c r="C26" s="28"/>
      <c r="D26" s="28"/>
      <c r="E26" s="28"/>
      <c r="F26" s="28"/>
      <c r="G26" s="28"/>
      <c r="H26" s="28"/>
      <c r="I26" s="28"/>
      <c r="J26" s="28"/>
      <c r="K26" s="28"/>
      <c r="L26" s="40"/>
      <c r="S26" s="28"/>
      <c r="T26" s="28"/>
      <c r="U26" s="28"/>
      <c r="V26" s="28"/>
      <c r="W26" s="28"/>
      <c r="X26" s="28"/>
      <c r="Y26" s="28"/>
      <c r="Z26" s="28"/>
      <c r="AA26" s="28"/>
      <c r="AB26" s="28"/>
      <c r="AC26" s="28"/>
      <c r="AD26" s="28"/>
      <c r="AE26" s="28"/>
    </row>
    <row r="27" spans="1:31" s="2" customFormat="1" ht="12" customHeight="1" x14ac:dyDescent="0.2">
      <c r="A27" s="28"/>
      <c r="B27" s="29"/>
      <c r="C27" s="28"/>
      <c r="D27" s="25" t="s">
        <v>26</v>
      </c>
      <c r="E27" s="28"/>
      <c r="F27" s="28"/>
      <c r="G27" s="28"/>
      <c r="H27" s="28"/>
      <c r="I27" s="25" t="s">
        <v>20</v>
      </c>
      <c r="J27" s="23" t="s">
        <v>1</v>
      </c>
      <c r="K27" s="28"/>
      <c r="L27" s="40"/>
      <c r="S27" s="28"/>
      <c r="T27" s="28"/>
      <c r="U27" s="28"/>
      <c r="V27" s="28"/>
      <c r="W27" s="28"/>
      <c r="X27" s="28"/>
      <c r="Y27" s="28"/>
      <c r="Z27" s="28"/>
      <c r="AA27" s="28"/>
      <c r="AB27" s="28"/>
      <c r="AC27" s="28"/>
      <c r="AD27" s="28"/>
      <c r="AE27" s="28"/>
    </row>
    <row r="28" spans="1:31" s="2" customFormat="1" ht="18" customHeight="1" x14ac:dyDescent="0.2">
      <c r="A28" s="28"/>
      <c r="B28" s="29"/>
      <c r="C28" s="28"/>
      <c r="D28" s="28"/>
      <c r="E28" s="23" t="s">
        <v>27</v>
      </c>
      <c r="F28" s="28"/>
      <c r="G28" s="28"/>
      <c r="H28" s="28"/>
      <c r="I28" s="25" t="s">
        <v>21</v>
      </c>
      <c r="J28" s="23" t="s">
        <v>1</v>
      </c>
      <c r="K28" s="28"/>
      <c r="L28" s="40"/>
      <c r="S28" s="28"/>
      <c r="T28" s="28"/>
      <c r="U28" s="28"/>
      <c r="V28" s="28"/>
      <c r="W28" s="28"/>
      <c r="X28" s="28"/>
      <c r="Y28" s="28"/>
      <c r="Z28" s="28"/>
      <c r="AA28" s="28"/>
      <c r="AB28" s="28"/>
      <c r="AC28" s="28"/>
      <c r="AD28" s="28"/>
      <c r="AE28" s="28"/>
    </row>
    <row r="29" spans="1:31" s="2" customFormat="1" ht="6.95" customHeight="1" x14ac:dyDescent="0.2">
      <c r="A29" s="28"/>
      <c r="B29" s="29"/>
      <c r="C29" s="28"/>
      <c r="D29" s="28"/>
      <c r="E29" s="28"/>
      <c r="F29" s="28"/>
      <c r="G29" s="28"/>
      <c r="H29" s="28"/>
      <c r="I29" s="28"/>
      <c r="J29" s="28"/>
      <c r="K29" s="28"/>
      <c r="L29" s="40"/>
      <c r="S29" s="28"/>
      <c r="T29" s="28"/>
      <c r="U29" s="28"/>
      <c r="V29" s="28"/>
      <c r="W29" s="28"/>
      <c r="X29" s="28"/>
      <c r="Y29" s="28"/>
      <c r="Z29" s="28"/>
      <c r="AA29" s="28"/>
      <c r="AB29" s="28"/>
      <c r="AC29" s="28"/>
      <c r="AD29" s="28"/>
      <c r="AE29" s="28"/>
    </row>
    <row r="30" spans="1:31" s="2" customFormat="1" ht="12" customHeight="1" x14ac:dyDescent="0.2">
      <c r="A30" s="28"/>
      <c r="B30" s="29"/>
      <c r="C30" s="28"/>
      <c r="D30" s="25" t="s">
        <v>28</v>
      </c>
      <c r="E30" s="28"/>
      <c r="F30" s="28"/>
      <c r="G30" s="28"/>
      <c r="H30" s="28"/>
      <c r="I30" s="28"/>
      <c r="J30" s="28"/>
      <c r="K30" s="28"/>
      <c r="L30" s="40"/>
      <c r="S30" s="28"/>
      <c r="T30" s="28"/>
      <c r="U30" s="28"/>
      <c r="V30" s="28"/>
      <c r="W30" s="28"/>
      <c r="X30" s="28"/>
      <c r="Y30" s="28"/>
      <c r="Z30" s="28"/>
      <c r="AA30" s="28"/>
      <c r="AB30" s="28"/>
      <c r="AC30" s="28"/>
      <c r="AD30" s="28"/>
      <c r="AE30" s="28"/>
    </row>
    <row r="31" spans="1:31" s="8" customFormat="1" ht="16.5" customHeight="1" x14ac:dyDescent="0.2">
      <c r="A31" s="98"/>
      <c r="B31" s="99"/>
      <c r="C31" s="98"/>
      <c r="D31" s="98"/>
      <c r="E31" s="304" t="s">
        <v>1</v>
      </c>
      <c r="F31" s="304"/>
      <c r="G31" s="304"/>
      <c r="H31" s="304"/>
      <c r="I31" s="98"/>
      <c r="J31" s="98"/>
      <c r="K31" s="98"/>
      <c r="L31" s="100"/>
      <c r="S31" s="98"/>
      <c r="T31" s="98"/>
      <c r="U31" s="98"/>
      <c r="V31" s="98"/>
      <c r="W31" s="98"/>
      <c r="X31" s="98"/>
      <c r="Y31" s="98"/>
      <c r="Z31" s="98"/>
      <c r="AA31" s="98"/>
      <c r="AB31" s="98"/>
      <c r="AC31" s="98"/>
      <c r="AD31" s="98"/>
      <c r="AE31" s="98"/>
    </row>
    <row r="32" spans="1:31" s="2" customFormat="1" ht="6.95" customHeight="1" x14ac:dyDescent="0.2">
      <c r="A32" s="28"/>
      <c r="B32" s="29"/>
      <c r="C32" s="28"/>
      <c r="D32" s="28"/>
      <c r="E32" s="28"/>
      <c r="F32" s="28"/>
      <c r="G32" s="28"/>
      <c r="H32" s="28"/>
      <c r="I32" s="28"/>
      <c r="J32" s="28"/>
      <c r="K32" s="28"/>
      <c r="L32" s="40"/>
      <c r="S32" s="28"/>
      <c r="T32" s="28"/>
      <c r="U32" s="28"/>
      <c r="V32" s="28"/>
      <c r="W32" s="28"/>
      <c r="X32" s="28"/>
      <c r="Y32" s="28"/>
      <c r="Z32" s="28"/>
      <c r="AA32" s="28"/>
      <c r="AB32" s="28"/>
      <c r="AC32" s="28"/>
      <c r="AD32" s="28"/>
      <c r="AE32" s="28"/>
    </row>
    <row r="33" spans="1:31" s="2" customFormat="1" ht="6.95" customHeight="1" x14ac:dyDescent="0.2">
      <c r="A33" s="28"/>
      <c r="B33" s="29"/>
      <c r="C33" s="28"/>
      <c r="D33" s="64"/>
      <c r="E33" s="64"/>
      <c r="F33" s="64"/>
      <c r="G33" s="64"/>
      <c r="H33" s="64"/>
      <c r="I33" s="64"/>
      <c r="J33" s="64"/>
      <c r="K33" s="64"/>
      <c r="L33" s="40"/>
      <c r="S33" s="28"/>
      <c r="T33" s="28"/>
      <c r="U33" s="28"/>
      <c r="V33" s="28"/>
      <c r="W33" s="28"/>
      <c r="X33" s="28"/>
      <c r="Y33" s="28"/>
      <c r="Z33" s="28"/>
      <c r="AA33" s="28"/>
      <c r="AB33" s="28"/>
      <c r="AC33" s="28"/>
      <c r="AD33" s="28"/>
      <c r="AE33" s="28"/>
    </row>
    <row r="34" spans="1:31" s="2" customFormat="1" ht="25.35" customHeight="1" x14ac:dyDescent="0.2">
      <c r="A34" s="28"/>
      <c r="B34" s="29"/>
      <c r="C34" s="28"/>
      <c r="D34" s="101" t="s">
        <v>29</v>
      </c>
      <c r="E34" s="28"/>
      <c r="F34" s="28"/>
      <c r="G34" s="28"/>
      <c r="H34" s="28"/>
      <c r="I34" s="28"/>
      <c r="J34" s="69"/>
      <c r="K34" s="28"/>
      <c r="L34" s="40"/>
      <c r="S34" s="28"/>
      <c r="T34" s="28"/>
      <c r="U34" s="28"/>
      <c r="V34" s="28"/>
      <c r="W34" s="28"/>
      <c r="X34" s="28"/>
      <c r="Y34" s="28"/>
      <c r="Z34" s="28"/>
      <c r="AA34" s="28"/>
      <c r="AB34" s="28"/>
      <c r="AC34" s="28"/>
      <c r="AD34" s="28"/>
      <c r="AE34" s="28"/>
    </row>
    <row r="35" spans="1:31" s="2" customFormat="1" ht="6.95" customHeight="1" x14ac:dyDescent="0.2">
      <c r="A35" s="28"/>
      <c r="B35" s="29"/>
      <c r="C35" s="28"/>
      <c r="D35" s="64"/>
      <c r="E35" s="64"/>
      <c r="F35" s="64"/>
      <c r="G35" s="64"/>
      <c r="H35" s="64"/>
      <c r="I35" s="64"/>
      <c r="J35" s="64"/>
      <c r="K35" s="64"/>
      <c r="L35" s="40"/>
      <c r="S35" s="28"/>
      <c r="T35" s="28"/>
      <c r="U35" s="28"/>
      <c r="V35" s="28"/>
      <c r="W35" s="28"/>
      <c r="X35" s="28"/>
      <c r="Y35" s="28"/>
      <c r="Z35" s="28"/>
      <c r="AA35" s="28"/>
      <c r="AB35" s="28"/>
      <c r="AC35" s="28"/>
      <c r="AD35" s="28"/>
      <c r="AE35" s="28"/>
    </row>
    <row r="36" spans="1:31" s="2" customFormat="1" ht="14.45" customHeight="1" x14ac:dyDescent="0.2">
      <c r="A36" s="28"/>
      <c r="B36" s="29"/>
      <c r="C36" s="28"/>
      <c r="D36" s="28"/>
      <c r="E36" s="28"/>
      <c r="F36" s="32" t="s">
        <v>31</v>
      </c>
      <c r="G36" s="28"/>
      <c r="H36" s="28"/>
      <c r="I36" s="32" t="s">
        <v>30</v>
      </c>
      <c r="J36" s="32" t="s">
        <v>32</v>
      </c>
      <c r="K36" s="28"/>
      <c r="L36" s="40"/>
      <c r="S36" s="28"/>
      <c r="T36" s="28"/>
      <c r="U36" s="28"/>
      <c r="V36" s="28"/>
      <c r="W36" s="28"/>
      <c r="X36" s="28"/>
      <c r="Y36" s="28"/>
      <c r="Z36" s="28"/>
      <c r="AA36" s="28"/>
      <c r="AB36" s="28"/>
      <c r="AC36" s="28"/>
      <c r="AD36" s="28"/>
      <c r="AE36" s="28"/>
    </row>
    <row r="37" spans="1:31" s="2" customFormat="1" ht="14.45" customHeight="1" x14ac:dyDescent="0.2">
      <c r="A37" s="28"/>
      <c r="B37" s="29"/>
      <c r="C37" s="28"/>
      <c r="D37" s="97" t="s">
        <v>33</v>
      </c>
      <c r="E37" s="34" t="s">
        <v>34</v>
      </c>
      <c r="F37" s="102">
        <f>ROUND((SUM(BE132:BE211)),  2)</f>
        <v>0</v>
      </c>
      <c r="G37" s="103"/>
      <c r="H37" s="103"/>
      <c r="I37" s="104">
        <v>0.2</v>
      </c>
      <c r="J37" s="102">
        <f>ROUND(((SUM(BE132:BE211))*I37),  2)</f>
        <v>0</v>
      </c>
      <c r="K37" s="28"/>
      <c r="L37" s="40"/>
      <c r="S37" s="28"/>
      <c r="T37" s="28"/>
      <c r="U37" s="28"/>
      <c r="V37" s="28"/>
      <c r="W37" s="28"/>
      <c r="X37" s="28"/>
      <c r="Y37" s="28"/>
      <c r="Z37" s="28"/>
      <c r="AA37" s="28"/>
      <c r="AB37" s="28"/>
      <c r="AC37" s="28"/>
      <c r="AD37" s="28"/>
      <c r="AE37" s="28"/>
    </row>
    <row r="38" spans="1:31" s="2" customFormat="1" ht="14.45" customHeight="1" x14ac:dyDescent="0.2">
      <c r="A38" s="28"/>
      <c r="B38" s="29"/>
      <c r="C38" s="28"/>
      <c r="D38" s="28"/>
      <c r="E38" s="34" t="s">
        <v>35</v>
      </c>
      <c r="F38" s="105"/>
      <c r="G38" s="28"/>
      <c r="H38" s="28"/>
      <c r="I38" s="106">
        <v>0.2</v>
      </c>
      <c r="J38" s="105"/>
      <c r="K38" s="28"/>
      <c r="L38" s="40"/>
      <c r="S38" s="28"/>
      <c r="T38" s="28"/>
      <c r="U38" s="28"/>
      <c r="V38" s="28"/>
      <c r="W38" s="28"/>
      <c r="X38" s="28"/>
      <c r="Y38" s="28"/>
      <c r="Z38" s="28"/>
      <c r="AA38" s="28"/>
      <c r="AB38" s="28"/>
      <c r="AC38" s="28"/>
      <c r="AD38" s="28"/>
      <c r="AE38" s="28"/>
    </row>
    <row r="39" spans="1:31" s="2" customFormat="1" ht="14.45" hidden="1" customHeight="1" x14ac:dyDescent="0.2">
      <c r="A39" s="28"/>
      <c r="B39" s="29"/>
      <c r="C39" s="28"/>
      <c r="D39" s="28"/>
      <c r="E39" s="25" t="s">
        <v>36</v>
      </c>
      <c r="F39" s="105">
        <f>ROUND((SUM(BG132:BG211)),  2)</f>
        <v>0</v>
      </c>
      <c r="G39" s="28"/>
      <c r="H39" s="28"/>
      <c r="I39" s="106">
        <v>0.2</v>
      </c>
      <c r="J39" s="105">
        <f>0</f>
        <v>0</v>
      </c>
      <c r="K39" s="28"/>
      <c r="L39" s="40"/>
      <c r="S39" s="28"/>
      <c r="T39" s="28"/>
      <c r="U39" s="28"/>
      <c r="V39" s="28"/>
      <c r="W39" s="28"/>
      <c r="X39" s="28"/>
      <c r="Y39" s="28"/>
      <c r="Z39" s="28"/>
      <c r="AA39" s="28"/>
      <c r="AB39" s="28"/>
      <c r="AC39" s="28"/>
      <c r="AD39" s="28"/>
      <c r="AE39" s="28"/>
    </row>
    <row r="40" spans="1:31" s="2" customFormat="1" ht="14.45" hidden="1" customHeight="1" x14ac:dyDescent="0.2">
      <c r="A40" s="28"/>
      <c r="B40" s="29"/>
      <c r="C40" s="28"/>
      <c r="D40" s="28"/>
      <c r="E40" s="25" t="s">
        <v>37</v>
      </c>
      <c r="F40" s="105">
        <f>ROUND((SUM(BH132:BH211)),  2)</f>
        <v>0</v>
      </c>
      <c r="G40" s="28"/>
      <c r="H40" s="28"/>
      <c r="I40" s="106">
        <v>0.2</v>
      </c>
      <c r="J40" s="105">
        <f>0</f>
        <v>0</v>
      </c>
      <c r="K40" s="28"/>
      <c r="L40" s="40"/>
      <c r="S40" s="28"/>
      <c r="T40" s="28"/>
      <c r="U40" s="28"/>
      <c r="V40" s="28"/>
      <c r="W40" s="28"/>
      <c r="X40" s="28"/>
      <c r="Y40" s="28"/>
      <c r="Z40" s="28"/>
      <c r="AA40" s="28"/>
      <c r="AB40" s="28"/>
      <c r="AC40" s="28"/>
      <c r="AD40" s="28"/>
      <c r="AE40" s="28"/>
    </row>
    <row r="41" spans="1:31" s="2" customFormat="1" ht="14.45" hidden="1" customHeight="1" x14ac:dyDescent="0.2">
      <c r="A41" s="28"/>
      <c r="B41" s="29"/>
      <c r="C41" s="28"/>
      <c r="D41" s="28"/>
      <c r="E41" s="34" t="s">
        <v>38</v>
      </c>
      <c r="F41" s="102">
        <f>ROUND((SUM(BI132:BI211)),  2)</f>
        <v>0</v>
      </c>
      <c r="G41" s="103"/>
      <c r="H41" s="103"/>
      <c r="I41" s="104">
        <v>0</v>
      </c>
      <c r="J41" s="102">
        <f>0</f>
        <v>0</v>
      </c>
      <c r="K41" s="28"/>
      <c r="L41" s="40"/>
      <c r="S41" s="28"/>
      <c r="T41" s="28"/>
      <c r="U41" s="28"/>
      <c r="V41" s="28"/>
      <c r="W41" s="28"/>
      <c r="X41" s="28"/>
      <c r="Y41" s="28"/>
      <c r="Z41" s="28"/>
      <c r="AA41" s="28"/>
      <c r="AB41" s="28"/>
      <c r="AC41" s="28"/>
      <c r="AD41" s="28"/>
      <c r="AE41" s="28"/>
    </row>
    <row r="42" spans="1:31" s="2" customFormat="1" ht="6.95" customHeight="1" x14ac:dyDescent="0.2">
      <c r="A42" s="28"/>
      <c r="B42" s="29"/>
      <c r="C42" s="28"/>
      <c r="D42" s="28"/>
      <c r="E42" s="28"/>
      <c r="F42" s="28"/>
      <c r="G42" s="28"/>
      <c r="H42" s="28"/>
      <c r="I42" s="28"/>
      <c r="J42" s="28"/>
      <c r="K42" s="28"/>
      <c r="L42" s="40"/>
      <c r="S42" s="28"/>
      <c r="T42" s="28"/>
      <c r="U42" s="28"/>
      <c r="V42" s="28"/>
      <c r="W42" s="28"/>
      <c r="X42" s="28"/>
      <c r="Y42" s="28"/>
      <c r="Z42" s="28"/>
      <c r="AA42" s="28"/>
      <c r="AB42" s="28"/>
      <c r="AC42" s="28"/>
      <c r="AD42" s="28"/>
      <c r="AE42" s="28"/>
    </row>
    <row r="43" spans="1:31" s="2" customFormat="1" ht="25.35" customHeight="1" x14ac:dyDescent="0.2">
      <c r="A43" s="28"/>
      <c r="B43" s="29"/>
      <c r="C43" s="107"/>
      <c r="D43" s="108" t="s">
        <v>39</v>
      </c>
      <c r="E43" s="58"/>
      <c r="F43" s="58"/>
      <c r="G43" s="109" t="s">
        <v>40</v>
      </c>
      <c r="H43" s="110" t="s">
        <v>41</v>
      </c>
      <c r="I43" s="58"/>
      <c r="J43" s="111"/>
      <c r="K43" s="112"/>
      <c r="L43" s="40"/>
      <c r="S43" s="28"/>
      <c r="T43" s="28"/>
      <c r="U43" s="28"/>
      <c r="V43" s="28"/>
      <c r="W43" s="28"/>
      <c r="X43" s="28"/>
      <c r="Y43" s="28"/>
      <c r="Z43" s="28"/>
      <c r="AA43" s="28"/>
      <c r="AB43" s="28"/>
      <c r="AC43" s="28"/>
      <c r="AD43" s="28"/>
      <c r="AE43" s="28"/>
    </row>
    <row r="44" spans="1:31" s="2" customFormat="1" ht="14.45" customHeight="1" x14ac:dyDescent="0.2">
      <c r="A44" s="28"/>
      <c r="B44" s="29"/>
      <c r="C44" s="28"/>
      <c r="D44" s="28"/>
      <c r="E44" s="28"/>
      <c r="F44" s="28"/>
      <c r="G44" s="28"/>
      <c r="H44" s="28"/>
      <c r="I44" s="28"/>
      <c r="J44" s="28"/>
      <c r="K44" s="28"/>
      <c r="L44" s="40"/>
      <c r="S44" s="28"/>
      <c r="T44" s="28"/>
      <c r="U44" s="28"/>
      <c r="V44" s="28"/>
      <c r="W44" s="28"/>
      <c r="X44" s="28"/>
      <c r="Y44" s="28"/>
      <c r="Z44" s="28"/>
      <c r="AA44" s="28"/>
      <c r="AB44" s="28"/>
      <c r="AC44" s="28"/>
      <c r="AD44" s="28"/>
      <c r="AE44" s="28"/>
    </row>
    <row r="45" spans="1:31" s="1" customFormat="1" ht="14.45" customHeight="1" x14ac:dyDescent="0.2">
      <c r="B45" s="19"/>
      <c r="L45" s="19"/>
    </row>
    <row r="46" spans="1:31" s="1" customFormat="1" ht="14.45" customHeight="1" x14ac:dyDescent="0.2">
      <c r="B46" s="19"/>
      <c r="L46" s="19"/>
    </row>
    <row r="47" spans="1:31" s="1" customFormat="1" ht="14.45" customHeight="1" x14ac:dyDescent="0.2">
      <c r="B47" s="19"/>
      <c r="L47" s="19"/>
    </row>
    <row r="48" spans="1:31" s="1" customFormat="1" ht="14.45" customHeight="1" x14ac:dyDescent="0.2">
      <c r="B48" s="19"/>
      <c r="L48" s="19"/>
    </row>
    <row r="49" spans="1:31" s="1" customFormat="1" ht="14.45" customHeight="1" x14ac:dyDescent="0.2">
      <c r="B49" s="19"/>
      <c r="L49" s="19"/>
    </row>
    <row r="50" spans="1:31" s="2" customFormat="1" ht="14.45" customHeight="1" x14ac:dyDescent="0.2">
      <c r="B50" s="40"/>
      <c r="D50" s="41" t="s">
        <v>42</v>
      </c>
      <c r="E50" s="42"/>
      <c r="F50" s="42"/>
      <c r="G50" s="41" t="s">
        <v>43</v>
      </c>
      <c r="H50" s="42"/>
      <c r="I50" s="42"/>
      <c r="J50" s="42"/>
      <c r="K50" s="42"/>
      <c r="L50" s="40"/>
    </row>
    <row r="51" spans="1:31" x14ac:dyDescent="0.2">
      <c r="B51" s="19"/>
      <c r="L51" s="19"/>
    </row>
    <row r="52" spans="1:31" x14ac:dyDescent="0.2">
      <c r="B52" s="19"/>
      <c r="L52" s="19"/>
    </row>
    <row r="53" spans="1:31" x14ac:dyDescent="0.2">
      <c r="B53" s="19"/>
      <c r="L53" s="19"/>
    </row>
    <row r="54" spans="1:31" x14ac:dyDescent="0.2">
      <c r="B54" s="19"/>
      <c r="L54" s="19"/>
    </row>
    <row r="55" spans="1:31" x14ac:dyDescent="0.2">
      <c r="B55" s="19"/>
      <c r="L55" s="19"/>
    </row>
    <row r="56" spans="1:31" x14ac:dyDescent="0.2">
      <c r="B56" s="19"/>
      <c r="L56" s="19"/>
    </row>
    <row r="57" spans="1:31" x14ac:dyDescent="0.2">
      <c r="B57" s="19"/>
      <c r="L57" s="19"/>
    </row>
    <row r="58" spans="1:31" x14ac:dyDescent="0.2">
      <c r="B58" s="19"/>
      <c r="L58" s="19"/>
    </row>
    <row r="59" spans="1:31" x14ac:dyDescent="0.2">
      <c r="B59" s="19"/>
      <c r="L59" s="19"/>
    </row>
    <row r="60" spans="1:31" x14ac:dyDescent="0.2">
      <c r="B60" s="19"/>
      <c r="L60" s="19"/>
    </row>
    <row r="61" spans="1:31" s="2" customFormat="1" ht="12.75" x14ac:dyDescent="0.2">
      <c r="A61" s="28"/>
      <c r="B61" s="29"/>
      <c r="C61" s="28"/>
      <c r="D61" s="43" t="s">
        <v>44</v>
      </c>
      <c r="E61" s="31"/>
      <c r="F61" s="113" t="s">
        <v>45</v>
      </c>
      <c r="G61" s="43" t="s">
        <v>44</v>
      </c>
      <c r="H61" s="31"/>
      <c r="I61" s="31"/>
      <c r="J61" s="114" t="s">
        <v>45</v>
      </c>
      <c r="K61" s="31"/>
      <c r="L61" s="40"/>
      <c r="S61" s="28"/>
      <c r="T61" s="28"/>
      <c r="U61" s="28"/>
      <c r="V61" s="28"/>
      <c r="W61" s="28"/>
      <c r="X61" s="28"/>
      <c r="Y61" s="28"/>
      <c r="Z61" s="28"/>
      <c r="AA61" s="28"/>
      <c r="AB61" s="28"/>
      <c r="AC61" s="28"/>
      <c r="AD61" s="28"/>
      <c r="AE61" s="28"/>
    </row>
    <row r="62" spans="1:31" x14ac:dyDescent="0.2">
      <c r="B62" s="19"/>
      <c r="L62" s="19"/>
    </row>
    <row r="63" spans="1:31" x14ac:dyDescent="0.2">
      <c r="B63" s="19"/>
      <c r="L63" s="19"/>
    </row>
    <row r="64" spans="1:31" x14ac:dyDescent="0.2">
      <c r="B64" s="19"/>
      <c r="L64" s="19"/>
    </row>
    <row r="65" spans="1:31" s="2" customFormat="1" ht="12.75" x14ac:dyDescent="0.2">
      <c r="A65" s="28"/>
      <c r="B65" s="29"/>
      <c r="C65" s="28"/>
      <c r="D65" s="41" t="s">
        <v>46</v>
      </c>
      <c r="E65" s="44"/>
      <c r="F65" s="44"/>
      <c r="G65" s="41" t="s">
        <v>47</v>
      </c>
      <c r="H65" s="44"/>
      <c r="I65" s="44"/>
      <c r="J65" s="44"/>
      <c r="K65" s="44"/>
      <c r="L65" s="40"/>
      <c r="S65" s="28"/>
      <c r="T65" s="28"/>
      <c r="U65" s="28"/>
      <c r="V65" s="28"/>
      <c r="W65" s="28"/>
      <c r="X65" s="28"/>
      <c r="Y65" s="28"/>
      <c r="Z65" s="28"/>
      <c r="AA65" s="28"/>
      <c r="AB65" s="28"/>
      <c r="AC65" s="28"/>
      <c r="AD65" s="28"/>
      <c r="AE65" s="28"/>
    </row>
    <row r="66" spans="1:31" x14ac:dyDescent="0.2">
      <c r="B66" s="19"/>
      <c r="L66" s="19"/>
    </row>
    <row r="67" spans="1:31" x14ac:dyDescent="0.2">
      <c r="B67" s="19"/>
      <c r="L67" s="19"/>
    </row>
    <row r="68" spans="1:31" x14ac:dyDescent="0.2">
      <c r="B68" s="19"/>
      <c r="L68" s="19"/>
    </row>
    <row r="69" spans="1:31" x14ac:dyDescent="0.2">
      <c r="B69" s="19"/>
      <c r="L69" s="19"/>
    </row>
    <row r="70" spans="1:31" x14ac:dyDescent="0.2">
      <c r="B70" s="19"/>
      <c r="L70" s="19"/>
    </row>
    <row r="71" spans="1:31" x14ac:dyDescent="0.2">
      <c r="B71" s="19"/>
      <c r="L71" s="19"/>
    </row>
    <row r="72" spans="1:31" x14ac:dyDescent="0.2">
      <c r="B72" s="19"/>
      <c r="L72" s="19"/>
    </row>
    <row r="73" spans="1:31" x14ac:dyDescent="0.2">
      <c r="B73" s="19"/>
      <c r="L73" s="19"/>
    </row>
    <row r="74" spans="1:31" x14ac:dyDescent="0.2">
      <c r="B74" s="19"/>
      <c r="L74" s="19"/>
    </row>
    <row r="75" spans="1:31" x14ac:dyDescent="0.2">
      <c r="B75" s="19"/>
      <c r="L75" s="19"/>
    </row>
    <row r="76" spans="1:31" s="2" customFormat="1" ht="12.75" x14ac:dyDescent="0.2">
      <c r="A76" s="28"/>
      <c r="B76" s="29"/>
      <c r="C76" s="28"/>
      <c r="D76" s="43" t="s">
        <v>44</v>
      </c>
      <c r="E76" s="31"/>
      <c r="F76" s="113" t="s">
        <v>45</v>
      </c>
      <c r="G76" s="43" t="s">
        <v>44</v>
      </c>
      <c r="H76" s="31"/>
      <c r="I76" s="31"/>
      <c r="J76" s="114" t="s">
        <v>45</v>
      </c>
      <c r="K76" s="31"/>
      <c r="L76" s="40"/>
      <c r="S76" s="28"/>
      <c r="T76" s="28"/>
      <c r="U76" s="28"/>
      <c r="V76" s="28"/>
      <c r="W76" s="28"/>
      <c r="X76" s="28"/>
      <c r="Y76" s="28"/>
      <c r="Z76" s="28"/>
      <c r="AA76" s="28"/>
      <c r="AB76" s="28"/>
      <c r="AC76" s="28"/>
      <c r="AD76" s="28"/>
      <c r="AE76" s="28"/>
    </row>
    <row r="77" spans="1:31" s="2" customFormat="1" ht="14.45" customHeight="1" x14ac:dyDescent="0.2">
      <c r="A77" s="28"/>
      <c r="B77" s="45"/>
      <c r="C77" s="46"/>
      <c r="D77" s="46"/>
      <c r="E77" s="46"/>
      <c r="F77" s="46"/>
      <c r="G77" s="46"/>
      <c r="H77" s="46"/>
      <c r="I77" s="46"/>
      <c r="J77" s="46"/>
      <c r="K77" s="46"/>
      <c r="L77" s="40"/>
      <c r="S77" s="28"/>
      <c r="T77" s="28"/>
      <c r="U77" s="28"/>
      <c r="V77" s="28"/>
      <c r="W77" s="28"/>
      <c r="X77" s="28"/>
      <c r="Y77" s="28"/>
      <c r="Z77" s="28"/>
      <c r="AA77" s="28"/>
      <c r="AB77" s="28"/>
      <c r="AC77" s="28"/>
      <c r="AD77" s="28"/>
      <c r="AE77" s="28"/>
    </row>
    <row r="81" spans="1:31" s="2" customFormat="1" ht="6.95" customHeight="1" x14ac:dyDescent="0.2">
      <c r="A81" s="28"/>
      <c r="B81" s="47"/>
      <c r="C81" s="48"/>
      <c r="D81" s="48"/>
      <c r="E81" s="48"/>
      <c r="F81" s="48"/>
      <c r="G81" s="48"/>
      <c r="H81" s="48"/>
      <c r="I81" s="48"/>
      <c r="J81" s="48"/>
      <c r="K81" s="48"/>
      <c r="L81" s="40"/>
      <c r="S81" s="28"/>
      <c r="T81" s="28"/>
      <c r="U81" s="28"/>
      <c r="V81" s="28"/>
      <c r="W81" s="28"/>
      <c r="X81" s="28"/>
      <c r="Y81" s="28"/>
      <c r="Z81" s="28"/>
      <c r="AA81" s="28"/>
      <c r="AB81" s="28"/>
      <c r="AC81" s="28"/>
      <c r="AD81" s="28"/>
      <c r="AE81" s="28"/>
    </row>
    <row r="82" spans="1:31" s="2" customFormat="1" ht="24.95" customHeight="1" x14ac:dyDescent="0.2">
      <c r="A82" s="28"/>
      <c r="B82" s="29"/>
      <c r="C82" s="20" t="s">
        <v>145</v>
      </c>
      <c r="D82" s="28"/>
      <c r="E82" s="28"/>
      <c r="F82" s="28"/>
      <c r="G82" s="28"/>
      <c r="H82" s="28"/>
      <c r="I82" s="28"/>
      <c r="J82" s="28"/>
      <c r="K82" s="28"/>
      <c r="L82" s="40"/>
      <c r="S82" s="28"/>
      <c r="T82" s="28"/>
      <c r="U82" s="28"/>
      <c r="V82" s="28"/>
      <c r="W82" s="28"/>
      <c r="X82" s="28"/>
      <c r="Y82" s="28"/>
      <c r="Z82" s="28"/>
      <c r="AA82" s="28"/>
      <c r="AB82" s="28"/>
      <c r="AC82" s="28"/>
      <c r="AD82" s="28"/>
      <c r="AE82" s="28"/>
    </row>
    <row r="83" spans="1:31" s="2" customFormat="1" ht="6.95" customHeight="1" x14ac:dyDescent="0.2">
      <c r="A83" s="28"/>
      <c r="B83" s="29"/>
      <c r="C83" s="28"/>
      <c r="D83" s="28"/>
      <c r="E83" s="28"/>
      <c r="F83" s="28"/>
      <c r="G83" s="28"/>
      <c r="H83" s="28"/>
      <c r="I83" s="28"/>
      <c r="J83" s="28"/>
      <c r="K83" s="28"/>
      <c r="L83" s="40"/>
      <c r="S83" s="28"/>
      <c r="T83" s="28"/>
      <c r="U83" s="28"/>
      <c r="V83" s="28"/>
      <c r="W83" s="28"/>
      <c r="X83" s="28"/>
      <c r="Y83" s="28"/>
      <c r="Z83" s="28"/>
      <c r="AA83" s="28"/>
      <c r="AB83" s="28"/>
      <c r="AC83" s="28"/>
      <c r="AD83" s="28"/>
      <c r="AE83" s="28"/>
    </row>
    <row r="84" spans="1:31" s="2" customFormat="1" ht="12" customHeight="1" x14ac:dyDescent="0.2">
      <c r="A84" s="28"/>
      <c r="B84" s="29"/>
      <c r="C84" s="25" t="s">
        <v>11</v>
      </c>
      <c r="D84" s="28"/>
      <c r="E84" s="28"/>
      <c r="F84" s="28"/>
      <c r="G84" s="28"/>
      <c r="H84" s="28"/>
      <c r="I84" s="28"/>
      <c r="J84" s="28"/>
      <c r="K84" s="28"/>
      <c r="L84" s="40"/>
      <c r="S84" s="28"/>
      <c r="T84" s="28"/>
      <c r="U84" s="28"/>
      <c r="V84" s="28"/>
      <c r="W84" s="28"/>
      <c r="X84" s="28"/>
      <c r="Y84" s="28"/>
      <c r="Z84" s="28"/>
      <c r="AA84" s="28"/>
      <c r="AB84" s="28"/>
      <c r="AC84" s="28"/>
      <c r="AD84" s="28"/>
      <c r="AE84" s="28"/>
    </row>
    <row r="85" spans="1:31" s="2" customFormat="1" ht="16.5" customHeight="1" x14ac:dyDescent="0.2">
      <c r="A85" s="28"/>
      <c r="B85" s="29"/>
      <c r="C85" s="28"/>
      <c r="D85" s="28"/>
      <c r="E85" s="353" t="str">
        <f>E7</f>
        <v>Lipany OOPZ, Rekonštrukcia objektu</v>
      </c>
      <c r="F85" s="354"/>
      <c r="G85" s="354"/>
      <c r="H85" s="354"/>
      <c r="I85" s="28"/>
      <c r="J85" s="28"/>
      <c r="K85" s="28"/>
      <c r="L85" s="40"/>
      <c r="S85" s="28"/>
      <c r="T85" s="28"/>
      <c r="U85" s="28"/>
      <c r="V85" s="28"/>
      <c r="W85" s="28"/>
      <c r="X85" s="28"/>
      <c r="Y85" s="28"/>
      <c r="Z85" s="28"/>
      <c r="AA85" s="28"/>
      <c r="AB85" s="28"/>
      <c r="AC85" s="28"/>
      <c r="AD85" s="28"/>
      <c r="AE85" s="28"/>
    </row>
    <row r="86" spans="1:31" s="1" customFormat="1" ht="12" customHeight="1" x14ac:dyDescent="0.2">
      <c r="B86" s="19"/>
      <c r="C86" s="25" t="s">
        <v>139</v>
      </c>
      <c r="E86" s="202"/>
      <c r="F86" s="202"/>
      <c r="G86" s="202"/>
      <c r="H86" s="202"/>
      <c r="L86" s="19"/>
    </row>
    <row r="87" spans="1:31" s="1" customFormat="1" ht="16.5" customHeight="1" x14ac:dyDescent="0.2">
      <c r="B87" s="19"/>
      <c r="E87" s="353" t="s">
        <v>140</v>
      </c>
      <c r="F87" s="356"/>
      <c r="G87" s="356"/>
      <c r="H87" s="356"/>
      <c r="L87" s="19"/>
    </row>
    <row r="88" spans="1:31" s="1" customFormat="1" ht="12" customHeight="1" x14ac:dyDescent="0.2">
      <c r="B88" s="19"/>
      <c r="C88" s="25" t="s">
        <v>141</v>
      </c>
      <c r="E88" s="202"/>
      <c r="F88" s="202"/>
      <c r="G88" s="202"/>
      <c r="H88" s="202"/>
      <c r="L88" s="19"/>
    </row>
    <row r="89" spans="1:31" s="2" customFormat="1" ht="16.5" customHeight="1" x14ac:dyDescent="0.2">
      <c r="A89" s="28"/>
      <c r="B89" s="29"/>
      <c r="C89" s="28"/>
      <c r="D89" s="28"/>
      <c r="E89" s="354" t="s">
        <v>142</v>
      </c>
      <c r="F89" s="355"/>
      <c r="G89" s="355"/>
      <c r="H89" s="355"/>
      <c r="I89" s="28"/>
      <c r="J89" s="28"/>
      <c r="K89" s="28"/>
      <c r="L89" s="40"/>
      <c r="S89" s="28"/>
      <c r="T89" s="28"/>
      <c r="U89" s="28"/>
      <c r="V89" s="28"/>
      <c r="W89" s="28"/>
      <c r="X89" s="28"/>
      <c r="Y89" s="28"/>
      <c r="Z89" s="28"/>
      <c r="AA89" s="28"/>
      <c r="AB89" s="28"/>
      <c r="AC89" s="28"/>
      <c r="AD89" s="28"/>
      <c r="AE89" s="28"/>
    </row>
    <row r="90" spans="1:31" s="2" customFormat="1" ht="12" customHeight="1" x14ac:dyDescent="0.2">
      <c r="A90" s="28"/>
      <c r="B90" s="29"/>
      <c r="C90" s="25" t="s">
        <v>1125</v>
      </c>
      <c r="D90" s="28"/>
      <c r="E90" s="28"/>
      <c r="F90" s="28"/>
      <c r="G90" s="28"/>
      <c r="H90" s="28"/>
      <c r="I90" s="28"/>
      <c r="J90" s="28"/>
      <c r="K90" s="28"/>
      <c r="L90" s="40"/>
      <c r="S90" s="28"/>
      <c r="T90" s="28"/>
      <c r="U90" s="28"/>
      <c r="V90" s="28"/>
      <c r="W90" s="28"/>
      <c r="X90" s="28"/>
      <c r="Y90" s="28"/>
      <c r="Z90" s="28"/>
      <c r="AA90" s="28"/>
      <c r="AB90" s="28"/>
      <c r="AC90" s="28"/>
      <c r="AD90" s="28"/>
      <c r="AE90" s="28"/>
    </row>
    <row r="91" spans="1:31" s="2" customFormat="1" ht="16.5" customHeight="1" x14ac:dyDescent="0.2">
      <c r="A91" s="28"/>
      <c r="B91" s="29"/>
      <c r="C91" s="28"/>
      <c r="D91" s="28"/>
      <c r="E91" s="333" t="str">
        <f>E13</f>
        <v>8 - E1.5. Vykurovanie</v>
      </c>
      <c r="F91" s="357"/>
      <c r="G91" s="357"/>
      <c r="H91" s="357"/>
      <c r="I91" s="28"/>
      <c r="J91" s="28"/>
      <c r="K91" s="28"/>
      <c r="L91" s="40"/>
      <c r="S91" s="28"/>
      <c r="T91" s="28"/>
      <c r="U91" s="28"/>
      <c r="V91" s="28"/>
      <c r="W91" s="28"/>
      <c r="X91" s="28"/>
      <c r="Y91" s="28"/>
      <c r="Z91" s="28"/>
      <c r="AA91" s="28"/>
      <c r="AB91" s="28"/>
      <c r="AC91" s="28"/>
      <c r="AD91" s="28"/>
      <c r="AE91" s="28"/>
    </row>
    <row r="92" spans="1:31" s="2" customFormat="1" ht="6.95" customHeight="1" x14ac:dyDescent="0.2">
      <c r="A92" s="28"/>
      <c r="B92" s="29"/>
      <c r="C92" s="28"/>
      <c r="D92" s="28"/>
      <c r="E92" s="28"/>
      <c r="F92" s="28"/>
      <c r="G92" s="28"/>
      <c r="H92" s="28"/>
      <c r="I92" s="28"/>
      <c r="J92" s="28"/>
      <c r="K92" s="28"/>
      <c r="L92" s="40"/>
      <c r="S92" s="28"/>
      <c r="T92" s="28"/>
      <c r="U92" s="28"/>
      <c r="V92" s="28"/>
      <c r="W92" s="28"/>
      <c r="X92" s="28"/>
      <c r="Y92" s="28"/>
      <c r="Z92" s="28"/>
      <c r="AA92" s="28"/>
      <c r="AB92" s="28"/>
      <c r="AC92" s="28"/>
      <c r="AD92" s="28"/>
      <c r="AE92" s="28"/>
    </row>
    <row r="93" spans="1:31" s="2" customFormat="1" ht="12" customHeight="1" x14ac:dyDescent="0.2">
      <c r="A93" s="28"/>
      <c r="B93" s="29"/>
      <c r="C93" s="25" t="s">
        <v>15</v>
      </c>
      <c r="D93" s="28"/>
      <c r="E93" s="28"/>
      <c r="F93" s="23" t="str">
        <f>F16</f>
        <v xml:space="preserve"> </v>
      </c>
      <c r="G93" s="28"/>
      <c r="H93" s="28"/>
      <c r="I93" s="25" t="s">
        <v>17</v>
      </c>
      <c r="J93" s="53" t="str">
        <f>IF(J16="","",J16)</f>
        <v>16.12.2022</v>
      </c>
      <c r="K93" s="28"/>
      <c r="L93" s="40"/>
      <c r="S93" s="28"/>
      <c r="T93" s="28"/>
      <c r="U93" s="28"/>
      <c r="V93" s="28"/>
      <c r="W93" s="28"/>
      <c r="X93" s="28"/>
      <c r="Y93" s="28"/>
      <c r="Z93" s="28"/>
      <c r="AA93" s="28"/>
      <c r="AB93" s="28"/>
      <c r="AC93" s="28"/>
      <c r="AD93" s="28"/>
      <c r="AE93" s="28"/>
    </row>
    <row r="94" spans="1:31" s="2" customFormat="1" ht="6.95" customHeight="1" x14ac:dyDescent="0.2">
      <c r="A94" s="28"/>
      <c r="B94" s="29"/>
      <c r="C94" s="28"/>
      <c r="D94" s="28"/>
      <c r="E94" s="28"/>
      <c r="F94" s="28"/>
      <c r="G94" s="28"/>
      <c r="H94" s="28"/>
      <c r="I94" s="28"/>
      <c r="J94" s="28"/>
      <c r="K94" s="28"/>
      <c r="L94" s="40"/>
      <c r="S94" s="28"/>
      <c r="T94" s="28"/>
      <c r="U94" s="28"/>
      <c r="V94" s="28"/>
      <c r="W94" s="28"/>
      <c r="X94" s="28"/>
      <c r="Y94" s="28"/>
      <c r="Z94" s="28"/>
      <c r="AA94" s="28"/>
      <c r="AB94" s="28"/>
      <c r="AC94" s="28"/>
      <c r="AD94" s="28"/>
      <c r="AE94" s="28"/>
    </row>
    <row r="95" spans="1:31" s="2" customFormat="1" ht="40.15" customHeight="1" x14ac:dyDescent="0.2">
      <c r="A95" s="28"/>
      <c r="B95" s="29"/>
      <c r="C95" s="25" t="s">
        <v>19</v>
      </c>
      <c r="D95" s="28"/>
      <c r="E95" s="28"/>
      <c r="F95" s="23" t="str">
        <f>E19</f>
        <v>Ministerstvo vnútra SR, Pribinova 2, 812 72 Bratis</v>
      </c>
      <c r="G95" s="28"/>
      <c r="H95" s="28"/>
      <c r="I95" s="25" t="s">
        <v>23</v>
      </c>
      <c r="J95" s="26" t="str">
        <f>E25</f>
        <v>LTK projekt, s.r.o., Jánošíkova 5, 0890 01 Prešov</v>
      </c>
      <c r="K95" s="28"/>
      <c r="L95" s="40"/>
      <c r="S95" s="28"/>
      <c r="T95" s="28"/>
      <c r="U95" s="28"/>
      <c r="V95" s="28"/>
      <c r="W95" s="28"/>
      <c r="X95" s="28"/>
      <c r="Y95" s="28"/>
      <c r="Z95" s="28"/>
      <c r="AA95" s="28"/>
      <c r="AB95" s="28"/>
      <c r="AC95" s="28"/>
      <c r="AD95" s="28"/>
      <c r="AE95" s="28"/>
    </row>
    <row r="96" spans="1:31" s="2" customFormat="1" ht="15.2" customHeight="1" x14ac:dyDescent="0.2">
      <c r="A96" s="28"/>
      <c r="B96" s="29"/>
      <c r="C96" s="25" t="s">
        <v>22</v>
      </c>
      <c r="D96" s="28"/>
      <c r="E96" s="28"/>
      <c r="F96" s="23" t="str">
        <f>IF(E22="","",E22)</f>
        <v xml:space="preserve"> </v>
      </c>
      <c r="G96" s="28"/>
      <c r="H96" s="28"/>
      <c r="I96" s="25" t="s">
        <v>26</v>
      </c>
      <c r="J96" s="26" t="str">
        <f>E28</f>
        <v>Ing. Ľubomnír Tkáč</v>
      </c>
      <c r="K96" s="28"/>
      <c r="L96" s="40"/>
      <c r="S96" s="28"/>
      <c r="T96" s="28"/>
      <c r="U96" s="28"/>
      <c r="V96" s="28"/>
      <c r="W96" s="28"/>
      <c r="X96" s="28"/>
      <c r="Y96" s="28"/>
      <c r="Z96" s="28"/>
      <c r="AA96" s="28"/>
      <c r="AB96" s="28"/>
      <c r="AC96" s="28"/>
      <c r="AD96" s="28"/>
      <c r="AE96" s="28"/>
    </row>
    <row r="97" spans="1:47" s="2" customFormat="1" ht="10.35" customHeight="1" x14ac:dyDescent="0.2">
      <c r="A97" s="28"/>
      <c r="B97" s="29"/>
      <c r="C97" s="28"/>
      <c r="D97" s="28"/>
      <c r="E97" s="28"/>
      <c r="F97" s="28"/>
      <c r="G97" s="28"/>
      <c r="H97" s="28"/>
      <c r="I97" s="28"/>
      <c r="J97" s="28"/>
      <c r="K97" s="28"/>
      <c r="L97" s="40"/>
      <c r="S97" s="28"/>
      <c r="T97" s="28"/>
      <c r="U97" s="28"/>
      <c r="V97" s="28"/>
      <c r="W97" s="28"/>
      <c r="X97" s="28"/>
      <c r="Y97" s="28"/>
      <c r="Z97" s="28"/>
      <c r="AA97" s="28"/>
      <c r="AB97" s="28"/>
      <c r="AC97" s="28"/>
      <c r="AD97" s="28"/>
      <c r="AE97" s="28"/>
    </row>
    <row r="98" spans="1:47" s="2" customFormat="1" ht="29.25" customHeight="1" x14ac:dyDescent="0.2">
      <c r="A98" s="28"/>
      <c r="B98" s="29"/>
      <c r="C98" s="115" t="s">
        <v>146</v>
      </c>
      <c r="D98" s="107"/>
      <c r="E98" s="107"/>
      <c r="F98" s="107"/>
      <c r="G98" s="107"/>
      <c r="H98" s="107"/>
      <c r="I98" s="107"/>
      <c r="J98" s="116" t="s">
        <v>147</v>
      </c>
      <c r="K98" s="107"/>
      <c r="L98" s="40"/>
      <c r="S98" s="28"/>
      <c r="T98" s="28"/>
      <c r="U98" s="28"/>
      <c r="V98" s="28"/>
      <c r="W98" s="28"/>
      <c r="X98" s="28"/>
      <c r="Y98" s="28"/>
      <c r="Z98" s="28"/>
      <c r="AA98" s="28"/>
      <c r="AB98" s="28"/>
      <c r="AC98" s="28"/>
      <c r="AD98" s="28"/>
      <c r="AE98" s="28"/>
    </row>
    <row r="99" spans="1:47" s="2" customFormat="1" ht="10.35" customHeight="1" x14ac:dyDescent="0.2">
      <c r="A99" s="28"/>
      <c r="B99" s="29"/>
      <c r="C99" s="28"/>
      <c r="D99" s="28"/>
      <c r="E99" s="28"/>
      <c r="F99" s="28"/>
      <c r="G99" s="28"/>
      <c r="H99" s="28"/>
      <c r="I99" s="28"/>
      <c r="J99" s="28"/>
      <c r="K99" s="28"/>
      <c r="L99" s="40"/>
      <c r="S99" s="28"/>
      <c r="T99" s="28"/>
      <c r="U99" s="28"/>
      <c r="V99" s="28"/>
      <c r="W99" s="28"/>
      <c r="X99" s="28"/>
      <c r="Y99" s="28"/>
      <c r="Z99" s="28"/>
      <c r="AA99" s="28"/>
      <c r="AB99" s="28"/>
      <c r="AC99" s="28"/>
      <c r="AD99" s="28"/>
      <c r="AE99" s="28"/>
    </row>
    <row r="100" spans="1:47" s="2" customFormat="1" ht="22.9" customHeight="1" x14ac:dyDescent="0.2">
      <c r="A100" s="28"/>
      <c r="B100" s="29"/>
      <c r="C100" s="117" t="s">
        <v>148</v>
      </c>
      <c r="D100" s="28"/>
      <c r="E100" s="28"/>
      <c r="F100" s="28"/>
      <c r="G100" s="28"/>
      <c r="H100" s="28"/>
      <c r="I100" s="28"/>
      <c r="J100" s="69"/>
      <c r="K100" s="28"/>
      <c r="L100" s="40"/>
      <c r="S100" s="28"/>
      <c r="T100" s="28"/>
      <c r="U100" s="28"/>
      <c r="V100" s="28"/>
      <c r="W100" s="28"/>
      <c r="X100" s="28"/>
      <c r="Y100" s="28"/>
      <c r="Z100" s="28"/>
      <c r="AA100" s="28"/>
      <c r="AB100" s="28"/>
      <c r="AC100" s="28"/>
      <c r="AD100" s="28"/>
      <c r="AE100" s="28"/>
      <c r="AU100" s="16" t="s">
        <v>149</v>
      </c>
    </row>
    <row r="101" spans="1:47" s="9" customFormat="1" ht="24.95" customHeight="1" x14ac:dyDescent="0.2">
      <c r="B101" s="118"/>
      <c r="D101" s="119" t="s">
        <v>1098</v>
      </c>
      <c r="E101" s="120"/>
      <c r="F101" s="120"/>
      <c r="G101" s="120"/>
      <c r="H101" s="120"/>
      <c r="I101" s="120"/>
      <c r="J101" s="121"/>
      <c r="L101" s="118"/>
    </row>
    <row r="102" spans="1:47" s="9" customFormat="1" ht="24.95" customHeight="1" x14ac:dyDescent="0.2">
      <c r="B102" s="118"/>
      <c r="D102" s="119" t="s">
        <v>154</v>
      </c>
      <c r="E102" s="120"/>
      <c r="F102" s="120"/>
      <c r="G102" s="120"/>
      <c r="H102" s="120"/>
      <c r="I102" s="120"/>
      <c r="J102" s="121"/>
      <c r="L102" s="118"/>
    </row>
    <row r="103" spans="1:47" s="10" customFormat="1" ht="19.899999999999999" customHeight="1" x14ac:dyDescent="0.2">
      <c r="B103" s="122"/>
      <c r="D103" s="123" t="s">
        <v>155</v>
      </c>
      <c r="E103" s="124"/>
      <c r="F103" s="124"/>
      <c r="G103" s="124"/>
      <c r="H103" s="124"/>
      <c r="I103" s="124"/>
      <c r="J103" s="125"/>
      <c r="L103" s="122"/>
    </row>
    <row r="104" spans="1:47" s="10" customFormat="1" ht="19.899999999999999" customHeight="1" x14ac:dyDescent="0.2">
      <c r="B104" s="122"/>
      <c r="D104" s="123" t="s">
        <v>1127</v>
      </c>
      <c r="E104" s="124"/>
      <c r="F104" s="124"/>
      <c r="G104" s="124"/>
      <c r="H104" s="124"/>
      <c r="I104" s="124"/>
      <c r="J104" s="125"/>
      <c r="L104" s="122"/>
    </row>
    <row r="105" spans="1:47" s="10" customFormat="1" ht="19.899999999999999" customHeight="1" x14ac:dyDescent="0.2">
      <c r="B105" s="122"/>
      <c r="D105" s="123" t="s">
        <v>1128</v>
      </c>
      <c r="E105" s="124"/>
      <c r="F105" s="124"/>
      <c r="G105" s="124"/>
      <c r="H105" s="124"/>
      <c r="I105" s="124"/>
      <c r="J105" s="125"/>
      <c r="L105" s="122"/>
    </row>
    <row r="106" spans="1:47" s="10" customFormat="1" ht="19.899999999999999" customHeight="1" x14ac:dyDescent="0.2">
      <c r="B106" s="122"/>
      <c r="D106" s="123" t="s">
        <v>1129</v>
      </c>
      <c r="E106" s="124"/>
      <c r="F106" s="124"/>
      <c r="G106" s="124"/>
      <c r="H106" s="124"/>
      <c r="I106" s="124"/>
      <c r="J106" s="125"/>
      <c r="L106" s="122"/>
    </row>
    <row r="107" spans="1:47" s="10" customFormat="1" ht="19.899999999999999" customHeight="1" x14ac:dyDescent="0.2">
      <c r="B107" s="122"/>
      <c r="D107" s="123" t="s">
        <v>1130</v>
      </c>
      <c r="E107" s="124"/>
      <c r="F107" s="124"/>
      <c r="G107" s="124"/>
      <c r="H107" s="124"/>
      <c r="I107" s="124"/>
      <c r="J107" s="125"/>
      <c r="L107" s="122"/>
    </row>
    <row r="108" spans="1:47" s="10" customFormat="1" ht="19.899999999999999" customHeight="1" x14ac:dyDescent="0.2">
      <c r="B108" s="122"/>
      <c r="D108" s="123" t="s">
        <v>1131</v>
      </c>
      <c r="E108" s="124"/>
      <c r="F108" s="124"/>
      <c r="G108" s="124"/>
      <c r="H108" s="124"/>
      <c r="I108" s="124"/>
      <c r="J108" s="125"/>
      <c r="L108" s="122"/>
    </row>
    <row r="109" spans="1:47" s="2" customFormat="1" ht="21.75" customHeight="1" x14ac:dyDescent="0.2">
      <c r="A109" s="28"/>
      <c r="B109" s="29"/>
      <c r="C109" s="28"/>
      <c r="D109" s="28"/>
      <c r="E109" s="28"/>
      <c r="F109" s="28"/>
      <c r="G109" s="28"/>
      <c r="H109" s="28"/>
      <c r="I109" s="28"/>
      <c r="J109" s="28"/>
      <c r="K109" s="28"/>
      <c r="L109" s="40"/>
      <c r="S109" s="28"/>
      <c r="T109" s="28"/>
      <c r="U109" s="28"/>
      <c r="V109" s="28"/>
      <c r="W109" s="28"/>
      <c r="X109" s="28"/>
      <c r="Y109" s="28"/>
      <c r="Z109" s="28"/>
      <c r="AA109" s="28"/>
      <c r="AB109" s="28"/>
      <c r="AC109" s="28"/>
      <c r="AD109" s="28"/>
      <c r="AE109" s="28"/>
    </row>
    <row r="110" spans="1:47" s="2" customFormat="1" ht="6.95" customHeight="1" x14ac:dyDescent="0.2">
      <c r="A110" s="28"/>
      <c r="B110" s="45"/>
      <c r="C110" s="46"/>
      <c r="D110" s="46"/>
      <c r="E110" s="46"/>
      <c r="F110" s="46"/>
      <c r="G110" s="46"/>
      <c r="H110" s="46"/>
      <c r="I110" s="46"/>
      <c r="J110" s="46"/>
      <c r="K110" s="46"/>
      <c r="L110" s="40"/>
      <c r="S110" s="28"/>
      <c r="T110" s="28"/>
      <c r="U110" s="28"/>
      <c r="V110" s="28"/>
      <c r="W110" s="28"/>
      <c r="X110" s="28"/>
      <c r="Y110" s="28"/>
      <c r="Z110" s="28"/>
      <c r="AA110" s="28"/>
      <c r="AB110" s="28"/>
      <c r="AC110" s="28"/>
      <c r="AD110" s="28"/>
      <c r="AE110" s="28"/>
    </row>
    <row r="114" spans="1:31" s="2" customFormat="1" ht="6.95" customHeight="1" x14ac:dyDescent="0.2">
      <c r="A114" s="28"/>
      <c r="B114" s="47"/>
      <c r="C114" s="48"/>
      <c r="D114" s="48"/>
      <c r="E114" s="48"/>
      <c r="F114" s="48"/>
      <c r="G114" s="48"/>
      <c r="H114" s="48"/>
      <c r="I114" s="48"/>
      <c r="J114" s="48"/>
      <c r="K114" s="48"/>
      <c r="L114" s="40"/>
      <c r="S114" s="28"/>
      <c r="T114" s="28"/>
      <c r="U114" s="28"/>
      <c r="V114" s="28"/>
      <c r="W114" s="28"/>
      <c r="X114" s="28"/>
      <c r="Y114" s="28"/>
      <c r="Z114" s="28"/>
      <c r="AA114" s="28"/>
      <c r="AB114" s="28"/>
      <c r="AC114" s="28"/>
      <c r="AD114" s="28"/>
      <c r="AE114" s="28"/>
    </row>
    <row r="115" spans="1:31" s="2" customFormat="1" ht="24.95" customHeight="1" x14ac:dyDescent="0.2">
      <c r="A115" s="28"/>
      <c r="B115" s="29"/>
      <c r="C115" s="20" t="s">
        <v>161</v>
      </c>
      <c r="D115" s="28"/>
      <c r="E115" s="28"/>
      <c r="F115" s="28"/>
      <c r="G115" s="28"/>
      <c r="H115" s="28"/>
      <c r="I115" s="28"/>
      <c r="J115" s="28"/>
      <c r="K115" s="28"/>
      <c r="L115" s="40"/>
      <c r="S115" s="28"/>
      <c r="T115" s="28"/>
      <c r="U115" s="28"/>
      <c r="V115" s="28"/>
      <c r="W115" s="28"/>
      <c r="X115" s="28"/>
      <c r="Y115" s="28"/>
      <c r="Z115" s="28"/>
      <c r="AA115" s="28"/>
      <c r="AB115" s="28"/>
      <c r="AC115" s="28"/>
      <c r="AD115" s="28"/>
      <c r="AE115" s="28"/>
    </row>
    <row r="116" spans="1:31" s="2" customFormat="1" ht="6.95" customHeight="1" x14ac:dyDescent="0.2">
      <c r="A116" s="28"/>
      <c r="B116" s="29"/>
      <c r="C116" s="28"/>
      <c r="D116" s="28"/>
      <c r="E116" s="28"/>
      <c r="F116" s="28"/>
      <c r="G116" s="28"/>
      <c r="H116" s="28"/>
      <c r="I116" s="28"/>
      <c r="J116" s="28"/>
      <c r="K116" s="28"/>
      <c r="L116" s="40"/>
      <c r="S116" s="28"/>
      <c r="T116" s="28"/>
      <c r="U116" s="28"/>
      <c r="V116" s="28"/>
      <c r="W116" s="28"/>
      <c r="X116" s="28"/>
      <c r="Y116" s="28"/>
      <c r="Z116" s="28"/>
      <c r="AA116" s="28"/>
      <c r="AB116" s="28"/>
      <c r="AC116" s="28"/>
      <c r="AD116" s="28"/>
      <c r="AE116" s="28"/>
    </row>
    <row r="117" spans="1:31" s="2" customFormat="1" ht="12" customHeight="1" x14ac:dyDescent="0.2">
      <c r="A117" s="28"/>
      <c r="B117" s="29"/>
      <c r="C117" s="25" t="s">
        <v>11</v>
      </c>
      <c r="D117" s="28"/>
      <c r="E117" s="28"/>
      <c r="F117" s="28"/>
      <c r="G117" s="28"/>
      <c r="H117" s="28"/>
      <c r="I117" s="28"/>
      <c r="J117" s="28"/>
      <c r="K117" s="28"/>
      <c r="L117" s="40"/>
      <c r="S117" s="28"/>
      <c r="T117" s="28"/>
      <c r="U117" s="28"/>
      <c r="V117" s="28"/>
      <c r="W117" s="28"/>
      <c r="X117" s="28"/>
      <c r="Y117" s="28"/>
      <c r="Z117" s="28"/>
      <c r="AA117" s="28"/>
      <c r="AB117" s="28"/>
      <c r="AC117" s="28"/>
      <c r="AD117" s="28"/>
      <c r="AE117" s="28"/>
    </row>
    <row r="118" spans="1:31" s="2" customFormat="1" ht="16.5" customHeight="1" x14ac:dyDescent="0.2">
      <c r="A118" s="28"/>
      <c r="B118" s="29"/>
      <c r="C118" s="28"/>
      <c r="D118" s="28"/>
      <c r="E118" s="353" t="str">
        <f>E7</f>
        <v>Lipany OOPZ, Rekonštrukcia objektu</v>
      </c>
      <c r="F118" s="354"/>
      <c r="G118" s="354"/>
      <c r="H118" s="354"/>
      <c r="I118" s="28"/>
      <c r="J118" s="28"/>
      <c r="K118" s="28"/>
      <c r="L118" s="40"/>
      <c r="S118" s="28"/>
      <c r="T118" s="28"/>
      <c r="U118" s="28"/>
      <c r="V118" s="28"/>
      <c r="W118" s="28"/>
      <c r="X118" s="28"/>
      <c r="Y118" s="28"/>
      <c r="Z118" s="28"/>
      <c r="AA118" s="28"/>
      <c r="AB118" s="28"/>
      <c r="AC118" s="28"/>
      <c r="AD118" s="28"/>
      <c r="AE118" s="28"/>
    </row>
    <row r="119" spans="1:31" s="1" customFormat="1" ht="12" customHeight="1" x14ac:dyDescent="0.2">
      <c r="B119" s="19"/>
      <c r="C119" s="25" t="s">
        <v>139</v>
      </c>
      <c r="E119" s="202"/>
      <c r="F119" s="202"/>
      <c r="G119" s="202"/>
      <c r="H119" s="202"/>
      <c r="L119" s="19"/>
    </row>
    <row r="120" spans="1:31" s="1" customFormat="1" ht="16.5" customHeight="1" x14ac:dyDescent="0.2">
      <c r="B120" s="19"/>
      <c r="E120" s="353" t="s">
        <v>140</v>
      </c>
      <c r="F120" s="356"/>
      <c r="G120" s="356"/>
      <c r="H120" s="356"/>
      <c r="L120" s="19"/>
    </row>
    <row r="121" spans="1:31" s="1" customFormat="1" ht="12" customHeight="1" x14ac:dyDescent="0.2">
      <c r="B121" s="19"/>
      <c r="C121" s="25" t="s">
        <v>141</v>
      </c>
      <c r="E121" s="202"/>
      <c r="F121" s="202"/>
      <c r="G121" s="202"/>
      <c r="H121" s="202"/>
      <c r="L121" s="19"/>
    </row>
    <row r="122" spans="1:31" s="2" customFormat="1" ht="16.5" customHeight="1" x14ac:dyDescent="0.2">
      <c r="A122" s="28"/>
      <c r="B122" s="29"/>
      <c r="C122" s="28"/>
      <c r="D122" s="28"/>
      <c r="E122" s="354" t="s">
        <v>142</v>
      </c>
      <c r="F122" s="355"/>
      <c r="G122" s="355"/>
      <c r="H122" s="355"/>
      <c r="I122" s="28"/>
      <c r="J122" s="28"/>
      <c r="K122" s="28"/>
      <c r="L122" s="40"/>
      <c r="S122" s="28"/>
      <c r="T122" s="28"/>
      <c r="U122" s="28"/>
      <c r="V122" s="28"/>
      <c r="W122" s="28"/>
      <c r="X122" s="28"/>
      <c r="Y122" s="28"/>
      <c r="Z122" s="28"/>
      <c r="AA122" s="28"/>
      <c r="AB122" s="28"/>
      <c r="AC122" s="28"/>
      <c r="AD122" s="28"/>
      <c r="AE122" s="28"/>
    </row>
    <row r="123" spans="1:31" s="2" customFormat="1" ht="12" customHeight="1" x14ac:dyDescent="0.2">
      <c r="A123" s="28"/>
      <c r="B123" s="29"/>
      <c r="C123" s="25" t="s">
        <v>1125</v>
      </c>
      <c r="D123" s="28"/>
      <c r="E123" s="28"/>
      <c r="F123" s="28"/>
      <c r="G123" s="28"/>
      <c r="H123" s="28"/>
      <c r="I123" s="28"/>
      <c r="J123" s="28"/>
      <c r="K123" s="28"/>
      <c r="L123" s="40"/>
      <c r="S123" s="28"/>
      <c r="T123" s="28"/>
      <c r="U123" s="28"/>
      <c r="V123" s="28"/>
      <c r="W123" s="28"/>
      <c r="X123" s="28"/>
      <c r="Y123" s="28"/>
      <c r="Z123" s="28"/>
      <c r="AA123" s="28"/>
      <c r="AB123" s="28"/>
      <c r="AC123" s="28"/>
      <c r="AD123" s="28"/>
      <c r="AE123" s="28"/>
    </row>
    <row r="124" spans="1:31" s="2" customFormat="1" ht="16.5" customHeight="1" x14ac:dyDescent="0.2">
      <c r="A124" s="28"/>
      <c r="B124" s="29"/>
      <c r="C124" s="28"/>
      <c r="D124" s="28"/>
      <c r="E124" s="333" t="str">
        <f>E13</f>
        <v>8 - E1.5. Vykurovanie</v>
      </c>
      <c r="F124" s="357"/>
      <c r="G124" s="357"/>
      <c r="H124" s="357"/>
      <c r="I124" s="28"/>
      <c r="J124" s="28"/>
      <c r="K124" s="28"/>
      <c r="L124" s="40"/>
      <c r="S124" s="28"/>
      <c r="T124" s="28"/>
      <c r="U124" s="28"/>
      <c r="V124" s="28"/>
      <c r="W124" s="28"/>
      <c r="X124" s="28"/>
      <c r="Y124" s="28"/>
      <c r="Z124" s="28"/>
      <c r="AA124" s="28"/>
      <c r="AB124" s="28"/>
      <c r="AC124" s="28"/>
      <c r="AD124" s="28"/>
      <c r="AE124" s="28"/>
    </row>
    <row r="125" spans="1:31" s="2" customFormat="1" ht="6.95" customHeight="1" x14ac:dyDescent="0.2">
      <c r="A125" s="28"/>
      <c r="B125" s="29"/>
      <c r="C125" s="28"/>
      <c r="D125" s="28"/>
      <c r="E125" s="28"/>
      <c r="F125" s="28"/>
      <c r="G125" s="28"/>
      <c r="H125" s="28"/>
      <c r="I125" s="28"/>
      <c r="J125" s="28"/>
      <c r="K125" s="28"/>
      <c r="L125" s="40"/>
      <c r="S125" s="28"/>
      <c r="T125" s="28"/>
      <c r="U125" s="28"/>
      <c r="V125" s="28"/>
      <c r="W125" s="28"/>
      <c r="X125" s="28"/>
      <c r="Y125" s="28"/>
      <c r="Z125" s="28"/>
      <c r="AA125" s="28"/>
      <c r="AB125" s="28"/>
      <c r="AC125" s="28"/>
      <c r="AD125" s="28"/>
      <c r="AE125" s="28"/>
    </row>
    <row r="126" spans="1:31" s="2" customFormat="1" ht="12" customHeight="1" x14ac:dyDescent="0.2">
      <c r="A126" s="28"/>
      <c r="B126" s="29"/>
      <c r="C126" s="25" t="s">
        <v>15</v>
      </c>
      <c r="D126" s="28"/>
      <c r="E126" s="28"/>
      <c r="F126" s="23" t="str">
        <f>F16</f>
        <v xml:space="preserve"> </v>
      </c>
      <c r="G126" s="28"/>
      <c r="H126" s="28"/>
      <c r="I126" s="25" t="s">
        <v>17</v>
      </c>
      <c r="J126" s="53" t="str">
        <f>IF(J16="","",J16)</f>
        <v>16.12.2022</v>
      </c>
      <c r="K126" s="28"/>
      <c r="L126" s="40"/>
      <c r="S126" s="28"/>
      <c r="T126" s="28"/>
      <c r="U126" s="28"/>
      <c r="V126" s="28"/>
      <c r="W126" s="28"/>
      <c r="X126" s="28"/>
      <c r="Y126" s="28"/>
      <c r="Z126" s="28"/>
      <c r="AA126" s="28"/>
      <c r="AB126" s="28"/>
      <c r="AC126" s="28"/>
      <c r="AD126" s="28"/>
      <c r="AE126" s="28"/>
    </row>
    <row r="127" spans="1:31" s="2" customFormat="1" ht="6.95" customHeight="1" x14ac:dyDescent="0.2">
      <c r="A127" s="28"/>
      <c r="B127" s="29"/>
      <c r="C127" s="28"/>
      <c r="D127" s="28"/>
      <c r="E127" s="28"/>
      <c r="F127" s="28"/>
      <c r="G127" s="28"/>
      <c r="H127" s="28"/>
      <c r="I127" s="28"/>
      <c r="J127" s="28"/>
      <c r="K127" s="28"/>
      <c r="L127" s="40"/>
      <c r="S127" s="28"/>
      <c r="T127" s="28"/>
      <c r="U127" s="28"/>
      <c r="V127" s="28"/>
      <c r="W127" s="28"/>
      <c r="X127" s="28"/>
      <c r="Y127" s="28"/>
      <c r="Z127" s="28"/>
      <c r="AA127" s="28"/>
      <c r="AB127" s="28"/>
      <c r="AC127" s="28"/>
      <c r="AD127" s="28"/>
      <c r="AE127" s="28"/>
    </row>
    <row r="128" spans="1:31" s="2" customFormat="1" ht="40.15" customHeight="1" x14ac:dyDescent="0.2">
      <c r="A128" s="28"/>
      <c r="B128" s="29"/>
      <c r="C128" s="25" t="s">
        <v>19</v>
      </c>
      <c r="D128" s="28"/>
      <c r="E128" s="28"/>
      <c r="F128" s="23" t="str">
        <f>E19</f>
        <v>Ministerstvo vnútra SR, Pribinova 2, 812 72 Bratis</v>
      </c>
      <c r="G128" s="28"/>
      <c r="H128" s="28"/>
      <c r="I128" s="25" t="s">
        <v>23</v>
      </c>
      <c r="J128" s="26" t="str">
        <f>E25</f>
        <v>LTK projekt, s.r.o., Jánošíkova 5, 0890 01 Prešov</v>
      </c>
      <c r="K128" s="28"/>
      <c r="L128" s="40"/>
      <c r="S128" s="28"/>
      <c r="T128" s="28"/>
      <c r="U128" s="28"/>
      <c r="V128" s="28"/>
      <c r="W128" s="28"/>
      <c r="X128" s="28"/>
      <c r="Y128" s="28"/>
      <c r="Z128" s="28"/>
      <c r="AA128" s="28"/>
      <c r="AB128" s="28"/>
      <c r="AC128" s="28"/>
      <c r="AD128" s="28"/>
      <c r="AE128" s="28"/>
    </row>
    <row r="129" spans="1:65" s="2" customFormat="1" ht="15.2" customHeight="1" x14ac:dyDescent="0.2">
      <c r="A129" s="28"/>
      <c r="B129" s="29"/>
      <c r="C129" s="25" t="s">
        <v>22</v>
      </c>
      <c r="D129" s="28"/>
      <c r="E129" s="28"/>
      <c r="F129" s="23" t="str">
        <f>IF(E22="","",E22)</f>
        <v xml:space="preserve"> </v>
      </c>
      <c r="G129" s="28"/>
      <c r="H129" s="28"/>
      <c r="I129" s="25" t="s">
        <v>26</v>
      </c>
      <c r="J129" s="26" t="str">
        <f>E28</f>
        <v>Ing. Ľubomnír Tkáč</v>
      </c>
      <c r="K129" s="28"/>
      <c r="L129" s="40"/>
      <c r="S129" s="28"/>
      <c r="T129" s="28"/>
      <c r="U129" s="28"/>
      <c r="V129" s="28"/>
      <c r="W129" s="28"/>
      <c r="X129" s="28"/>
      <c r="Y129" s="28"/>
      <c r="Z129" s="28"/>
      <c r="AA129" s="28"/>
      <c r="AB129" s="28"/>
      <c r="AC129" s="28"/>
      <c r="AD129" s="28"/>
      <c r="AE129" s="28"/>
    </row>
    <row r="130" spans="1:65" s="2" customFormat="1" ht="10.35" customHeight="1" x14ac:dyDescent="0.2">
      <c r="A130" s="28"/>
      <c r="B130" s="29"/>
      <c r="C130" s="28"/>
      <c r="D130" s="28"/>
      <c r="E130" s="28"/>
      <c r="F130" s="28"/>
      <c r="G130" s="28"/>
      <c r="H130" s="28"/>
      <c r="I130" s="28"/>
      <c r="J130" s="28"/>
      <c r="K130" s="28"/>
      <c r="L130" s="40"/>
      <c r="S130" s="28"/>
      <c r="T130" s="28"/>
      <c r="U130" s="28"/>
      <c r="V130" s="28"/>
      <c r="W130" s="28"/>
      <c r="X130" s="28"/>
      <c r="Y130" s="28"/>
      <c r="Z130" s="28"/>
      <c r="AA130" s="28"/>
      <c r="AB130" s="28"/>
      <c r="AC130" s="28"/>
      <c r="AD130" s="28"/>
      <c r="AE130" s="28"/>
    </row>
    <row r="131" spans="1:65" s="11" customFormat="1" ht="29.25" customHeight="1" x14ac:dyDescent="0.2">
      <c r="A131" s="126"/>
      <c r="B131" s="127"/>
      <c r="C131" s="128" t="s">
        <v>162</v>
      </c>
      <c r="D131" s="129" t="s">
        <v>54</v>
      </c>
      <c r="E131" s="129" t="s">
        <v>50</v>
      </c>
      <c r="F131" s="129" t="s">
        <v>51</v>
      </c>
      <c r="G131" s="129" t="s">
        <v>163</v>
      </c>
      <c r="H131" s="129" t="s">
        <v>164</v>
      </c>
      <c r="I131" s="129" t="s">
        <v>165</v>
      </c>
      <c r="J131" s="130" t="s">
        <v>147</v>
      </c>
      <c r="K131" s="131" t="s">
        <v>166</v>
      </c>
      <c r="L131" s="132"/>
      <c r="M131" s="60" t="s">
        <v>1</v>
      </c>
      <c r="N131" s="61" t="s">
        <v>33</v>
      </c>
      <c r="O131" s="61" t="s">
        <v>167</v>
      </c>
      <c r="P131" s="61" t="s">
        <v>168</v>
      </c>
      <c r="Q131" s="61" t="s">
        <v>169</v>
      </c>
      <c r="R131" s="61" t="s">
        <v>170</v>
      </c>
      <c r="S131" s="61" t="s">
        <v>171</v>
      </c>
      <c r="T131" s="62" t="s">
        <v>172</v>
      </c>
      <c r="U131" s="126"/>
      <c r="V131" s="126"/>
      <c r="W131" s="126"/>
      <c r="X131" s="126"/>
      <c r="Y131" s="126"/>
      <c r="Z131" s="126"/>
      <c r="AA131" s="126"/>
      <c r="AB131" s="126"/>
      <c r="AC131" s="126"/>
      <c r="AD131" s="126"/>
      <c r="AE131" s="126"/>
    </row>
    <row r="132" spans="1:65" s="2" customFormat="1" ht="22.9" customHeight="1" x14ac:dyDescent="0.25">
      <c r="A132" s="28"/>
      <c r="B132" s="29"/>
      <c r="C132" s="67" t="s">
        <v>148</v>
      </c>
      <c r="D132" s="28"/>
      <c r="E132" s="28"/>
      <c r="F132" s="28"/>
      <c r="G132" s="28"/>
      <c r="H132" s="28"/>
      <c r="I132" s="28"/>
      <c r="J132" s="133"/>
      <c r="K132" s="28"/>
      <c r="L132" s="29"/>
      <c r="M132" s="63"/>
      <c r="N132" s="54"/>
      <c r="O132" s="64"/>
      <c r="P132" s="134">
        <f>P133+P134</f>
        <v>0</v>
      </c>
      <c r="Q132" s="64"/>
      <c r="R132" s="134">
        <f>R133+R134</f>
        <v>0</v>
      </c>
      <c r="S132" s="64"/>
      <c r="T132" s="135">
        <f>T133+T134</f>
        <v>0</v>
      </c>
      <c r="U132" s="28"/>
      <c r="V132" s="28"/>
      <c r="W132" s="28"/>
      <c r="X132" s="28"/>
      <c r="Y132" s="28"/>
      <c r="Z132" s="28"/>
      <c r="AA132" s="28"/>
      <c r="AB132" s="28"/>
      <c r="AC132" s="28"/>
      <c r="AD132" s="28"/>
      <c r="AE132" s="28"/>
      <c r="AT132" s="16" t="s">
        <v>68</v>
      </c>
      <c r="AU132" s="16" t="s">
        <v>149</v>
      </c>
      <c r="BK132" s="136">
        <f>BK133+BK134</f>
        <v>0</v>
      </c>
    </row>
    <row r="133" spans="1:65" s="12" customFormat="1" ht="25.9" customHeight="1" x14ac:dyDescent="0.2">
      <c r="B133" s="137"/>
      <c r="D133" s="138" t="s">
        <v>68</v>
      </c>
      <c r="E133" s="139" t="s">
        <v>173</v>
      </c>
      <c r="F133" s="139" t="s">
        <v>173</v>
      </c>
      <c r="J133" s="140"/>
      <c r="L133" s="137"/>
      <c r="M133" s="141"/>
      <c r="N133" s="142"/>
      <c r="O133" s="142"/>
      <c r="P133" s="143">
        <v>0</v>
      </c>
      <c r="Q133" s="142"/>
      <c r="R133" s="143">
        <v>0</v>
      </c>
      <c r="S133" s="142"/>
      <c r="T133" s="144">
        <v>0</v>
      </c>
      <c r="AR133" s="138" t="s">
        <v>76</v>
      </c>
      <c r="AT133" s="145" t="s">
        <v>68</v>
      </c>
      <c r="AU133" s="145" t="s">
        <v>69</v>
      </c>
      <c r="AY133" s="138" t="s">
        <v>175</v>
      </c>
      <c r="BK133" s="146">
        <v>0</v>
      </c>
    </row>
    <row r="134" spans="1:65" s="12" customFormat="1" ht="25.9" customHeight="1" x14ac:dyDescent="0.2">
      <c r="B134" s="137"/>
      <c r="D134" s="138" t="s">
        <v>68</v>
      </c>
      <c r="E134" s="139" t="s">
        <v>314</v>
      </c>
      <c r="F134" s="139" t="s">
        <v>315</v>
      </c>
      <c r="J134" s="140"/>
      <c r="L134" s="137"/>
      <c r="M134" s="141"/>
      <c r="N134" s="142"/>
      <c r="O134" s="142"/>
      <c r="P134" s="143">
        <f>P135+P141+P146+P156+P165+P191</f>
        <v>0</v>
      </c>
      <c r="Q134" s="142"/>
      <c r="R134" s="143">
        <f>R135+R141+R146+R156+R165+R191</f>
        <v>0</v>
      </c>
      <c r="S134" s="142"/>
      <c r="T134" s="144">
        <f>T135+T141+T146+T156+T165+T191</f>
        <v>0</v>
      </c>
      <c r="AR134" s="138" t="s">
        <v>80</v>
      </c>
      <c r="AT134" s="145" t="s">
        <v>68</v>
      </c>
      <c r="AU134" s="145" t="s">
        <v>69</v>
      </c>
      <c r="AY134" s="138" t="s">
        <v>175</v>
      </c>
      <c r="BK134" s="146">
        <f>BK135+BK141+BK146+BK156+BK165+BK191</f>
        <v>0</v>
      </c>
    </row>
    <row r="135" spans="1:65" s="12" customFormat="1" ht="22.9" customHeight="1" x14ac:dyDescent="0.2">
      <c r="B135" s="137"/>
      <c r="D135" s="138" t="s">
        <v>68</v>
      </c>
      <c r="E135" s="147" t="s">
        <v>316</v>
      </c>
      <c r="F135" s="147" t="s">
        <v>317</v>
      </c>
      <c r="J135" s="148"/>
      <c r="L135" s="137"/>
      <c r="M135" s="141"/>
      <c r="N135" s="142"/>
      <c r="O135" s="142"/>
      <c r="P135" s="143">
        <f>SUM(P136:P140)</f>
        <v>0</v>
      </c>
      <c r="Q135" s="142"/>
      <c r="R135" s="143">
        <f>SUM(R136:R140)</f>
        <v>0</v>
      </c>
      <c r="S135" s="142"/>
      <c r="T135" s="144">
        <f>SUM(T136:T140)</f>
        <v>0</v>
      </c>
      <c r="AR135" s="138" t="s">
        <v>80</v>
      </c>
      <c r="AT135" s="145" t="s">
        <v>68</v>
      </c>
      <c r="AU135" s="145" t="s">
        <v>76</v>
      </c>
      <c r="AY135" s="138" t="s">
        <v>175</v>
      </c>
      <c r="BK135" s="146">
        <f>SUM(BK136:BK140)</f>
        <v>0</v>
      </c>
    </row>
    <row r="136" spans="1:65" s="2" customFormat="1" ht="24.2" customHeight="1" x14ac:dyDescent="0.2">
      <c r="A136" s="28"/>
      <c r="B136" s="149"/>
      <c r="C136" s="150" t="s">
        <v>76</v>
      </c>
      <c r="D136" s="150" t="s">
        <v>177</v>
      </c>
      <c r="E136" s="151" t="s">
        <v>1132</v>
      </c>
      <c r="F136" s="152" t="s">
        <v>1133</v>
      </c>
      <c r="G136" s="153" t="s">
        <v>250</v>
      </c>
      <c r="H136" s="154">
        <v>15.686</v>
      </c>
      <c r="I136" s="155"/>
      <c r="J136" s="155"/>
      <c r="K136" s="156"/>
      <c r="L136" s="29"/>
      <c r="M136" s="157" t="s">
        <v>1</v>
      </c>
      <c r="N136" s="158" t="s">
        <v>35</v>
      </c>
      <c r="O136" s="159">
        <v>0</v>
      </c>
      <c r="P136" s="159">
        <f>O136*H136</f>
        <v>0</v>
      </c>
      <c r="Q136" s="159">
        <v>0</v>
      </c>
      <c r="R136" s="159">
        <f>Q136*H136</f>
        <v>0</v>
      </c>
      <c r="S136" s="159">
        <v>0</v>
      </c>
      <c r="T136" s="160">
        <f>S136*H136</f>
        <v>0</v>
      </c>
      <c r="U136" s="28"/>
      <c r="V136" s="28"/>
      <c r="W136" s="28"/>
      <c r="X136" s="28"/>
      <c r="Y136" s="28"/>
      <c r="Z136" s="28"/>
      <c r="AA136" s="28"/>
      <c r="AB136" s="28"/>
      <c r="AC136" s="28"/>
      <c r="AD136" s="28"/>
      <c r="AE136" s="28"/>
      <c r="AR136" s="161" t="s">
        <v>243</v>
      </c>
      <c r="AT136" s="161" t="s">
        <v>177</v>
      </c>
      <c r="AU136" s="161" t="s">
        <v>80</v>
      </c>
      <c r="AY136" s="16" t="s">
        <v>175</v>
      </c>
      <c r="BE136" s="162">
        <f>IF(N136="základná",J136,0)</f>
        <v>0</v>
      </c>
      <c r="BF136" s="162">
        <f>IF(N136="znížená",J136,0)</f>
        <v>0</v>
      </c>
      <c r="BG136" s="162">
        <f>IF(N136="zákl. prenesená",J136,0)</f>
        <v>0</v>
      </c>
      <c r="BH136" s="162">
        <f>IF(N136="zníž. prenesená",J136,0)</f>
        <v>0</v>
      </c>
      <c r="BI136" s="162">
        <f>IF(N136="nulová",J136,0)</f>
        <v>0</v>
      </c>
      <c r="BJ136" s="16" t="s">
        <v>80</v>
      </c>
      <c r="BK136" s="162">
        <f>ROUND(I136*H136,2)</f>
        <v>0</v>
      </c>
      <c r="BL136" s="16" t="s">
        <v>243</v>
      </c>
      <c r="BM136" s="161" t="s">
        <v>80</v>
      </c>
    </row>
    <row r="137" spans="1:65" s="2" customFormat="1" ht="24.2" customHeight="1" x14ac:dyDescent="0.2">
      <c r="A137" s="28"/>
      <c r="B137" s="149"/>
      <c r="C137" s="296" t="s">
        <v>80</v>
      </c>
      <c r="D137" s="178" t="s">
        <v>324</v>
      </c>
      <c r="E137" s="179" t="s">
        <v>1134</v>
      </c>
      <c r="F137" s="180" t="s">
        <v>2971</v>
      </c>
      <c r="G137" s="181" t="s">
        <v>250</v>
      </c>
      <c r="H137" s="182">
        <v>16</v>
      </c>
      <c r="I137" s="183"/>
      <c r="J137" s="183"/>
      <c r="K137" s="184"/>
      <c r="L137" s="185"/>
      <c r="M137" s="186" t="s">
        <v>1</v>
      </c>
      <c r="N137" s="187" t="s">
        <v>35</v>
      </c>
      <c r="O137" s="159">
        <v>0</v>
      </c>
      <c r="P137" s="159">
        <f>O137*H137</f>
        <v>0</v>
      </c>
      <c r="Q137" s="159">
        <v>0</v>
      </c>
      <c r="R137" s="159">
        <f>Q137*H137</f>
        <v>0</v>
      </c>
      <c r="S137" s="159">
        <v>0</v>
      </c>
      <c r="T137" s="160">
        <f>S137*H137</f>
        <v>0</v>
      </c>
      <c r="U137" s="28"/>
      <c r="V137" s="28"/>
      <c r="W137" s="28"/>
      <c r="X137" s="28"/>
      <c r="Y137" s="28"/>
      <c r="Z137" s="28"/>
      <c r="AA137" s="28"/>
      <c r="AB137" s="28"/>
      <c r="AC137" s="28"/>
      <c r="AD137" s="28"/>
      <c r="AE137" s="28"/>
      <c r="AR137" s="161" t="s">
        <v>327</v>
      </c>
      <c r="AT137" s="161" t="s">
        <v>324</v>
      </c>
      <c r="AU137" s="161" t="s">
        <v>80</v>
      </c>
      <c r="AY137" s="16" t="s">
        <v>175</v>
      </c>
      <c r="BE137" s="162">
        <f>IF(N137="základná",J137,0)</f>
        <v>0</v>
      </c>
      <c r="BF137" s="162">
        <f>IF(N137="znížená",J137,0)</f>
        <v>0</v>
      </c>
      <c r="BG137" s="162">
        <f>IF(N137="zákl. prenesená",J137,0)</f>
        <v>0</v>
      </c>
      <c r="BH137" s="162">
        <f>IF(N137="zníž. prenesená",J137,0)</f>
        <v>0</v>
      </c>
      <c r="BI137" s="162">
        <f>IF(N137="nulová",J137,0)</f>
        <v>0</v>
      </c>
      <c r="BJ137" s="16" t="s">
        <v>80</v>
      </c>
      <c r="BK137" s="162">
        <f>ROUND(I137*H137,2)</f>
        <v>0</v>
      </c>
      <c r="BL137" s="16" t="s">
        <v>243</v>
      </c>
      <c r="BM137" s="161" t="s">
        <v>86</v>
      </c>
    </row>
    <row r="138" spans="1:65" s="2" customFormat="1" ht="24.2" customHeight="1" x14ac:dyDescent="0.2">
      <c r="A138" s="28"/>
      <c r="B138" s="149"/>
      <c r="C138" s="150" t="s">
        <v>83</v>
      </c>
      <c r="D138" s="150" t="s">
        <v>177</v>
      </c>
      <c r="E138" s="151" t="s">
        <v>1135</v>
      </c>
      <c r="F138" s="152" t="s">
        <v>1136</v>
      </c>
      <c r="G138" s="153" t="s">
        <v>250</v>
      </c>
      <c r="H138" s="154">
        <v>18</v>
      </c>
      <c r="I138" s="155"/>
      <c r="J138" s="155"/>
      <c r="K138" s="156"/>
      <c r="L138" s="29"/>
      <c r="M138" s="157" t="s">
        <v>1</v>
      </c>
      <c r="N138" s="158" t="s">
        <v>35</v>
      </c>
      <c r="O138" s="159">
        <v>0</v>
      </c>
      <c r="P138" s="159">
        <f>O138*H138</f>
        <v>0</v>
      </c>
      <c r="Q138" s="159">
        <v>0</v>
      </c>
      <c r="R138" s="159">
        <f>Q138*H138</f>
        <v>0</v>
      </c>
      <c r="S138" s="159">
        <v>0</v>
      </c>
      <c r="T138" s="160">
        <f>S138*H138</f>
        <v>0</v>
      </c>
      <c r="U138" s="28"/>
      <c r="V138" s="28"/>
      <c r="W138" s="28"/>
      <c r="X138" s="28"/>
      <c r="Y138" s="28"/>
      <c r="Z138" s="28"/>
      <c r="AA138" s="28"/>
      <c r="AB138" s="28"/>
      <c r="AC138" s="28"/>
      <c r="AD138" s="28"/>
      <c r="AE138" s="28"/>
      <c r="AR138" s="161" t="s">
        <v>243</v>
      </c>
      <c r="AT138" s="161" t="s">
        <v>177</v>
      </c>
      <c r="AU138" s="161" t="s">
        <v>80</v>
      </c>
      <c r="AY138" s="16" t="s">
        <v>175</v>
      </c>
      <c r="BE138" s="162">
        <f>IF(N138="základná",J138,0)</f>
        <v>0</v>
      </c>
      <c r="BF138" s="162">
        <f>IF(N138="znížená",J138,0)</f>
        <v>0</v>
      </c>
      <c r="BG138" s="162">
        <f>IF(N138="zákl. prenesená",J138,0)</f>
        <v>0</v>
      </c>
      <c r="BH138" s="162">
        <f>IF(N138="zníž. prenesená",J138,0)</f>
        <v>0</v>
      </c>
      <c r="BI138" s="162">
        <f>IF(N138="nulová",J138,0)</f>
        <v>0</v>
      </c>
      <c r="BJ138" s="16" t="s">
        <v>80</v>
      </c>
      <c r="BK138" s="162">
        <f>ROUND(I138*H138,2)</f>
        <v>0</v>
      </c>
      <c r="BL138" s="16" t="s">
        <v>243</v>
      </c>
      <c r="BM138" s="161" t="s">
        <v>93</v>
      </c>
    </row>
    <row r="139" spans="1:65" s="2" customFormat="1" ht="24.2" customHeight="1" x14ac:dyDescent="0.2">
      <c r="A139" s="28"/>
      <c r="B139" s="149"/>
      <c r="C139" s="296" t="s">
        <v>86</v>
      </c>
      <c r="D139" s="178" t="s">
        <v>324</v>
      </c>
      <c r="E139" s="179" t="s">
        <v>1137</v>
      </c>
      <c r="F139" s="180" t="s">
        <v>2972</v>
      </c>
      <c r="G139" s="181" t="s">
        <v>250</v>
      </c>
      <c r="H139" s="182">
        <v>18.36</v>
      </c>
      <c r="I139" s="183"/>
      <c r="J139" s="183"/>
      <c r="K139" s="184"/>
      <c r="L139" s="185"/>
      <c r="M139" s="186" t="s">
        <v>1</v>
      </c>
      <c r="N139" s="187" t="s">
        <v>35</v>
      </c>
      <c r="O139" s="159">
        <v>0</v>
      </c>
      <c r="P139" s="159">
        <f>O139*H139</f>
        <v>0</v>
      </c>
      <c r="Q139" s="159">
        <v>0</v>
      </c>
      <c r="R139" s="159">
        <f>Q139*H139</f>
        <v>0</v>
      </c>
      <c r="S139" s="159">
        <v>0</v>
      </c>
      <c r="T139" s="160">
        <f>S139*H139</f>
        <v>0</v>
      </c>
      <c r="U139" s="28"/>
      <c r="V139" s="28"/>
      <c r="W139" s="28"/>
      <c r="X139" s="28"/>
      <c r="Y139" s="28"/>
      <c r="Z139" s="28"/>
      <c r="AA139" s="28"/>
      <c r="AB139" s="28"/>
      <c r="AC139" s="28"/>
      <c r="AD139" s="28"/>
      <c r="AE139" s="28"/>
      <c r="AR139" s="161" t="s">
        <v>327</v>
      </c>
      <c r="AT139" s="161" t="s">
        <v>324</v>
      </c>
      <c r="AU139" s="161" t="s">
        <v>80</v>
      </c>
      <c r="AY139" s="16" t="s">
        <v>175</v>
      </c>
      <c r="BE139" s="162">
        <f>IF(N139="základná",J139,0)</f>
        <v>0</v>
      </c>
      <c r="BF139" s="162">
        <f>IF(N139="znížená",J139,0)</f>
        <v>0</v>
      </c>
      <c r="BG139" s="162">
        <f>IF(N139="zákl. prenesená",J139,0)</f>
        <v>0</v>
      </c>
      <c r="BH139" s="162">
        <f>IF(N139="zníž. prenesená",J139,0)</f>
        <v>0</v>
      </c>
      <c r="BI139" s="162">
        <f>IF(N139="nulová",J139,0)</f>
        <v>0</v>
      </c>
      <c r="BJ139" s="16" t="s">
        <v>80</v>
      </c>
      <c r="BK139" s="162">
        <f>ROUND(I139*H139,2)</f>
        <v>0</v>
      </c>
      <c r="BL139" s="16" t="s">
        <v>243</v>
      </c>
      <c r="BM139" s="161" t="s">
        <v>99</v>
      </c>
    </row>
    <row r="140" spans="1:65" s="2" customFormat="1" ht="24.2" customHeight="1" x14ac:dyDescent="0.2">
      <c r="A140" s="28"/>
      <c r="B140" s="149"/>
      <c r="C140" s="150" t="s">
        <v>91</v>
      </c>
      <c r="D140" s="150" t="s">
        <v>177</v>
      </c>
      <c r="E140" s="151" t="s">
        <v>1138</v>
      </c>
      <c r="F140" s="152" t="s">
        <v>1139</v>
      </c>
      <c r="G140" s="153" t="s">
        <v>349</v>
      </c>
      <c r="H140" s="154">
        <v>2.2090000000000001</v>
      </c>
      <c r="I140" s="155"/>
      <c r="J140" s="155"/>
      <c r="K140" s="156"/>
      <c r="L140" s="29"/>
      <c r="M140" s="157" t="s">
        <v>1</v>
      </c>
      <c r="N140" s="158" t="s">
        <v>35</v>
      </c>
      <c r="O140" s="159">
        <v>0</v>
      </c>
      <c r="P140" s="159">
        <f>O140*H140</f>
        <v>0</v>
      </c>
      <c r="Q140" s="159">
        <v>0</v>
      </c>
      <c r="R140" s="159">
        <f>Q140*H140</f>
        <v>0</v>
      </c>
      <c r="S140" s="159">
        <v>0</v>
      </c>
      <c r="T140" s="160">
        <f>S140*H140</f>
        <v>0</v>
      </c>
      <c r="U140" s="28"/>
      <c r="V140" s="28"/>
      <c r="W140" s="28"/>
      <c r="X140" s="28"/>
      <c r="Y140" s="28"/>
      <c r="Z140" s="28"/>
      <c r="AA140" s="28"/>
      <c r="AB140" s="28"/>
      <c r="AC140" s="28"/>
      <c r="AD140" s="28"/>
      <c r="AE140" s="28"/>
      <c r="AR140" s="161" t="s">
        <v>243</v>
      </c>
      <c r="AT140" s="161" t="s">
        <v>177</v>
      </c>
      <c r="AU140" s="161" t="s">
        <v>80</v>
      </c>
      <c r="AY140" s="16" t="s">
        <v>175</v>
      </c>
      <c r="BE140" s="162">
        <f>IF(N140="základná",J140,0)</f>
        <v>0</v>
      </c>
      <c r="BF140" s="162">
        <f>IF(N140="znížená",J140,0)</f>
        <v>0</v>
      </c>
      <c r="BG140" s="162">
        <f>IF(N140="zákl. prenesená",J140,0)</f>
        <v>0</v>
      </c>
      <c r="BH140" s="162">
        <f>IF(N140="zníž. prenesená",J140,0)</f>
        <v>0</v>
      </c>
      <c r="BI140" s="162">
        <f>IF(N140="nulová",J140,0)</f>
        <v>0</v>
      </c>
      <c r="BJ140" s="16" t="s">
        <v>80</v>
      </c>
      <c r="BK140" s="162">
        <f>ROUND(I140*H140,2)</f>
        <v>0</v>
      </c>
      <c r="BL140" s="16" t="s">
        <v>243</v>
      </c>
      <c r="BM140" s="161" t="s">
        <v>105</v>
      </c>
    </row>
    <row r="141" spans="1:65" s="12" customFormat="1" ht="22.9" customHeight="1" x14ac:dyDescent="0.2">
      <c r="B141" s="137"/>
      <c r="D141" s="138" t="s">
        <v>68</v>
      </c>
      <c r="E141" s="147" t="s">
        <v>544</v>
      </c>
      <c r="F141" s="147" t="s">
        <v>1140</v>
      </c>
      <c r="J141" s="148"/>
      <c r="L141" s="137"/>
      <c r="M141" s="141"/>
      <c r="N141" s="142"/>
      <c r="O141" s="142"/>
      <c r="P141" s="143">
        <f>SUM(P142:P145)</f>
        <v>0</v>
      </c>
      <c r="Q141" s="142"/>
      <c r="R141" s="143">
        <f>SUM(R142:R145)</f>
        <v>0</v>
      </c>
      <c r="S141" s="142"/>
      <c r="T141" s="144">
        <f>SUM(T142:T145)</f>
        <v>0</v>
      </c>
      <c r="AR141" s="138" t="s">
        <v>80</v>
      </c>
      <c r="AT141" s="145" t="s">
        <v>68</v>
      </c>
      <c r="AU141" s="145" t="s">
        <v>76</v>
      </c>
      <c r="AY141" s="138" t="s">
        <v>175</v>
      </c>
      <c r="BK141" s="146">
        <f>SUM(BK142:BK145)</f>
        <v>0</v>
      </c>
    </row>
    <row r="142" spans="1:65" s="2" customFormat="1" ht="37.9" customHeight="1" x14ac:dyDescent="0.2">
      <c r="A142" s="28"/>
      <c r="B142" s="149"/>
      <c r="C142" s="178" t="s">
        <v>93</v>
      </c>
      <c r="D142" s="178" t="s">
        <v>324</v>
      </c>
      <c r="E142" s="179" t="s">
        <v>1141</v>
      </c>
      <c r="F142" s="180" t="s">
        <v>2912</v>
      </c>
      <c r="G142" s="181" t="s">
        <v>250</v>
      </c>
      <c r="H142" s="182">
        <v>14</v>
      </c>
      <c r="I142" s="183"/>
      <c r="J142" s="183"/>
      <c r="K142" s="184"/>
      <c r="L142" s="185"/>
      <c r="M142" s="186" t="s">
        <v>1</v>
      </c>
      <c r="N142" s="187" t="s">
        <v>35</v>
      </c>
      <c r="O142" s="159">
        <v>0</v>
      </c>
      <c r="P142" s="159">
        <f>O142*H142</f>
        <v>0</v>
      </c>
      <c r="Q142" s="159">
        <v>0</v>
      </c>
      <c r="R142" s="159">
        <f>Q142*H142</f>
        <v>0</v>
      </c>
      <c r="S142" s="159">
        <v>0</v>
      </c>
      <c r="T142" s="160">
        <f>S142*H142</f>
        <v>0</v>
      </c>
      <c r="U142" s="28"/>
      <c r="V142" s="28"/>
      <c r="W142" s="28"/>
      <c r="X142" s="28"/>
      <c r="Y142" s="28"/>
      <c r="Z142" s="28"/>
      <c r="AA142" s="28"/>
      <c r="AB142" s="28"/>
      <c r="AC142" s="28"/>
      <c r="AD142" s="28"/>
      <c r="AE142" s="28"/>
      <c r="AR142" s="161" t="s">
        <v>327</v>
      </c>
      <c r="AT142" s="161" t="s">
        <v>324</v>
      </c>
      <c r="AU142" s="161" t="s">
        <v>80</v>
      </c>
      <c r="AY142" s="16" t="s">
        <v>175</v>
      </c>
      <c r="BE142" s="162">
        <f>IF(N142="základná",J142,0)</f>
        <v>0</v>
      </c>
      <c r="BF142" s="162">
        <f>IF(N142="znížená",J142,0)</f>
        <v>0</v>
      </c>
      <c r="BG142" s="162">
        <f>IF(N142="zákl. prenesená",J142,0)</f>
        <v>0</v>
      </c>
      <c r="BH142" s="162">
        <f>IF(N142="zníž. prenesená",J142,0)</f>
        <v>0</v>
      </c>
      <c r="BI142" s="162">
        <f>IF(N142="nulová",J142,0)</f>
        <v>0</v>
      </c>
      <c r="BJ142" s="16" t="s">
        <v>80</v>
      </c>
      <c r="BK142" s="162">
        <f>ROUND(I142*H142,2)</f>
        <v>0</v>
      </c>
      <c r="BL142" s="16" t="s">
        <v>243</v>
      </c>
      <c r="BM142" s="161" t="s">
        <v>117</v>
      </c>
    </row>
    <row r="143" spans="1:65" s="2" customFormat="1" ht="24.2" customHeight="1" x14ac:dyDescent="0.2">
      <c r="A143" s="28"/>
      <c r="B143" s="149"/>
      <c r="C143" s="150" t="s">
        <v>97</v>
      </c>
      <c r="D143" s="150" t="s">
        <v>177</v>
      </c>
      <c r="E143" s="151" t="s">
        <v>1142</v>
      </c>
      <c r="F143" s="152" t="s">
        <v>1143</v>
      </c>
      <c r="G143" s="153" t="s">
        <v>275</v>
      </c>
      <c r="H143" s="154">
        <v>1</v>
      </c>
      <c r="I143" s="155"/>
      <c r="J143" s="155"/>
      <c r="K143" s="156"/>
      <c r="L143" s="29"/>
      <c r="M143" s="157" t="s">
        <v>1</v>
      </c>
      <c r="N143" s="158" t="s">
        <v>35</v>
      </c>
      <c r="O143" s="159">
        <v>0</v>
      </c>
      <c r="P143" s="159">
        <f>O143*H143</f>
        <v>0</v>
      </c>
      <c r="Q143" s="159">
        <v>0</v>
      </c>
      <c r="R143" s="159">
        <f>Q143*H143</f>
        <v>0</v>
      </c>
      <c r="S143" s="159">
        <v>0</v>
      </c>
      <c r="T143" s="160">
        <f>S143*H143</f>
        <v>0</v>
      </c>
      <c r="U143" s="28"/>
      <c r="V143" s="28"/>
      <c r="W143" s="28"/>
      <c r="X143" s="28"/>
      <c r="Y143" s="28"/>
      <c r="Z143" s="28"/>
      <c r="AA143" s="28"/>
      <c r="AB143" s="28"/>
      <c r="AC143" s="28"/>
      <c r="AD143" s="28"/>
      <c r="AE143" s="28"/>
      <c r="AR143" s="161" t="s">
        <v>243</v>
      </c>
      <c r="AT143" s="161" t="s">
        <v>177</v>
      </c>
      <c r="AU143" s="161" t="s">
        <v>80</v>
      </c>
      <c r="AY143" s="16" t="s">
        <v>175</v>
      </c>
      <c r="BE143" s="162">
        <f>IF(N143="základná",J143,0)</f>
        <v>0</v>
      </c>
      <c r="BF143" s="162">
        <f>IF(N143="znížená",J143,0)</f>
        <v>0</v>
      </c>
      <c r="BG143" s="162">
        <f>IF(N143="zákl. prenesená",J143,0)</f>
        <v>0</v>
      </c>
      <c r="BH143" s="162">
        <f>IF(N143="zníž. prenesená",J143,0)</f>
        <v>0</v>
      </c>
      <c r="BI143" s="162">
        <f>IF(N143="nulová",J143,0)</f>
        <v>0</v>
      </c>
      <c r="BJ143" s="16" t="s">
        <v>80</v>
      </c>
      <c r="BK143" s="162">
        <f>ROUND(I143*H143,2)</f>
        <v>0</v>
      </c>
      <c r="BL143" s="16" t="s">
        <v>243</v>
      </c>
      <c r="BM143" s="161" t="s">
        <v>121</v>
      </c>
    </row>
    <row r="144" spans="1:65" s="2" customFormat="1" ht="24.2" customHeight="1" x14ac:dyDescent="0.2">
      <c r="A144" s="28"/>
      <c r="B144" s="149"/>
      <c r="C144" s="178" t="s">
        <v>99</v>
      </c>
      <c r="D144" s="178" t="s">
        <v>324</v>
      </c>
      <c r="E144" s="179" t="s">
        <v>1144</v>
      </c>
      <c r="F144" s="180" t="s">
        <v>2911</v>
      </c>
      <c r="G144" s="181" t="s">
        <v>275</v>
      </c>
      <c r="H144" s="182">
        <v>1</v>
      </c>
      <c r="I144" s="183"/>
      <c r="J144" s="183"/>
      <c r="K144" s="184"/>
      <c r="L144" s="185"/>
      <c r="M144" s="186" t="s">
        <v>1</v>
      </c>
      <c r="N144" s="187" t="s">
        <v>35</v>
      </c>
      <c r="O144" s="159">
        <v>0</v>
      </c>
      <c r="P144" s="159">
        <f>O144*H144</f>
        <v>0</v>
      </c>
      <c r="Q144" s="159">
        <v>0</v>
      </c>
      <c r="R144" s="159">
        <f>Q144*H144</f>
        <v>0</v>
      </c>
      <c r="S144" s="159">
        <v>0</v>
      </c>
      <c r="T144" s="160">
        <f>S144*H144</f>
        <v>0</v>
      </c>
      <c r="U144" s="28"/>
      <c r="V144" s="28"/>
      <c r="W144" s="28"/>
      <c r="X144" s="28"/>
      <c r="Y144" s="28"/>
      <c r="Z144" s="28"/>
      <c r="AA144" s="28"/>
      <c r="AB144" s="28"/>
      <c r="AC144" s="28"/>
      <c r="AD144" s="28"/>
      <c r="AE144" s="28"/>
      <c r="AR144" s="161" t="s">
        <v>327</v>
      </c>
      <c r="AT144" s="161" t="s">
        <v>324</v>
      </c>
      <c r="AU144" s="161" t="s">
        <v>80</v>
      </c>
      <c r="AY144" s="16" t="s">
        <v>175</v>
      </c>
      <c r="BE144" s="162">
        <f>IF(N144="základná",J144,0)</f>
        <v>0</v>
      </c>
      <c r="BF144" s="162">
        <f>IF(N144="znížená",J144,0)</f>
        <v>0</v>
      </c>
      <c r="BG144" s="162">
        <f>IF(N144="zákl. prenesená",J144,0)</f>
        <v>0</v>
      </c>
      <c r="BH144" s="162">
        <f>IF(N144="zníž. prenesená",J144,0)</f>
        <v>0</v>
      </c>
      <c r="BI144" s="162">
        <f>IF(N144="nulová",J144,0)</f>
        <v>0</v>
      </c>
      <c r="BJ144" s="16" t="s">
        <v>80</v>
      </c>
      <c r="BK144" s="162">
        <f>ROUND(I144*H144,2)</f>
        <v>0</v>
      </c>
      <c r="BL144" s="16" t="s">
        <v>243</v>
      </c>
      <c r="BM144" s="161" t="s">
        <v>243</v>
      </c>
    </row>
    <row r="145" spans="1:65" s="2" customFormat="1" ht="24.2" customHeight="1" x14ac:dyDescent="0.2">
      <c r="A145" s="28"/>
      <c r="B145" s="149"/>
      <c r="C145" s="150" t="s">
        <v>102</v>
      </c>
      <c r="D145" s="150" t="s">
        <v>177</v>
      </c>
      <c r="E145" s="151" t="s">
        <v>1145</v>
      </c>
      <c r="F145" s="152" t="s">
        <v>1146</v>
      </c>
      <c r="G145" s="153" t="s">
        <v>282</v>
      </c>
      <c r="H145" s="154">
        <v>0.65200000000000002</v>
      </c>
      <c r="I145" s="155"/>
      <c r="J145" s="155"/>
      <c r="K145" s="156"/>
      <c r="L145" s="29"/>
      <c r="M145" s="157" t="s">
        <v>1</v>
      </c>
      <c r="N145" s="158" t="s">
        <v>35</v>
      </c>
      <c r="O145" s="159">
        <v>0</v>
      </c>
      <c r="P145" s="159">
        <f>O145*H145</f>
        <v>0</v>
      </c>
      <c r="Q145" s="159">
        <v>0</v>
      </c>
      <c r="R145" s="159">
        <f>Q145*H145</f>
        <v>0</v>
      </c>
      <c r="S145" s="159">
        <v>0</v>
      </c>
      <c r="T145" s="160">
        <f>S145*H145</f>
        <v>0</v>
      </c>
      <c r="U145" s="28"/>
      <c r="V145" s="28"/>
      <c r="W145" s="28"/>
      <c r="X145" s="28"/>
      <c r="Y145" s="28"/>
      <c r="Z145" s="28"/>
      <c r="AA145" s="28"/>
      <c r="AB145" s="28"/>
      <c r="AC145" s="28"/>
      <c r="AD145" s="28"/>
      <c r="AE145" s="28"/>
      <c r="AR145" s="161" t="s">
        <v>243</v>
      </c>
      <c r="AT145" s="161" t="s">
        <v>177</v>
      </c>
      <c r="AU145" s="161" t="s">
        <v>80</v>
      </c>
      <c r="AY145" s="16" t="s">
        <v>175</v>
      </c>
      <c r="BE145" s="162">
        <f>IF(N145="základná",J145,0)</f>
        <v>0</v>
      </c>
      <c r="BF145" s="162">
        <f>IF(N145="znížená",J145,0)</f>
        <v>0</v>
      </c>
      <c r="BG145" s="162">
        <f>IF(N145="zákl. prenesená",J145,0)</f>
        <v>0</v>
      </c>
      <c r="BH145" s="162">
        <f>IF(N145="zníž. prenesená",J145,0)</f>
        <v>0</v>
      </c>
      <c r="BI145" s="162">
        <f>IF(N145="nulová",J145,0)</f>
        <v>0</v>
      </c>
      <c r="BJ145" s="16" t="s">
        <v>80</v>
      </c>
      <c r="BK145" s="162">
        <f>ROUND(I145*H145,2)</f>
        <v>0</v>
      </c>
      <c r="BL145" s="16" t="s">
        <v>243</v>
      </c>
      <c r="BM145" s="161" t="s">
        <v>255</v>
      </c>
    </row>
    <row r="146" spans="1:65" s="12" customFormat="1" ht="22.9" customHeight="1" x14ac:dyDescent="0.2">
      <c r="B146" s="137"/>
      <c r="D146" s="138" t="s">
        <v>68</v>
      </c>
      <c r="E146" s="147" t="s">
        <v>1147</v>
      </c>
      <c r="F146" s="147" t="s">
        <v>1148</v>
      </c>
      <c r="J146" s="148"/>
      <c r="L146" s="137"/>
      <c r="M146" s="141"/>
      <c r="N146" s="142"/>
      <c r="O146" s="142"/>
      <c r="P146" s="143">
        <f>SUM(P147:P155)</f>
        <v>0</v>
      </c>
      <c r="Q146" s="142"/>
      <c r="R146" s="143">
        <f>SUM(R147:R155)</f>
        <v>0</v>
      </c>
      <c r="S146" s="142"/>
      <c r="T146" s="144">
        <f>SUM(T147:T155)</f>
        <v>0</v>
      </c>
      <c r="AR146" s="138" t="s">
        <v>80</v>
      </c>
      <c r="AT146" s="145" t="s">
        <v>68</v>
      </c>
      <c r="AU146" s="145" t="s">
        <v>76</v>
      </c>
      <c r="AY146" s="138" t="s">
        <v>175</v>
      </c>
      <c r="BK146" s="146">
        <f>SUM(BK147:BK155)</f>
        <v>0</v>
      </c>
    </row>
    <row r="147" spans="1:65" s="2" customFormat="1" ht="24.2" customHeight="1" x14ac:dyDescent="0.2">
      <c r="A147" s="28"/>
      <c r="B147" s="149"/>
      <c r="C147" s="150" t="s">
        <v>105</v>
      </c>
      <c r="D147" s="150" t="s">
        <v>177</v>
      </c>
      <c r="E147" s="151" t="s">
        <v>1149</v>
      </c>
      <c r="F147" s="152" t="s">
        <v>1150</v>
      </c>
      <c r="G147" s="153" t="s">
        <v>275</v>
      </c>
      <c r="H147" s="154">
        <v>1</v>
      </c>
      <c r="I147" s="155"/>
      <c r="J147" s="155"/>
      <c r="K147" s="156"/>
      <c r="L147" s="29"/>
      <c r="M147" s="157" t="s">
        <v>1</v>
      </c>
      <c r="N147" s="158" t="s">
        <v>35</v>
      </c>
      <c r="O147" s="159">
        <v>0</v>
      </c>
      <c r="P147" s="159">
        <f t="shared" ref="P147:P155" si="0">O147*H147</f>
        <v>0</v>
      </c>
      <c r="Q147" s="159">
        <v>0</v>
      </c>
      <c r="R147" s="159">
        <f t="shared" ref="R147:R155" si="1">Q147*H147</f>
        <v>0</v>
      </c>
      <c r="S147" s="159">
        <v>0</v>
      </c>
      <c r="T147" s="160">
        <f t="shared" ref="T147:T155" si="2">S147*H147</f>
        <v>0</v>
      </c>
      <c r="U147" s="28"/>
      <c r="V147" s="28"/>
      <c r="W147" s="28"/>
      <c r="X147" s="28"/>
      <c r="Y147" s="28"/>
      <c r="Z147" s="28"/>
      <c r="AA147" s="28"/>
      <c r="AB147" s="28"/>
      <c r="AC147" s="28"/>
      <c r="AD147" s="28"/>
      <c r="AE147" s="28"/>
      <c r="AR147" s="161" t="s">
        <v>243</v>
      </c>
      <c r="AT147" s="161" t="s">
        <v>177</v>
      </c>
      <c r="AU147" s="161" t="s">
        <v>80</v>
      </c>
      <c r="AY147" s="16" t="s">
        <v>175</v>
      </c>
      <c r="BE147" s="162">
        <f t="shared" ref="BE147:BE155" si="3">IF(N147="základná",J147,0)</f>
        <v>0</v>
      </c>
      <c r="BF147" s="162">
        <f t="shared" ref="BF147:BF155" si="4">IF(N147="znížená",J147,0)</f>
        <v>0</v>
      </c>
      <c r="BG147" s="162">
        <f t="shared" ref="BG147:BG155" si="5">IF(N147="zákl. prenesená",J147,0)</f>
        <v>0</v>
      </c>
      <c r="BH147" s="162">
        <f t="shared" ref="BH147:BH155" si="6">IF(N147="zníž. prenesená",J147,0)</f>
        <v>0</v>
      </c>
      <c r="BI147" s="162">
        <f t="shared" ref="BI147:BI155" si="7">IF(N147="nulová",J147,0)</f>
        <v>0</v>
      </c>
      <c r="BJ147" s="16" t="s">
        <v>80</v>
      </c>
      <c r="BK147" s="162">
        <f t="shared" ref="BK147:BK155" si="8">ROUND(I147*H147,2)</f>
        <v>0</v>
      </c>
      <c r="BL147" s="16" t="s">
        <v>243</v>
      </c>
      <c r="BM147" s="161" t="s">
        <v>7</v>
      </c>
    </row>
    <row r="148" spans="1:65" s="2" customFormat="1" ht="24.2" customHeight="1" x14ac:dyDescent="0.2">
      <c r="A148" s="28"/>
      <c r="B148" s="149"/>
      <c r="C148" s="178" t="s">
        <v>113</v>
      </c>
      <c r="D148" s="178" t="s">
        <v>324</v>
      </c>
      <c r="E148" s="179" t="s">
        <v>1151</v>
      </c>
      <c r="F148" s="180" t="s">
        <v>1152</v>
      </c>
      <c r="G148" s="181" t="s">
        <v>275</v>
      </c>
      <c r="H148" s="182">
        <v>1</v>
      </c>
      <c r="I148" s="183"/>
      <c r="J148" s="183"/>
      <c r="K148" s="184"/>
      <c r="L148" s="185"/>
      <c r="M148" s="186" t="s">
        <v>1</v>
      </c>
      <c r="N148" s="187" t="s">
        <v>35</v>
      </c>
      <c r="O148" s="159">
        <v>0</v>
      </c>
      <c r="P148" s="159">
        <f t="shared" si="0"/>
        <v>0</v>
      </c>
      <c r="Q148" s="159">
        <v>0</v>
      </c>
      <c r="R148" s="159">
        <f t="shared" si="1"/>
        <v>0</v>
      </c>
      <c r="S148" s="159">
        <v>0</v>
      </c>
      <c r="T148" s="160">
        <f t="shared" si="2"/>
        <v>0</v>
      </c>
      <c r="U148" s="28"/>
      <c r="V148" s="28"/>
      <c r="W148" s="28"/>
      <c r="X148" s="28"/>
      <c r="Y148" s="28"/>
      <c r="Z148" s="28"/>
      <c r="AA148" s="28"/>
      <c r="AB148" s="28"/>
      <c r="AC148" s="28"/>
      <c r="AD148" s="28"/>
      <c r="AE148" s="28"/>
      <c r="AR148" s="161" t="s">
        <v>327</v>
      </c>
      <c r="AT148" s="161" t="s">
        <v>324</v>
      </c>
      <c r="AU148" s="161" t="s">
        <v>80</v>
      </c>
      <c r="AY148" s="16" t="s">
        <v>175</v>
      </c>
      <c r="BE148" s="162">
        <f t="shared" si="3"/>
        <v>0</v>
      </c>
      <c r="BF148" s="162">
        <f t="shared" si="4"/>
        <v>0</v>
      </c>
      <c r="BG148" s="162">
        <f t="shared" si="5"/>
        <v>0</v>
      </c>
      <c r="BH148" s="162">
        <f t="shared" si="6"/>
        <v>0</v>
      </c>
      <c r="BI148" s="162">
        <f t="shared" si="7"/>
        <v>0</v>
      </c>
      <c r="BJ148" s="16" t="s">
        <v>80</v>
      </c>
      <c r="BK148" s="162">
        <f t="shared" si="8"/>
        <v>0</v>
      </c>
      <c r="BL148" s="16" t="s">
        <v>243</v>
      </c>
      <c r="BM148" s="161" t="s">
        <v>129</v>
      </c>
    </row>
    <row r="149" spans="1:65" s="2" customFormat="1" ht="24.2" customHeight="1" x14ac:dyDescent="0.2">
      <c r="A149" s="28"/>
      <c r="B149" s="149"/>
      <c r="C149" s="150" t="s">
        <v>117</v>
      </c>
      <c r="D149" s="364" t="s">
        <v>177</v>
      </c>
      <c r="E149" s="365" t="s">
        <v>1153</v>
      </c>
      <c r="F149" s="366" t="s">
        <v>1154</v>
      </c>
      <c r="G149" s="367" t="s">
        <v>548</v>
      </c>
      <c r="H149" s="368">
        <v>1.2</v>
      </c>
      <c r="I149" s="155"/>
      <c r="J149" s="155"/>
      <c r="K149" s="156"/>
      <c r="L149" s="29"/>
      <c r="M149" s="157" t="s">
        <v>1</v>
      </c>
      <c r="N149" s="158" t="s">
        <v>35</v>
      </c>
      <c r="O149" s="159">
        <v>0</v>
      </c>
      <c r="P149" s="159">
        <f t="shared" si="0"/>
        <v>0</v>
      </c>
      <c r="Q149" s="159">
        <v>0</v>
      </c>
      <c r="R149" s="159">
        <f t="shared" si="1"/>
        <v>0</v>
      </c>
      <c r="S149" s="159">
        <v>0</v>
      </c>
      <c r="T149" s="160">
        <f t="shared" si="2"/>
        <v>0</v>
      </c>
      <c r="U149" s="28"/>
      <c r="V149" s="28"/>
      <c r="W149" s="28"/>
      <c r="X149" s="28"/>
      <c r="Y149" s="28"/>
      <c r="Z149" s="28"/>
      <c r="AA149" s="28"/>
      <c r="AB149" s="28"/>
      <c r="AC149" s="28"/>
      <c r="AD149" s="28"/>
      <c r="AE149" s="28"/>
      <c r="AR149" s="161" t="s">
        <v>243</v>
      </c>
      <c r="AT149" s="161" t="s">
        <v>177</v>
      </c>
      <c r="AU149" s="161" t="s">
        <v>80</v>
      </c>
      <c r="AY149" s="16" t="s">
        <v>175</v>
      </c>
      <c r="BE149" s="162">
        <f t="shared" si="3"/>
        <v>0</v>
      </c>
      <c r="BF149" s="162">
        <f t="shared" si="4"/>
        <v>0</v>
      </c>
      <c r="BG149" s="162">
        <f t="shared" si="5"/>
        <v>0</v>
      </c>
      <c r="BH149" s="162">
        <f t="shared" si="6"/>
        <v>0</v>
      </c>
      <c r="BI149" s="162">
        <f t="shared" si="7"/>
        <v>0</v>
      </c>
      <c r="BJ149" s="16" t="s">
        <v>80</v>
      </c>
      <c r="BK149" s="162">
        <f t="shared" si="8"/>
        <v>0</v>
      </c>
      <c r="BL149" s="16" t="s">
        <v>243</v>
      </c>
      <c r="BM149" s="161" t="s">
        <v>135</v>
      </c>
    </row>
    <row r="150" spans="1:65" s="2" customFormat="1" ht="16.5" customHeight="1" x14ac:dyDescent="0.2">
      <c r="A150" s="28"/>
      <c r="B150" s="149"/>
      <c r="C150" s="150" t="s">
        <v>119</v>
      </c>
      <c r="D150" s="364" t="s">
        <v>177</v>
      </c>
      <c r="E150" s="365" t="s">
        <v>1155</v>
      </c>
      <c r="F150" s="366" t="s">
        <v>1156</v>
      </c>
      <c r="G150" s="367" t="s">
        <v>548</v>
      </c>
      <c r="H150" s="368">
        <v>1.2</v>
      </c>
      <c r="I150" s="155"/>
      <c r="J150" s="155"/>
      <c r="K150" s="156"/>
      <c r="L150" s="29"/>
      <c r="M150" s="157" t="s">
        <v>1</v>
      </c>
      <c r="N150" s="158" t="s">
        <v>35</v>
      </c>
      <c r="O150" s="159">
        <v>0</v>
      </c>
      <c r="P150" s="159">
        <f t="shared" si="0"/>
        <v>0</v>
      </c>
      <c r="Q150" s="159">
        <v>0</v>
      </c>
      <c r="R150" s="159">
        <f t="shared" si="1"/>
        <v>0</v>
      </c>
      <c r="S150" s="159">
        <v>0</v>
      </c>
      <c r="T150" s="160">
        <f t="shared" si="2"/>
        <v>0</v>
      </c>
      <c r="U150" s="28"/>
      <c r="V150" s="28"/>
      <c r="W150" s="28"/>
      <c r="X150" s="28"/>
      <c r="Y150" s="28"/>
      <c r="Z150" s="28"/>
      <c r="AA150" s="28"/>
      <c r="AB150" s="28"/>
      <c r="AC150" s="28"/>
      <c r="AD150" s="28"/>
      <c r="AE150" s="28"/>
      <c r="AR150" s="161" t="s">
        <v>243</v>
      </c>
      <c r="AT150" s="161" t="s">
        <v>177</v>
      </c>
      <c r="AU150" s="161" t="s">
        <v>80</v>
      </c>
      <c r="AY150" s="16" t="s">
        <v>175</v>
      </c>
      <c r="BE150" s="162">
        <f t="shared" si="3"/>
        <v>0</v>
      </c>
      <c r="BF150" s="162">
        <f t="shared" si="4"/>
        <v>0</v>
      </c>
      <c r="BG150" s="162">
        <f t="shared" si="5"/>
        <v>0</v>
      </c>
      <c r="BH150" s="162">
        <f t="shared" si="6"/>
        <v>0</v>
      </c>
      <c r="BI150" s="162">
        <f t="shared" si="7"/>
        <v>0</v>
      </c>
      <c r="BJ150" s="16" t="s">
        <v>80</v>
      </c>
      <c r="BK150" s="162">
        <f t="shared" si="8"/>
        <v>0</v>
      </c>
      <c r="BL150" s="16" t="s">
        <v>243</v>
      </c>
      <c r="BM150" s="161" t="s">
        <v>296</v>
      </c>
    </row>
    <row r="151" spans="1:65" s="2" customFormat="1" ht="33" customHeight="1" x14ac:dyDescent="0.2">
      <c r="A151" s="28"/>
      <c r="B151" s="149"/>
      <c r="C151" s="150" t="s">
        <v>121</v>
      </c>
      <c r="D151" s="150" t="s">
        <v>177</v>
      </c>
      <c r="E151" s="151" t="s">
        <v>1157</v>
      </c>
      <c r="F151" s="152" t="s">
        <v>1158</v>
      </c>
      <c r="G151" s="153" t="s">
        <v>548</v>
      </c>
      <c r="H151" s="154">
        <v>1</v>
      </c>
      <c r="I151" s="155"/>
      <c r="J151" s="155"/>
      <c r="K151" s="156"/>
      <c r="L151" s="29"/>
      <c r="M151" s="157" t="s">
        <v>1</v>
      </c>
      <c r="N151" s="158" t="s">
        <v>35</v>
      </c>
      <c r="O151" s="159">
        <v>0</v>
      </c>
      <c r="P151" s="159">
        <f t="shared" si="0"/>
        <v>0</v>
      </c>
      <c r="Q151" s="159">
        <v>0</v>
      </c>
      <c r="R151" s="159">
        <f t="shared" si="1"/>
        <v>0</v>
      </c>
      <c r="S151" s="159">
        <v>0</v>
      </c>
      <c r="T151" s="160">
        <f t="shared" si="2"/>
        <v>0</v>
      </c>
      <c r="U151" s="28"/>
      <c r="V151" s="28"/>
      <c r="W151" s="28"/>
      <c r="X151" s="28"/>
      <c r="Y151" s="28"/>
      <c r="Z151" s="28"/>
      <c r="AA151" s="28"/>
      <c r="AB151" s="28"/>
      <c r="AC151" s="28"/>
      <c r="AD151" s="28"/>
      <c r="AE151" s="28"/>
      <c r="AR151" s="161" t="s">
        <v>243</v>
      </c>
      <c r="AT151" s="161" t="s">
        <v>177</v>
      </c>
      <c r="AU151" s="161" t="s">
        <v>80</v>
      </c>
      <c r="AY151" s="16" t="s">
        <v>175</v>
      </c>
      <c r="BE151" s="162">
        <f t="shared" si="3"/>
        <v>0</v>
      </c>
      <c r="BF151" s="162">
        <f t="shared" si="4"/>
        <v>0</v>
      </c>
      <c r="BG151" s="162">
        <f t="shared" si="5"/>
        <v>0</v>
      </c>
      <c r="BH151" s="162">
        <f t="shared" si="6"/>
        <v>0</v>
      </c>
      <c r="BI151" s="162">
        <f t="shared" si="7"/>
        <v>0</v>
      </c>
      <c r="BJ151" s="16" t="s">
        <v>80</v>
      </c>
      <c r="BK151" s="162">
        <f t="shared" si="8"/>
        <v>0</v>
      </c>
      <c r="BL151" s="16" t="s">
        <v>243</v>
      </c>
      <c r="BM151" s="161" t="s">
        <v>304</v>
      </c>
    </row>
    <row r="152" spans="1:65" s="2" customFormat="1" ht="24.2" customHeight="1" x14ac:dyDescent="0.2">
      <c r="A152" s="28"/>
      <c r="B152" s="149"/>
      <c r="C152" s="150" t="s">
        <v>123</v>
      </c>
      <c r="D152" s="150" t="s">
        <v>177</v>
      </c>
      <c r="E152" s="151" t="s">
        <v>1159</v>
      </c>
      <c r="F152" s="152" t="s">
        <v>1160</v>
      </c>
      <c r="G152" s="153" t="s">
        <v>275</v>
      </c>
      <c r="H152" s="154">
        <v>1</v>
      </c>
      <c r="I152" s="155"/>
      <c r="J152" s="155"/>
      <c r="K152" s="156"/>
      <c r="L152" s="29"/>
      <c r="M152" s="157" t="s">
        <v>1</v>
      </c>
      <c r="N152" s="158" t="s">
        <v>35</v>
      </c>
      <c r="O152" s="159">
        <v>0</v>
      </c>
      <c r="P152" s="159">
        <f t="shared" si="0"/>
        <v>0</v>
      </c>
      <c r="Q152" s="159">
        <v>0</v>
      </c>
      <c r="R152" s="159">
        <f t="shared" si="1"/>
        <v>0</v>
      </c>
      <c r="S152" s="159">
        <v>0</v>
      </c>
      <c r="T152" s="160">
        <f t="shared" si="2"/>
        <v>0</v>
      </c>
      <c r="U152" s="28"/>
      <c r="V152" s="28"/>
      <c r="W152" s="28"/>
      <c r="X152" s="28"/>
      <c r="Y152" s="28"/>
      <c r="Z152" s="28"/>
      <c r="AA152" s="28"/>
      <c r="AB152" s="28"/>
      <c r="AC152" s="28"/>
      <c r="AD152" s="28"/>
      <c r="AE152" s="28"/>
      <c r="AR152" s="161" t="s">
        <v>243</v>
      </c>
      <c r="AT152" s="161" t="s">
        <v>177</v>
      </c>
      <c r="AU152" s="161" t="s">
        <v>80</v>
      </c>
      <c r="AY152" s="16" t="s">
        <v>175</v>
      </c>
      <c r="BE152" s="162">
        <f t="shared" si="3"/>
        <v>0</v>
      </c>
      <c r="BF152" s="162">
        <f t="shared" si="4"/>
        <v>0</v>
      </c>
      <c r="BG152" s="162">
        <f t="shared" si="5"/>
        <v>0</v>
      </c>
      <c r="BH152" s="162">
        <f t="shared" si="6"/>
        <v>0</v>
      </c>
      <c r="BI152" s="162">
        <f t="shared" si="7"/>
        <v>0</v>
      </c>
      <c r="BJ152" s="16" t="s">
        <v>80</v>
      </c>
      <c r="BK152" s="162">
        <f t="shared" si="8"/>
        <v>0</v>
      </c>
      <c r="BL152" s="16" t="s">
        <v>243</v>
      </c>
      <c r="BM152" s="161" t="s">
        <v>318</v>
      </c>
    </row>
    <row r="153" spans="1:65" s="2" customFormat="1" ht="24.2" customHeight="1" x14ac:dyDescent="0.2">
      <c r="A153" s="28"/>
      <c r="B153" s="149"/>
      <c r="C153" s="178" t="s">
        <v>243</v>
      </c>
      <c r="D153" s="178" t="s">
        <v>324</v>
      </c>
      <c r="E153" s="179" t="s">
        <v>1161</v>
      </c>
      <c r="F153" s="180" t="s">
        <v>1162</v>
      </c>
      <c r="G153" s="181" t="s">
        <v>275</v>
      </c>
      <c r="H153" s="182">
        <v>1</v>
      </c>
      <c r="I153" s="183"/>
      <c r="J153" s="183"/>
      <c r="K153" s="184"/>
      <c r="L153" s="185"/>
      <c r="M153" s="186" t="s">
        <v>1</v>
      </c>
      <c r="N153" s="187" t="s">
        <v>35</v>
      </c>
      <c r="O153" s="159">
        <v>0</v>
      </c>
      <c r="P153" s="159">
        <f t="shared" si="0"/>
        <v>0</v>
      </c>
      <c r="Q153" s="159">
        <v>0</v>
      </c>
      <c r="R153" s="159">
        <f t="shared" si="1"/>
        <v>0</v>
      </c>
      <c r="S153" s="159">
        <v>0</v>
      </c>
      <c r="T153" s="160">
        <f t="shared" si="2"/>
        <v>0</v>
      </c>
      <c r="U153" s="28"/>
      <c r="V153" s="28"/>
      <c r="W153" s="28"/>
      <c r="X153" s="28"/>
      <c r="Y153" s="28"/>
      <c r="Z153" s="28"/>
      <c r="AA153" s="28"/>
      <c r="AB153" s="28"/>
      <c r="AC153" s="28"/>
      <c r="AD153" s="28"/>
      <c r="AE153" s="28"/>
      <c r="AR153" s="161" t="s">
        <v>327</v>
      </c>
      <c r="AT153" s="161" t="s">
        <v>324</v>
      </c>
      <c r="AU153" s="161" t="s">
        <v>80</v>
      </c>
      <c r="AY153" s="16" t="s">
        <v>175</v>
      </c>
      <c r="BE153" s="162">
        <f t="shared" si="3"/>
        <v>0</v>
      </c>
      <c r="BF153" s="162">
        <f t="shared" si="4"/>
        <v>0</v>
      </c>
      <c r="BG153" s="162">
        <f t="shared" si="5"/>
        <v>0</v>
      </c>
      <c r="BH153" s="162">
        <f t="shared" si="6"/>
        <v>0</v>
      </c>
      <c r="BI153" s="162">
        <f t="shared" si="7"/>
        <v>0</v>
      </c>
      <c r="BJ153" s="16" t="s">
        <v>80</v>
      </c>
      <c r="BK153" s="162">
        <f t="shared" si="8"/>
        <v>0</v>
      </c>
      <c r="BL153" s="16" t="s">
        <v>243</v>
      </c>
      <c r="BM153" s="161" t="s">
        <v>327</v>
      </c>
    </row>
    <row r="154" spans="1:65" s="2" customFormat="1" ht="24.2" customHeight="1" x14ac:dyDescent="0.2">
      <c r="A154" s="28"/>
      <c r="B154" s="149"/>
      <c r="C154" s="178" t="s">
        <v>247</v>
      </c>
      <c r="D154" s="178" t="s">
        <v>324</v>
      </c>
      <c r="E154" s="179" t="s">
        <v>1163</v>
      </c>
      <c r="F154" s="180" t="s">
        <v>1164</v>
      </c>
      <c r="G154" s="181" t="s">
        <v>275</v>
      </c>
      <c r="H154" s="182">
        <v>1</v>
      </c>
      <c r="I154" s="183"/>
      <c r="J154" s="183"/>
      <c r="K154" s="184"/>
      <c r="L154" s="185"/>
      <c r="M154" s="186" t="s">
        <v>1</v>
      </c>
      <c r="N154" s="187" t="s">
        <v>35</v>
      </c>
      <c r="O154" s="159">
        <v>0</v>
      </c>
      <c r="P154" s="159">
        <f t="shared" si="0"/>
        <v>0</v>
      </c>
      <c r="Q154" s="159">
        <v>0</v>
      </c>
      <c r="R154" s="159">
        <f t="shared" si="1"/>
        <v>0</v>
      </c>
      <c r="S154" s="159">
        <v>0</v>
      </c>
      <c r="T154" s="160">
        <f t="shared" si="2"/>
        <v>0</v>
      </c>
      <c r="U154" s="28"/>
      <c r="V154" s="28"/>
      <c r="W154" s="28"/>
      <c r="X154" s="28"/>
      <c r="Y154" s="28"/>
      <c r="Z154" s="28"/>
      <c r="AA154" s="28"/>
      <c r="AB154" s="28"/>
      <c r="AC154" s="28"/>
      <c r="AD154" s="28"/>
      <c r="AE154" s="28"/>
      <c r="AR154" s="161" t="s">
        <v>327</v>
      </c>
      <c r="AT154" s="161" t="s">
        <v>324</v>
      </c>
      <c r="AU154" s="161" t="s">
        <v>80</v>
      </c>
      <c r="AY154" s="16" t="s">
        <v>175</v>
      </c>
      <c r="BE154" s="162">
        <f t="shared" si="3"/>
        <v>0</v>
      </c>
      <c r="BF154" s="162">
        <f t="shared" si="4"/>
        <v>0</v>
      </c>
      <c r="BG154" s="162">
        <f t="shared" si="5"/>
        <v>0</v>
      </c>
      <c r="BH154" s="162">
        <f t="shared" si="6"/>
        <v>0</v>
      </c>
      <c r="BI154" s="162">
        <f t="shared" si="7"/>
        <v>0</v>
      </c>
      <c r="BJ154" s="16" t="s">
        <v>80</v>
      </c>
      <c r="BK154" s="162">
        <f t="shared" si="8"/>
        <v>0</v>
      </c>
      <c r="BL154" s="16" t="s">
        <v>243</v>
      </c>
      <c r="BM154" s="161" t="s">
        <v>338</v>
      </c>
    </row>
    <row r="155" spans="1:65" s="2" customFormat="1" ht="21.75" customHeight="1" x14ac:dyDescent="0.2">
      <c r="A155" s="28"/>
      <c r="B155" s="149"/>
      <c r="C155" s="150" t="s">
        <v>255</v>
      </c>
      <c r="D155" s="150" t="s">
        <v>177</v>
      </c>
      <c r="E155" s="151" t="s">
        <v>1165</v>
      </c>
      <c r="F155" s="152" t="s">
        <v>1166</v>
      </c>
      <c r="G155" s="153" t="s">
        <v>349</v>
      </c>
      <c r="H155" s="154">
        <v>51.996000000000002</v>
      </c>
      <c r="I155" s="155"/>
      <c r="J155" s="155"/>
      <c r="K155" s="156"/>
      <c r="L155" s="29"/>
      <c r="M155" s="157" t="s">
        <v>1</v>
      </c>
      <c r="N155" s="158" t="s">
        <v>35</v>
      </c>
      <c r="O155" s="159">
        <v>0</v>
      </c>
      <c r="P155" s="159">
        <f t="shared" si="0"/>
        <v>0</v>
      </c>
      <c r="Q155" s="159">
        <v>0</v>
      </c>
      <c r="R155" s="159">
        <f t="shared" si="1"/>
        <v>0</v>
      </c>
      <c r="S155" s="159">
        <v>0</v>
      </c>
      <c r="T155" s="160">
        <f t="shared" si="2"/>
        <v>0</v>
      </c>
      <c r="U155" s="28"/>
      <c r="V155" s="28"/>
      <c r="W155" s="28"/>
      <c r="X155" s="28"/>
      <c r="Y155" s="28"/>
      <c r="Z155" s="28"/>
      <c r="AA155" s="28"/>
      <c r="AB155" s="28"/>
      <c r="AC155" s="28"/>
      <c r="AD155" s="28"/>
      <c r="AE155" s="28"/>
      <c r="AR155" s="161" t="s">
        <v>243</v>
      </c>
      <c r="AT155" s="161" t="s">
        <v>177</v>
      </c>
      <c r="AU155" s="161" t="s">
        <v>80</v>
      </c>
      <c r="AY155" s="16" t="s">
        <v>175</v>
      </c>
      <c r="BE155" s="162">
        <f t="shared" si="3"/>
        <v>0</v>
      </c>
      <c r="BF155" s="162">
        <f t="shared" si="4"/>
        <v>0</v>
      </c>
      <c r="BG155" s="162">
        <f t="shared" si="5"/>
        <v>0</v>
      </c>
      <c r="BH155" s="162">
        <f t="shared" si="6"/>
        <v>0</v>
      </c>
      <c r="BI155" s="162">
        <f t="shared" si="7"/>
        <v>0</v>
      </c>
      <c r="BJ155" s="16" t="s">
        <v>80</v>
      </c>
      <c r="BK155" s="162">
        <f t="shared" si="8"/>
        <v>0</v>
      </c>
      <c r="BL155" s="16" t="s">
        <v>243</v>
      </c>
      <c r="BM155" s="161" t="s">
        <v>346</v>
      </c>
    </row>
    <row r="156" spans="1:65" s="12" customFormat="1" ht="22.9" customHeight="1" x14ac:dyDescent="0.2">
      <c r="B156" s="137"/>
      <c r="D156" s="138" t="s">
        <v>68</v>
      </c>
      <c r="E156" s="147" t="s">
        <v>1167</v>
      </c>
      <c r="F156" s="147" t="s">
        <v>1168</v>
      </c>
      <c r="J156" s="148"/>
      <c r="L156" s="137"/>
      <c r="M156" s="141"/>
      <c r="N156" s="142"/>
      <c r="O156" s="142"/>
      <c r="P156" s="143">
        <f>SUM(P157:P164)</f>
        <v>0</v>
      </c>
      <c r="Q156" s="142"/>
      <c r="R156" s="143">
        <f>SUM(R157:R164)</f>
        <v>0</v>
      </c>
      <c r="S156" s="142"/>
      <c r="T156" s="144">
        <f>SUM(T157:T164)</f>
        <v>0</v>
      </c>
      <c r="AR156" s="138" t="s">
        <v>80</v>
      </c>
      <c r="AT156" s="145" t="s">
        <v>68</v>
      </c>
      <c r="AU156" s="145" t="s">
        <v>76</v>
      </c>
      <c r="AY156" s="138" t="s">
        <v>175</v>
      </c>
      <c r="BK156" s="146">
        <f>SUM(BK157:BK164)</f>
        <v>0</v>
      </c>
    </row>
    <row r="157" spans="1:65" s="2" customFormat="1" ht="21.75" customHeight="1" x14ac:dyDescent="0.2">
      <c r="A157" s="28"/>
      <c r="B157" s="149"/>
      <c r="C157" s="150" t="s">
        <v>7</v>
      </c>
      <c r="D157" s="150" t="s">
        <v>177</v>
      </c>
      <c r="E157" s="151" t="s">
        <v>1169</v>
      </c>
      <c r="F157" s="152" t="s">
        <v>1170</v>
      </c>
      <c r="G157" s="153" t="s">
        <v>250</v>
      </c>
      <c r="H157" s="154">
        <v>212</v>
      </c>
      <c r="I157" s="155"/>
      <c r="J157" s="155"/>
      <c r="K157" s="156"/>
      <c r="L157" s="29"/>
      <c r="M157" s="157" t="s">
        <v>1</v>
      </c>
      <c r="N157" s="158" t="s">
        <v>35</v>
      </c>
      <c r="O157" s="159">
        <v>0</v>
      </c>
      <c r="P157" s="159">
        <f t="shared" ref="P157:P164" si="9">O157*H157</f>
        <v>0</v>
      </c>
      <c r="Q157" s="159">
        <v>0</v>
      </c>
      <c r="R157" s="159">
        <f t="shared" ref="R157:R164" si="10">Q157*H157</f>
        <v>0</v>
      </c>
      <c r="S157" s="159">
        <v>0</v>
      </c>
      <c r="T157" s="160">
        <f t="shared" ref="T157:T164" si="11">S157*H157</f>
        <v>0</v>
      </c>
      <c r="U157" s="28"/>
      <c r="V157" s="28"/>
      <c r="W157" s="28"/>
      <c r="X157" s="28"/>
      <c r="Y157" s="28"/>
      <c r="Z157" s="28"/>
      <c r="AA157" s="28"/>
      <c r="AB157" s="28"/>
      <c r="AC157" s="28"/>
      <c r="AD157" s="28"/>
      <c r="AE157" s="28"/>
      <c r="AR157" s="161" t="s">
        <v>243</v>
      </c>
      <c r="AT157" s="161" t="s">
        <v>177</v>
      </c>
      <c r="AU157" s="161" t="s">
        <v>80</v>
      </c>
      <c r="AY157" s="16" t="s">
        <v>175</v>
      </c>
      <c r="BE157" s="162">
        <f t="shared" ref="BE157:BE164" si="12">IF(N157="základná",J157,0)</f>
        <v>0</v>
      </c>
      <c r="BF157" s="162">
        <f t="shared" ref="BF157:BF164" si="13">IF(N157="znížená",J157,0)</f>
        <v>0</v>
      </c>
      <c r="BG157" s="162">
        <f t="shared" ref="BG157:BG164" si="14">IF(N157="zákl. prenesená",J157,0)</f>
        <v>0</v>
      </c>
      <c r="BH157" s="162">
        <f t="shared" ref="BH157:BH164" si="15">IF(N157="zníž. prenesená",J157,0)</f>
        <v>0</v>
      </c>
      <c r="BI157" s="162">
        <f t="shared" ref="BI157:BI164" si="16">IF(N157="nulová",J157,0)</f>
        <v>0</v>
      </c>
      <c r="BJ157" s="16" t="s">
        <v>80</v>
      </c>
      <c r="BK157" s="162">
        <f t="shared" ref="BK157:BK164" si="17">ROUND(I157*H157,2)</f>
        <v>0</v>
      </c>
      <c r="BL157" s="16" t="s">
        <v>243</v>
      </c>
      <c r="BM157" s="161" t="s">
        <v>357</v>
      </c>
    </row>
    <row r="158" spans="1:65" s="2" customFormat="1" ht="21.75" customHeight="1" x14ac:dyDescent="0.2">
      <c r="A158" s="28"/>
      <c r="B158" s="149"/>
      <c r="C158" s="150" t="s">
        <v>127</v>
      </c>
      <c r="D158" s="150" t="s">
        <v>177</v>
      </c>
      <c r="E158" s="151" t="s">
        <v>1171</v>
      </c>
      <c r="F158" s="152" t="s">
        <v>1172</v>
      </c>
      <c r="G158" s="153" t="s">
        <v>250</v>
      </c>
      <c r="H158" s="154">
        <v>54</v>
      </c>
      <c r="I158" s="155"/>
      <c r="J158" s="155"/>
      <c r="K158" s="156"/>
      <c r="L158" s="29"/>
      <c r="M158" s="157" t="s">
        <v>1</v>
      </c>
      <c r="N158" s="158" t="s">
        <v>35</v>
      </c>
      <c r="O158" s="159">
        <v>0</v>
      </c>
      <c r="P158" s="159">
        <f t="shared" si="9"/>
        <v>0</v>
      </c>
      <c r="Q158" s="159">
        <v>0</v>
      </c>
      <c r="R158" s="159">
        <f t="shared" si="10"/>
        <v>0</v>
      </c>
      <c r="S158" s="159">
        <v>0</v>
      </c>
      <c r="T158" s="160">
        <f t="shared" si="11"/>
        <v>0</v>
      </c>
      <c r="U158" s="28"/>
      <c r="V158" s="28"/>
      <c r="W158" s="28"/>
      <c r="X158" s="28"/>
      <c r="Y158" s="28"/>
      <c r="Z158" s="28"/>
      <c r="AA158" s="28"/>
      <c r="AB158" s="28"/>
      <c r="AC158" s="28"/>
      <c r="AD158" s="28"/>
      <c r="AE158" s="28"/>
      <c r="AR158" s="161" t="s">
        <v>243</v>
      </c>
      <c r="AT158" s="161" t="s">
        <v>177</v>
      </c>
      <c r="AU158" s="161" t="s">
        <v>80</v>
      </c>
      <c r="AY158" s="16" t="s">
        <v>175</v>
      </c>
      <c r="BE158" s="162">
        <f t="shared" si="12"/>
        <v>0</v>
      </c>
      <c r="BF158" s="162">
        <f t="shared" si="13"/>
        <v>0</v>
      </c>
      <c r="BG158" s="162">
        <f t="shared" si="14"/>
        <v>0</v>
      </c>
      <c r="BH158" s="162">
        <f t="shared" si="15"/>
        <v>0</v>
      </c>
      <c r="BI158" s="162">
        <f t="shared" si="16"/>
        <v>0</v>
      </c>
      <c r="BJ158" s="16" t="s">
        <v>80</v>
      </c>
      <c r="BK158" s="162">
        <f t="shared" si="17"/>
        <v>0</v>
      </c>
      <c r="BL158" s="16" t="s">
        <v>243</v>
      </c>
      <c r="BM158" s="161" t="s">
        <v>367</v>
      </c>
    </row>
    <row r="159" spans="1:65" s="2" customFormat="1" ht="21.75" customHeight="1" x14ac:dyDescent="0.2">
      <c r="A159" s="28"/>
      <c r="B159" s="149"/>
      <c r="C159" s="150" t="s">
        <v>129</v>
      </c>
      <c r="D159" s="150" t="s">
        <v>177</v>
      </c>
      <c r="E159" s="151" t="s">
        <v>1173</v>
      </c>
      <c r="F159" s="152" t="s">
        <v>1174</v>
      </c>
      <c r="G159" s="153" t="s">
        <v>250</v>
      </c>
      <c r="H159" s="154">
        <v>26</v>
      </c>
      <c r="I159" s="155"/>
      <c r="J159" s="155"/>
      <c r="K159" s="156"/>
      <c r="L159" s="29"/>
      <c r="M159" s="157" t="s">
        <v>1</v>
      </c>
      <c r="N159" s="158" t="s">
        <v>35</v>
      </c>
      <c r="O159" s="159">
        <v>0</v>
      </c>
      <c r="P159" s="159">
        <f t="shared" si="9"/>
        <v>0</v>
      </c>
      <c r="Q159" s="159">
        <v>0</v>
      </c>
      <c r="R159" s="159">
        <f t="shared" si="10"/>
        <v>0</v>
      </c>
      <c r="S159" s="159">
        <v>0</v>
      </c>
      <c r="T159" s="160">
        <f t="shared" si="11"/>
        <v>0</v>
      </c>
      <c r="U159" s="28"/>
      <c r="V159" s="28"/>
      <c r="W159" s="28"/>
      <c r="X159" s="28"/>
      <c r="Y159" s="28"/>
      <c r="Z159" s="28"/>
      <c r="AA159" s="28"/>
      <c r="AB159" s="28"/>
      <c r="AC159" s="28"/>
      <c r="AD159" s="28"/>
      <c r="AE159" s="28"/>
      <c r="AR159" s="161" t="s">
        <v>243</v>
      </c>
      <c r="AT159" s="161" t="s">
        <v>177</v>
      </c>
      <c r="AU159" s="161" t="s">
        <v>80</v>
      </c>
      <c r="AY159" s="16" t="s">
        <v>175</v>
      </c>
      <c r="BE159" s="162">
        <f t="shared" si="12"/>
        <v>0</v>
      </c>
      <c r="BF159" s="162">
        <f t="shared" si="13"/>
        <v>0</v>
      </c>
      <c r="BG159" s="162">
        <f t="shared" si="14"/>
        <v>0</v>
      </c>
      <c r="BH159" s="162">
        <f t="shared" si="15"/>
        <v>0</v>
      </c>
      <c r="BI159" s="162">
        <f t="shared" si="16"/>
        <v>0</v>
      </c>
      <c r="BJ159" s="16" t="s">
        <v>80</v>
      </c>
      <c r="BK159" s="162">
        <f t="shared" si="17"/>
        <v>0</v>
      </c>
      <c r="BL159" s="16" t="s">
        <v>243</v>
      </c>
      <c r="BM159" s="161" t="s">
        <v>376</v>
      </c>
    </row>
    <row r="160" spans="1:65" s="2" customFormat="1" ht="21.75" customHeight="1" x14ac:dyDescent="0.2">
      <c r="A160" s="28"/>
      <c r="B160" s="149"/>
      <c r="C160" s="150" t="s">
        <v>132</v>
      </c>
      <c r="D160" s="150" t="s">
        <v>177</v>
      </c>
      <c r="E160" s="151" t="s">
        <v>1175</v>
      </c>
      <c r="F160" s="152" t="s">
        <v>1176</v>
      </c>
      <c r="G160" s="153" t="s">
        <v>250</v>
      </c>
      <c r="H160" s="154">
        <v>28</v>
      </c>
      <c r="I160" s="155"/>
      <c r="J160" s="155"/>
      <c r="K160" s="156"/>
      <c r="L160" s="29"/>
      <c r="M160" s="157" t="s">
        <v>1</v>
      </c>
      <c r="N160" s="158" t="s">
        <v>35</v>
      </c>
      <c r="O160" s="159">
        <v>0</v>
      </c>
      <c r="P160" s="159">
        <f t="shared" si="9"/>
        <v>0</v>
      </c>
      <c r="Q160" s="159">
        <v>0</v>
      </c>
      <c r="R160" s="159">
        <f t="shared" si="10"/>
        <v>0</v>
      </c>
      <c r="S160" s="159">
        <v>0</v>
      </c>
      <c r="T160" s="160">
        <f t="shared" si="11"/>
        <v>0</v>
      </c>
      <c r="U160" s="28"/>
      <c r="V160" s="28"/>
      <c r="W160" s="28"/>
      <c r="X160" s="28"/>
      <c r="Y160" s="28"/>
      <c r="Z160" s="28"/>
      <c r="AA160" s="28"/>
      <c r="AB160" s="28"/>
      <c r="AC160" s="28"/>
      <c r="AD160" s="28"/>
      <c r="AE160" s="28"/>
      <c r="AR160" s="161" t="s">
        <v>243</v>
      </c>
      <c r="AT160" s="161" t="s">
        <v>177</v>
      </c>
      <c r="AU160" s="161" t="s">
        <v>80</v>
      </c>
      <c r="AY160" s="16" t="s">
        <v>175</v>
      </c>
      <c r="BE160" s="162">
        <f t="shared" si="12"/>
        <v>0</v>
      </c>
      <c r="BF160" s="162">
        <f t="shared" si="13"/>
        <v>0</v>
      </c>
      <c r="BG160" s="162">
        <f t="shared" si="14"/>
        <v>0</v>
      </c>
      <c r="BH160" s="162">
        <f t="shared" si="15"/>
        <v>0</v>
      </c>
      <c r="BI160" s="162">
        <f t="shared" si="16"/>
        <v>0</v>
      </c>
      <c r="BJ160" s="16" t="s">
        <v>80</v>
      </c>
      <c r="BK160" s="162">
        <f t="shared" si="17"/>
        <v>0</v>
      </c>
      <c r="BL160" s="16" t="s">
        <v>243</v>
      </c>
      <c r="BM160" s="161" t="s">
        <v>386</v>
      </c>
    </row>
    <row r="161" spans="1:65" s="2" customFormat="1" ht="21.75" customHeight="1" x14ac:dyDescent="0.2">
      <c r="A161" s="28"/>
      <c r="B161" s="149"/>
      <c r="C161" s="150" t="s">
        <v>135</v>
      </c>
      <c r="D161" s="150" t="s">
        <v>177</v>
      </c>
      <c r="E161" s="151" t="s">
        <v>1177</v>
      </c>
      <c r="F161" s="152" t="s">
        <v>1178</v>
      </c>
      <c r="G161" s="153" t="s">
        <v>250</v>
      </c>
      <c r="H161" s="154">
        <v>36</v>
      </c>
      <c r="I161" s="155"/>
      <c r="J161" s="155"/>
      <c r="K161" s="156"/>
      <c r="L161" s="29"/>
      <c r="M161" s="157" t="s">
        <v>1</v>
      </c>
      <c r="N161" s="158" t="s">
        <v>35</v>
      </c>
      <c r="O161" s="159">
        <v>0</v>
      </c>
      <c r="P161" s="159">
        <f t="shared" si="9"/>
        <v>0</v>
      </c>
      <c r="Q161" s="159">
        <v>0</v>
      </c>
      <c r="R161" s="159">
        <f t="shared" si="10"/>
        <v>0</v>
      </c>
      <c r="S161" s="159">
        <v>0</v>
      </c>
      <c r="T161" s="160">
        <f t="shared" si="11"/>
        <v>0</v>
      </c>
      <c r="U161" s="28"/>
      <c r="V161" s="28"/>
      <c r="W161" s="28"/>
      <c r="X161" s="28"/>
      <c r="Y161" s="28"/>
      <c r="Z161" s="28"/>
      <c r="AA161" s="28"/>
      <c r="AB161" s="28"/>
      <c r="AC161" s="28"/>
      <c r="AD161" s="28"/>
      <c r="AE161" s="28"/>
      <c r="AR161" s="161" t="s">
        <v>243</v>
      </c>
      <c r="AT161" s="161" t="s">
        <v>177</v>
      </c>
      <c r="AU161" s="161" t="s">
        <v>80</v>
      </c>
      <c r="AY161" s="16" t="s">
        <v>175</v>
      </c>
      <c r="BE161" s="162">
        <f t="shared" si="12"/>
        <v>0</v>
      </c>
      <c r="BF161" s="162">
        <f t="shared" si="13"/>
        <v>0</v>
      </c>
      <c r="BG161" s="162">
        <f t="shared" si="14"/>
        <v>0</v>
      </c>
      <c r="BH161" s="162">
        <f t="shared" si="15"/>
        <v>0</v>
      </c>
      <c r="BI161" s="162">
        <f t="shared" si="16"/>
        <v>0</v>
      </c>
      <c r="BJ161" s="16" t="s">
        <v>80</v>
      </c>
      <c r="BK161" s="162">
        <f t="shared" si="17"/>
        <v>0</v>
      </c>
      <c r="BL161" s="16" t="s">
        <v>243</v>
      </c>
      <c r="BM161" s="161" t="s">
        <v>396</v>
      </c>
    </row>
    <row r="162" spans="1:65" s="2" customFormat="1" ht="21.75" customHeight="1" x14ac:dyDescent="0.2">
      <c r="A162" s="28"/>
      <c r="B162" s="149"/>
      <c r="C162" s="150" t="s">
        <v>291</v>
      </c>
      <c r="D162" s="150" t="s">
        <v>177</v>
      </c>
      <c r="E162" s="151" t="s">
        <v>1179</v>
      </c>
      <c r="F162" s="152" t="s">
        <v>1180</v>
      </c>
      <c r="G162" s="153" t="s">
        <v>250</v>
      </c>
      <c r="H162" s="154">
        <v>18</v>
      </c>
      <c r="I162" s="155"/>
      <c r="J162" s="155"/>
      <c r="K162" s="156"/>
      <c r="L162" s="29"/>
      <c r="M162" s="157" t="s">
        <v>1</v>
      </c>
      <c r="N162" s="158" t="s">
        <v>35</v>
      </c>
      <c r="O162" s="159">
        <v>0</v>
      </c>
      <c r="P162" s="159">
        <f t="shared" si="9"/>
        <v>0</v>
      </c>
      <c r="Q162" s="159">
        <v>0</v>
      </c>
      <c r="R162" s="159">
        <f t="shared" si="10"/>
        <v>0</v>
      </c>
      <c r="S162" s="159">
        <v>0</v>
      </c>
      <c r="T162" s="160">
        <f t="shared" si="11"/>
        <v>0</v>
      </c>
      <c r="U162" s="28"/>
      <c r="V162" s="28"/>
      <c r="W162" s="28"/>
      <c r="X162" s="28"/>
      <c r="Y162" s="28"/>
      <c r="Z162" s="28"/>
      <c r="AA162" s="28"/>
      <c r="AB162" s="28"/>
      <c r="AC162" s="28"/>
      <c r="AD162" s="28"/>
      <c r="AE162" s="28"/>
      <c r="AR162" s="161" t="s">
        <v>243</v>
      </c>
      <c r="AT162" s="161" t="s">
        <v>177</v>
      </c>
      <c r="AU162" s="161" t="s">
        <v>80</v>
      </c>
      <c r="AY162" s="16" t="s">
        <v>175</v>
      </c>
      <c r="BE162" s="162">
        <f t="shared" si="12"/>
        <v>0</v>
      </c>
      <c r="BF162" s="162">
        <f t="shared" si="13"/>
        <v>0</v>
      </c>
      <c r="BG162" s="162">
        <f t="shared" si="14"/>
        <v>0</v>
      </c>
      <c r="BH162" s="162">
        <f t="shared" si="15"/>
        <v>0</v>
      </c>
      <c r="BI162" s="162">
        <f t="shared" si="16"/>
        <v>0</v>
      </c>
      <c r="BJ162" s="16" t="s">
        <v>80</v>
      </c>
      <c r="BK162" s="162">
        <f t="shared" si="17"/>
        <v>0</v>
      </c>
      <c r="BL162" s="16" t="s">
        <v>243</v>
      </c>
      <c r="BM162" s="161" t="s">
        <v>407</v>
      </c>
    </row>
    <row r="163" spans="1:65" s="2" customFormat="1" ht="21.75" customHeight="1" x14ac:dyDescent="0.2">
      <c r="A163" s="28"/>
      <c r="B163" s="149"/>
      <c r="C163" s="150" t="s">
        <v>296</v>
      </c>
      <c r="D163" s="150" t="s">
        <v>177</v>
      </c>
      <c r="E163" s="151" t="s">
        <v>1181</v>
      </c>
      <c r="F163" s="152" t="s">
        <v>1182</v>
      </c>
      <c r="G163" s="153" t="s">
        <v>250</v>
      </c>
      <c r="H163" s="154">
        <v>374</v>
      </c>
      <c r="I163" s="155"/>
      <c r="J163" s="155"/>
      <c r="K163" s="156"/>
      <c r="L163" s="29"/>
      <c r="M163" s="157" t="s">
        <v>1</v>
      </c>
      <c r="N163" s="158" t="s">
        <v>35</v>
      </c>
      <c r="O163" s="159">
        <v>0</v>
      </c>
      <c r="P163" s="159">
        <f t="shared" si="9"/>
        <v>0</v>
      </c>
      <c r="Q163" s="159">
        <v>0</v>
      </c>
      <c r="R163" s="159">
        <f t="shared" si="10"/>
        <v>0</v>
      </c>
      <c r="S163" s="159">
        <v>0</v>
      </c>
      <c r="T163" s="160">
        <f t="shared" si="11"/>
        <v>0</v>
      </c>
      <c r="U163" s="28"/>
      <c r="V163" s="28"/>
      <c r="W163" s="28"/>
      <c r="X163" s="28"/>
      <c r="Y163" s="28"/>
      <c r="Z163" s="28"/>
      <c r="AA163" s="28"/>
      <c r="AB163" s="28"/>
      <c r="AC163" s="28"/>
      <c r="AD163" s="28"/>
      <c r="AE163" s="28"/>
      <c r="AR163" s="161" t="s">
        <v>243</v>
      </c>
      <c r="AT163" s="161" t="s">
        <v>177</v>
      </c>
      <c r="AU163" s="161" t="s">
        <v>80</v>
      </c>
      <c r="AY163" s="16" t="s">
        <v>175</v>
      </c>
      <c r="BE163" s="162">
        <f t="shared" si="12"/>
        <v>0</v>
      </c>
      <c r="BF163" s="162">
        <f t="shared" si="13"/>
        <v>0</v>
      </c>
      <c r="BG163" s="162">
        <f t="shared" si="14"/>
        <v>0</v>
      </c>
      <c r="BH163" s="162">
        <f t="shared" si="15"/>
        <v>0</v>
      </c>
      <c r="BI163" s="162">
        <f t="shared" si="16"/>
        <v>0</v>
      </c>
      <c r="BJ163" s="16" t="s">
        <v>80</v>
      </c>
      <c r="BK163" s="162">
        <f t="shared" si="17"/>
        <v>0</v>
      </c>
      <c r="BL163" s="16" t="s">
        <v>243</v>
      </c>
      <c r="BM163" s="161" t="s">
        <v>415</v>
      </c>
    </row>
    <row r="164" spans="1:65" s="2" customFormat="1" ht="24.2" customHeight="1" x14ac:dyDescent="0.2">
      <c r="A164" s="28"/>
      <c r="B164" s="149"/>
      <c r="C164" s="150" t="s">
        <v>300</v>
      </c>
      <c r="D164" s="150" t="s">
        <v>177</v>
      </c>
      <c r="E164" s="151" t="s">
        <v>1183</v>
      </c>
      <c r="F164" s="152" t="s">
        <v>1184</v>
      </c>
      <c r="G164" s="153" t="s">
        <v>349</v>
      </c>
      <c r="H164" s="154">
        <v>75.64</v>
      </c>
      <c r="I164" s="155"/>
      <c r="J164" s="155"/>
      <c r="K164" s="156"/>
      <c r="L164" s="29"/>
      <c r="M164" s="157" t="s">
        <v>1</v>
      </c>
      <c r="N164" s="158" t="s">
        <v>35</v>
      </c>
      <c r="O164" s="159">
        <v>0</v>
      </c>
      <c r="P164" s="159">
        <f t="shared" si="9"/>
        <v>0</v>
      </c>
      <c r="Q164" s="159">
        <v>0</v>
      </c>
      <c r="R164" s="159">
        <f t="shared" si="10"/>
        <v>0</v>
      </c>
      <c r="S164" s="159">
        <v>0</v>
      </c>
      <c r="T164" s="160">
        <f t="shared" si="11"/>
        <v>0</v>
      </c>
      <c r="U164" s="28"/>
      <c r="V164" s="28"/>
      <c r="W164" s="28"/>
      <c r="X164" s="28"/>
      <c r="Y164" s="28"/>
      <c r="Z164" s="28"/>
      <c r="AA164" s="28"/>
      <c r="AB164" s="28"/>
      <c r="AC164" s="28"/>
      <c r="AD164" s="28"/>
      <c r="AE164" s="28"/>
      <c r="AR164" s="161" t="s">
        <v>243</v>
      </c>
      <c r="AT164" s="161" t="s">
        <v>177</v>
      </c>
      <c r="AU164" s="161" t="s">
        <v>80</v>
      </c>
      <c r="AY164" s="16" t="s">
        <v>175</v>
      </c>
      <c r="BE164" s="162">
        <f t="shared" si="12"/>
        <v>0</v>
      </c>
      <c r="BF164" s="162">
        <f t="shared" si="13"/>
        <v>0</v>
      </c>
      <c r="BG164" s="162">
        <f t="shared" si="14"/>
        <v>0</v>
      </c>
      <c r="BH164" s="162">
        <f t="shared" si="15"/>
        <v>0</v>
      </c>
      <c r="BI164" s="162">
        <f t="shared" si="16"/>
        <v>0</v>
      </c>
      <c r="BJ164" s="16" t="s">
        <v>80</v>
      </c>
      <c r="BK164" s="162">
        <f t="shared" si="17"/>
        <v>0</v>
      </c>
      <c r="BL164" s="16" t="s">
        <v>243</v>
      </c>
      <c r="BM164" s="161" t="s">
        <v>426</v>
      </c>
    </row>
    <row r="165" spans="1:65" s="12" customFormat="1" ht="22.9" customHeight="1" x14ac:dyDescent="0.2">
      <c r="B165" s="137"/>
      <c r="D165" s="138" t="s">
        <v>68</v>
      </c>
      <c r="E165" s="147" t="s">
        <v>1185</v>
      </c>
      <c r="F165" s="147" t="s">
        <v>1186</v>
      </c>
      <c r="J165" s="148"/>
      <c r="L165" s="137"/>
      <c r="M165" s="141"/>
      <c r="N165" s="142"/>
      <c r="O165" s="142"/>
      <c r="P165" s="143">
        <f>SUM(P166:P190)</f>
        <v>0</v>
      </c>
      <c r="Q165" s="142"/>
      <c r="R165" s="143">
        <f>SUM(R166:R190)</f>
        <v>0</v>
      </c>
      <c r="S165" s="142"/>
      <c r="T165" s="144">
        <f>SUM(T166:T190)</f>
        <v>0</v>
      </c>
      <c r="AR165" s="138" t="s">
        <v>80</v>
      </c>
      <c r="AT165" s="145" t="s">
        <v>68</v>
      </c>
      <c r="AU165" s="145" t="s">
        <v>76</v>
      </c>
      <c r="AY165" s="138" t="s">
        <v>175</v>
      </c>
      <c r="BK165" s="146">
        <f>SUM(BK166:BK190)</f>
        <v>0</v>
      </c>
    </row>
    <row r="166" spans="1:65" s="2" customFormat="1" ht="16.5" customHeight="1" x14ac:dyDescent="0.2">
      <c r="A166" s="28"/>
      <c r="B166" s="149"/>
      <c r="C166" s="150" t="s">
        <v>304</v>
      </c>
      <c r="D166" s="150" t="s">
        <v>177</v>
      </c>
      <c r="E166" s="151" t="s">
        <v>1187</v>
      </c>
      <c r="F166" s="152" t="s">
        <v>1188</v>
      </c>
      <c r="G166" s="153" t="s">
        <v>275</v>
      </c>
      <c r="H166" s="154">
        <v>36</v>
      </c>
      <c r="I166" s="155"/>
      <c r="J166" s="155"/>
      <c r="K166" s="156"/>
      <c r="L166" s="29"/>
      <c r="M166" s="157" t="s">
        <v>1</v>
      </c>
      <c r="N166" s="158" t="s">
        <v>35</v>
      </c>
      <c r="O166" s="159">
        <v>0</v>
      </c>
      <c r="P166" s="159">
        <f t="shared" ref="P166:P190" si="18">O166*H166</f>
        <v>0</v>
      </c>
      <c r="Q166" s="159">
        <v>0</v>
      </c>
      <c r="R166" s="159">
        <f t="shared" ref="R166:R190" si="19">Q166*H166</f>
        <v>0</v>
      </c>
      <c r="S166" s="159">
        <v>0</v>
      </c>
      <c r="T166" s="160">
        <f t="shared" ref="T166:T190" si="20">S166*H166</f>
        <v>0</v>
      </c>
      <c r="U166" s="28"/>
      <c r="V166" s="28"/>
      <c r="W166" s="28"/>
      <c r="X166" s="28"/>
      <c r="Y166" s="28"/>
      <c r="Z166" s="28"/>
      <c r="AA166" s="28"/>
      <c r="AB166" s="28"/>
      <c r="AC166" s="28"/>
      <c r="AD166" s="28"/>
      <c r="AE166" s="28"/>
      <c r="AR166" s="161" t="s">
        <v>243</v>
      </c>
      <c r="AT166" s="161" t="s">
        <v>177</v>
      </c>
      <c r="AU166" s="161" t="s">
        <v>80</v>
      </c>
      <c r="AY166" s="16" t="s">
        <v>175</v>
      </c>
      <c r="BE166" s="162">
        <f t="shared" ref="BE166:BE190" si="21">IF(N166="základná",J166,0)</f>
        <v>0</v>
      </c>
      <c r="BF166" s="162">
        <f t="shared" ref="BF166:BF190" si="22">IF(N166="znížená",J166,0)</f>
        <v>0</v>
      </c>
      <c r="BG166" s="162">
        <f t="shared" ref="BG166:BG190" si="23">IF(N166="zákl. prenesená",J166,0)</f>
        <v>0</v>
      </c>
      <c r="BH166" s="162">
        <f t="shared" ref="BH166:BH190" si="24">IF(N166="zníž. prenesená",J166,0)</f>
        <v>0</v>
      </c>
      <c r="BI166" s="162">
        <f t="shared" ref="BI166:BI190" si="25">IF(N166="nulová",J166,0)</f>
        <v>0</v>
      </c>
      <c r="BJ166" s="16" t="s">
        <v>80</v>
      </c>
      <c r="BK166" s="162">
        <f t="shared" ref="BK166:BK190" si="26">ROUND(I166*H166,2)</f>
        <v>0</v>
      </c>
      <c r="BL166" s="16" t="s">
        <v>243</v>
      </c>
      <c r="BM166" s="161" t="s">
        <v>609</v>
      </c>
    </row>
    <row r="167" spans="1:65" s="2" customFormat="1" ht="16.5" customHeight="1" x14ac:dyDescent="0.2">
      <c r="A167" s="28"/>
      <c r="B167" s="149"/>
      <c r="C167" s="178" t="s">
        <v>310</v>
      </c>
      <c r="D167" s="178" t="s">
        <v>324</v>
      </c>
      <c r="E167" s="179" t="s">
        <v>1189</v>
      </c>
      <c r="F167" s="180" t="s">
        <v>1190</v>
      </c>
      <c r="G167" s="181" t="s">
        <v>275</v>
      </c>
      <c r="H167" s="182">
        <v>36</v>
      </c>
      <c r="I167" s="183"/>
      <c r="J167" s="183"/>
      <c r="K167" s="184"/>
      <c r="L167" s="185"/>
      <c r="M167" s="186" t="s">
        <v>1</v>
      </c>
      <c r="N167" s="187" t="s">
        <v>35</v>
      </c>
      <c r="O167" s="159">
        <v>0</v>
      </c>
      <c r="P167" s="159">
        <f t="shared" si="18"/>
        <v>0</v>
      </c>
      <c r="Q167" s="159">
        <v>0</v>
      </c>
      <c r="R167" s="159">
        <f t="shared" si="19"/>
        <v>0</v>
      </c>
      <c r="S167" s="159">
        <v>0</v>
      </c>
      <c r="T167" s="160">
        <f t="shared" si="20"/>
        <v>0</v>
      </c>
      <c r="U167" s="28"/>
      <c r="V167" s="28"/>
      <c r="W167" s="28"/>
      <c r="X167" s="28"/>
      <c r="Y167" s="28"/>
      <c r="Z167" s="28"/>
      <c r="AA167" s="28"/>
      <c r="AB167" s="28"/>
      <c r="AC167" s="28"/>
      <c r="AD167" s="28"/>
      <c r="AE167" s="28"/>
      <c r="AR167" s="161" t="s">
        <v>327</v>
      </c>
      <c r="AT167" s="161" t="s">
        <v>324</v>
      </c>
      <c r="AU167" s="161" t="s">
        <v>80</v>
      </c>
      <c r="AY167" s="16" t="s">
        <v>175</v>
      </c>
      <c r="BE167" s="162">
        <f t="shared" si="21"/>
        <v>0</v>
      </c>
      <c r="BF167" s="162">
        <f t="shared" si="22"/>
        <v>0</v>
      </c>
      <c r="BG167" s="162">
        <f t="shared" si="23"/>
        <v>0</v>
      </c>
      <c r="BH167" s="162">
        <f t="shared" si="24"/>
        <v>0</v>
      </c>
      <c r="BI167" s="162">
        <f t="shared" si="25"/>
        <v>0</v>
      </c>
      <c r="BJ167" s="16" t="s">
        <v>80</v>
      </c>
      <c r="BK167" s="162">
        <f t="shared" si="26"/>
        <v>0</v>
      </c>
      <c r="BL167" s="16" t="s">
        <v>243</v>
      </c>
      <c r="BM167" s="161" t="s">
        <v>617</v>
      </c>
    </row>
    <row r="168" spans="1:65" s="2" customFormat="1" ht="16.5" customHeight="1" x14ac:dyDescent="0.2">
      <c r="A168" s="28"/>
      <c r="B168" s="149"/>
      <c r="C168" s="150" t="s">
        <v>318</v>
      </c>
      <c r="D168" s="150" t="s">
        <v>177</v>
      </c>
      <c r="E168" s="151" t="s">
        <v>1191</v>
      </c>
      <c r="F168" s="152" t="s">
        <v>1192</v>
      </c>
      <c r="G168" s="153" t="s">
        <v>275</v>
      </c>
      <c r="H168" s="154">
        <v>1</v>
      </c>
      <c r="I168" s="155"/>
      <c r="J168" s="155"/>
      <c r="K168" s="156"/>
      <c r="L168" s="29"/>
      <c r="M168" s="157" t="s">
        <v>1</v>
      </c>
      <c r="N168" s="158" t="s">
        <v>35</v>
      </c>
      <c r="O168" s="159">
        <v>0</v>
      </c>
      <c r="P168" s="159">
        <f t="shared" si="18"/>
        <v>0</v>
      </c>
      <c r="Q168" s="159">
        <v>0</v>
      </c>
      <c r="R168" s="159">
        <f t="shared" si="19"/>
        <v>0</v>
      </c>
      <c r="S168" s="159">
        <v>0</v>
      </c>
      <c r="T168" s="160">
        <f t="shared" si="20"/>
        <v>0</v>
      </c>
      <c r="U168" s="28"/>
      <c r="V168" s="28"/>
      <c r="W168" s="28"/>
      <c r="X168" s="28"/>
      <c r="Y168" s="28"/>
      <c r="Z168" s="28"/>
      <c r="AA168" s="28"/>
      <c r="AB168" s="28"/>
      <c r="AC168" s="28"/>
      <c r="AD168" s="28"/>
      <c r="AE168" s="28"/>
      <c r="AR168" s="161" t="s">
        <v>243</v>
      </c>
      <c r="AT168" s="161" t="s">
        <v>177</v>
      </c>
      <c r="AU168" s="161" t="s">
        <v>80</v>
      </c>
      <c r="AY168" s="16" t="s">
        <v>175</v>
      </c>
      <c r="BE168" s="162">
        <f t="shared" si="21"/>
        <v>0</v>
      </c>
      <c r="BF168" s="162">
        <f t="shared" si="22"/>
        <v>0</v>
      </c>
      <c r="BG168" s="162">
        <f t="shared" si="23"/>
        <v>0</v>
      </c>
      <c r="BH168" s="162">
        <f t="shared" si="24"/>
        <v>0</v>
      </c>
      <c r="BI168" s="162">
        <f t="shared" si="25"/>
        <v>0</v>
      </c>
      <c r="BJ168" s="16" t="s">
        <v>80</v>
      </c>
      <c r="BK168" s="162">
        <f t="shared" si="26"/>
        <v>0</v>
      </c>
      <c r="BL168" s="16" t="s">
        <v>243</v>
      </c>
      <c r="BM168" s="161" t="s">
        <v>625</v>
      </c>
    </row>
    <row r="169" spans="1:65" s="2" customFormat="1" ht="16.5" customHeight="1" x14ac:dyDescent="0.2">
      <c r="A169" s="28"/>
      <c r="B169" s="149"/>
      <c r="C169" s="178" t="s">
        <v>323</v>
      </c>
      <c r="D169" s="178" t="s">
        <v>324</v>
      </c>
      <c r="E169" s="179" t="s">
        <v>1193</v>
      </c>
      <c r="F169" s="180" t="s">
        <v>1194</v>
      </c>
      <c r="G169" s="181" t="s">
        <v>275</v>
      </c>
      <c r="H169" s="182">
        <v>1</v>
      </c>
      <c r="I169" s="183"/>
      <c r="J169" s="183"/>
      <c r="K169" s="184"/>
      <c r="L169" s="185"/>
      <c r="M169" s="186" t="s">
        <v>1</v>
      </c>
      <c r="N169" s="187" t="s">
        <v>35</v>
      </c>
      <c r="O169" s="159">
        <v>0</v>
      </c>
      <c r="P169" s="159">
        <f t="shared" si="18"/>
        <v>0</v>
      </c>
      <c r="Q169" s="159">
        <v>0</v>
      </c>
      <c r="R169" s="159">
        <f t="shared" si="19"/>
        <v>0</v>
      </c>
      <c r="S169" s="159">
        <v>0</v>
      </c>
      <c r="T169" s="160">
        <f t="shared" si="20"/>
        <v>0</v>
      </c>
      <c r="U169" s="28"/>
      <c r="V169" s="28"/>
      <c r="W169" s="28"/>
      <c r="X169" s="28"/>
      <c r="Y169" s="28"/>
      <c r="Z169" s="28"/>
      <c r="AA169" s="28"/>
      <c r="AB169" s="28"/>
      <c r="AC169" s="28"/>
      <c r="AD169" s="28"/>
      <c r="AE169" s="28"/>
      <c r="AR169" s="161" t="s">
        <v>327</v>
      </c>
      <c r="AT169" s="161" t="s">
        <v>324</v>
      </c>
      <c r="AU169" s="161" t="s">
        <v>80</v>
      </c>
      <c r="AY169" s="16" t="s">
        <v>175</v>
      </c>
      <c r="BE169" s="162">
        <f t="shared" si="21"/>
        <v>0</v>
      </c>
      <c r="BF169" s="162">
        <f t="shared" si="22"/>
        <v>0</v>
      </c>
      <c r="BG169" s="162">
        <f t="shared" si="23"/>
        <v>0</v>
      </c>
      <c r="BH169" s="162">
        <f t="shared" si="24"/>
        <v>0</v>
      </c>
      <c r="BI169" s="162">
        <f t="shared" si="25"/>
        <v>0</v>
      </c>
      <c r="BJ169" s="16" t="s">
        <v>80</v>
      </c>
      <c r="BK169" s="162">
        <f t="shared" si="26"/>
        <v>0</v>
      </c>
      <c r="BL169" s="16" t="s">
        <v>243</v>
      </c>
      <c r="BM169" s="161" t="s">
        <v>632</v>
      </c>
    </row>
    <row r="170" spans="1:65" s="2" customFormat="1" ht="24.2" customHeight="1" x14ac:dyDescent="0.2">
      <c r="A170" s="28"/>
      <c r="B170" s="149"/>
      <c r="C170" s="150" t="s">
        <v>327</v>
      </c>
      <c r="D170" s="150" t="s">
        <v>177</v>
      </c>
      <c r="E170" s="151" t="s">
        <v>1195</v>
      </c>
      <c r="F170" s="152" t="s">
        <v>1196</v>
      </c>
      <c r="G170" s="153" t="s">
        <v>275</v>
      </c>
      <c r="H170" s="154">
        <v>2</v>
      </c>
      <c r="I170" s="155"/>
      <c r="J170" s="155"/>
      <c r="K170" s="156"/>
      <c r="L170" s="29"/>
      <c r="M170" s="157" t="s">
        <v>1</v>
      </c>
      <c r="N170" s="158" t="s">
        <v>35</v>
      </c>
      <c r="O170" s="159">
        <v>0</v>
      </c>
      <c r="P170" s="159">
        <f t="shared" si="18"/>
        <v>0</v>
      </c>
      <c r="Q170" s="159">
        <v>0</v>
      </c>
      <c r="R170" s="159">
        <f t="shared" si="19"/>
        <v>0</v>
      </c>
      <c r="S170" s="159">
        <v>0</v>
      </c>
      <c r="T170" s="160">
        <f t="shared" si="20"/>
        <v>0</v>
      </c>
      <c r="U170" s="28"/>
      <c r="V170" s="28"/>
      <c r="W170" s="28"/>
      <c r="X170" s="28"/>
      <c r="Y170" s="28"/>
      <c r="Z170" s="28"/>
      <c r="AA170" s="28"/>
      <c r="AB170" s="28"/>
      <c r="AC170" s="28"/>
      <c r="AD170" s="28"/>
      <c r="AE170" s="28"/>
      <c r="AR170" s="161" t="s">
        <v>243</v>
      </c>
      <c r="AT170" s="161" t="s">
        <v>177</v>
      </c>
      <c r="AU170" s="161" t="s">
        <v>80</v>
      </c>
      <c r="AY170" s="16" t="s">
        <v>175</v>
      </c>
      <c r="BE170" s="162">
        <f t="shared" si="21"/>
        <v>0</v>
      </c>
      <c r="BF170" s="162">
        <f t="shared" si="22"/>
        <v>0</v>
      </c>
      <c r="BG170" s="162">
        <f t="shared" si="23"/>
        <v>0</v>
      </c>
      <c r="BH170" s="162">
        <f t="shared" si="24"/>
        <v>0</v>
      </c>
      <c r="BI170" s="162">
        <f t="shared" si="25"/>
        <v>0</v>
      </c>
      <c r="BJ170" s="16" t="s">
        <v>80</v>
      </c>
      <c r="BK170" s="162">
        <f t="shared" si="26"/>
        <v>0</v>
      </c>
      <c r="BL170" s="16" t="s">
        <v>243</v>
      </c>
      <c r="BM170" s="161" t="s">
        <v>640</v>
      </c>
    </row>
    <row r="171" spans="1:65" s="2" customFormat="1" ht="16.5" customHeight="1" x14ac:dyDescent="0.2">
      <c r="A171" s="28"/>
      <c r="B171" s="149"/>
      <c r="C171" s="178" t="s">
        <v>333</v>
      </c>
      <c r="D171" s="178" t="s">
        <v>324</v>
      </c>
      <c r="E171" s="179" t="s">
        <v>1197</v>
      </c>
      <c r="F171" s="180" t="s">
        <v>1198</v>
      </c>
      <c r="G171" s="181" t="s">
        <v>275</v>
      </c>
      <c r="H171" s="182">
        <v>1</v>
      </c>
      <c r="I171" s="183"/>
      <c r="J171" s="183"/>
      <c r="K171" s="184"/>
      <c r="L171" s="185"/>
      <c r="M171" s="186" t="s">
        <v>1</v>
      </c>
      <c r="N171" s="187" t="s">
        <v>35</v>
      </c>
      <c r="O171" s="159">
        <v>0</v>
      </c>
      <c r="P171" s="159">
        <f t="shared" si="18"/>
        <v>0</v>
      </c>
      <c r="Q171" s="159">
        <v>0</v>
      </c>
      <c r="R171" s="159">
        <f t="shared" si="19"/>
        <v>0</v>
      </c>
      <c r="S171" s="159">
        <v>0</v>
      </c>
      <c r="T171" s="160">
        <f t="shared" si="20"/>
        <v>0</v>
      </c>
      <c r="U171" s="28"/>
      <c r="V171" s="28"/>
      <c r="W171" s="28"/>
      <c r="X171" s="28"/>
      <c r="Y171" s="28"/>
      <c r="Z171" s="28"/>
      <c r="AA171" s="28"/>
      <c r="AB171" s="28"/>
      <c r="AC171" s="28"/>
      <c r="AD171" s="28"/>
      <c r="AE171" s="28"/>
      <c r="AR171" s="161" t="s">
        <v>327</v>
      </c>
      <c r="AT171" s="161" t="s">
        <v>324</v>
      </c>
      <c r="AU171" s="161" t="s">
        <v>80</v>
      </c>
      <c r="AY171" s="16" t="s">
        <v>175</v>
      </c>
      <c r="BE171" s="162">
        <f t="shared" si="21"/>
        <v>0</v>
      </c>
      <c r="BF171" s="162">
        <f t="shared" si="22"/>
        <v>0</v>
      </c>
      <c r="BG171" s="162">
        <f t="shared" si="23"/>
        <v>0</v>
      </c>
      <c r="BH171" s="162">
        <f t="shared" si="24"/>
        <v>0</v>
      </c>
      <c r="BI171" s="162">
        <f t="shared" si="25"/>
        <v>0</v>
      </c>
      <c r="BJ171" s="16" t="s">
        <v>80</v>
      </c>
      <c r="BK171" s="162">
        <f t="shared" si="26"/>
        <v>0</v>
      </c>
      <c r="BL171" s="16" t="s">
        <v>243</v>
      </c>
      <c r="BM171" s="161" t="s">
        <v>649</v>
      </c>
    </row>
    <row r="172" spans="1:65" s="2" customFormat="1" ht="24.2" customHeight="1" x14ac:dyDescent="0.2">
      <c r="A172" s="28"/>
      <c r="B172" s="149"/>
      <c r="C172" s="178" t="s">
        <v>338</v>
      </c>
      <c r="D172" s="178" t="s">
        <v>324</v>
      </c>
      <c r="E172" s="179" t="s">
        <v>1199</v>
      </c>
      <c r="F172" s="180" t="s">
        <v>2913</v>
      </c>
      <c r="G172" s="181" t="s">
        <v>275</v>
      </c>
      <c r="H172" s="182">
        <v>1</v>
      </c>
      <c r="I172" s="183"/>
      <c r="J172" s="183"/>
      <c r="K172" s="184"/>
      <c r="L172" s="185"/>
      <c r="M172" s="186" t="s">
        <v>1</v>
      </c>
      <c r="N172" s="187" t="s">
        <v>35</v>
      </c>
      <c r="O172" s="159">
        <v>0</v>
      </c>
      <c r="P172" s="159">
        <f t="shared" si="18"/>
        <v>0</v>
      </c>
      <c r="Q172" s="159">
        <v>0</v>
      </c>
      <c r="R172" s="159">
        <f t="shared" si="19"/>
        <v>0</v>
      </c>
      <c r="S172" s="159">
        <v>0</v>
      </c>
      <c r="T172" s="160">
        <f t="shared" si="20"/>
        <v>0</v>
      </c>
      <c r="U172" s="28"/>
      <c r="V172" s="28"/>
      <c r="W172" s="28"/>
      <c r="X172" s="28"/>
      <c r="Y172" s="28"/>
      <c r="Z172" s="28"/>
      <c r="AA172" s="28"/>
      <c r="AB172" s="28"/>
      <c r="AC172" s="28"/>
      <c r="AD172" s="28"/>
      <c r="AE172" s="28"/>
      <c r="AR172" s="161" t="s">
        <v>327</v>
      </c>
      <c r="AT172" s="161" t="s">
        <v>324</v>
      </c>
      <c r="AU172" s="161" t="s">
        <v>80</v>
      </c>
      <c r="AY172" s="16" t="s">
        <v>175</v>
      </c>
      <c r="BE172" s="162">
        <f t="shared" si="21"/>
        <v>0</v>
      </c>
      <c r="BF172" s="162">
        <f t="shared" si="22"/>
        <v>0</v>
      </c>
      <c r="BG172" s="162">
        <f t="shared" si="23"/>
        <v>0</v>
      </c>
      <c r="BH172" s="162">
        <f t="shared" si="24"/>
        <v>0</v>
      </c>
      <c r="BI172" s="162">
        <f t="shared" si="25"/>
        <v>0</v>
      </c>
      <c r="BJ172" s="16" t="s">
        <v>80</v>
      </c>
      <c r="BK172" s="162">
        <f t="shared" si="26"/>
        <v>0</v>
      </c>
      <c r="BL172" s="16" t="s">
        <v>243</v>
      </c>
      <c r="BM172" s="161" t="s">
        <v>657</v>
      </c>
    </row>
    <row r="173" spans="1:65" s="2" customFormat="1" ht="24.2" customHeight="1" x14ac:dyDescent="0.2">
      <c r="A173" s="28"/>
      <c r="B173" s="149"/>
      <c r="C173" s="150" t="s">
        <v>342</v>
      </c>
      <c r="D173" s="150" t="s">
        <v>177</v>
      </c>
      <c r="E173" s="151" t="s">
        <v>1200</v>
      </c>
      <c r="F173" s="152" t="s">
        <v>1201</v>
      </c>
      <c r="G173" s="153" t="s">
        <v>275</v>
      </c>
      <c r="H173" s="154">
        <v>2</v>
      </c>
      <c r="I173" s="155"/>
      <c r="J173" s="155"/>
      <c r="K173" s="156"/>
      <c r="L173" s="29"/>
      <c r="M173" s="157" t="s">
        <v>1</v>
      </c>
      <c r="N173" s="158" t="s">
        <v>35</v>
      </c>
      <c r="O173" s="159">
        <v>0</v>
      </c>
      <c r="P173" s="159">
        <f t="shared" si="18"/>
        <v>0</v>
      </c>
      <c r="Q173" s="159">
        <v>0</v>
      </c>
      <c r="R173" s="159">
        <f t="shared" si="19"/>
        <v>0</v>
      </c>
      <c r="S173" s="159">
        <v>0</v>
      </c>
      <c r="T173" s="160">
        <f t="shared" si="20"/>
        <v>0</v>
      </c>
      <c r="U173" s="28"/>
      <c r="V173" s="28"/>
      <c r="W173" s="28"/>
      <c r="X173" s="28"/>
      <c r="Y173" s="28"/>
      <c r="Z173" s="28"/>
      <c r="AA173" s="28"/>
      <c r="AB173" s="28"/>
      <c r="AC173" s="28"/>
      <c r="AD173" s="28"/>
      <c r="AE173" s="28"/>
      <c r="AR173" s="161" t="s">
        <v>243</v>
      </c>
      <c r="AT173" s="161" t="s">
        <v>177</v>
      </c>
      <c r="AU173" s="161" t="s">
        <v>80</v>
      </c>
      <c r="AY173" s="16" t="s">
        <v>175</v>
      </c>
      <c r="BE173" s="162">
        <f t="shared" si="21"/>
        <v>0</v>
      </c>
      <c r="BF173" s="162">
        <f t="shared" si="22"/>
        <v>0</v>
      </c>
      <c r="BG173" s="162">
        <f t="shared" si="23"/>
        <v>0</v>
      </c>
      <c r="BH173" s="162">
        <f t="shared" si="24"/>
        <v>0</v>
      </c>
      <c r="BI173" s="162">
        <f t="shared" si="25"/>
        <v>0</v>
      </c>
      <c r="BJ173" s="16" t="s">
        <v>80</v>
      </c>
      <c r="BK173" s="162">
        <f t="shared" si="26"/>
        <v>0</v>
      </c>
      <c r="BL173" s="16" t="s">
        <v>243</v>
      </c>
      <c r="BM173" s="161" t="s">
        <v>666</v>
      </c>
    </row>
    <row r="174" spans="1:65" s="2" customFormat="1" ht="16.5" customHeight="1" x14ac:dyDescent="0.2">
      <c r="A174" s="28"/>
      <c r="B174" s="149"/>
      <c r="C174" s="178" t="s">
        <v>346</v>
      </c>
      <c r="D174" s="178" t="s">
        <v>324</v>
      </c>
      <c r="E174" s="179" t="s">
        <v>1202</v>
      </c>
      <c r="F174" s="180" t="s">
        <v>1203</v>
      </c>
      <c r="G174" s="181" t="s">
        <v>275</v>
      </c>
      <c r="H174" s="182">
        <v>1</v>
      </c>
      <c r="I174" s="183"/>
      <c r="J174" s="183"/>
      <c r="K174" s="184"/>
      <c r="L174" s="185"/>
      <c r="M174" s="186" t="s">
        <v>1</v>
      </c>
      <c r="N174" s="187" t="s">
        <v>35</v>
      </c>
      <c r="O174" s="159">
        <v>0</v>
      </c>
      <c r="P174" s="159">
        <f t="shared" si="18"/>
        <v>0</v>
      </c>
      <c r="Q174" s="159">
        <v>0</v>
      </c>
      <c r="R174" s="159">
        <f t="shared" si="19"/>
        <v>0</v>
      </c>
      <c r="S174" s="159">
        <v>0</v>
      </c>
      <c r="T174" s="160">
        <f t="shared" si="20"/>
        <v>0</v>
      </c>
      <c r="U174" s="28"/>
      <c r="V174" s="28"/>
      <c r="W174" s="28"/>
      <c r="X174" s="28"/>
      <c r="Y174" s="28"/>
      <c r="Z174" s="28"/>
      <c r="AA174" s="28"/>
      <c r="AB174" s="28"/>
      <c r="AC174" s="28"/>
      <c r="AD174" s="28"/>
      <c r="AE174" s="28"/>
      <c r="AR174" s="161" t="s">
        <v>327</v>
      </c>
      <c r="AT174" s="161" t="s">
        <v>324</v>
      </c>
      <c r="AU174" s="161" t="s">
        <v>80</v>
      </c>
      <c r="AY174" s="16" t="s">
        <v>175</v>
      </c>
      <c r="BE174" s="162">
        <f t="shared" si="21"/>
        <v>0</v>
      </c>
      <c r="BF174" s="162">
        <f t="shared" si="22"/>
        <v>0</v>
      </c>
      <c r="BG174" s="162">
        <f t="shared" si="23"/>
        <v>0</v>
      </c>
      <c r="BH174" s="162">
        <f t="shared" si="24"/>
        <v>0</v>
      </c>
      <c r="BI174" s="162">
        <f t="shared" si="25"/>
        <v>0</v>
      </c>
      <c r="BJ174" s="16" t="s">
        <v>80</v>
      </c>
      <c r="BK174" s="162">
        <f t="shared" si="26"/>
        <v>0</v>
      </c>
      <c r="BL174" s="16" t="s">
        <v>243</v>
      </c>
      <c r="BM174" s="161" t="s">
        <v>672</v>
      </c>
    </row>
    <row r="175" spans="1:65" s="2" customFormat="1" ht="24.2" customHeight="1" x14ac:dyDescent="0.2">
      <c r="A175" s="28"/>
      <c r="B175" s="149"/>
      <c r="C175" s="178" t="s">
        <v>353</v>
      </c>
      <c r="D175" s="178" t="s">
        <v>324</v>
      </c>
      <c r="E175" s="179" t="s">
        <v>1204</v>
      </c>
      <c r="F175" s="180" t="s">
        <v>2914</v>
      </c>
      <c r="G175" s="181" t="s">
        <v>275</v>
      </c>
      <c r="H175" s="182">
        <v>1</v>
      </c>
      <c r="I175" s="183"/>
      <c r="J175" s="183"/>
      <c r="K175" s="184"/>
      <c r="L175" s="185"/>
      <c r="M175" s="186" t="s">
        <v>1</v>
      </c>
      <c r="N175" s="187" t="s">
        <v>35</v>
      </c>
      <c r="O175" s="159">
        <v>0</v>
      </c>
      <c r="P175" s="159">
        <f t="shared" si="18"/>
        <v>0</v>
      </c>
      <c r="Q175" s="159">
        <v>0</v>
      </c>
      <c r="R175" s="159">
        <f t="shared" si="19"/>
        <v>0</v>
      </c>
      <c r="S175" s="159">
        <v>0</v>
      </c>
      <c r="T175" s="160">
        <f t="shared" si="20"/>
        <v>0</v>
      </c>
      <c r="U175" s="28"/>
      <c r="V175" s="28"/>
      <c r="W175" s="28"/>
      <c r="X175" s="28"/>
      <c r="Y175" s="28"/>
      <c r="Z175" s="28"/>
      <c r="AA175" s="28"/>
      <c r="AB175" s="28"/>
      <c r="AC175" s="28"/>
      <c r="AD175" s="28"/>
      <c r="AE175" s="28"/>
      <c r="AR175" s="161" t="s">
        <v>327</v>
      </c>
      <c r="AT175" s="161" t="s">
        <v>324</v>
      </c>
      <c r="AU175" s="161" t="s">
        <v>80</v>
      </c>
      <c r="AY175" s="16" t="s">
        <v>175</v>
      </c>
      <c r="BE175" s="162">
        <f t="shared" si="21"/>
        <v>0</v>
      </c>
      <c r="BF175" s="162">
        <f t="shared" si="22"/>
        <v>0</v>
      </c>
      <c r="BG175" s="162">
        <f t="shared" si="23"/>
        <v>0</v>
      </c>
      <c r="BH175" s="162">
        <f t="shared" si="24"/>
        <v>0</v>
      </c>
      <c r="BI175" s="162">
        <f t="shared" si="25"/>
        <v>0</v>
      </c>
      <c r="BJ175" s="16" t="s">
        <v>80</v>
      </c>
      <c r="BK175" s="162">
        <f t="shared" si="26"/>
        <v>0</v>
      </c>
      <c r="BL175" s="16" t="s">
        <v>243</v>
      </c>
      <c r="BM175" s="161" t="s">
        <v>680</v>
      </c>
    </row>
    <row r="176" spans="1:65" s="2" customFormat="1" ht="24.2" customHeight="1" x14ac:dyDescent="0.2">
      <c r="A176" s="28"/>
      <c r="B176" s="149"/>
      <c r="C176" s="150" t="s">
        <v>357</v>
      </c>
      <c r="D176" s="150" t="s">
        <v>177</v>
      </c>
      <c r="E176" s="151" t="s">
        <v>1205</v>
      </c>
      <c r="F176" s="152" t="s">
        <v>1206</v>
      </c>
      <c r="G176" s="153" t="s">
        <v>275</v>
      </c>
      <c r="H176" s="154">
        <v>72</v>
      </c>
      <c r="I176" s="155"/>
      <c r="J176" s="155"/>
      <c r="K176" s="156"/>
      <c r="L176" s="29"/>
      <c r="M176" s="157" t="s">
        <v>1</v>
      </c>
      <c r="N176" s="158" t="s">
        <v>35</v>
      </c>
      <c r="O176" s="159">
        <v>0</v>
      </c>
      <c r="P176" s="159">
        <f t="shared" si="18"/>
        <v>0</v>
      </c>
      <c r="Q176" s="159">
        <v>0</v>
      </c>
      <c r="R176" s="159">
        <f t="shared" si="19"/>
        <v>0</v>
      </c>
      <c r="S176" s="159">
        <v>0</v>
      </c>
      <c r="T176" s="160">
        <f t="shared" si="20"/>
        <v>0</v>
      </c>
      <c r="U176" s="28"/>
      <c r="V176" s="28"/>
      <c r="W176" s="28"/>
      <c r="X176" s="28"/>
      <c r="Y176" s="28"/>
      <c r="Z176" s="28"/>
      <c r="AA176" s="28"/>
      <c r="AB176" s="28"/>
      <c r="AC176" s="28"/>
      <c r="AD176" s="28"/>
      <c r="AE176" s="28"/>
      <c r="AR176" s="161" t="s">
        <v>243</v>
      </c>
      <c r="AT176" s="161" t="s">
        <v>177</v>
      </c>
      <c r="AU176" s="161" t="s">
        <v>80</v>
      </c>
      <c r="AY176" s="16" t="s">
        <v>175</v>
      </c>
      <c r="BE176" s="162">
        <f t="shared" si="21"/>
        <v>0</v>
      </c>
      <c r="BF176" s="162">
        <f t="shared" si="22"/>
        <v>0</v>
      </c>
      <c r="BG176" s="162">
        <f t="shared" si="23"/>
        <v>0</v>
      </c>
      <c r="BH176" s="162">
        <f t="shared" si="24"/>
        <v>0</v>
      </c>
      <c r="BI176" s="162">
        <f t="shared" si="25"/>
        <v>0</v>
      </c>
      <c r="BJ176" s="16" t="s">
        <v>80</v>
      </c>
      <c r="BK176" s="162">
        <f t="shared" si="26"/>
        <v>0</v>
      </c>
      <c r="BL176" s="16" t="s">
        <v>243</v>
      </c>
      <c r="BM176" s="161" t="s">
        <v>1207</v>
      </c>
    </row>
    <row r="177" spans="1:65" s="2" customFormat="1" ht="16.5" customHeight="1" x14ac:dyDescent="0.2">
      <c r="A177" s="28"/>
      <c r="B177" s="149"/>
      <c r="C177" s="178" t="s">
        <v>363</v>
      </c>
      <c r="D177" s="178" t="s">
        <v>324</v>
      </c>
      <c r="E177" s="179" t="s">
        <v>1208</v>
      </c>
      <c r="F177" s="180" t="s">
        <v>2915</v>
      </c>
      <c r="G177" s="181" t="s">
        <v>275</v>
      </c>
      <c r="H177" s="182">
        <v>36</v>
      </c>
      <c r="I177" s="183"/>
      <c r="J177" s="183"/>
      <c r="K177" s="184"/>
      <c r="L177" s="185"/>
      <c r="M177" s="186" t="s">
        <v>1</v>
      </c>
      <c r="N177" s="187" t="s">
        <v>35</v>
      </c>
      <c r="O177" s="159">
        <v>0</v>
      </c>
      <c r="P177" s="159">
        <f t="shared" si="18"/>
        <v>0</v>
      </c>
      <c r="Q177" s="159">
        <v>0</v>
      </c>
      <c r="R177" s="159">
        <f t="shared" si="19"/>
        <v>0</v>
      </c>
      <c r="S177" s="159">
        <v>0</v>
      </c>
      <c r="T177" s="160">
        <f t="shared" si="20"/>
        <v>0</v>
      </c>
      <c r="U177" s="28"/>
      <c r="V177" s="28"/>
      <c r="W177" s="28"/>
      <c r="X177" s="28"/>
      <c r="Y177" s="28"/>
      <c r="Z177" s="28"/>
      <c r="AA177" s="28"/>
      <c r="AB177" s="28"/>
      <c r="AC177" s="28"/>
      <c r="AD177" s="28"/>
      <c r="AE177" s="28"/>
      <c r="AR177" s="161" t="s">
        <v>327</v>
      </c>
      <c r="AT177" s="161" t="s">
        <v>324</v>
      </c>
      <c r="AU177" s="161" t="s">
        <v>80</v>
      </c>
      <c r="AY177" s="16" t="s">
        <v>175</v>
      </c>
      <c r="BE177" s="162">
        <f t="shared" si="21"/>
        <v>0</v>
      </c>
      <c r="BF177" s="162">
        <f t="shared" si="22"/>
        <v>0</v>
      </c>
      <c r="BG177" s="162">
        <f t="shared" si="23"/>
        <v>0</v>
      </c>
      <c r="BH177" s="162">
        <f t="shared" si="24"/>
        <v>0</v>
      </c>
      <c r="BI177" s="162">
        <f t="shared" si="25"/>
        <v>0</v>
      </c>
      <c r="BJ177" s="16" t="s">
        <v>80</v>
      </c>
      <c r="BK177" s="162">
        <f t="shared" si="26"/>
        <v>0</v>
      </c>
      <c r="BL177" s="16" t="s">
        <v>243</v>
      </c>
      <c r="BM177" s="161" t="s">
        <v>1209</v>
      </c>
    </row>
    <row r="178" spans="1:65" s="2" customFormat="1" ht="24.2" customHeight="1" x14ac:dyDescent="0.2">
      <c r="A178" s="28"/>
      <c r="B178" s="149"/>
      <c r="C178" s="178" t="s">
        <v>367</v>
      </c>
      <c r="D178" s="178" t="s">
        <v>324</v>
      </c>
      <c r="E178" s="179" t="s">
        <v>1210</v>
      </c>
      <c r="F178" s="180" t="s">
        <v>2916</v>
      </c>
      <c r="G178" s="181" t="s">
        <v>275</v>
      </c>
      <c r="H178" s="182">
        <v>36</v>
      </c>
      <c r="I178" s="183"/>
      <c r="J178" s="183"/>
      <c r="K178" s="184"/>
      <c r="L178" s="185"/>
      <c r="M178" s="186" t="s">
        <v>1</v>
      </c>
      <c r="N178" s="187" t="s">
        <v>35</v>
      </c>
      <c r="O178" s="159">
        <v>0</v>
      </c>
      <c r="P178" s="159">
        <f t="shared" si="18"/>
        <v>0</v>
      </c>
      <c r="Q178" s="159">
        <v>0</v>
      </c>
      <c r="R178" s="159">
        <f t="shared" si="19"/>
        <v>0</v>
      </c>
      <c r="S178" s="159">
        <v>0</v>
      </c>
      <c r="T178" s="160">
        <f t="shared" si="20"/>
        <v>0</v>
      </c>
      <c r="U178" s="28"/>
      <c r="V178" s="28"/>
      <c r="W178" s="28"/>
      <c r="X178" s="28"/>
      <c r="Y178" s="28"/>
      <c r="Z178" s="28"/>
      <c r="AA178" s="28"/>
      <c r="AB178" s="28"/>
      <c r="AC178" s="28"/>
      <c r="AD178" s="28"/>
      <c r="AE178" s="28"/>
      <c r="AR178" s="161" t="s">
        <v>327</v>
      </c>
      <c r="AT178" s="161" t="s">
        <v>324</v>
      </c>
      <c r="AU178" s="161" t="s">
        <v>80</v>
      </c>
      <c r="AY178" s="16" t="s">
        <v>175</v>
      </c>
      <c r="BE178" s="162">
        <f t="shared" si="21"/>
        <v>0</v>
      </c>
      <c r="BF178" s="162">
        <f t="shared" si="22"/>
        <v>0</v>
      </c>
      <c r="BG178" s="162">
        <f t="shared" si="23"/>
        <v>0</v>
      </c>
      <c r="BH178" s="162">
        <f t="shared" si="24"/>
        <v>0</v>
      </c>
      <c r="BI178" s="162">
        <f t="shared" si="25"/>
        <v>0</v>
      </c>
      <c r="BJ178" s="16" t="s">
        <v>80</v>
      </c>
      <c r="BK178" s="162">
        <f t="shared" si="26"/>
        <v>0</v>
      </c>
      <c r="BL178" s="16" t="s">
        <v>243</v>
      </c>
      <c r="BM178" s="161" t="s">
        <v>1211</v>
      </c>
    </row>
    <row r="179" spans="1:65" s="2" customFormat="1" ht="16.5" customHeight="1" x14ac:dyDescent="0.2">
      <c r="A179" s="28"/>
      <c r="B179" s="149"/>
      <c r="C179" s="150" t="s">
        <v>372</v>
      </c>
      <c r="D179" s="150" t="s">
        <v>177</v>
      </c>
      <c r="E179" s="151" t="s">
        <v>1212</v>
      </c>
      <c r="F179" s="152" t="s">
        <v>1213</v>
      </c>
      <c r="G179" s="153" t="s">
        <v>275</v>
      </c>
      <c r="H179" s="154">
        <v>2</v>
      </c>
      <c r="I179" s="155"/>
      <c r="J179" s="155"/>
      <c r="K179" s="156"/>
      <c r="L179" s="29"/>
      <c r="M179" s="157" t="s">
        <v>1</v>
      </c>
      <c r="N179" s="158" t="s">
        <v>35</v>
      </c>
      <c r="O179" s="159">
        <v>0</v>
      </c>
      <c r="P179" s="159">
        <f t="shared" si="18"/>
        <v>0</v>
      </c>
      <c r="Q179" s="159">
        <v>0</v>
      </c>
      <c r="R179" s="159">
        <f t="shared" si="19"/>
        <v>0</v>
      </c>
      <c r="S179" s="159">
        <v>0</v>
      </c>
      <c r="T179" s="160">
        <f t="shared" si="20"/>
        <v>0</v>
      </c>
      <c r="U179" s="28"/>
      <c r="V179" s="28"/>
      <c r="W179" s="28"/>
      <c r="X179" s="28"/>
      <c r="Y179" s="28"/>
      <c r="Z179" s="28"/>
      <c r="AA179" s="28"/>
      <c r="AB179" s="28"/>
      <c r="AC179" s="28"/>
      <c r="AD179" s="28"/>
      <c r="AE179" s="28"/>
      <c r="AR179" s="161" t="s">
        <v>243</v>
      </c>
      <c r="AT179" s="161" t="s">
        <v>177</v>
      </c>
      <c r="AU179" s="161" t="s">
        <v>80</v>
      </c>
      <c r="AY179" s="16" t="s">
        <v>175</v>
      </c>
      <c r="BE179" s="162">
        <f t="shared" si="21"/>
        <v>0</v>
      </c>
      <c r="BF179" s="162">
        <f t="shared" si="22"/>
        <v>0</v>
      </c>
      <c r="BG179" s="162">
        <f t="shared" si="23"/>
        <v>0</v>
      </c>
      <c r="BH179" s="162">
        <f t="shared" si="24"/>
        <v>0</v>
      </c>
      <c r="BI179" s="162">
        <f t="shared" si="25"/>
        <v>0</v>
      </c>
      <c r="BJ179" s="16" t="s">
        <v>80</v>
      </c>
      <c r="BK179" s="162">
        <f t="shared" si="26"/>
        <v>0</v>
      </c>
      <c r="BL179" s="16" t="s">
        <v>243</v>
      </c>
      <c r="BM179" s="161" t="s">
        <v>1214</v>
      </c>
    </row>
    <row r="180" spans="1:65" s="2" customFormat="1" ht="33" customHeight="1" x14ac:dyDescent="0.2">
      <c r="A180" s="28"/>
      <c r="B180" s="149"/>
      <c r="C180" s="178" t="s">
        <v>376</v>
      </c>
      <c r="D180" s="178" t="s">
        <v>324</v>
      </c>
      <c r="E180" s="179" t="s">
        <v>1215</v>
      </c>
      <c r="F180" s="180" t="s">
        <v>2917</v>
      </c>
      <c r="G180" s="181" t="s">
        <v>275</v>
      </c>
      <c r="H180" s="182">
        <v>2</v>
      </c>
      <c r="I180" s="183"/>
      <c r="J180" s="183"/>
      <c r="K180" s="184"/>
      <c r="L180" s="185"/>
      <c r="M180" s="186" t="s">
        <v>1</v>
      </c>
      <c r="N180" s="187" t="s">
        <v>35</v>
      </c>
      <c r="O180" s="159">
        <v>0</v>
      </c>
      <c r="P180" s="159">
        <f t="shared" si="18"/>
        <v>0</v>
      </c>
      <c r="Q180" s="159">
        <v>0</v>
      </c>
      <c r="R180" s="159">
        <f t="shared" si="19"/>
        <v>0</v>
      </c>
      <c r="S180" s="159">
        <v>0</v>
      </c>
      <c r="T180" s="160">
        <f t="shared" si="20"/>
        <v>0</v>
      </c>
      <c r="U180" s="28"/>
      <c r="V180" s="28"/>
      <c r="W180" s="28"/>
      <c r="X180" s="28"/>
      <c r="Y180" s="28"/>
      <c r="Z180" s="28"/>
      <c r="AA180" s="28"/>
      <c r="AB180" s="28"/>
      <c r="AC180" s="28"/>
      <c r="AD180" s="28"/>
      <c r="AE180" s="28"/>
      <c r="AR180" s="161" t="s">
        <v>327</v>
      </c>
      <c r="AT180" s="161" t="s">
        <v>324</v>
      </c>
      <c r="AU180" s="161" t="s">
        <v>80</v>
      </c>
      <c r="AY180" s="16" t="s">
        <v>175</v>
      </c>
      <c r="BE180" s="162">
        <f t="shared" si="21"/>
        <v>0</v>
      </c>
      <c r="BF180" s="162">
        <f t="shared" si="22"/>
        <v>0</v>
      </c>
      <c r="BG180" s="162">
        <f t="shared" si="23"/>
        <v>0</v>
      </c>
      <c r="BH180" s="162">
        <f t="shared" si="24"/>
        <v>0</v>
      </c>
      <c r="BI180" s="162">
        <f t="shared" si="25"/>
        <v>0</v>
      </c>
      <c r="BJ180" s="16" t="s">
        <v>80</v>
      </c>
      <c r="BK180" s="162">
        <f t="shared" si="26"/>
        <v>0</v>
      </c>
      <c r="BL180" s="16" t="s">
        <v>243</v>
      </c>
      <c r="BM180" s="161" t="s">
        <v>1216</v>
      </c>
    </row>
    <row r="181" spans="1:65" s="2" customFormat="1" ht="16.5" customHeight="1" x14ac:dyDescent="0.2">
      <c r="A181" s="28"/>
      <c r="B181" s="149"/>
      <c r="C181" s="150" t="s">
        <v>382</v>
      </c>
      <c r="D181" s="150" t="s">
        <v>177</v>
      </c>
      <c r="E181" s="151" t="s">
        <v>1217</v>
      </c>
      <c r="F181" s="152" t="s">
        <v>1218</v>
      </c>
      <c r="G181" s="153" t="s">
        <v>275</v>
      </c>
      <c r="H181" s="154">
        <v>1</v>
      </c>
      <c r="I181" s="155"/>
      <c r="J181" s="155"/>
      <c r="K181" s="156"/>
      <c r="L181" s="29"/>
      <c r="M181" s="157" t="s">
        <v>1</v>
      </c>
      <c r="N181" s="158" t="s">
        <v>35</v>
      </c>
      <c r="O181" s="159">
        <v>0</v>
      </c>
      <c r="P181" s="159">
        <f t="shared" si="18"/>
        <v>0</v>
      </c>
      <c r="Q181" s="159">
        <v>0</v>
      </c>
      <c r="R181" s="159">
        <f t="shared" si="19"/>
        <v>0</v>
      </c>
      <c r="S181" s="159">
        <v>0</v>
      </c>
      <c r="T181" s="160">
        <f t="shared" si="20"/>
        <v>0</v>
      </c>
      <c r="U181" s="28"/>
      <c r="V181" s="28"/>
      <c r="W181" s="28"/>
      <c r="X181" s="28"/>
      <c r="Y181" s="28"/>
      <c r="Z181" s="28"/>
      <c r="AA181" s="28"/>
      <c r="AB181" s="28"/>
      <c r="AC181" s="28"/>
      <c r="AD181" s="28"/>
      <c r="AE181" s="28"/>
      <c r="AR181" s="161" t="s">
        <v>243</v>
      </c>
      <c r="AT181" s="161" t="s">
        <v>177</v>
      </c>
      <c r="AU181" s="161" t="s">
        <v>80</v>
      </c>
      <c r="AY181" s="16" t="s">
        <v>175</v>
      </c>
      <c r="BE181" s="162">
        <f t="shared" si="21"/>
        <v>0</v>
      </c>
      <c r="BF181" s="162">
        <f t="shared" si="22"/>
        <v>0</v>
      </c>
      <c r="BG181" s="162">
        <f t="shared" si="23"/>
        <v>0</v>
      </c>
      <c r="BH181" s="162">
        <f t="shared" si="24"/>
        <v>0</v>
      </c>
      <c r="BI181" s="162">
        <f t="shared" si="25"/>
        <v>0</v>
      </c>
      <c r="BJ181" s="16" t="s">
        <v>80</v>
      </c>
      <c r="BK181" s="162">
        <f t="shared" si="26"/>
        <v>0</v>
      </c>
      <c r="BL181" s="16" t="s">
        <v>243</v>
      </c>
      <c r="BM181" s="161" t="s">
        <v>1219</v>
      </c>
    </row>
    <row r="182" spans="1:65" s="2" customFormat="1" ht="21.75" customHeight="1" x14ac:dyDescent="0.2">
      <c r="A182" s="28"/>
      <c r="B182" s="149"/>
      <c r="C182" s="178" t="s">
        <v>386</v>
      </c>
      <c r="D182" s="178" t="s">
        <v>324</v>
      </c>
      <c r="E182" s="179" t="s">
        <v>1220</v>
      </c>
      <c r="F182" s="180" t="s">
        <v>1221</v>
      </c>
      <c r="G182" s="181" t="s">
        <v>275</v>
      </c>
      <c r="H182" s="182">
        <v>1</v>
      </c>
      <c r="I182" s="183"/>
      <c r="J182" s="183"/>
      <c r="K182" s="184"/>
      <c r="L182" s="185"/>
      <c r="M182" s="186" t="s">
        <v>1</v>
      </c>
      <c r="N182" s="187" t="s">
        <v>35</v>
      </c>
      <c r="O182" s="159">
        <v>0</v>
      </c>
      <c r="P182" s="159">
        <f t="shared" si="18"/>
        <v>0</v>
      </c>
      <c r="Q182" s="159">
        <v>0</v>
      </c>
      <c r="R182" s="159">
        <f t="shared" si="19"/>
        <v>0</v>
      </c>
      <c r="S182" s="159">
        <v>0</v>
      </c>
      <c r="T182" s="160">
        <f t="shared" si="20"/>
        <v>0</v>
      </c>
      <c r="U182" s="28"/>
      <c r="V182" s="28"/>
      <c r="W182" s="28"/>
      <c r="X182" s="28"/>
      <c r="Y182" s="28"/>
      <c r="Z182" s="28"/>
      <c r="AA182" s="28"/>
      <c r="AB182" s="28"/>
      <c r="AC182" s="28"/>
      <c r="AD182" s="28"/>
      <c r="AE182" s="28"/>
      <c r="AR182" s="161" t="s">
        <v>327</v>
      </c>
      <c r="AT182" s="161" t="s">
        <v>324</v>
      </c>
      <c r="AU182" s="161" t="s">
        <v>80</v>
      </c>
      <c r="AY182" s="16" t="s">
        <v>175</v>
      </c>
      <c r="BE182" s="162">
        <f t="shared" si="21"/>
        <v>0</v>
      </c>
      <c r="BF182" s="162">
        <f t="shared" si="22"/>
        <v>0</v>
      </c>
      <c r="BG182" s="162">
        <f t="shared" si="23"/>
        <v>0</v>
      </c>
      <c r="BH182" s="162">
        <f t="shared" si="24"/>
        <v>0</v>
      </c>
      <c r="BI182" s="162">
        <f t="shared" si="25"/>
        <v>0</v>
      </c>
      <c r="BJ182" s="16" t="s">
        <v>80</v>
      </c>
      <c r="BK182" s="162">
        <f t="shared" si="26"/>
        <v>0</v>
      </c>
      <c r="BL182" s="16" t="s">
        <v>243</v>
      </c>
      <c r="BM182" s="161" t="s">
        <v>1222</v>
      </c>
    </row>
    <row r="183" spans="1:65" s="2" customFormat="1" ht="16.5" customHeight="1" x14ac:dyDescent="0.2">
      <c r="A183" s="28"/>
      <c r="B183" s="149"/>
      <c r="C183" s="150" t="s">
        <v>390</v>
      </c>
      <c r="D183" s="150" t="s">
        <v>177</v>
      </c>
      <c r="E183" s="151" t="s">
        <v>1223</v>
      </c>
      <c r="F183" s="152" t="s">
        <v>1224</v>
      </c>
      <c r="G183" s="153" t="s">
        <v>275</v>
      </c>
      <c r="H183" s="154">
        <v>3</v>
      </c>
      <c r="I183" s="155"/>
      <c r="J183" s="155"/>
      <c r="K183" s="156"/>
      <c r="L183" s="29"/>
      <c r="M183" s="157" t="s">
        <v>1</v>
      </c>
      <c r="N183" s="158" t="s">
        <v>35</v>
      </c>
      <c r="O183" s="159">
        <v>0</v>
      </c>
      <c r="P183" s="159">
        <f t="shared" si="18"/>
        <v>0</v>
      </c>
      <c r="Q183" s="159">
        <v>0</v>
      </c>
      <c r="R183" s="159">
        <f t="shared" si="19"/>
        <v>0</v>
      </c>
      <c r="S183" s="159">
        <v>0</v>
      </c>
      <c r="T183" s="160">
        <f t="shared" si="20"/>
        <v>0</v>
      </c>
      <c r="U183" s="28"/>
      <c r="V183" s="28"/>
      <c r="W183" s="28"/>
      <c r="X183" s="28"/>
      <c r="Y183" s="28"/>
      <c r="Z183" s="28"/>
      <c r="AA183" s="28"/>
      <c r="AB183" s="28"/>
      <c r="AC183" s="28"/>
      <c r="AD183" s="28"/>
      <c r="AE183" s="28"/>
      <c r="AR183" s="161" t="s">
        <v>243</v>
      </c>
      <c r="AT183" s="161" t="s">
        <v>177</v>
      </c>
      <c r="AU183" s="161" t="s">
        <v>80</v>
      </c>
      <c r="AY183" s="16" t="s">
        <v>175</v>
      </c>
      <c r="BE183" s="162">
        <f t="shared" si="21"/>
        <v>0</v>
      </c>
      <c r="BF183" s="162">
        <f t="shared" si="22"/>
        <v>0</v>
      </c>
      <c r="BG183" s="162">
        <f t="shared" si="23"/>
        <v>0</v>
      </c>
      <c r="BH183" s="162">
        <f t="shared" si="24"/>
        <v>0</v>
      </c>
      <c r="BI183" s="162">
        <f t="shared" si="25"/>
        <v>0</v>
      </c>
      <c r="BJ183" s="16" t="s">
        <v>80</v>
      </c>
      <c r="BK183" s="162">
        <f t="shared" si="26"/>
        <v>0</v>
      </c>
      <c r="BL183" s="16" t="s">
        <v>243</v>
      </c>
      <c r="BM183" s="161" t="s">
        <v>1225</v>
      </c>
    </row>
    <row r="184" spans="1:65" s="2" customFormat="1" ht="16.5" customHeight="1" x14ac:dyDescent="0.2">
      <c r="A184" s="28"/>
      <c r="B184" s="149"/>
      <c r="C184" s="178" t="s">
        <v>396</v>
      </c>
      <c r="D184" s="178" t="s">
        <v>324</v>
      </c>
      <c r="E184" s="179" t="s">
        <v>1226</v>
      </c>
      <c r="F184" s="180" t="s">
        <v>1227</v>
      </c>
      <c r="G184" s="181" t="s">
        <v>275</v>
      </c>
      <c r="H184" s="182">
        <v>3</v>
      </c>
      <c r="I184" s="183"/>
      <c r="J184" s="183"/>
      <c r="K184" s="184"/>
      <c r="L184" s="185"/>
      <c r="M184" s="186" t="s">
        <v>1</v>
      </c>
      <c r="N184" s="187" t="s">
        <v>35</v>
      </c>
      <c r="O184" s="159">
        <v>0</v>
      </c>
      <c r="P184" s="159">
        <f t="shared" si="18"/>
        <v>0</v>
      </c>
      <c r="Q184" s="159">
        <v>0</v>
      </c>
      <c r="R184" s="159">
        <f t="shared" si="19"/>
        <v>0</v>
      </c>
      <c r="S184" s="159">
        <v>0</v>
      </c>
      <c r="T184" s="160">
        <f t="shared" si="20"/>
        <v>0</v>
      </c>
      <c r="U184" s="28"/>
      <c r="V184" s="28"/>
      <c r="W184" s="28"/>
      <c r="X184" s="28"/>
      <c r="Y184" s="28"/>
      <c r="Z184" s="28"/>
      <c r="AA184" s="28"/>
      <c r="AB184" s="28"/>
      <c r="AC184" s="28"/>
      <c r="AD184" s="28"/>
      <c r="AE184" s="28"/>
      <c r="AR184" s="161" t="s">
        <v>327</v>
      </c>
      <c r="AT184" s="161" t="s">
        <v>324</v>
      </c>
      <c r="AU184" s="161" t="s">
        <v>80</v>
      </c>
      <c r="AY184" s="16" t="s">
        <v>175</v>
      </c>
      <c r="BE184" s="162">
        <f t="shared" si="21"/>
        <v>0</v>
      </c>
      <c r="BF184" s="162">
        <f t="shared" si="22"/>
        <v>0</v>
      </c>
      <c r="BG184" s="162">
        <f t="shared" si="23"/>
        <v>0</v>
      </c>
      <c r="BH184" s="162">
        <f t="shared" si="24"/>
        <v>0</v>
      </c>
      <c r="BI184" s="162">
        <f t="shared" si="25"/>
        <v>0</v>
      </c>
      <c r="BJ184" s="16" t="s">
        <v>80</v>
      </c>
      <c r="BK184" s="162">
        <f t="shared" si="26"/>
        <v>0</v>
      </c>
      <c r="BL184" s="16" t="s">
        <v>243</v>
      </c>
      <c r="BM184" s="161" t="s">
        <v>1228</v>
      </c>
    </row>
    <row r="185" spans="1:65" s="2" customFormat="1" ht="16.5" customHeight="1" x14ac:dyDescent="0.2">
      <c r="A185" s="28"/>
      <c r="B185" s="149"/>
      <c r="C185" s="178" t="s">
        <v>403</v>
      </c>
      <c r="D185" s="178" t="s">
        <v>324</v>
      </c>
      <c r="E185" s="179" t="s">
        <v>1229</v>
      </c>
      <c r="F185" s="180" t="s">
        <v>1230</v>
      </c>
      <c r="G185" s="181" t="s">
        <v>275</v>
      </c>
      <c r="H185" s="182">
        <v>1</v>
      </c>
      <c r="I185" s="183"/>
      <c r="J185" s="183"/>
      <c r="K185" s="184"/>
      <c r="L185" s="185"/>
      <c r="M185" s="186" t="s">
        <v>1</v>
      </c>
      <c r="N185" s="187" t="s">
        <v>35</v>
      </c>
      <c r="O185" s="159">
        <v>0</v>
      </c>
      <c r="P185" s="159">
        <f t="shared" si="18"/>
        <v>0</v>
      </c>
      <c r="Q185" s="159">
        <v>0</v>
      </c>
      <c r="R185" s="159">
        <f t="shared" si="19"/>
        <v>0</v>
      </c>
      <c r="S185" s="159">
        <v>0</v>
      </c>
      <c r="T185" s="160">
        <f t="shared" si="20"/>
        <v>0</v>
      </c>
      <c r="U185" s="28"/>
      <c r="V185" s="28"/>
      <c r="W185" s="28"/>
      <c r="X185" s="28"/>
      <c r="Y185" s="28"/>
      <c r="Z185" s="28"/>
      <c r="AA185" s="28"/>
      <c r="AB185" s="28"/>
      <c r="AC185" s="28"/>
      <c r="AD185" s="28"/>
      <c r="AE185" s="28"/>
      <c r="AR185" s="161" t="s">
        <v>327</v>
      </c>
      <c r="AT185" s="161" t="s">
        <v>324</v>
      </c>
      <c r="AU185" s="161" t="s">
        <v>80</v>
      </c>
      <c r="AY185" s="16" t="s">
        <v>175</v>
      </c>
      <c r="BE185" s="162">
        <f t="shared" si="21"/>
        <v>0</v>
      </c>
      <c r="BF185" s="162">
        <f t="shared" si="22"/>
        <v>0</v>
      </c>
      <c r="BG185" s="162">
        <f t="shared" si="23"/>
        <v>0</v>
      </c>
      <c r="BH185" s="162">
        <f t="shared" si="24"/>
        <v>0</v>
      </c>
      <c r="BI185" s="162">
        <f t="shared" si="25"/>
        <v>0</v>
      </c>
      <c r="BJ185" s="16" t="s">
        <v>80</v>
      </c>
      <c r="BK185" s="162">
        <f t="shared" si="26"/>
        <v>0</v>
      </c>
      <c r="BL185" s="16" t="s">
        <v>243</v>
      </c>
      <c r="BM185" s="161" t="s">
        <v>1231</v>
      </c>
    </row>
    <row r="186" spans="1:65" s="2" customFormat="1" ht="24.2" customHeight="1" x14ac:dyDescent="0.2">
      <c r="A186" s="28"/>
      <c r="B186" s="149"/>
      <c r="C186" s="150" t="s">
        <v>407</v>
      </c>
      <c r="D186" s="150" t="s">
        <v>177</v>
      </c>
      <c r="E186" s="151" t="s">
        <v>1232</v>
      </c>
      <c r="F186" s="152" t="s">
        <v>1233</v>
      </c>
      <c r="G186" s="153" t="s">
        <v>275</v>
      </c>
      <c r="H186" s="154">
        <v>6</v>
      </c>
      <c r="I186" s="155"/>
      <c r="J186" s="155"/>
      <c r="K186" s="156"/>
      <c r="L186" s="29"/>
      <c r="M186" s="157" t="s">
        <v>1</v>
      </c>
      <c r="N186" s="158" t="s">
        <v>35</v>
      </c>
      <c r="O186" s="159">
        <v>0</v>
      </c>
      <c r="P186" s="159">
        <f t="shared" si="18"/>
        <v>0</v>
      </c>
      <c r="Q186" s="159">
        <v>0</v>
      </c>
      <c r="R186" s="159">
        <f t="shared" si="19"/>
        <v>0</v>
      </c>
      <c r="S186" s="159">
        <v>0</v>
      </c>
      <c r="T186" s="160">
        <f t="shared" si="20"/>
        <v>0</v>
      </c>
      <c r="U186" s="28"/>
      <c r="V186" s="28"/>
      <c r="W186" s="28"/>
      <c r="X186" s="28"/>
      <c r="Y186" s="28"/>
      <c r="Z186" s="28"/>
      <c r="AA186" s="28"/>
      <c r="AB186" s="28"/>
      <c r="AC186" s="28"/>
      <c r="AD186" s="28"/>
      <c r="AE186" s="28"/>
      <c r="AR186" s="161" t="s">
        <v>243</v>
      </c>
      <c r="AT186" s="161" t="s">
        <v>177</v>
      </c>
      <c r="AU186" s="161" t="s">
        <v>80</v>
      </c>
      <c r="AY186" s="16" t="s">
        <v>175</v>
      </c>
      <c r="BE186" s="162">
        <f t="shared" si="21"/>
        <v>0</v>
      </c>
      <c r="BF186" s="162">
        <f t="shared" si="22"/>
        <v>0</v>
      </c>
      <c r="BG186" s="162">
        <f t="shared" si="23"/>
        <v>0</v>
      </c>
      <c r="BH186" s="162">
        <f t="shared" si="24"/>
        <v>0</v>
      </c>
      <c r="BI186" s="162">
        <f t="shared" si="25"/>
        <v>0</v>
      </c>
      <c r="BJ186" s="16" t="s">
        <v>80</v>
      </c>
      <c r="BK186" s="162">
        <f t="shared" si="26"/>
        <v>0</v>
      </c>
      <c r="BL186" s="16" t="s">
        <v>243</v>
      </c>
      <c r="BM186" s="161" t="s">
        <v>1234</v>
      </c>
    </row>
    <row r="187" spans="1:65" s="2" customFormat="1" ht="16.5" customHeight="1" x14ac:dyDescent="0.2">
      <c r="A187" s="28"/>
      <c r="B187" s="149"/>
      <c r="C187" s="150" t="s">
        <v>411</v>
      </c>
      <c r="D187" s="150" t="s">
        <v>177</v>
      </c>
      <c r="E187" s="151" t="s">
        <v>1235</v>
      </c>
      <c r="F187" s="152" t="s">
        <v>1236</v>
      </c>
      <c r="G187" s="153" t="s">
        <v>275</v>
      </c>
      <c r="H187" s="154">
        <v>14</v>
      </c>
      <c r="I187" s="155"/>
      <c r="J187" s="155"/>
      <c r="K187" s="156"/>
      <c r="L187" s="29"/>
      <c r="M187" s="157" t="s">
        <v>1</v>
      </c>
      <c r="N187" s="158" t="s">
        <v>35</v>
      </c>
      <c r="O187" s="159">
        <v>0</v>
      </c>
      <c r="P187" s="159">
        <f t="shared" si="18"/>
        <v>0</v>
      </c>
      <c r="Q187" s="159">
        <v>0</v>
      </c>
      <c r="R187" s="159">
        <f t="shared" si="19"/>
        <v>0</v>
      </c>
      <c r="S187" s="159">
        <v>0</v>
      </c>
      <c r="T187" s="160">
        <f t="shared" si="20"/>
        <v>0</v>
      </c>
      <c r="U187" s="28"/>
      <c r="V187" s="28"/>
      <c r="W187" s="28"/>
      <c r="X187" s="28"/>
      <c r="Y187" s="28"/>
      <c r="Z187" s="28"/>
      <c r="AA187" s="28"/>
      <c r="AB187" s="28"/>
      <c r="AC187" s="28"/>
      <c r="AD187" s="28"/>
      <c r="AE187" s="28"/>
      <c r="AR187" s="161" t="s">
        <v>243</v>
      </c>
      <c r="AT187" s="161" t="s">
        <v>177</v>
      </c>
      <c r="AU187" s="161" t="s">
        <v>80</v>
      </c>
      <c r="AY187" s="16" t="s">
        <v>175</v>
      </c>
      <c r="BE187" s="162">
        <f t="shared" si="21"/>
        <v>0</v>
      </c>
      <c r="BF187" s="162">
        <f t="shared" si="22"/>
        <v>0</v>
      </c>
      <c r="BG187" s="162">
        <f t="shared" si="23"/>
        <v>0</v>
      </c>
      <c r="BH187" s="162">
        <f t="shared" si="24"/>
        <v>0</v>
      </c>
      <c r="BI187" s="162">
        <f t="shared" si="25"/>
        <v>0</v>
      </c>
      <c r="BJ187" s="16" t="s">
        <v>80</v>
      </c>
      <c r="BK187" s="162">
        <f t="shared" si="26"/>
        <v>0</v>
      </c>
      <c r="BL187" s="16" t="s">
        <v>243</v>
      </c>
      <c r="BM187" s="161" t="s">
        <v>1237</v>
      </c>
    </row>
    <row r="188" spans="1:65" s="2" customFormat="1" ht="24.2" customHeight="1" x14ac:dyDescent="0.2">
      <c r="A188" s="28"/>
      <c r="B188" s="149"/>
      <c r="C188" s="150" t="s">
        <v>415</v>
      </c>
      <c r="D188" s="150" t="s">
        <v>177</v>
      </c>
      <c r="E188" s="151" t="s">
        <v>1238</v>
      </c>
      <c r="F188" s="152" t="s">
        <v>1239</v>
      </c>
      <c r="G188" s="153" t="s">
        <v>275</v>
      </c>
      <c r="H188" s="154">
        <v>2</v>
      </c>
      <c r="I188" s="155"/>
      <c r="J188" s="155"/>
      <c r="K188" s="156"/>
      <c r="L188" s="29"/>
      <c r="M188" s="157" t="s">
        <v>1</v>
      </c>
      <c r="N188" s="158" t="s">
        <v>35</v>
      </c>
      <c r="O188" s="159">
        <v>0</v>
      </c>
      <c r="P188" s="159">
        <f t="shared" si="18"/>
        <v>0</v>
      </c>
      <c r="Q188" s="159">
        <v>0</v>
      </c>
      <c r="R188" s="159">
        <f t="shared" si="19"/>
        <v>0</v>
      </c>
      <c r="S188" s="159">
        <v>0</v>
      </c>
      <c r="T188" s="160">
        <f t="shared" si="20"/>
        <v>0</v>
      </c>
      <c r="U188" s="28"/>
      <c r="V188" s="28"/>
      <c r="W188" s="28"/>
      <c r="X188" s="28"/>
      <c r="Y188" s="28"/>
      <c r="Z188" s="28"/>
      <c r="AA188" s="28"/>
      <c r="AB188" s="28"/>
      <c r="AC188" s="28"/>
      <c r="AD188" s="28"/>
      <c r="AE188" s="28"/>
      <c r="AR188" s="161" t="s">
        <v>243</v>
      </c>
      <c r="AT188" s="161" t="s">
        <v>177</v>
      </c>
      <c r="AU188" s="161" t="s">
        <v>80</v>
      </c>
      <c r="AY188" s="16" t="s">
        <v>175</v>
      </c>
      <c r="BE188" s="162">
        <f t="shared" si="21"/>
        <v>0</v>
      </c>
      <c r="BF188" s="162">
        <f t="shared" si="22"/>
        <v>0</v>
      </c>
      <c r="BG188" s="162">
        <f t="shared" si="23"/>
        <v>0</v>
      </c>
      <c r="BH188" s="162">
        <f t="shared" si="24"/>
        <v>0</v>
      </c>
      <c r="BI188" s="162">
        <f t="shared" si="25"/>
        <v>0</v>
      </c>
      <c r="BJ188" s="16" t="s">
        <v>80</v>
      </c>
      <c r="BK188" s="162">
        <f t="shared" si="26"/>
        <v>0</v>
      </c>
      <c r="BL188" s="16" t="s">
        <v>243</v>
      </c>
      <c r="BM188" s="161" t="s">
        <v>1240</v>
      </c>
    </row>
    <row r="189" spans="1:65" s="2" customFormat="1" ht="24.2" customHeight="1" x14ac:dyDescent="0.2">
      <c r="A189" s="28"/>
      <c r="B189" s="149"/>
      <c r="C189" s="150" t="s">
        <v>421</v>
      </c>
      <c r="D189" s="150" t="s">
        <v>177</v>
      </c>
      <c r="E189" s="151" t="s">
        <v>1241</v>
      </c>
      <c r="F189" s="152" t="s">
        <v>1242</v>
      </c>
      <c r="G189" s="153" t="s">
        <v>275</v>
      </c>
      <c r="H189" s="154">
        <v>2</v>
      </c>
      <c r="I189" s="155"/>
      <c r="J189" s="155"/>
      <c r="K189" s="156"/>
      <c r="L189" s="29"/>
      <c r="M189" s="157" t="s">
        <v>1</v>
      </c>
      <c r="N189" s="158" t="s">
        <v>35</v>
      </c>
      <c r="O189" s="159">
        <v>0</v>
      </c>
      <c r="P189" s="159">
        <f t="shared" si="18"/>
        <v>0</v>
      </c>
      <c r="Q189" s="159">
        <v>0</v>
      </c>
      <c r="R189" s="159">
        <f t="shared" si="19"/>
        <v>0</v>
      </c>
      <c r="S189" s="159">
        <v>0</v>
      </c>
      <c r="T189" s="160">
        <f t="shared" si="20"/>
        <v>0</v>
      </c>
      <c r="U189" s="28"/>
      <c r="V189" s="28"/>
      <c r="W189" s="28"/>
      <c r="X189" s="28"/>
      <c r="Y189" s="28"/>
      <c r="Z189" s="28"/>
      <c r="AA189" s="28"/>
      <c r="AB189" s="28"/>
      <c r="AC189" s="28"/>
      <c r="AD189" s="28"/>
      <c r="AE189" s="28"/>
      <c r="AR189" s="161" t="s">
        <v>243</v>
      </c>
      <c r="AT189" s="161" t="s">
        <v>177</v>
      </c>
      <c r="AU189" s="161" t="s">
        <v>80</v>
      </c>
      <c r="AY189" s="16" t="s">
        <v>175</v>
      </c>
      <c r="BE189" s="162">
        <f t="shared" si="21"/>
        <v>0</v>
      </c>
      <c r="BF189" s="162">
        <f t="shared" si="22"/>
        <v>0</v>
      </c>
      <c r="BG189" s="162">
        <f t="shared" si="23"/>
        <v>0</v>
      </c>
      <c r="BH189" s="162">
        <f t="shared" si="24"/>
        <v>0</v>
      </c>
      <c r="BI189" s="162">
        <f t="shared" si="25"/>
        <v>0</v>
      </c>
      <c r="BJ189" s="16" t="s">
        <v>80</v>
      </c>
      <c r="BK189" s="162">
        <f t="shared" si="26"/>
        <v>0</v>
      </c>
      <c r="BL189" s="16" t="s">
        <v>243</v>
      </c>
      <c r="BM189" s="161" t="s">
        <v>1243</v>
      </c>
    </row>
    <row r="190" spans="1:65" s="2" customFormat="1" ht="24.2" customHeight="1" x14ac:dyDescent="0.2">
      <c r="A190" s="28"/>
      <c r="B190" s="149"/>
      <c r="C190" s="150" t="s">
        <v>426</v>
      </c>
      <c r="D190" s="150" t="s">
        <v>177</v>
      </c>
      <c r="E190" s="151" t="s">
        <v>1244</v>
      </c>
      <c r="F190" s="152" t="s">
        <v>1245</v>
      </c>
      <c r="G190" s="153" t="s">
        <v>349</v>
      </c>
      <c r="H190" s="154">
        <v>34.774000000000001</v>
      </c>
      <c r="I190" s="155"/>
      <c r="J190" s="155"/>
      <c r="K190" s="156"/>
      <c r="L190" s="29"/>
      <c r="M190" s="157" t="s">
        <v>1</v>
      </c>
      <c r="N190" s="158" t="s">
        <v>35</v>
      </c>
      <c r="O190" s="159">
        <v>0</v>
      </c>
      <c r="P190" s="159">
        <f t="shared" si="18"/>
        <v>0</v>
      </c>
      <c r="Q190" s="159">
        <v>0</v>
      </c>
      <c r="R190" s="159">
        <f t="shared" si="19"/>
        <v>0</v>
      </c>
      <c r="S190" s="159">
        <v>0</v>
      </c>
      <c r="T190" s="160">
        <f t="shared" si="20"/>
        <v>0</v>
      </c>
      <c r="U190" s="28"/>
      <c r="V190" s="28"/>
      <c r="W190" s="28"/>
      <c r="X190" s="28"/>
      <c r="Y190" s="28"/>
      <c r="Z190" s="28"/>
      <c r="AA190" s="28"/>
      <c r="AB190" s="28"/>
      <c r="AC190" s="28"/>
      <c r="AD190" s="28"/>
      <c r="AE190" s="28"/>
      <c r="AR190" s="161" t="s">
        <v>243</v>
      </c>
      <c r="AT190" s="161" t="s">
        <v>177</v>
      </c>
      <c r="AU190" s="161" t="s">
        <v>80</v>
      </c>
      <c r="AY190" s="16" t="s">
        <v>175</v>
      </c>
      <c r="BE190" s="162">
        <f t="shared" si="21"/>
        <v>0</v>
      </c>
      <c r="BF190" s="162">
        <f t="shared" si="22"/>
        <v>0</v>
      </c>
      <c r="BG190" s="162">
        <f t="shared" si="23"/>
        <v>0</v>
      </c>
      <c r="BH190" s="162">
        <f t="shared" si="24"/>
        <v>0</v>
      </c>
      <c r="BI190" s="162">
        <f t="shared" si="25"/>
        <v>0</v>
      </c>
      <c r="BJ190" s="16" t="s">
        <v>80</v>
      </c>
      <c r="BK190" s="162">
        <f t="shared" si="26"/>
        <v>0</v>
      </c>
      <c r="BL190" s="16" t="s">
        <v>243</v>
      </c>
      <c r="BM190" s="161" t="s">
        <v>1246</v>
      </c>
    </row>
    <row r="191" spans="1:65" s="12" customFormat="1" ht="22.9" customHeight="1" x14ac:dyDescent="0.2">
      <c r="B191" s="137"/>
      <c r="D191" s="138" t="s">
        <v>68</v>
      </c>
      <c r="E191" s="147" t="s">
        <v>1247</v>
      </c>
      <c r="F191" s="147" t="s">
        <v>1248</v>
      </c>
      <c r="J191" s="148"/>
      <c r="L191" s="137"/>
      <c r="M191" s="141"/>
      <c r="N191" s="142"/>
      <c r="O191" s="142"/>
      <c r="P191" s="143">
        <f>SUM(P192:P211)</f>
        <v>0</v>
      </c>
      <c r="Q191" s="142"/>
      <c r="R191" s="143">
        <f>SUM(R192:R211)</f>
        <v>0</v>
      </c>
      <c r="S191" s="142"/>
      <c r="T191" s="144">
        <f>SUM(T192:T211)</f>
        <v>0</v>
      </c>
      <c r="AR191" s="138" t="s">
        <v>80</v>
      </c>
      <c r="AT191" s="145" t="s">
        <v>68</v>
      </c>
      <c r="AU191" s="145" t="s">
        <v>76</v>
      </c>
      <c r="AY191" s="138" t="s">
        <v>175</v>
      </c>
      <c r="BK191" s="146">
        <f>SUM(BK192:BK211)</f>
        <v>0</v>
      </c>
    </row>
    <row r="192" spans="1:65" s="2" customFormat="1" ht="24.2" customHeight="1" x14ac:dyDescent="0.2">
      <c r="A192" s="28"/>
      <c r="B192" s="149"/>
      <c r="C192" s="150" t="s">
        <v>609</v>
      </c>
      <c r="D192" s="150" t="s">
        <v>177</v>
      </c>
      <c r="E192" s="151" t="s">
        <v>1249</v>
      </c>
      <c r="F192" s="152" t="s">
        <v>1250</v>
      </c>
      <c r="G192" s="153" t="s">
        <v>275</v>
      </c>
      <c r="H192" s="154">
        <v>36</v>
      </c>
      <c r="I192" s="155"/>
      <c r="J192" s="155"/>
      <c r="K192" s="156"/>
      <c r="L192" s="29"/>
      <c r="M192" s="157" t="s">
        <v>1</v>
      </c>
      <c r="N192" s="158" t="s">
        <v>35</v>
      </c>
      <c r="O192" s="159">
        <v>0</v>
      </c>
      <c r="P192" s="159">
        <f t="shared" ref="P192:P211" si="27">O192*H192</f>
        <v>0</v>
      </c>
      <c r="Q192" s="159">
        <v>0</v>
      </c>
      <c r="R192" s="159">
        <f t="shared" ref="R192:R211" si="28">Q192*H192</f>
        <v>0</v>
      </c>
      <c r="S192" s="159">
        <v>0</v>
      </c>
      <c r="T192" s="160">
        <f t="shared" ref="T192:T211" si="29">S192*H192</f>
        <v>0</v>
      </c>
      <c r="U192" s="28"/>
      <c r="V192" s="28"/>
      <c r="W192" s="28"/>
      <c r="X192" s="28"/>
      <c r="Y192" s="28"/>
      <c r="Z192" s="28"/>
      <c r="AA192" s="28"/>
      <c r="AB192" s="28"/>
      <c r="AC192" s="28"/>
      <c r="AD192" s="28"/>
      <c r="AE192" s="28"/>
      <c r="AR192" s="161" t="s">
        <v>243</v>
      </c>
      <c r="AT192" s="161" t="s">
        <v>177</v>
      </c>
      <c r="AU192" s="161" t="s">
        <v>80</v>
      </c>
      <c r="AY192" s="16" t="s">
        <v>175</v>
      </c>
      <c r="BE192" s="162">
        <f t="shared" ref="BE192:BE211" si="30">IF(N192="základná",J192,0)</f>
        <v>0</v>
      </c>
      <c r="BF192" s="162">
        <f t="shared" ref="BF192:BF211" si="31">IF(N192="znížená",J192,0)</f>
        <v>0</v>
      </c>
      <c r="BG192" s="162">
        <f t="shared" ref="BG192:BG211" si="32">IF(N192="zákl. prenesená",J192,0)</f>
        <v>0</v>
      </c>
      <c r="BH192" s="162">
        <f t="shared" ref="BH192:BH211" si="33">IF(N192="zníž. prenesená",J192,0)</f>
        <v>0</v>
      </c>
      <c r="BI192" s="162">
        <f t="shared" ref="BI192:BI211" si="34">IF(N192="nulová",J192,0)</f>
        <v>0</v>
      </c>
      <c r="BJ192" s="16" t="s">
        <v>80</v>
      </c>
      <c r="BK192" s="162">
        <f t="shared" ref="BK192:BK211" si="35">ROUND(I192*H192,2)</f>
        <v>0</v>
      </c>
      <c r="BL192" s="16" t="s">
        <v>243</v>
      </c>
      <c r="BM192" s="161" t="s">
        <v>1251</v>
      </c>
    </row>
    <row r="193" spans="1:65" s="2" customFormat="1" ht="24.2" customHeight="1" x14ac:dyDescent="0.2">
      <c r="A193" s="28"/>
      <c r="B193" s="149"/>
      <c r="C193" s="150" t="s">
        <v>613</v>
      </c>
      <c r="D193" s="150" t="s">
        <v>177</v>
      </c>
      <c r="E193" s="151" t="s">
        <v>1252</v>
      </c>
      <c r="F193" s="152" t="s">
        <v>1253</v>
      </c>
      <c r="G193" s="153" t="s">
        <v>275</v>
      </c>
      <c r="H193" s="154">
        <v>36</v>
      </c>
      <c r="I193" s="155"/>
      <c r="J193" s="155"/>
      <c r="K193" s="156"/>
      <c r="L193" s="29"/>
      <c r="M193" s="157" t="s">
        <v>1</v>
      </c>
      <c r="N193" s="158" t="s">
        <v>35</v>
      </c>
      <c r="O193" s="159">
        <v>0</v>
      </c>
      <c r="P193" s="159">
        <f t="shared" si="27"/>
        <v>0</v>
      </c>
      <c r="Q193" s="159">
        <v>0</v>
      </c>
      <c r="R193" s="159">
        <f t="shared" si="28"/>
        <v>0</v>
      </c>
      <c r="S193" s="159">
        <v>0</v>
      </c>
      <c r="T193" s="160">
        <f t="shared" si="29"/>
        <v>0</v>
      </c>
      <c r="U193" s="28"/>
      <c r="V193" s="28"/>
      <c r="W193" s="28"/>
      <c r="X193" s="28"/>
      <c r="Y193" s="28"/>
      <c r="Z193" s="28"/>
      <c r="AA193" s="28"/>
      <c r="AB193" s="28"/>
      <c r="AC193" s="28"/>
      <c r="AD193" s="28"/>
      <c r="AE193" s="28"/>
      <c r="AR193" s="161" t="s">
        <v>243</v>
      </c>
      <c r="AT193" s="161" t="s">
        <v>177</v>
      </c>
      <c r="AU193" s="161" t="s">
        <v>80</v>
      </c>
      <c r="AY193" s="16" t="s">
        <v>175</v>
      </c>
      <c r="BE193" s="162">
        <f t="shared" si="30"/>
        <v>0</v>
      </c>
      <c r="BF193" s="162">
        <f t="shared" si="31"/>
        <v>0</v>
      </c>
      <c r="BG193" s="162">
        <f t="shared" si="32"/>
        <v>0</v>
      </c>
      <c r="BH193" s="162">
        <f t="shared" si="33"/>
        <v>0</v>
      </c>
      <c r="BI193" s="162">
        <f t="shared" si="34"/>
        <v>0</v>
      </c>
      <c r="BJ193" s="16" t="s">
        <v>80</v>
      </c>
      <c r="BK193" s="162">
        <f t="shared" si="35"/>
        <v>0</v>
      </c>
      <c r="BL193" s="16" t="s">
        <v>243</v>
      </c>
      <c r="BM193" s="161" t="s">
        <v>1254</v>
      </c>
    </row>
    <row r="194" spans="1:65" s="2" customFormat="1" ht="37.9" customHeight="1" x14ac:dyDescent="0.2">
      <c r="A194" s="28"/>
      <c r="B194" s="149"/>
      <c r="C194" s="178" t="s">
        <v>617</v>
      </c>
      <c r="D194" s="178" t="s">
        <v>324</v>
      </c>
      <c r="E194" s="179" t="s">
        <v>1255</v>
      </c>
      <c r="F194" s="180" t="s">
        <v>2918</v>
      </c>
      <c r="G194" s="181" t="s">
        <v>275</v>
      </c>
      <c r="H194" s="182">
        <v>2</v>
      </c>
      <c r="I194" s="183"/>
      <c r="J194" s="183"/>
      <c r="K194" s="184"/>
      <c r="L194" s="185"/>
      <c r="M194" s="186" t="s">
        <v>1</v>
      </c>
      <c r="N194" s="187" t="s">
        <v>35</v>
      </c>
      <c r="O194" s="159">
        <v>0</v>
      </c>
      <c r="P194" s="159">
        <f t="shared" si="27"/>
        <v>0</v>
      </c>
      <c r="Q194" s="159">
        <v>0</v>
      </c>
      <c r="R194" s="159">
        <f t="shared" si="28"/>
        <v>0</v>
      </c>
      <c r="S194" s="159">
        <v>0</v>
      </c>
      <c r="T194" s="160">
        <f t="shared" si="29"/>
        <v>0</v>
      </c>
      <c r="U194" s="28"/>
      <c r="V194" s="28"/>
      <c r="W194" s="28"/>
      <c r="X194" s="28"/>
      <c r="Y194" s="28"/>
      <c r="Z194" s="28"/>
      <c r="AA194" s="28"/>
      <c r="AB194" s="28"/>
      <c r="AC194" s="28"/>
      <c r="AD194" s="28"/>
      <c r="AE194" s="28"/>
      <c r="AR194" s="161" t="s">
        <v>327</v>
      </c>
      <c r="AT194" s="161" t="s">
        <v>324</v>
      </c>
      <c r="AU194" s="161" t="s">
        <v>80</v>
      </c>
      <c r="AY194" s="16" t="s">
        <v>175</v>
      </c>
      <c r="BE194" s="162">
        <f t="shared" si="30"/>
        <v>0</v>
      </c>
      <c r="BF194" s="162">
        <f t="shared" si="31"/>
        <v>0</v>
      </c>
      <c r="BG194" s="162">
        <f t="shared" si="32"/>
        <v>0</v>
      </c>
      <c r="BH194" s="162">
        <f t="shared" si="33"/>
        <v>0</v>
      </c>
      <c r="BI194" s="162">
        <f t="shared" si="34"/>
        <v>0</v>
      </c>
      <c r="BJ194" s="16" t="s">
        <v>80</v>
      </c>
      <c r="BK194" s="162">
        <f t="shared" si="35"/>
        <v>0</v>
      </c>
      <c r="BL194" s="16" t="s">
        <v>243</v>
      </c>
      <c r="BM194" s="161" t="s">
        <v>1256</v>
      </c>
    </row>
    <row r="195" spans="1:65" s="2" customFormat="1" ht="37.9" customHeight="1" x14ac:dyDescent="0.2">
      <c r="A195" s="28"/>
      <c r="B195" s="149"/>
      <c r="C195" s="178" t="s">
        <v>621</v>
      </c>
      <c r="D195" s="178" t="s">
        <v>324</v>
      </c>
      <c r="E195" s="179" t="s">
        <v>1257</v>
      </c>
      <c r="F195" s="180" t="s">
        <v>2919</v>
      </c>
      <c r="G195" s="181" t="s">
        <v>275</v>
      </c>
      <c r="H195" s="182">
        <v>2</v>
      </c>
      <c r="I195" s="183"/>
      <c r="J195" s="183"/>
      <c r="K195" s="184"/>
      <c r="L195" s="185"/>
      <c r="M195" s="186" t="s">
        <v>1</v>
      </c>
      <c r="N195" s="187" t="s">
        <v>35</v>
      </c>
      <c r="O195" s="159">
        <v>0</v>
      </c>
      <c r="P195" s="159">
        <f t="shared" si="27"/>
        <v>0</v>
      </c>
      <c r="Q195" s="159">
        <v>0</v>
      </c>
      <c r="R195" s="159">
        <f t="shared" si="28"/>
        <v>0</v>
      </c>
      <c r="S195" s="159">
        <v>0</v>
      </c>
      <c r="T195" s="160">
        <f t="shared" si="29"/>
        <v>0</v>
      </c>
      <c r="U195" s="28"/>
      <c r="V195" s="28"/>
      <c r="W195" s="28"/>
      <c r="X195" s="28"/>
      <c r="Y195" s="28"/>
      <c r="Z195" s="28"/>
      <c r="AA195" s="28"/>
      <c r="AB195" s="28"/>
      <c r="AC195" s="28"/>
      <c r="AD195" s="28"/>
      <c r="AE195" s="28"/>
      <c r="AR195" s="161" t="s">
        <v>327</v>
      </c>
      <c r="AT195" s="161" t="s">
        <v>324</v>
      </c>
      <c r="AU195" s="161" t="s">
        <v>80</v>
      </c>
      <c r="AY195" s="16" t="s">
        <v>175</v>
      </c>
      <c r="BE195" s="162">
        <f t="shared" si="30"/>
        <v>0</v>
      </c>
      <c r="BF195" s="162">
        <f t="shared" si="31"/>
        <v>0</v>
      </c>
      <c r="BG195" s="162">
        <f t="shared" si="32"/>
        <v>0</v>
      </c>
      <c r="BH195" s="162">
        <f t="shared" si="33"/>
        <v>0</v>
      </c>
      <c r="BI195" s="162">
        <f t="shared" si="34"/>
        <v>0</v>
      </c>
      <c r="BJ195" s="16" t="s">
        <v>80</v>
      </c>
      <c r="BK195" s="162">
        <f t="shared" si="35"/>
        <v>0</v>
      </c>
      <c r="BL195" s="16" t="s">
        <v>243</v>
      </c>
      <c r="BM195" s="161" t="s">
        <v>1258</v>
      </c>
    </row>
    <row r="196" spans="1:65" s="2" customFormat="1" ht="37.9" customHeight="1" x14ac:dyDescent="0.2">
      <c r="A196" s="28"/>
      <c r="B196" s="149"/>
      <c r="C196" s="178" t="s">
        <v>625</v>
      </c>
      <c r="D196" s="178" t="s">
        <v>324</v>
      </c>
      <c r="E196" s="179" t="s">
        <v>1259</v>
      </c>
      <c r="F196" s="180" t="s">
        <v>2920</v>
      </c>
      <c r="G196" s="181" t="s">
        <v>275</v>
      </c>
      <c r="H196" s="182">
        <v>1</v>
      </c>
      <c r="I196" s="183"/>
      <c r="J196" s="183"/>
      <c r="K196" s="184"/>
      <c r="L196" s="185"/>
      <c r="M196" s="186" t="s">
        <v>1</v>
      </c>
      <c r="N196" s="187" t="s">
        <v>35</v>
      </c>
      <c r="O196" s="159">
        <v>0</v>
      </c>
      <c r="P196" s="159">
        <f t="shared" si="27"/>
        <v>0</v>
      </c>
      <c r="Q196" s="159">
        <v>0</v>
      </c>
      <c r="R196" s="159">
        <f t="shared" si="28"/>
        <v>0</v>
      </c>
      <c r="S196" s="159">
        <v>0</v>
      </c>
      <c r="T196" s="160">
        <f t="shared" si="29"/>
        <v>0</v>
      </c>
      <c r="U196" s="28"/>
      <c r="V196" s="28"/>
      <c r="W196" s="28"/>
      <c r="X196" s="28"/>
      <c r="Y196" s="28"/>
      <c r="Z196" s="28"/>
      <c r="AA196" s="28"/>
      <c r="AB196" s="28"/>
      <c r="AC196" s="28"/>
      <c r="AD196" s="28"/>
      <c r="AE196" s="28"/>
      <c r="AR196" s="161" t="s">
        <v>327</v>
      </c>
      <c r="AT196" s="161" t="s">
        <v>324</v>
      </c>
      <c r="AU196" s="161" t="s">
        <v>80</v>
      </c>
      <c r="AY196" s="16" t="s">
        <v>175</v>
      </c>
      <c r="BE196" s="162">
        <f t="shared" si="30"/>
        <v>0</v>
      </c>
      <c r="BF196" s="162">
        <f t="shared" si="31"/>
        <v>0</v>
      </c>
      <c r="BG196" s="162">
        <f t="shared" si="32"/>
        <v>0</v>
      </c>
      <c r="BH196" s="162">
        <f t="shared" si="33"/>
        <v>0</v>
      </c>
      <c r="BI196" s="162">
        <f t="shared" si="34"/>
        <v>0</v>
      </c>
      <c r="BJ196" s="16" t="s">
        <v>80</v>
      </c>
      <c r="BK196" s="162">
        <f t="shared" si="35"/>
        <v>0</v>
      </c>
      <c r="BL196" s="16" t="s">
        <v>243</v>
      </c>
      <c r="BM196" s="161" t="s">
        <v>1260</v>
      </c>
    </row>
    <row r="197" spans="1:65" s="2" customFormat="1" ht="37.9" customHeight="1" x14ac:dyDescent="0.2">
      <c r="A197" s="28"/>
      <c r="B197" s="149"/>
      <c r="C197" s="178" t="s">
        <v>629</v>
      </c>
      <c r="D197" s="178" t="s">
        <v>324</v>
      </c>
      <c r="E197" s="179" t="s">
        <v>1261</v>
      </c>
      <c r="F197" s="180" t="s">
        <v>2921</v>
      </c>
      <c r="G197" s="181" t="s">
        <v>275</v>
      </c>
      <c r="H197" s="182">
        <v>4</v>
      </c>
      <c r="I197" s="183"/>
      <c r="J197" s="183"/>
      <c r="K197" s="184"/>
      <c r="L197" s="185"/>
      <c r="M197" s="186" t="s">
        <v>1</v>
      </c>
      <c r="N197" s="187" t="s">
        <v>35</v>
      </c>
      <c r="O197" s="159">
        <v>0</v>
      </c>
      <c r="P197" s="159">
        <f t="shared" si="27"/>
        <v>0</v>
      </c>
      <c r="Q197" s="159">
        <v>0</v>
      </c>
      <c r="R197" s="159">
        <f t="shared" si="28"/>
        <v>0</v>
      </c>
      <c r="S197" s="159">
        <v>0</v>
      </c>
      <c r="T197" s="160">
        <f t="shared" si="29"/>
        <v>0</v>
      </c>
      <c r="U197" s="28"/>
      <c r="V197" s="28"/>
      <c r="W197" s="28"/>
      <c r="X197" s="28"/>
      <c r="Y197" s="28"/>
      <c r="Z197" s="28"/>
      <c r="AA197" s="28"/>
      <c r="AB197" s="28"/>
      <c r="AC197" s="28"/>
      <c r="AD197" s="28"/>
      <c r="AE197" s="28"/>
      <c r="AR197" s="161" t="s">
        <v>327</v>
      </c>
      <c r="AT197" s="161" t="s">
        <v>324</v>
      </c>
      <c r="AU197" s="161" t="s">
        <v>80</v>
      </c>
      <c r="AY197" s="16" t="s">
        <v>175</v>
      </c>
      <c r="BE197" s="162">
        <f t="shared" si="30"/>
        <v>0</v>
      </c>
      <c r="BF197" s="162">
        <f t="shared" si="31"/>
        <v>0</v>
      </c>
      <c r="BG197" s="162">
        <f t="shared" si="32"/>
        <v>0</v>
      </c>
      <c r="BH197" s="162">
        <f t="shared" si="33"/>
        <v>0</v>
      </c>
      <c r="BI197" s="162">
        <f t="shared" si="34"/>
        <v>0</v>
      </c>
      <c r="BJ197" s="16" t="s">
        <v>80</v>
      </c>
      <c r="BK197" s="162">
        <f t="shared" si="35"/>
        <v>0</v>
      </c>
      <c r="BL197" s="16" t="s">
        <v>243</v>
      </c>
      <c r="BM197" s="161" t="s">
        <v>1262</v>
      </c>
    </row>
    <row r="198" spans="1:65" s="2" customFormat="1" ht="45" customHeight="1" x14ac:dyDescent="0.2">
      <c r="A198" s="28"/>
      <c r="B198" s="149"/>
      <c r="C198" s="178" t="s">
        <v>632</v>
      </c>
      <c r="D198" s="178" t="s">
        <v>324</v>
      </c>
      <c r="E198" s="179" t="s">
        <v>1263</v>
      </c>
      <c r="F198" s="180" t="s">
        <v>2922</v>
      </c>
      <c r="G198" s="181" t="s">
        <v>275</v>
      </c>
      <c r="H198" s="182">
        <v>1</v>
      </c>
      <c r="I198" s="183"/>
      <c r="J198" s="183"/>
      <c r="K198" s="184"/>
      <c r="L198" s="185"/>
      <c r="M198" s="186" t="s">
        <v>1</v>
      </c>
      <c r="N198" s="187" t="s">
        <v>35</v>
      </c>
      <c r="O198" s="159">
        <v>0</v>
      </c>
      <c r="P198" s="159">
        <f t="shared" si="27"/>
        <v>0</v>
      </c>
      <c r="Q198" s="159">
        <v>0</v>
      </c>
      <c r="R198" s="159">
        <f t="shared" si="28"/>
        <v>0</v>
      </c>
      <c r="S198" s="159">
        <v>0</v>
      </c>
      <c r="T198" s="160">
        <f t="shared" si="29"/>
        <v>0</v>
      </c>
      <c r="U198" s="28"/>
      <c r="V198" s="28"/>
      <c r="W198" s="28"/>
      <c r="X198" s="28"/>
      <c r="Y198" s="28"/>
      <c r="Z198" s="28"/>
      <c r="AA198" s="28"/>
      <c r="AB198" s="28"/>
      <c r="AC198" s="28"/>
      <c r="AD198" s="28"/>
      <c r="AE198" s="28"/>
      <c r="AR198" s="161" t="s">
        <v>327</v>
      </c>
      <c r="AT198" s="161" t="s">
        <v>324</v>
      </c>
      <c r="AU198" s="161" t="s">
        <v>80</v>
      </c>
      <c r="AY198" s="16" t="s">
        <v>175</v>
      </c>
      <c r="BE198" s="162">
        <f t="shared" si="30"/>
        <v>0</v>
      </c>
      <c r="BF198" s="162">
        <f t="shared" si="31"/>
        <v>0</v>
      </c>
      <c r="BG198" s="162">
        <f t="shared" si="32"/>
        <v>0</v>
      </c>
      <c r="BH198" s="162">
        <f t="shared" si="33"/>
        <v>0</v>
      </c>
      <c r="BI198" s="162">
        <f t="shared" si="34"/>
        <v>0</v>
      </c>
      <c r="BJ198" s="16" t="s">
        <v>80</v>
      </c>
      <c r="BK198" s="162">
        <f t="shared" si="35"/>
        <v>0</v>
      </c>
      <c r="BL198" s="16" t="s">
        <v>243</v>
      </c>
      <c r="BM198" s="161" t="s">
        <v>1264</v>
      </c>
    </row>
    <row r="199" spans="1:65" s="2" customFormat="1" ht="37.9" customHeight="1" x14ac:dyDescent="0.2">
      <c r="A199" s="28"/>
      <c r="B199" s="149"/>
      <c r="C199" s="178" t="s">
        <v>636</v>
      </c>
      <c r="D199" s="178" t="s">
        <v>324</v>
      </c>
      <c r="E199" s="179" t="s">
        <v>1265</v>
      </c>
      <c r="F199" s="180" t="s">
        <v>2923</v>
      </c>
      <c r="G199" s="181" t="s">
        <v>275</v>
      </c>
      <c r="H199" s="182">
        <v>5</v>
      </c>
      <c r="I199" s="183"/>
      <c r="J199" s="183"/>
      <c r="K199" s="184"/>
      <c r="L199" s="185"/>
      <c r="M199" s="186" t="s">
        <v>1</v>
      </c>
      <c r="N199" s="187" t="s">
        <v>35</v>
      </c>
      <c r="O199" s="159">
        <v>0</v>
      </c>
      <c r="P199" s="159">
        <f t="shared" si="27"/>
        <v>0</v>
      </c>
      <c r="Q199" s="159">
        <v>0</v>
      </c>
      <c r="R199" s="159">
        <f t="shared" si="28"/>
        <v>0</v>
      </c>
      <c r="S199" s="159">
        <v>0</v>
      </c>
      <c r="T199" s="160">
        <f t="shared" si="29"/>
        <v>0</v>
      </c>
      <c r="U199" s="28"/>
      <c r="V199" s="28"/>
      <c r="W199" s="28"/>
      <c r="X199" s="28"/>
      <c r="Y199" s="28"/>
      <c r="Z199" s="28"/>
      <c r="AA199" s="28"/>
      <c r="AB199" s="28"/>
      <c r="AC199" s="28"/>
      <c r="AD199" s="28"/>
      <c r="AE199" s="28"/>
      <c r="AR199" s="161" t="s">
        <v>327</v>
      </c>
      <c r="AT199" s="161" t="s">
        <v>324</v>
      </c>
      <c r="AU199" s="161" t="s">
        <v>80</v>
      </c>
      <c r="AY199" s="16" t="s">
        <v>175</v>
      </c>
      <c r="BE199" s="162">
        <f t="shared" si="30"/>
        <v>0</v>
      </c>
      <c r="BF199" s="162">
        <f t="shared" si="31"/>
        <v>0</v>
      </c>
      <c r="BG199" s="162">
        <f t="shared" si="32"/>
        <v>0</v>
      </c>
      <c r="BH199" s="162">
        <f t="shared" si="33"/>
        <v>0</v>
      </c>
      <c r="BI199" s="162">
        <f t="shared" si="34"/>
        <v>0</v>
      </c>
      <c r="BJ199" s="16" t="s">
        <v>80</v>
      </c>
      <c r="BK199" s="162">
        <f t="shared" si="35"/>
        <v>0</v>
      </c>
      <c r="BL199" s="16" t="s">
        <v>243</v>
      </c>
      <c r="BM199" s="161" t="s">
        <v>1266</v>
      </c>
    </row>
    <row r="200" spans="1:65" s="2" customFormat="1" ht="43.5" customHeight="1" x14ac:dyDescent="0.2">
      <c r="A200" s="28"/>
      <c r="B200" s="149"/>
      <c r="C200" s="178" t="s">
        <v>640</v>
      </c>
      <c r="D200" s="178" t="s">
        <v>324</v>
      </c>
      <c r="E200" s="179" t="s">
        <v>1267</v>
      </c>
      <c r="F200" s="180" t="s">
        <v>2924</v>
      </c>
      <c r="G200" s="181" t="s">
        <v>275</v>
      </c>
      <c r="H200" s="182">
        <v>7</v>
      </c>
      <c r="I200" s="183"/>
      <c r="J200" s="183"/>
      <c r="K200" s="184"/>
      <c r="L200" s="185"/>
      <c r="M200" s="186" t="s">
        <v>1</v>
      </c>
      <c r="N200" s="187" t="s">
        <v>35</v>
      </c>
      <c r="O200" s="159">
        <v>0</v>
      </c>
      <c r="P200" s="159">
        <f t="shared" si="27"/>
        <v>0</v>
      </c>
      <c r="Q200" s="159">
        <v>0</v>
      </c>
      <c r="R200" s="159">
        <f t="shared" si="28"/>
        <v>0</v>
      </c>
      <c r="S200" s="159">
        <v>0</v>
      </c>
      <c r="T200" s="160">
        <f t="shared" si="29"/>
        <v>0</v>
      </c>
      <c r="U200" s="28"/>
      <c r="V200" s="28"/>
      <c r="W200" s="28"/>
      <c r="X200" s="28"/>
      <c r="Y200" s="28"/>
      <c r="Z200" s="28"/>
      <c r="AA200" s="28"/>
      <c r="AB200" s="28"/>
      <c r="AC200" s="28"/>
      <c r="AD200" s="28"/>
      <c r="AE200" s="28"/>
      <c r="AR200" s="161" t="s">
        <v>327</v>
      </c>
      <c r="AT200" s="161" t="s">
        <v>324</v>
      </c>
      <c r="AU200" s="161" t="s">
        <v>80</v>
      </c>
      <c r="AY200" s="16" t="s">
        <v>175</v>
      </c>
      <c r="BE200" s="162">
        <f t="shared" si="30"/>
        <v>0</v>
      </c>
      <c r="BF200" s="162">
        <f t="shared" si="31"/>
        <v>0</v>
      </c>
      <c r="BG200" s="162">
        <f t="shared" si="32"/>
        <v>0</v>
      </c>
      <c r="BH200" s="162">
        <f t="shared" si="33"/>
        <v>0</v>
      </c>
      <c r="BI200" s="162">
        <f t="shared" si="34"/>
        <v>0</v>
      </c>
      <c r="BJ200" s="16" t="s">
        <v>80</v>
      </c>
      <c r="BK200" s="162">
        <f t="shared" si="35"/>
        <v>0</v>
      </c>
      <c r="BL200" s="16" t="s">
        <v>243</v>
      </c>
      <c r="BM200" s="161" t="s">
        <v>1268</v>
      </c>
    </row>
    <row r="201" spans="1:65" s="2" customFormat="1" ht="37.9" customHeight="1" x14ac:dyDescent="0.2">
      <c r="A201" s="28"/>
      <c r="B201" s="149"/>
      <c r="C201" s="178" t="s">
        <v>645</v>
      </c>
      <c r="D201" s="178" t="s">
        <v>324</v>
      </c>
      <c r="E201" s="179" t="s">
        <v>1269</v>
      </c>
      <c r="F201" s="180" t="s">
        <v>2925</v>
      </c>
      <c r="G201" s="181" t="s">
        <v>275</v>
      </c>
      <c r="H201" s="182">
        <v>3</v>
      </c>
      <c r="I201" s="183"/>
      <c r="J201" s="183"/>
      <c r="K201" s="184"/>
      <c r="L201" s="185"/>
      <c r="M201" s="186" t="s">
        <v>1</v>
      </c>
      <c r="N201" s="187" t="s">
        <v>35</v>
      </c>
      <c r="O201" s="159">
        <v>0</v>
      </c>
      <c r="P201" s="159">
        <f t="shared" si="27"/>
        <v>0</v>
      </c>
      <c r="Q201" s="159">
        <v>0</v>
      </c>
      <c r="R201" s="159">
        <f t="shared" si="28"/>
        <v>0</v>
      </c>
      <c r="S201" s="159">
        <v>0</v>
      </c>
      <c r="T201" s="160">
        <f t="shared" si="29"/>
        <v>0</v>
      </c>
      <c r="U201" s="28"/>
      <c r="V201" s="28"/>
      <c r="W201" s="28"/>
      <c r="X201" s="28"/>
      <c r="Y201" s="28"/>
      <c r="Z201" s="28"/>
      <c r="AA201" s="28"/>
      <c r="AB201" s="28"/>
      <c r="AC201" s="28"/>
      <c r="AD201" s="28"/>
      <c r="AE201" s="28"/>
      <c r="AR201" s="161" t="s">
        <v>327</v>
      </c>
      <c r="AT201" s="161" t="s">
        <v>324</v>
      </c>
      <c r="AU201" s="161" t="s">
        <v>80</v>
      </c>
      <c r="AY201" s="16" t="s">
        <v>175</v>
      </c>
      <c r="BE201" s="162">
        <f t="shared" si="30"/>
        <v>0</v>
      </c>
      <c r="BF201" s="162">
        <f t="shared" si="31"/>
        <v>0</v>
      </c>
      <c r="BG201" s="162">
        <f t="shared" si="32"/>
        <v>0</v>
      </c>
      <c r="BH201" s="162">
        <f t="shared" si="33"/>
        <v>0</v>
      </c>
      <c r="BI201" s="162">
        <f t="shared" si="34"/>
        <v>0</v>
      </c>
      <c r="BJ201" s="16" t="s">
        <v>80</v>
      </c>
      <c r="BK201" s="162">
        <f t="shared" si="35"/>
        <v>0</v>
      </c>
      <c r="BL201" s="16" t="s">
        <v>243</v>
      </c>
      <c r="BM201" s="161" t="s">
        <v>1270</v>
      </c>
    </row>
    <row r="202" spans="1:65" s="2" customFormat="1" ht="41.25" customHeight="1" x14ac:dyDescent="0.2">
      <c r="A202" s="28"/>
      <c r="B202" s="149"/>
      <c r="C202" s="178" t="s">
        <v>649</v>
      </c>
      <c r="D202" s="178" t="s">
        <v>324</v>
      </c>
      <c r="E202" s="179" t="s">
        <v>1271</v>
      </c>
      <c r="F202" s="180" t="s">
        <v>2926</v>
      </c>
      <c r="G202" s="181" t="s">
        <v>275</v>
      </c>
      <c r="H202" s="182">
        <v>1</v>
      </c>
      <c r="I202" s="183"/>
      <c r="J202" s="183"/>
      <c r="K202" s="184"/>
      <c r="L202" s="185"/>
      <c r="M202" s="186" t="s">
        <v>1</v>
      </c>
      <c r="N202" s="187" t="s">
        <v>35</v>
      </c>
      <c r="O202" s="159">
        <v>0</v>
      </c>
      <c r="P202" s="159">
        <f t="shared" si="27"/>
        <v>0</v>
      </c>
      <c r="Q202" s="159">
        <v>0</v>
      </c>
      <c r="R202" s="159">
        <f t="shared" si="28"/>
        <v>0</v>
      </c>
      <c r="S202" s="159">
        <v>0</v>
      </c>
      <c r="T202" s="160">
        <f t="shared" si="29"/>
        <v>0</v>
      </c>
      <c r="U202" s="28"/>
      <c r="V202" s="28"/>
      <c r="W202" s="28"/>
      <c r="X202" s="28"/>
      <c r="Y202" s="28"/>
      <c r="Z202" s="28"/>
      <c r="AA202" s="28"/>
      <c r="AB202" s="28"/>
      <c r="AC202" s="28"/>
      <c r="AD202" s="28"/>
      <c r="AE202" s="28"/>
      <c r="AR202" s="161" t="s">
        <v>327</v>
      </c>
      <c r="AT202" s="161" t="s">
        <v>324</v>
      </c>
      <c r="AU202" s="161" t="s">
        <v>80</v>
      </c>
      <c r="AY202" s="16" t="s">
        <v>175</v>
      </c>
      <c r="BE202" s="162">
        <f t="shared" si="30"/>
        <v>0</v>
      </c>
      <c r="BF202" s="162">
        <f t="shared" si="31"/>
        <v>0</v>
      </c>
      <c r="BG202" s="162">
        <f t="shared" si="32"/>
        <v>0</v>
      </c>
      <c r="BH202" s="162">
        <f t="shared" si="33"/>
        <v>0</v>
      </c>
      <c r="BI202" s="162">
        <f t="shared" si="34"/>
        <v>0</v>
      </c>
      <c r="BJ202" s="16" t="s">
        <v>80</v>
      </c>
      <c r="BK202" s="162">
        <f t="shared" si="35"/>
        <v>0</v>
      </c>
      <c r="BL202" s="16" t="s">
        <v>243</v>
      </c>
      <c r="BM202" s="161" t="s">
        <v>1272</v>
      </c>
    </row>
    <row r="203" spans="1:65" s="2" customFormat="1" ht="37.9" customHeight="1" x14ac:dyDescent="0.2">
      <c r="A203" s="28"/>
      <c r="B203" s="149"/>
      <c r="C203" s="178" t="s">
        <v>653</v>
      </c>
      <c r="D203" s="178" t="s">
        <v>324</v>
      </c>
      <c r="E203" s="179" t="s">
        <v>1273</v>
      </c>
      <c r="F203" s="180" t="s">
        <v>2927</v>
      </c>
      <c r="G203" s="181" t="s">
        <v>275</v>
      </c>
      <c r="H203" s="182">
        <v>4</v>
      </c>
      <c r="I203" s="183"/>
      <c r="J203" s="183"/>
      <c r="K203" s="184"/>
      <c r="L203" s="185"/>
      <c r="M203" s="186" t="s">
        <v>1</v>
      </c>
      <c r="N203" s="187" t="s">
        <v>35</v>
      </c>
      <c r="O203" s="159">
        <v>0</v>
      </c>
      <c r="P203" s="159">
        <f t="shared" si="27"/>
        <v>0</v>
      </c>
      <c r="Q203" s="159">
        <v>0</v>
      </c>
      <c r="R203" s="159">
        <f t="shared" si="28"/>
        <v>0</v>
      </c>
      <c r="S203" s="159">
        <v>0</v>
      </c>
      <c r="T203" s="160">
        <f t="shared" si="29"/>
        <v>0</v>
      </c>
      <c r="U203" s="28"/>
      <c r="V203" s="28"/>
      <c r="W203" s="28"/>
      <c r="X203" s="28"/>
      <c r="Y203" s="28"/>
      <c r="Z203" s="28"/>
      <c r="AA203" s="28"/>
      <c r="AB203" s="28"/>
      <c r="AC203" s="28"/>
      <c r="AD203" s="28"/>
      <c r="AE203" s="28"/>
      <c r="AR203" s="161" t="s">
        <v>327</v>
      </c>
      <c r="AT203" s="161" t="s">
        <v>324</v>
      </c>
      <c r="AU203" s="161" t="s">
        <v>80</v>
      </c>
      <c r="AY203" s="16" t="s">
        <v>175</v>
      </c>
      <c r="BE203" s="162">
        <f t="shared" si="30"/>
        <v>0</v>
      </c>
      <c r="BF203" s="162">
        <f t="shared" si="31"/>
        <v>0</v>
      </c>
      <c r="BG203" s="162">
        <f t="shared" si="32"/>
        <v>0</v>
      </c>
      <c r="BH203" s="162">
        <f t="shared" si="33"/>
        <v>0</v>
      </c>
      <c r="BI203" s="162">
        <f t="shared" si="34"/>
        <v>0</v>
      </c>
      <c r="BJ203" s="16" t="s">
        <v>80</v>
      </c>
      <c r="BK203" s="162">
        <f t="shared" si="35"/>
        <v>0</v>
      </c>
      <c r="BL203" s="16" t="s">
        <v>243</v>
      </c>
      <c r="BM203" s="161" t="s">
        <v>1274</v>
      </c>
    </row>
    <row r="204" spans="1:65" s="2" customFormat="1" ht="42.75" customHeight="1" x14ac:dyDescent="0.2">
      <c r="A204" s="28"/>
      <c r="B204" s="149"/>
      <c r="C204" s="178" t="s">
        <v>657</v>
      </c>
      <c r="D204" s="178" t="s">
        <v>324</v>
      </c>
      <c r="E204" s="179" t="s">
        <v>1275</v>
      </c>
      <c r="F204" s="180" t="s">
        <v>2928</v>
      </c>
      <c r="G204" s="181" t="s">
        <v>275</v>
      </c>
      <c r="H204" s="182">
        <v>1</v>
      </c>
      <c r="I204" s="183"/>
      <c r="J204" s="183"/>
      <c r="K204" s="184"/>
      <c r="L204" s="185"/>
      <c r="M204" s="186" t="s">
        <v>1</v>
      </c>
      <c r="N204" s="187" t="s">
        <v>35</v>
      </c>
      <c r="O204" s="159">
        <v>0</v>
      </c>
      <c r="P204" s="159">
        <f t="shared" si="27"/>
        <v>0</v>
      </c>
      <c r="Q204" s="159">
        <v>0</v>
      </c>
      <c r="R204" s="159">
        <f t="shared" si="28"/>
        <v>0</v>
      </c>
      <c r="S204" s="159">
        <v>0</v>
      </c>
      <c r="T204" s="160">
        <f t="shared" si="29"/>
        <v>0</v>
      </c>
      <c r="U204" s="28"/>
      <c r="V204" s="28"/>
      <c r="W204" s="28"/>
      <c r="X204" s="28"/>
      <c r="Y204" s="28"/>
      <c r="Z204" s="28"/>
      <c r="AA204" s="28"/>
      <c r="AB204" s="28"/>
      <c r="AC204" s="28"/>
      <c r="AD204" s="28"/>
      <c r="AE204" s="28"/>
      <c r="AR204" s="161" t="s">
        <v>327</v>
      </c>
      <c r="AT204" s="161" t="s">
        <v>324</v>
      </c>
      <c r="AU204" s="161" t="s">
        <v>80</v>
      </c>
      <c r="AY204" s="16" t="s">
        <v>175</v>
      </c>
      <c r="BE204" s="162">
        <f t="shared" si="30"/>
        <v>0</v>
      </c>
      <c r="BF204" s="162">
        <f t="shared" si="31"/>
        <v>0</v>
      </c>
      <c r="BG204" s="162">
        <f t="shared" si="32"/>
        <v>0</v>
      </c>
      <c r="BH204" s="162">
        <f t="shared" si="33"/>
        <v>0</v>
      </c>
      <c r="BI204" s="162">
        <f t="shared" si="34"/>
        <v>0</v>
      </c>
      <c r="BJ204" s="16" t="s">
        <v>80</v>
      </c>
      <c r="BK204" s="162">
        <f t="shared" si="35"/>
        <v>0</v>
      </c>
      <c r="BL204" s="16" t="s">
        <v>243</v>
      </c>
      <c r="BM204" s="161" t="s">
        <v>1276</v>
      </c>
    </row>
    <row r="205" spans="1:65" s="2" customFormat="1" ht="37.9" customHeight="1" x14ac:dyDescent="0.2">
      <c r="A205" s="28"/>
      <c r="B205" s="149"/>
      <c r="C205" s="178" t="s">
        <v>662</v>
      </c>
      <c r="D205" s="178" t="s">
        <v>324</v>
      </c>
      <c r="E205" s="179" t="s">
        <v>1277</v>
      </c>
      <c r="F205" s="180" t="s">
        <v>2929</v>
      </c>
      <c r="G205" s="181" t="s">
        <v>275</v>
      </c>
      <c r="H205" s="182">
        <v>2</v>
      </c>
      <c r="I205" s="183"/>
      <c r="J205" s="183"/>
      <c r="K205" s="184"/>
      <c r="L205" s="185"/>
      <c r="M205" s="186" t="s">
        <v>1</v>
      </c>
      <c r="N205" s="187" t="s">
        <v>35</v>
      </c>
      <c r="O205" s="159">
        <v>0</v>
      </c>
      <c r="P205" s="159">
        <f t="shared" si="27"/>
        <v>0</v>
      </c>
      <c r="Q205" s="159">
        <v>0</v>
      </c>
      <c r="R205" s="159">
        <f t="shared" si="28"/>
        <v>0</v>
      </c>
      <c r="S205" s="159">
        <v>0</v>
      </c>
      <c r="T205" s="160">
        <f t="shared" si="29"/>
        <v>0</v>
      </c>
      <c r="U205" s="28"/>
      <c r="V205" s="28"/>
      <c r="W205" s="28"/>
      <c r="X205" s="28"/>
      <c r="Y205" s="28"/>
      <c r="Z205" s="28"/>
      <c r="AA205" s="28"/>
      <c r="AB205" s="28"/>
      <c r="AC205" s="28"/>
      <c r="AD205" s="28"/>
      <c r="AE205" s="28"/>
      <c r="AR205" s="161" t="s">
        <v>327</v>
      </c>
      <c r="AT205" s="161" t="s">
        <v>324</v>
      </c>
      <c r="AU205" s="161" t="s">
        <v>80</v>
      </c>
      <c r="AY205" s="16" t="s">
        <v>175</v>
      </c>
      <c r="BE205" s="162">
        <f t="shared" si="30"/>
        <v>0</v>
      </c>
      <c r="BF205" s="162">
        <f t="shared" si="31"/>
        <v>0</v>
      </c>
      <c r="BG205" s="162">
        <f t="shared" si="32"/>
        <v>0</v>
      </c>
      <c r="BH205" s="162">
        <f t="shared" si="33"/>
        <v>0</v>
      </c>
      <c r="BI205" s="162">
        <f t="shared" si="34"/>
        <v>0</v>
      </c>
      <c r="BJ205" s="16" t="s">
        <v>80</v>
      </c>
      <c r="BK205" s="162">
        <f t="shared" si="35"/>
        <v>0</v>
      </c>
      <c r="BL205" s="16" t="s">
        <v>243</v>
      </c>
      <c r="BM205" s="161" t="s">
        <v>1278</v>
      </c>
    </row>
    <row r="206" spans="1:65" s="2" customFormat="1" ht="37.9" customHeight="1" x14ac:dyDescent="0.2">
      <c r="A206" s="28"/>
      <c r="B206" s="149"/>
      <c r="C206" s="178" t="s">
        <v>666</v>
      </c>
      <c r="D206" s="178" t="s">
        <v>324</v>
      </c>
      <c r="E206" s="179" t="s">
        <v>1279</v>
      </c>
      <c r="F206" s="180" t="s">
        <v>2930</v>
      </c>
      <c r="G206" s="181" t="s">
        <v>275</v>
      </c>
      <c r="H206" s="182">
        <v>1</v>
      </c>
      <c r="I206" s="183"/>
      <c r="J206" s="183"/>
      <c r="K206" s="184"/>
      <c r="L206" s="185"/>
      <c r="M206" s="186" t="s">
        <v>1</v>
      </c>
      <c r="N206" s="187" t="s">
        <v>35</v>
      </c>
      <c r="O206" s="159">
        <v>0</v>
      </c>
      <c r="P206" s="159">
        <f t="shared" si="27"/>
        <v>0</v>
      </c>
      <c r="Q206" s="159">
        <v>0</v>
      </c>
      <c r="R206" s="159">
        <f t="shared" si="28"/>
        <v>0</v>
      </c>
      <c r="S206" s="159">
        <v>0</v>
      </c>
      <c r="T206" s="160">
        <f t="shared" si="29"/>
        <v>0</v>
      </c>
      <c r="U206" s="28"/>
      <c r="V206" s="28"/>
      <c r="W206" s="28"/>
      <c r="X206" s="28"/>
      <c r="Y206" s="28"/>
      <c r="Z206" s="28"/>
      <c r="AA206" s="28"/>
      <c r="AB206" s="28"/>
      <c r="AC206" s="28"/>
      <c r="AD206" s="28"/>
      <c r="AE206" s="28"/>
      <c r="AR206" s="161" t="s">
        <v>327</v>
      </c>
      <c r="AT206" s="161" t="s">
        <v>324</v>
      </c>
      <c r="AU206" s="161" t="s">
        <v>80</v>
      </c>
      <c r="AY206" s="16" t="s">
        <v>175</v>
      </c>
      <c r="BE206" s="162">
        <f t="shared" si="30"/>
        <v>0</v>
      </c>
      <c r="BF206" s="162">
        <f t="shared" si="31"/>
        <v>0</v>
      </c>
      <c r="BG206" s="162">
        <f t="shared" si="32"/>
        <v>0</v>
      </c>
      <c r="BH206" s="162">
        <f t="shared" si="33"/>
        <v>0</v>
      </c>
      <c r="BI206" s="162">
        <f t="shared" si="34"/>
        <v>0</v>
      </c>
      <c r="BJ206" s="16" t="s">
        <v>80</v>
      </c>
      <c r="BK206" s="162">
        <f t="shared" si="35"/>
        <v>0</v>
      </c>
      <c r="BL206" s="16" t="s">
        <v>243</v>
      </c>
      <c r="BM206" s="161" t="s">
        <v>1280</v>
      </c>
    </row>
    <row r="207" spans="1:65" s="2" customFormat="1" ht="37.9" customHeight="1" x14ac:dyDescent="0.2">
      <c r="A207" s="28"/>
      <c r="B207" s="149"/>
      <c r="C207" s="178" t="s">
        <v>668</v>
      </c>
      <c r="D207" s="178" t="s">
        <v>324</v>
      </c>
      <c r="E207" s="179" t="s">
        <v>1281</v>
      </c>
      <c r="F207" s="180" t="s">
        <v>2931</v>
      </c>
      <c r="G207" s="181" t="s">
        <v>275</v>
      </c>
      <c r="H207" s="182">
        <v>1</v>
      </c>
      <c r="I207" s="183"/>
      <c r="J207" s="183"/>
      <c r="K207" s="184"/>
      <c r="L207" s="185"/>
      <c r="M207" s="186" t="s">
        <v>1</v>
      </c>
      <c r="N207" s="187" t="s">
        <v>35</v>
      </c>
      <c r="O207" s="159">
        <v>0</v>
      </c>
      <c r="P207" s="159">
        <f t="shared" si="27"/>
        <v>0</v>
      </c>
      <c r="Q207" s="159">
        <v>0</v>
      </c>
      <c r="R207" s="159">
        <f t="shared" si="28"/>
        <v>0</v>
      </c>
      <c r="S207" s="159">
        <v>0</v>
      </c>
      <c r="T207" s="160">
        <f t="shared" si="29"/>
        <v>0</v>
      </c>
      <c r="U207" s="28"/>
      <c r="V207" s="28"/>
      <c r="W207" s="28"/>
      <c r="X207" s="28"/>
      <c r="Y207" s="28"/>
      <c r="Z207" s="28"/>
      <c r="AA207" s="28"/>
      <c r="AB207" s="28"/>
      <c r="AC207" s="28"/>
      <c r="AD207" s="28"/>
      <c r="AE207" s="28"/>
      <c r="AR207" s="161" t="s">
        <v>327</v>
      </c>
      <c r="AT207" s="161" t="s">
        <v>324</v>
      </c>
      <c r="AU207" s="161" t="s">
        <v>80</v>
      </c>
      <c r="AY207" s="16" t="s">
        <v>175</v>
      </c>
      <c r="BE207" s="162">
        <f t="shared" si="30"/>
        <v>0</v>
      </c>
      <c r="BF207" s="162">
        <f t="shared" si="31"/>
        <v>0</v>
      </c>
      <c r="BG207" s="162">
        <f t="shared" si="32"/>
        <v>0</v>
      </c>
      <c r="BH207" s="162">
        <f t="shared" si="33"/>
        <v>0</v>
      </c>
      <c r="BI207" s="162">
        <f t="shared" si="34"/>
        <v>0</v>
      </c>
      <c r="BJ207" s="16" t="s">
        <v>80</v>
      </c>
      <c r="BK207" s="162">
        <f t="shared" si="35"/>
        <v>0</v>
      </c>
      <c r="BL207" s="16" t="s">
        <v>243</v>
      </c>
      <c r="BM207" s="161" t="s">
        <v>1282</v>
      </c>
    </row>
    <row r="208" spans="1:65" s="2" customFormat="1" ht="37.9" customHeight="1" x14ac:dyDescent="0.2">
      <c r="A208" s="28"/>
      <c r="B208" s="149"/>
      <c r="C208" s="178" t="s">
        <v>672</v>
      </c>
      <c r="D208" s="178" t="s">
        <v>324</v>
      </c>
      <c r="E208" s="179" t="s">
        <v>1283</v>
      </c>
      <c r="F208" s="180" t="s">
        <v>2932</v>
      </c>
      <c r="G208" s="181" t="s">
        <v>275</v>
      </c>
      <c r="H208" s="182">
        <v>1</v>
      </c>
      <c r="I208" s="183"/>
      <c r="J208" s="183"/>
      <c r="K208" s="184"/>
      <c r="L208" s="185"/>
      <c r="M208" s="186" t="s">
        <v>1</v>
      </c>
      <c r="N208" s="187" t="s">
        <v>35</v>
      </c>
      <c r="O208" s="159">
        <v>0</v>
      </c>
      <c r="P208" s="159">
        <f t="shared" si="27"/>
        <v>0</v>
      </c>
      <c r="Q208" s="159">
        <v>0</v>
      </c>
      <c r="R208" s="159">
        <f t="shared" si="28"/>
        <v>0</v>
      </c>
      <c r="S208" s="159">
        <v>0</v>
      </c>
      <c r="T208" s="160">
        <f t="shared" si="29"/>
        <v>0</v>
      </c>
      <c r="U208" s="28"/>
      <c r="V208" s="28"/>
      <c r="W208" s="28"/>
      <c r="X208" s="28"/>
      <c r="Y208" s="28"/>
      <c r="Z208" s="28"/>
      <c r="AA208" s="28"/>
      <c r="AB208" s="28"/>
      <c r="AC208" s="28"/>
      <c r="AD208" s="28"/>
      <c r="AE208" s="28"/>
      <c r="AR208" s="161" t="s">
        <v>327</v>
      </c>
      <c r="AT208" s="161" t="s">
        <v>324</v>
      </c>
      <c r="AU208" s="161" t="s">
        <v>80</v>
      </c>
      <c r="AY208" s="16" t="s">
        <v>175</v>
      </c>
      <c r="BE208" s="162">
        <f t="shared" si="30"/>
        <v>0</v>
      </c>
      <c r="BF208" s="162">
        <f t="shared" si="31"/>
        <v>0</v>
      </c>
      <c r="BG208" s="162">
        <f t="shared" si="32"/>
        <v>0</v>
      </c>
      <c r="BH208" s="162">
        <f t="shared" si="33"/>
        <v>0</v>
      </c>
      <c r="BI208" s="162">
        <f t="shared" si="34"/>
        <v>0</v>
      </c>
      <c r="BJ208" s="16" t="s">
        <v>80</v>
      </c>
      <c r="BK208" s="162">
        <f t="shared" si="35"/>
        <v>0</v>
      </c>
      <c r="BL208" s="16" t="s">
        <v>243</v>
      </c>
      <c r="BM208" s="161" t="s">
        <v>1284</v>
      </c>
    </row>
    <row r="209" spans="1:65" s="2" customFormat="1" ht="16.5" customHeight="1" x14ac:dyDescent="0.2">
      <c r="A209" s="28"/>
      <c r="B209" s="149"/>
      <c r="C209" s="150" t="s">
        <v>676</v>
      </c>
      <c r="D209" s="150" t="s">
        <v>177</v>
      </c>
      <c r="E209" s="151" t="s">
        <v>1285</v>
      </c>
      <c r="F209" s="152" t="s">
        <v>1286</v>
      </c>
      <c r="G209" s="153" t="s">
        <v>1124</v>
      </c>
      <c r="H209" s="154">
        <v>84</v>
      </c>
      <c r="I209" s="155"/>
      <c r="J209" s="155"/>
      <c r="K209" s="156"/>
      <c r="L209" s="29"/>
      <c r="M209" s="157" t="s">
        <v>1</v>
      </c>
      <c r="N209" s="158" t="s">
        <v>35</v>
      </c>
      <c r="O209" s="159">
        <v>0</v>
      </c>
      <c r="P209" s="159">
        <f t="shared" si="27"/>
        <v>0</v>
      </c>
      <c r="Q209" s="159">
        <v>0</v>
      </c>
      <c r="R209" s="159">
        <f t="shared" si="28"/>
        <v>0</v>
      </c>
      <c r="S209" s="159">
        <v>0</v>
      </c>
      <c r="T209" s="160">
        <f t="shared" si="29"/>
        <v>0</v>
      </c>
      <c r="U209" s="28"/>
      <c r="V209" s="28"/>
      <c r="W209" s="28"/>
      <c r="X209" s="28"/>
      <c r="Y209" s="28"/>
      <c r="Z209" s="28"/>
      <c r="AA209" s="28"/>
      <c r="AB209" s="28"/>
      <c r="AC209" s="28"/>
      <c r="AD209" s="28"/>
      <c r="AE209" s="28"/>
      <c r="AR209" s="161" t="s">
        <v>243</v>
      </c>
      <c r="AT209" s="161" t="s">
        <v>177</v>
      </c>
      <c r="AU209" s="161" t="s">
        <v>80</v>
      </c>
      <c r="AY209" s="16" t="s">
        <v>175</v>
      </c>
      <c r="BE209" s="162">
        <f t="shared" si="30"/>
        <v>0</v>
      </c>
      <c r="BF209" s="162">
        <f t="shared" si="31"/>
        <v>0</v>
      </c>
      <c r="BG209" s="162">
        <f t="shared" si="32"/>
        <v>0</v>
      </c>
      <c r="BH209" s="162">
        <f t="shared" si="33"/>
        <v>0</v>
      </c>
      <c r="BI209" s="162">
        <f t="shared" si="34"/>
        <v>0</v>
      </c>
      <c r="BJ209" s="16" t="s">
        <v>80</v>
      </c>
      <c r="BK209" s="162">
        <f t="shared" si="35"/>
        <v>0</v>
      </c>
      <c r="BL209" s="16" t="s">
        <v>243</v>
      </c>
      <c r="BM209" s="161" t="s">
        <v>1287</v>
      </c>
    </row>
    <row r="210" spans="1:65" s="2" customFormat="1" ht="36" customHeight="1" x14ac:dyDescent="0.2">
      <c r="A210" s="28"/>
      <c r="B210" s="149"/>
      <c r="C210" s="297">
        <v>72</v>
      </c>
      <c r="D210" s="150" t="s">
        <v>177</v>
      </c>
      <c r="E210" s="151" t="s">
        <v>1288</v>
      </c>
      <c r="F210" s="152" t="s">
        <v>2973</v>
      </c>
      <c r="G210" s="153" t="s">
        <v>180</v>
      </c>
      <c r="H210" s="154">
        <v>320</v>
      </c>
      <c r="I210" s="155"/>
      <c r="J210" s="155"/>
      <c r="K210" s="156"/>
      <c r="L210" s="29"/>
      <c r="M210" s="157" t="s">
        <v>1</v>
      </c>
      <c r="N210" s="158" t="s">
        <v>35</v>
      </c>
      <c r="O210" s="159">
        <v>0</v>
      </c>
      <c r="P210" s="159">
        <f t="shared" si="27"/>
        <v>0</v>
      </c>
      <c r="Q210" s="159">
        <v>0</v>
      </c>
      <c r="R210" s="159">
        <f t="shared" si="28"/>
        <v>0</v>
      </c>
      <c r="S210" s="159">
        <v>0</v>
      </c>
      <c r="T210" s="160">
        <f t="shared" si="29"/>
        <v>0</v>
      </c>
      <c r="U210" s="28"/>
      <c r="V210" s="28"/>
      <c r="W210" s="28"/>
      <c r="X210" s="28"/>
      <c r="Y210" s="28"/>
      <c r="Z210" s="28"/>
      <c r="AA210" s="28"/>
      <c r="AB210" s="28"/>
      <c r="AC210" s="28"/>
      <c r="AD210" s="28"/>
      <c r="AE210" s="28"/>
      <c r="AR210" s="161" t="s">
        <v>243</v>
      </c>
      <c r="AT210" s="161" t="s">
        <v>177</v>
      </c>
      <c r="AU210" s="161" t="s">
        <v>80</v>
      </c>
      <c r="AY210" s="16" t="s">
        <v>175</v>
      </c>
      <c r="BE210" s="162">
        <f t="shared" si="30"/>
        <v>0</v>
      </c>
      <c r="BF210" s="162">
        <f t="shared" si="31"/>
        <v>0</v>
      </c>
      <c r="BG210" s="162">
        <f t="shared" si="32"/>
        <v>0</v>
      </c>
      <c r="BH210" s="162">
        <f t="shared" si="33"/>
        <v>0</v>
      </c>
      <c r="BI210" s="162">
        <f t="shared" si="34"/>
        <v>0</v>
      </c>
      <c r="BJ210" s="16" t="s">
        <v>80</v>
      </c>
      <c r="BK210" s="162">
        <f t="shared" si="35"/>
        <v>0</v>
      </c>
      <c r="BL210" s="16" t="s">
        <v>243</v>
      </c>
      <c r="BM210" s="161" t="s">
        <v>1289</v>
      </c>
    </row>
    <row r="211" spans="1:65" s="2" customFormat="1" ht="24.2" customHeight="1" x14ac:dyDescent="0.2">
      <c r="A211" s="28"/>
      <c r="B211" s="149"/>
      <c r="C211" s="150">
        <v>73</v>
      </c>
      <c r="D211" s="150" t="s">
        <v>177</v>
      </c>
      <c r="E211" s="151" t="s">
        <v>1290</v>
      </c>
      <c r="F211" s="152" t="s">
        <v>1291</v>
      </c>
      <c r="G211" s="153" t="s">
        <v>349</v>
      </c>
      <c r="H211" s="154">
        <v>78.382999999999996</v>
      </c>
      <c r="I211" s="155"/>
      <c r="J211" s="155"/>
      <c r="K211" s="156"/>
      <c r="L211" s="29"/>
      <c r="M211" s="188" t="s">
        <v>1</v>
      </c>
      <c r="N211" s="189" t="s">
        <v>35</v>
      </c>
      <c r="O211" s="190">
        <v>0</v>
      </c>
      <c r="P211" s="190">
        <f t="shared" si="27"/>
        <v>0</v>
      </c>
      <c r="Q211" s="190">
        <v>0</v>
      </c>
      <c r="R211" s="190">
        <f t="shared" si="28"/>
        <v>0</v>
      </c>
      <c r="S211" s="190">
        <v>0</v>
      </c>
      <c r="T211" s="191">
        <f t="shared" si="29"/>
        <v>0</v>
      </c>
      <c r="U211" s="28"/>
      <c r="V211" s="28"/>
      <c r="W211" s="28"/>
      <c r="X211" s="28"/>
      <c r="Y211" s="28"/>
      <c r="Z211" s="28"/>
      <c r="AA211" s="28"/>
      <c r="AB211" s="28"/>
      <c r="AC211" s="28"/>
      <c r="AD211" s="28"/>
      <c r="AE211" s="28"/>
      <c r="AR211" s="161" t="s">
        <v>243</v>
      </c>
      <c r="AT211" s="161" t="s">
        <v>177</v>
      </c>
      <c r="AU211" s="161" t="s">
        <v>80</v>
      </c>
      <c r="AY211" s="16" t="s">
        <v>175</v>
      </c>
      <c r="BE211" s="162">
        <f t="shared" si="30"/>
        <v>0</v>
      </c>
      <c r="BF211" s="162">
        <f t="shared" si="31"/>
        <v>0</v>
      </c>
      <c r="BG211" s="162">
        <f t="shared" si="32"/>
        <v>0</v>
      </c>
      <c r="BH211" s="162">
        <f t="shared" si="33"/>
        <v>0</v>
      </c>
      <c r="BI211" s="162">
        <f t="shared" si="34"/>
        <v>0</v>
      </c>
      <c r="BJ211" s="16" t="s">
        <v>80</v>
      </c>
      <c r="BK211" s="162">
        <f t="shared" si="35"/>
        <v>0</v>
      </c>
      <c r="BL211" s="16" t="s">
        <v>243</v>
      </c>
      <c r="BM211" s="161" t="s">
        <v>1292</v>
      </c>
    </row>
    <row r="212" spans="1:65" s="2" customFormat="1" ht="6.95" customHeight="1" x14ac:dyDescent="0.2">
      <c r="A212" s="28"/>
      <c r="B212" s="45"/>
      <c r="C212" s="46"/>
      <c r="D212" s="46"/>
      <c r="E212" s="46"/>
      <c r="F212" s="46"/>
      <c r="G212" s="46"/>
      <c r="H212" s="46"/>
      <c r="I212" s="46"/>
      <c r="J212" s="46"/>
      <c r="K212" s="46"/>
      <c r="L212" s="29"/>
      <c r="M212" s="28"/>
      <c r="O212" s="28"/>
      <c r="P212" s="28"/>
      <c r="Q212" s="28"/>
      <c r="R212" s="28"/>
      <c r="S212" s="28"/>
      <c r="T212" s="28"/>
      <c r="U212" s="28"/>
      <c r="V212" s="28"/>
      <c r="W212" s="28"/>
      <c r="X212" s="28"/>
      <c r="Y212" s="28"/>
      <c r="Z212" s="28"/>
      <c r="AA212" s="28"/>
      <c r="AB212" s="28"/>
      <c r="AC212" s="28"/>
      <c r="AD212" s="28"/>
      <c r="AE212" s="28"/>
    </row>
  </sheetData>
  <autoFilter ref="C131:K211"/>
  <mergeCells count="14">
    <mergeCell ref="E122:H122"/>
    <mergeCell ref="E120:H120"/>
    <mergeCell ref="E124:H124"/>
    <mergeCell ref="L2:V2"/>
    <mergeCell ref="E85:H85"/>
    <mergeCell ref="E89:H89"/>
    <mergeCell ref="E87:H87"/>
    <mergeCell ref="E91:H91"/>
    <mergeCell ref="E118:H118"/>
    <mergeCell ref="E7:H7"/>
    <mergeCell ref="E11:H11"/>
    <mergeCell ref="E9:H9"/>
    <mergeCell ref="E13:H13"/>
    <mergeCell ref="E31:H31"/>
  </mergeCells>
  <pageMargins left="0.39374999999999999" right="0.39374999999999999" top="0.39374999999999999" bottom="0.39374999999999999" header="0" footer="0"/>
  <pageSetup paperSize="9" scale="87" fitToHeight="100" orientation="portrait" blackAndWhite="1" r:id="rId1"/>
  <headerFooter>
    <oddFooter>&amp;CStrana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20</vt:i4>
      </vt:variant>
      <vt:variant>
        <vt:lpstr>Pomenované rozsahy</vt:lpstr>
      </vt:variant>
      <vt:variant>
        <vt:i4>40</vt:i4>
      </vt:variant>
    </vt:vector>
  </HeadingPairs>
  <TitlesOfParts>
    <vt:vector size="60" baseType="lpstr">
      <vt:lpstr>Rekapitulácia stavby</vt:lpstr>
      <vt:lpstr>1 - Zateplenie obvodového...</vt:lpstr>
      <vt:lpstr>2 - Zateplenie strešného ...</vt:lpstr>
      <vt:lpstr>3 - Výmena otvorových kon...</vt:lpstr>
      <vt:lpstr>4 - Ostatné</vt:lpstr>
      <vt:lpstr>5 - Odkvapový chodník</vt:lpstr>
      <vt:lpstr>6 - E1.4.1. Zdravotechnik...</vt:lpstr>
      <vt:lpstr>7 - E1.4.2. Plynoinštalácia</vt:lpstr>
      <vt:lpstr>8 - E1.5. Vykurovanie</vt:lpstr>
      <vt:lpstr>9 - E1.5. MaR a PRS</vt:lpstr>
      <vt:lpstr>10 - Umelé osvetlenie a v...</vt:lpstr>
      <vt:lpstr>11 - E1.2. Statika - oceľ...</vt:lpstr>
      <vt:lpstr>12 - E1.4.1 Zdravotechnik...</vt:lpstr>
      <vt:lpstr>13 - Silnoprúdové rozvody</vt:lpstr>
      <vt:lpstr>14 - Slaboprúdové rozvody</vt:lpstr>
      <vt:lpstr>15 - E1.9. Bleskozvod</vt:lpstr>
      <vt:lpstr>21 - SO 02.1 Budova OOPZ ...</vt:lpstr>
      <vt:lpstr>22 - SO 02.2 Rekonštrukci...</vt:lpstr>
      <vt:lpstr>23 - SO 02.3 Rekonštrukci...</vt:lpstr>
      <vt:lpstr>24 - SO 02.4 Asanácia kot...</vt:lpstr>
      <vt:lpstr>'1 - Zateplenie obvodového...'!Názvy_tlače</vt:lpstr>
      <vt:lpstr>'10 - Umelé osvetlenie a v...'!Názvy_tlače</vt:lpstr>
      <vt:lpstr>'11 - E1.2. Statika - oceľ...'!Názvy_tlače</vt:lpstr>
      <vt:lpstr>'12 - E1.4.1 Zdravotechnik...'!Názvy_tlače</vt:lpstr>
      <vt:lpstr>'13 - Silnoprúdové rozvody'!Názvy_tlače</vt:lpstr>
      <vt:lpstr>'14 - Slaboprúdové rozvody'!Názvy_tlače</vt:lpstr>
      <vt:lpstr>'15 - E1.9. Bleskozvod'!Názvy_tlače</vt:lpstr>
      <vt:lpstr>'2 - Zateplenie strešného ...'!Názvy_tlače</vt:lpstr>
      <vt:lpstr>'21 - SO 02.1 Budova OOPZ ...'!Názvy_tlače</vt:lpstr>
      <vt:lpstr>'22 - SO 02.2 Rekonštrukci...'!Názvy_tlače</vt:lpstr>
      <vt:lpstr>'23 - SO 02.3 Rekonštrukci...'!Názvy_tlače</vt:lpstr>
      <vt:lpstr>'24 - SO 02.4 Asanácia kot...'!Názvy_tlače</vt:lpstr>
      <vt:lpstr>'3 - Výmena otvorových kon...'!Názvy_tlače</vt:lpstr>
      <vt:lpstr>'4 - Ostatné'!Názvy_tlače</vt:lpstr>
      <vt:lpstr>'5 - Odkvapový chodník'!Názvy_tlače</vt:lpstr>
      <vt:lpstr>'6 - E1.4.1. Zdravotechnik...'!Názvy_tlače</vt:lpstr>
      <vt:lpstr>'7 - E1.4.2. Plynoinštalácia'!Názvy_tlače</vt:lpstr>
      <vt:lpstr>'8 - E1.5. Vykurovanie'!Názvy_tlače</vt:lpstr>
      <vt:lpstr>'9 - E1.5. MaR a PRS'!Názvy_tlače</vt:lpstr>
      <vt:lpstr>'Rekapitulácia stavby'!Názvy_tlače</vt:lpstr>
      <vt:lpstr>'1 - Zateplenie obvodového...'!Oblasť_tlače</vt:lpstr>
      <vt:lpstr>'10 - Umelé osvetlenie a v...'!Oblasť_tlače</vt:lpstr>
      <vt:lpstr>'11 - E1.2. Statika - oceľ...'!Oblasť_tlače</vt:lpstr>
      <vt:lpstr>'12 - E1.4.1 Zdravotechnik...'!Oblasť_tlače</vt:lpstr>
      <vt:lpstr>'13 - Silnoprúdové rozvody'!Oblasť_tlače</vt:lpstr>
      <vt:lpstr>'14 - Slaboprúdové rozvody'!Oblasť_tlače</vt:lpstr>
      <vt:lpstr>'15 - E1.9. Bleskozvod'!Oblasť_tlače</vt:lpstr>
      <vt:lpstr>'2 - Zateplenie strešného ...'!Oblasť_tlače</vt:lpstr>
      <vt:lpstr>'21 - SO 02.1 Budova OOPZ ...'!Oblasť_tlače</vt:lpstr>
      <vt:lpstr>'22 - SO 02.2 Rekonštrukci...'!Oblasť_tlače</vt:lpstr>
      <vt:lpstr>'23 - SO 02.3 Rekonštrukci...'!Oblasť_tlače</vt:lpstr>
      <vt:lpstr>'24 - SO 02.4 Asanácia kot...'!Oblasť_tlače</vt:lpstr>
      <vt:lpstr>'3 - Výmena otvorových kon...'!Oblasť_tlače</vt:lpstr>
      <vt:lpstr>'4 - Ostatné'!Oblasť_tlače</vt:lpstr>
      <vt:lpstr>'5 - Odkvapový chodník'!Oblasť_tlače</vt:lpstr>
      <vt:lpstr>'6 - E1.4.1. Zdravotechnik...'!Oblasť_tlače</vt:lpstr>
      <vt:lpstr>'7 - E1.4.2. Plynoinštalácia'!Oblasť_tlače</vt:lpstr>
      <vt:lpstr>'8 - E1.5. Vykurovanie'!Oblasť_tlače</vt:lpstr>
      <vt:lpstr>'9 - E1.5. MaR a PRS'!Oblasť_tlače</vt:lpstr>
      <vt:lpstr>'Rekapitulácia stavby'!Oblasť_tlače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MIKLUS\Ing. Viliam Čech</dc:creator>
  <cp:lastModifiedBy>Ivan Vaš</cp:lastModifiedBy>
  <cp:lastPrinted>2023-06-02T08:17:52Z</cp:lastPrinted>
  <dcterms:created xsi:type="dcterms:W3CDTF">2023-01-02T20:05:19Z</dcterms:created>
  <dcterms:modified xsi:type="dcterms:W3CDTF">2023-06-26T11:19:58Z</dcterms:modified>
</cp:coreProperties>
</file>