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askova2744281\Documents\10 BA III OR PZ, Vajnorská 25 - rekonštrukcia\10 DNS Stavebný dozor\02 VO Stavebný dozor\"/>
    </mc:Choice>
  </mc:AlternateContent>
  <bookViews>
    <workbookView xWindow="0" yWindow="0" windowWidth="12285" windowHeight="9090"/>
  </bookViews>
  <sheets>
    <sheet name="Rekapitulácia stavby" sheetId="1" r:id="rId1"/>
    <sheet name="SO 01.1 a -   SO 01.1 a) ..." sheetId="2" r:id="rId2"/>
    <sheet name="SO 01.1 b - SO 01.1 b)  -..." sheetId="3" r:id="rId3"/>
    <sheet name="SO 01.1 c - SO 01.1 c) -V..." sheetId="4" r:id="rId4"/>
    <sheet name="SO 01.1 d-B - SO 01.1 d) ..." sheetId="5" r:id="rId5"/>
    <sheet name="SO 01.1 d-N - SO 01.1 d) ..." sheetId="6" r:id="rId6"/>
    <sheet name="SO 01.1 d-ZTI - SO 01.1 d..." sheetId="7" r:id="rId7"/>
    <sheet name="SO 01.1 d-UK - SO 01.1 d)..." sheetId="8" r:id="rId8"/>
    <sheet name="SO 01.1 d-VZT - SO 01.1 d..." sheetId="9" r:id="rId9"/>
    <sheet name="SO 01.1 d-ELI - SO 01.1 d..." sheetId="10" r:id="rId10"/>
    <sheet name="SO 01.1 d-SL - SO 01.1 d)..." sheetId="11" r:id="rId11"/>
    <sheet name="SO 01.2-B - B - BÚRACIE P..." sheetId="12" r:id="rId12"/>
    <sheet name="SO 01.2-N - N -NOVÉ KONŠT..." sheetId="13" r:id="rId13"/>
    <sheet name="SO 01.2-ZTI - ZTI - ZDRAV..." sheetId="14" r:id="rId14"/>
    <sheet name="SO 01.2-NN - NN - ELEKTRO..." sheetId="15" r:id="rId15"/>
  </sheets>
  <definedNames>
    <definedName name="_xlnm._FilterDatabase" localSheetId="1" hidden="1">'SO 01.1 a -   SO 01.1 a) ...'!$C$128:$K$189</definedName>
    <definedName name="_xlnm._FilterDatabase" localSheetId="2" hidden="1">'SO 01.1 b - SO 01.1 b)  -...'!$C$128:$K$186</definedName>
    <definedName name="_xlnm._FilterDatabase" localSheetId="3" hidden="1">'SO 01.1 c - SO 01.1 c) -V...'!$C$128:$K$237</definedName>
    <definedName name="_xlnm._FilterDatabase" localSheetId="4" hidden="1">'SO 01.1 d-B - SO 01.1 d) ...'!$C$135:$K$239</definedName>
    <definedName name="_xlnm._FilterDatabase" localSheetId="9" hidden="1">'SO 01.1 d-ELI - SO 01.1 d...'!$C$128:$K$336</definedName>
    <definedName name="_xlnm._FilterDatabase" localSheetId="5" hidden="1">'SO 01.1 d-N - SO 01.1 d) ...'!$C$144:$K$277</definedName>
    <definedName name="_xlnm._FilterDatabase" localSheetId="10" hidden="1">'SO 01.1 d-SL - SO 01.1 d)...'!$C$129:$K$156</definedName>
    <definedName name="_xlnm._FilterDatabase" localSheetId="7" hidden="1">'SO 01.1 d-UK - SO 01.1 d)...'!$C$134:$K$286</definedName>
    <definedName name="_xlnm._FilterDatabase" localSheetId="8" hidden="1">'SO 01.1 d-VZT - SO 01.1 d...'!$C$193:$K$622</definedName>
    <definedName name="_xlnm._FilterDatabase" localSheetId="6" hidden="1">'SO 01.1 d-ZTI - SO 01.1 d...'!$C$128:$K$191</definedName>
    <definedName name="_xlnm._FilterDatabase" localSheetId="11" hidden="1">'SO 01.2-B - B - BÚRACIE P...'!$C$127:$K$188</definedName>
    <definedName name="_xlnm._FilterDatabase" localSheetId="12" hidden="1">'SO 01.2-N - N -NOVÉ KONŠT...'!$C$146:$K$334</definedName>
    <definedName name="_xlnm._FilterDatabase" localSheetId="14" hidden="1">'SO 01.2-NN - NN - ELEKTRO...'!$C$122:$K$138</definedName>
    <definedName name="_xlnm._FilterDatabase" localSheetId="13" hidden="1">'SO 01.2-ZTI - ZTI - ZDRAV...'!$C$132:$K$269</definedName>
    <definedName name="_xlnm.Print_Titles" localSheetId="0">'Rekapitulácia stavby'!$92:$92</definedName>
    <definedName name="_xlnm.Print_Titles" localSheetId="1">'SO 01.1 a -   SO 01.1 a) ...'!$128:$128</definedName>
    <definedName name="_xlnm.Print_Titles" localSheetId="2">'SO 01.1 b - SO 01.1 b)  -...'!$128:$128</definedName>
    <definedName name="_xlnm.Print_Titles" localSheetId="3">'SO 01.1 c - SO 01.1 c) -V...'!$128:$128</definedName>
    <definedName name="_xlnm.Print_Titles" localSheetId="4">'SO 01.1 d-B - SO 01.1 d) ...'!$135:$135</definedName>
    <definedName name="_xlnm.Print_Titles" localSheetId="9">'SO 01.1 d-ELI - SO 01.1 d...'!$128:$128</definedName>
    <definedName name="_xlnm.Print_Titles" localSheetId="5">'SO 01.1 d-N - SO 01.1 d) ...'!$144:$144</definedName>
    <definedName name="_xlnm.Print_Titles" localSheetId="10">'SO 01.1 d-SL - SO 01.1 d)...'!$129:$129</definedName>
    <definedName name="_xlnm.Print_Titles" localSheetId="7">'SO 01.1 d-UK - SO 01.1 d)...'!$134:$134</definedName>
    <definedName name="_xlnm.Print_Titles" localSheetId="8">'SO 01.1 d-VZT - SO 01.1 d...'!$193:$193</definedName>
    <definedName name="_xlnm.Print_Titles" localSheetId="6">'SO 01.1 d-ZTI - SO 01.1 d...'!$128:$128</definedName>
    <definedName name="_xlnm.Print_Titles" localSheetId="11">'SO 01.2-B - B - BÚRACIE P...'!$127:$127</definedName>
    <definedName name="_xlnm.Print_Titles" localSheetId="12">'SO 01.2-N - N -NOVÉ KONŠT...'!$146:$146</definedName>
    <definedName name="_xlnm.Print_Titles" localSheetId="14">'SO 01.2-NN - NN - ELEKTRO...'!$122:$122</definedName>
    <definedName name="_xlnm.Print_Titles" localSheetId="13">'SO 01.2-ZTI - ZTI - ZDRAV...'!$132:$132</definedName>
    <definedName name="_xlnm.Print_Area" localSheetId="0">'Rekapitulácia stavby'!$D$4:$AO$76,'Rekapitulácia stavby'!$C$82:$AQ$112</definedName>
    <definedName name="_xlnm.Print_Area" localSheetId="1">'SO 01.1 a -   SO 01.1 a) ...'!$C$114:$J$189</definedName>
    <definedName name="_xlnm.Print_Area" localSheetId="2">'SO 01.1 b - SO 01.1 b)  -...'!$C$114:$J$186</definedName>
    <definedName name="_xlnm.Print_Area" localSheetId="3">'SO 01.1 c - SO 01.1 c) -V...'!$C$114:$J$237</definedName>
    <definedName name="_xlnm.Print_Area" localSheetId="4">'SO 01.1 d-B - SO 01.1 d) ...'!$C$119:$J$239</definedName>
    <definedName name="_xlnm.Print_Area" localSheetId="9">'SO 01.1 d-ELI - SO 01.1 d...'!$C$112:$J$336</definedName>
    <definedName name="_xlnm.Print_Area" localSheetId="5">'SO 01.1 d-N - SO 01.1 d) ...'!$C$128:$J$277</definedName>
    <definedName name="_xlnm.Print_Area" localSheetId="10">'SO 01.1 d-SL - SO 01.1 d)...'!$C$113:$J$156</definedName>
    <definedName name="_xlnm.Print_Area" localSheetId="7">'SO 01.1 d-UK - SO 01.1 d)...'!$C$118:$J$286</definedName>
    <definedName name="_xlnm.Print_Area" localSheetId="8">'SO 01.1 d-VZT - SO 01.1 d...'!$C$177:$J$622</definedName>
    <definedName name="_xlnm.Print_Area" localSheetId="6">'SO 01.1 d-ZTI - SO 01.1 d...'!$C$112:$J$191</definedName>
    <definedName name="_xlnm.Print_Area" localSheetId="11">'SO 01.2-B - B - BÚRACIE P...'!$C$113:$J$188</definedName>
    <definedName name="_xlnm.Print_Area" localSheetId="12">'SO 01.2-N - N -NOVÉ KONŠT...'!$C$132:$J$334</definedName>
    <definedName name="_xlnm.Print_Area" localSheetId="14">'SO 01.2-NN - NN - ELEKTRO...'!$C$108:$J$138</definedName>
    <definedName name="_xlnm.Print_Area" localSheetId="13">'SO 01.2-ZTI - ZTI - ZDRAV...'!$C$118:$J$269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15" l="1"/>
  <c r="J38" i="15"/>
  <c r="AY111" i="1"/>
  <c r="J37" i="15"/>
  <c r="AX111" i="1"/>
  <c r="BI138" i="15"/>
  <c r="BH138" i="15"/>
  <c r="BG138" i="15"/>
  <c r="BE138" i="15"/>
  <c r="T138" i="15"/>
  <c r="R138" i="15"/>
  <c r="P138" i="15"/>
  <c r="BI137" i="15"/>
  <c r="BH137" i="15"/>
  <c r="BG137" i="15"/>
  <c r="BE137" i="15"/>
  <c r="T137" i="15"/>
  <c r="R137" i="15"/>
  <c r="P137" i="15"/>
  <c r="BI135" i="15"/>
  <c r="BH135" i="15"/>
  <c r="BG135" i="15"/>
  <c r="BE135" i="15"/>
  <c r="T135" i="15"/>
  <c r="R135" i="15"/>
  <c r="P135" i="15"/>
  <c r="BI134" i="15"/>
  <c r="BH134" i="15"/>
  <c r="BG134" i="15"/>
  <c r="BE134" i="15"/>
  <c r="T134" i="15"/>
  <c r="R134" i="15"/>
  <c r="P134" i="15"/>
  <c r="BI133" i="15"/>
  <c r="BH133" i="15"/>
  <c r="BG133" i="15"/>
  <c r="BE133" i="15"/>
  <c r="T133" i="15"/>
  <c r="R133" i="15"/>
  <c r="P133" i="15"/>
  <c r="BI132" i="15"/>
  <c r="BH132" i="15"/>
  <c r="BG132" i="15"/>
  <c r="BE132" i="15"/>
  <c r="T132" i="15"/>
  <c r="R132" i="15"/>
  <c r="P132" i="15"/>
  <c r="BI131" i="15"/>
  <c r="BH131" i="15"/>
  <c r="BG131" i="15"/>
  <c r="BE131" i="15"/>
  <c r="T131" i="15"/>
  <c r="R131" i="15"/>
  <c r="P131" i="15"/>
  <c r="BI130" i="15"/>
  <c r="BH130" i="15"/>
  <c r="BG130" i="15"/>
  <c r="BE130" i="15"/>
  <c r="T130" i="15"/>
  <c r="R130" i="15"/>
  <c r="P130" i="15"/>
  <c r="BI129" i="15"/>
  <c r="BH129" i="15"/>
  <c r="BG129" i="15"/>
  <c r="BE129" i="15"/>
  <c r="T129" i="15"/>
  <c r="R129" i="15"/>
  <c r="P129" i="15"/>
  <c r="BI128" i="15"/>
  <c r="BH128" i="15"/>
  <c r="BG128" i="15"/>
  <c r="BE128" i="15"/>
  <c r="T128" i="15"/>
  <c r="R128" i="15"/>
  <c r="P128" i="15"/>
  <c r="BI127" i="15"/>
  <c r="BH127" i="15"/>
  <c r="BG127" i="15"/>
  <c r="BE127" i="15"/>
  <c r="T127" i="15"/>
  <c r="R127" i="15"/>
  <c r="P127" i="15"/>
  <c r="BI126" i="15"/>
  <c r="BH126" i="15"/>
  <c r="BG126" i="15"/>
  <c r="BE126" i="15"/>
  <c r="T126" i="15"/>
  <c r="R126" i="15"/>
  <c r="P126" i="15"/>
  <c r="F117" i="15"/>
  <c r="E115" i="15"/>
  <c r="F91" i="15"/>
  <c r="E89" i="15"/>
  <c r="J26" i="15"/>
  <c r="E26" i="15"/>
  <c r="J94" i="15"/>
  <c r="J25" i="15"/>
  <c r="J23" i="15"/>
  <c r="E23" i="15"/>
  <c r="J119" i="15" s="1"/>
  <c r="J22" i="15"/>
  <c r="J20" i="15"/>
  <c r="E20" i="15"/>
  <c r="F94" i="15"/>
  <c r="J19" i="15"/>
  <c r="J17" i="15"/>
  <c r="E17" i="15"/>
  <c r="F93" i="15" s="1"/>
  <c r="J16" i="15"/>
  <c r="J14" i="15"/>
  <c r="J117" i="15" s="1"/>
  <c r="E7" i="15"/>
  <c r="E111" i="15" s="1"/>
  <c r="J39" i="14"/>
  <c r="J38" i="14"/>
  <c r="AY110" i="1" s="1"/>
  <c r="J37" i="14"/>
  <c r="AX110" i="1" s="1"/>
  <c r="BI269" i="14"/>
  <c r="BH269" i="14"/>
  <c r="BG269" i="14"/>
  <c r="BE269" i="14"/>
  <c r="T269" i="14"/>
  <c r="R269" i="14"/>
  <c r="P269" i="14"/>
  <c r="BI268" i="14"/>
  <c r="BH268" i="14"/>
  <c r="BG268" i="14"/>
  <c r="BE268" i="14"/>
  <c r="T268" i="14"/>
  <c r="R268" i="14"/>
  <c r="P268" i="14"/>
  <c r="BI267" i="14"/>
  <c r="BH267" i="14"/>
  <c r="BG267" i="14"/>
  <c r="BE267" i="14"/>
  <c r="T267" i="14"/>
  <c r="R267" i="14"/>
  <c r="P267" i="14"/>
  <c r="BI266" i="14"/>
  <c r="BH266" i="14"/>
  <c r="BG266" i="14"/>
  <c r="BE266" i="14"/>
  <c r="T266" i="14"/>
  <c r="R266" i="14"/>
  <c r="P266" i="14"/>
  <c r="BI265" i="14"/>
  <c r="BH265" i="14"/>
  <c r="BG265" i="14"/>
  <c r="BE265" i="14"/>
  <c r="T265" i="14"/>
  <c r="R265" i="14"/>
  <c r="P265" i="14"/>
  <c r="BI264" i="14"/>
  <c r="BH264" i="14"/>
  <c r="BG264" i="14"/>
  <c r="BE264" i="14"/>
  <c r="T264" i="14"/>
  <c r="R264" i="14"/>
  <c r="P264" i="14"/>
  <c r="BI263" i="14"/>
  <c r="BH263" i="14"/>
  <c r="BG263" i="14"/>
  <c r="BE263" i="14"/>
  <c r="T263" i="14"/>
  <c r="R263" i="14"/>
  <c r="P263" i="14"/>
  <c r="BI262" i="14"/>
  <c r="BH262" i="14"/>
  <c r="BG262" i="14"/>
  <c r="BE262" i="14"/>
  <c r="T262" i="14"/>
  <c r="R262" i="14"/>
  <c r="P262" i="14"/>
  <c r="BI261" i="14"/>
  <c r="BH261" i="14"/>
  <c r="BG261" i="14"/>
  <c r="BE261" i="14"/>
  <c r="T261" i="14"/>
  <c r="R261" i="14"/>
  <c r="P261" i="14"/>
  <c r="BI260" i="14"/>
  <c r="BH260" i="14"/>
  <c r="BG260" i="14"/>
  <c r="BE260" i="14"/>
  <c r="T260" i="14"/>
  <c r="R260" i="14"/>
  <c r="P260" i="14"/>
  <c r="BI259" i="14"/>
  <c r="BH259" i="14"/>
  <c r="BG259" i="14"/>
  <c r="BE259" i="14"/>
  <c r="T259" i="14"/>
  <c r="R259" i="14"/>
  <c r="P259" i="14"/>
  <c r="BI258" i="14"/>
  <c r="BH258" i="14"/>
  <c r="BG258" i="14"/>
  <c r="BE258" i="14"/>
  <c r="T258" i="14"/>
  <c r="R258" i="14"/>
  <c r="P258" i="14"/>
  <c r="BI257" i="14"/>
  <c r="BH257" i="14"/>
  <c r="BG257" i="14"/>
  <c r="BE257" i="14"/>
  <c r="T257" i="14"/>
  <c r="R257" i="14"/>
  <c r="P257" i="14"/>
  <c r="BI256" i="14"/>
  <c r="BH256" i="14"/>
  <c r="BG256" i="14"/>
  <c r="BE256" i="14"/>
  <c r="T256" i="14"/>
  <c r="R256" i="14"/>
  <c r="P256" i="14"/>
  <c r="BI255" i="14"/>
  <c r="BH255" i="14"/>
  <c r="BG255" i="14"/>
  <c r="BE255" i="14"/>
  <c r="T255" i="14"/>
  <c r="R255" i="14"/>
  <c r="P255" i="14"/>
  <c r="BI254" i="14"/>
  <c r="BH254" i="14"/>
  <c r="BG254" i="14"/>
  <c r="BE254" i="14"/>
  <c r="T254" i="14"/>
  <c r="R254" i="14"/>
  <c r="P254" i="14"/>
  <c r="BI253" i="14"/>
  <c r="BH253" i="14"/>
  <c r="BG253" i="14"/>
  <c r="BE253" i="14"/>
  <c r="T253" i="14"/>
  <c r="R253" i="14"/>
  <c r="P253" i="14"/>
  <c r="BI252" i="14"/>
  <c r="BH252" i="14"/>
  <c r="BG252" i="14"/>
  <c r="BE252" i="14"/>
  <c r="T252" i="14"/>
  <c r="R252" i="14"/>
  <c r="P252" i="14"/>
  <c r="BI251" i="14"/>
  <c r="BH251" i="14"/>
  <c r="BG251" i="14"/>
  <c r="BE251" i="14"/>
  <c r="T251" i="14"/>
  <c r="R251" i="14"/>
  <c r="P251" i="14"/>
  <c r="BI250" i="14"/>
  <c r="BH250" i="14"/>
  <c r="BG250" i="14"/>
  <c r="BE250" i="14"/>
  <c r="T250" i="14"/>
  <c r="R250" i="14"/>
  <c r="P250" i="14"/>
  <c r="BI249" i="14"/>
  <c r="BH249" i="14"/>
  <c r="BG249" i="14"/>
  <c r="BE249" i="14"/>
  <c r="T249" i="14"/>
  <c r="R249" i="14"/>
  <c r="P249" i="14"/>
  <c r="BI248" i="14"/>
  <c r="BH248" i="14"/>
  <c r="BG248" i="14"/>
  <c r="BE248" i="14"/>
  <c r="T248" i="14"/>
  <c r="R248" i="14"/>
  <c r="P248" i="14"/>
  <c r="BI247" i="14"/>
  <c r="BH247" i="14"/>
  <c r="BG247" i="14"/>
  <c r="BE247" i="14"/>
  <c r="T247" i="14"/>
  <c r="R247" i="14"/>
  <c r="P247" i="14"/>
  <c r="BI246" i="14"/>
  <c r="BH246" i="14"/>
  <c r="BG246" i="14"/>
  <c r="BE246" i="14"/>
  <c r="T246" i="14"/>
  <c r="R246" i="14"/>
  <c r="P246" i="14"/>
  <c r="BI245" i="14"/>
  <c r="BH245" i="14"/>
  <c r="BG245" i="14"/>
  <c r="BE245" i="14"/>
  <c r="T245" i="14"/>
  <c r="R245" i="14"/>
  <c r="P245" i="14"/>
  <c r="BI244" i="14"/>
  <c r="BH244" i="14"/>
  <c r="BG244" i="14"/>
  <c r="BE244" i="14"/>
  <c r="T244" i="14"/>
  <c r="R244" i="14"/>
  <c r="P244" i="14"/>
  <c r="BI243" i="14"/>
  <c r="BH243" i="14"/>
  <c r="BG243" i="14"/>
  <c r="BE243" i="14"/>
  <c r="T243" i="14"/>
  <c r="R243" i="14"/>
  <c r="P243" i="14"/>
  <c r="BI242" i="14"/>
  <c r="BH242" i="14"/>
  <c r="BG242" i="14"/>
  <c r="BE242" i="14"/>
  <c r="T242" i="14"/>
  <c r="R242" i="14"/>
  <c r="P242" i="14"/>
  <c r="BI241" i="14"/>
  <c r="BH241" i="14"/>
  <c r="BG241" i="14"/>
  <c r="BE241" i="14"/>
  <c r="T241" i="14"/>
  <c r="R241" i="14"/>
  <c r="P241" i="14"/>
  <c r="BI240" i="14"/>
  <c r="BH240" i="14"/>
  <c r="BG240" i="14"/>
  <c r="BE240" i="14"/>
  <c r="T240" i="14"/>
  <c r="R240" i="14"/>
  <c r="P240" i="14"/>
  <c r="BI239" i="14"/>
  <c r="BH239" i="14"/>
  <c r="BG239" i="14"/>
  <c r="BE239" i="14"/>
  <c r="T239" i="14"/>
  <c r="R239" i="14"/>
  <c r="P239" i="14"/>
  <c r="BI238" i="14"/>
  <c r="BH238" i="14"/>
  <c r="BG238" i="14"/>
  <c r="BE238" i="14"/>
  <c r="T238" i="14"/>
  <c r="R238" i="14"/>
  <c r="P238" i="14"/>
  <c r="BI237" i="14"/>
  <c r="BH237" i="14"/>
  <c r="BG237" i="14"/>
  <c r="BE237" i="14"/>
  <c r="T237" i="14"/>
  <c r="R237" i="14"/>
  <c r="P237" i="14"/>
  <c r="BI236" i="14"/>
  <c r="BH236" i="14"/>
  <c r="BG236" i="14"/>
  <c r="BE236" i="14"/>
  <c r="T236" i="14"/>
  <c r="R236" i="14"/>
  <c r="P236" i="14"/>
  <c r="BI235" i="14"/>
  <c r="BH235" i="14"/>
  <c r="BG235" i="14"/>
  <c r="BE235" i="14"/>
  <c r="T235" i="14"/>
  <c r="R235" i="14"/>
  <c r="P235" i="14"/>
  <c r="BI234" i="14"/>
  <c r="BH234" i="14"/>
  <c r="BG234" i="14"/>
  <c r="BE234" i="14"/>
  <c r="T234" i="14"/>
  <c r="R234" i="14"/>
  <c r="P234" i="14"/>
  <c r="BI233" i="14"/>
  <c r="BH233" i="14"/>
  <c r="BG233" i="14"/>
  <c r="BE233" i="14"/>
  <c r="T233" i="14"/>
  <c r="R233" i="14"/>
  <c r="P233" i="14"/>
  <c r="BI232" i="14"/>
  <c r="BH232" i="14"/>
  <c r="BG232" i="14"/>
  <c r="BE232" i="14"/>
  <c r="T232" i="14"/>
  <c r="R232" i="14"/>
  <c r="P232" i="14"/>
  <c r="BI231" i="14"/>
  <c r="BH231" i="14"/>
  <c r="BG231" i="14"/>
  <c r="BE231" i="14"/>
  <c r="T231" i="14"/>
  <c r="R231" i="14"/>
  <c r="P231" i="14"/>
  <c r="BI230" i="14"/>
  <c r="BH230" i="14"/>
  <c r="BG230" i="14"/>
  <c r="BE230" i="14"/>
  <c r="T230" i="14"/>
  <c r="R230" i="14"/>
  <c r="P230" i="14"/>
  <c r="BI228" i="14"/>
  <c r="BH228" i="14"/>
  <c r="BG228" i="14"/>
  <c r="BE228" i="14"/>
  <c r="T228" i="14"/>
  <c r="R228" i="14"/>
  <c r="P228" i="14"/>
  <c r="BI227" i="14"/>
  <c r="BH227" i="14"/>
  <c r="BG227" i="14"/>
  <c r="BE227" i="14"/>
  <c r="T227" i="14"/>
  <c r="R227" i="14"/>
  <c r="P227" i="14"/>
  <c r="BI226" i="14"/>
  <c r="BH226" i="14"/>
  <c r="BG226" i="14"/>
  <c r="BE226" i="14"/>
  <c r="T226" i="14"/>
  <c r="R226" i="14"/>
  <c r="P226" i="14"/>
  <c r="BI225" i="14"/>
  <c r="BH225" i="14"/>
  <c r="BG225" i="14"/>
  <c r="BE225" i="14"/>
  <c r="T225" i="14"/>
  <c r="R225" i="14"/>
  <c r="P225" i="14"/>
  <c r="BI224" i="14"/>
  <c r="BH224" i="14"/>
  <c r="BG224" i="14"/>
  <c r="BE224" i="14"/>
  <c r="T224" i="14"/>
  <c r="R224" i="14"/>
  <c r="P224" i="14"/>
  <c r="BI223" i="14"/>
  <c r="BH223" i="14"/>
  <c r="BG223" i="14"/>
  <c r="BE223" i="14"/>
  <c r="T223" i="14"/>
  <c r="R223" i="14"/>
  <c r="P223" i="14"/>
  <c r="BI222" i="14"/>
  <c r="BH222" i="14"/>
  <c r="BG222" i="14"/>
  <c r="BE222" i="14"/>
  <c r="T222" i="14"/>
  <c r="R222" i="14"/>
  <c r="P222" i="14"/>
  <c r="BI221" i="14"/>
  <c r="BH221" i="14"/>
  <c r="BG221" i="14"/>
  <c r="BE221" i="14"/>
  <c r="T221" i="14"/>
  <c r="R221" i="14"/>
  <c r="P221" i="14"/>
  <c r="BI220" i="14"/>
  <c r="BH220" i="14"/>
  <c r="BG220" i="14"/>
  <c r="BE220" i="14"/>
  <c r="T220" i="14"/>
  <c r="R220" i="14"/>
  <c r="P220" i="14"/>
  <c r="BI219" i="14"/>
  <c r="BH219" i="14"/>
  <c r="BG219" i="14"/>
  <c r="BE219" i="14"/>
  <c r="T219" i="14"/>
  <c r="R219" i="14"/>
  <c r="P219" i="14"/>
  <c r="BI218" i="14"/>
  <c r="BH218" i="14"/>
  <c r="BG218" i="14"/>
  <c r="BE218" i="14"/>
  <c r="T218" i="14"/>
  <c r="R218" i="14"/>
  <c r="P218" i="14"/>
  <c r="BI217" i="14"/>
  <c r="BH217" i="14"/>
  <c r="BG217" i="14"/>
  <c r="BE217" i="14"/>
  <c r="T217" i="14"/>
  <c r="R217" i="14"/>
  <c r="P217" i="14"/>
  <c r="BI216" i="14"/>
  <c r="BH216" i="14"/>
  <c r="BG216" i="14"/>
  <c r="BE216" i="14"/>
  <c r="T216" i="14"/>
  <c r="R216" i="14"/>
  <c r="P216" i="14"/>
  <c r="BI215" i="14"/>
  <c r="BH215" i="14"/>
  <c r="BG215" i="14"/>
  <c r="BE215" i="14"/>
  <c r="T215" i="14"/>
  <c r="R215" i="14"/>
  <c r="P215" i="14"/>
  <c r="BI214" i="14"/>
  <c r="BH214" i="14"/>
  <c r="BG214" i="14"/>
  <c r="BE214" i="14"/>
  <c r="T214" i="14"/>
  <c r="R214" i="14"/>
  <c r="P214" i="14"/>
  <c r="BI213" i="14"/>
  <c r="BH213" i="14"/>
  <c r="BG213" i="14"/>
  <c r="BE213" i="14"/>
  <c r="T213" i="14"/>
  <c r="R213" i="14"/>
  <c r="P213" i="14"/>
  <c r="BI212" i="14"/>
  <c r="BH212" i="14"/>
  <c r="BG212" i="14"/>
  <c r="BE212" i="14"/>
  <c r="T212" i="14"/>
  <c r="R212" i="14"/>
  <c r="P212" i="14"/>
  <c r="BI211" i="14"/>
  <c r="BH211" i="14"/>
  <c r="BG211" i="14"/>
  <c r="BE211" i="14"/>
  <c r="T211" i="14"/>
  <c r="R211" i="14"/>
  <c r="P211" i="14"/>
  <c r="BI210" i="14"/>
  <c r="BH210" i="14"/>
  <c r="BG210" i="14"/>
  <c r="BE210" i="14"/>
  <c r="T210" i="14"/>
  <c r="R210" i="14"/>
  <c r="P210" i="14"/>
  <c r="BI209" i="14"/>
  <c r="BH209" i="14"/>
  <c r="BG209" i="14"/>
  <c r="BE209" i="14"/>
  <c r="T209" i="14"/>
  <c r="R209" i="14"/>
  <c r="P209" i="14"/>
  <c r="BI208" i="14"/>
  <c r="BH208" i="14"/>
  <c r="BG208" i="14"/>
  <c r="BE208" i="14"/>
  <c r="T208" i="14"/>
  <c r="R208" i="14"/>
  <c r="P208" i="14"/>
  <c r="BI207" i="14"/>
  <c r="BH207" i="14"/>
  <c r="BG207" i="14"/>
  <c r="BE207" i="14"/>
  <c r="T207" i="14"/>
  <c r="R207" i="14"/>
  <c r="P207" i="14"/>
  <c r="BI206" i="14"/>
  <c r="BH206" i="14"/>
  <c r="BG206" i="14"/>
  <c r="BE206" i="14"/>
  <c r="T206" i="14"/>
  <c r="R206" i="14"/>
  <c r="P206" i="14"/>
  <c r="BI205" i="14"/>
  <c r="BH205" i="14"/>
  <c r="BG205" i="14"/>
  <c r="BE205" i="14"/>
  <c r="T205" i="14"/>
  <c r="R205" i="14"/>
  <c r="P205" i="14"/>
  <c r="BI204" i="14"/>
  <c r="BH204" i="14"/>
  <c r="BG204" i="14"/>
  <c r="BE204" i="14"/>
  <c r="T204" i="14"/>
  <c r="R204" i="14"/>
  <c r="P204" i="14"/>
  <c r="BI203" i="14"/>
  <c r="BH203" i="14"/>
  <c r="BG203" i="14"/>
  <c r="BE203" i="14"/>
  <c r="T203" i="14"/>
  <c r="R203" i="14"/>
  <c r="P203" i="14"/>
  <c r="BI202" i="14"/>
  <c r="BH202" i="14"/>
  <c r="BG202" i="14"/>
  <c r="BE202" i="14"/>
  <c r="T202" i="14"/>
  <c r="R202" i="14"/>
  <c r="P202" i="14"/>
  <c r="BI201" i="14"/>
  <c r="BH201" i="14"/>
  <c r="BG201" i="14"/>
  <c r="BE201" i="14"/>
  <c r="T201" i="14"/>
  <c r="R201" i="14"/>
  <c r="P201" i="14"/>
  <c r="BI200" i="14"/>
  <c r="BH200" i="14"/>
  <c r="BG200" i="14"/>
  <c r="BE200" i="14"/>
  <c r="T200" i="14"/>
  <c r="R200" i="14"/>
  <c r="P200" i="14"/>
  <c r="BI199" i="14"/>
  <c r="BH199" i="14"/>
  <c r="BG199" i="14"/>
  <c r="BE199" i="14"/>
  <c r="T199" i="14"/>
  <c r="R199" i="14"/>
  <c r="P199" i="14"/>
  <c r="BI198" i="14"/>
  <c r="BH198" i="14"/>
  <c r="BG198" i="14"/>
  <c r="BE198" i="14"/>
  <c r="T198" i="14"/>
  <c r="R198" i="14"/>
  <c r="P198" i="14"/>
  <c r="BI197" i="14"/>
  <c r="BH197" i="14"/>
  <c r="BG197" i="14"/>
  <c r="BE197" i="14"/>
  <c r="T197" i="14"/>
  <c r="R197" i="14"/>
  <c r="P197" i="14"/>
  <c r="BI196" i="14"/>
  <c r="BH196" i="14"/>
  <c r="BG196" i="14"/>
  <c r="BE196" i="14"/>
  <c r="T196" i="14"/>
  <c r="R196" i="14"/>
  <c r="P196" i="14"/>
  <c r="BI195" i="14"/>
  <c r="BH195" i="14"/>
  <c r="BG195" i="14"/>
  <c r="BE195" i="14"/>
  <c r="T195" i="14"/>
  <c r="R195" i="14"/>
  <c r="P195" i="14"/>
  <c r="BI194" i="14"/>
  <c r="BH194" i="14"/>
  <c r="BG194" i="14"/>
  <c r="BE194" i="14"/>
  <c r="T194" i="14"/>
  <c r="R194" i="14"/>
  <c r="P194" i="14"/>
  <c r="BI193" i="14"/>
  <c r="BH193" i="14"/>
  <c r="BG193" i="14"/>
  <c r="BE193" i="14"/>
  <c r="T193" i="14"/>
  <c r="R193" i="14"/>
  <c r="P193" i="14"/>
  <c r="BI192" i="14"/>
  <c r="BH192" i="14"/>
  <c r="BG192" i="14"/>
  <c r="BE192" i="14"/>
  <c r="T192" i="14"/>
  <c r="R192" i="14"/>
  <c r="P192" i="14"/>
  <c r="BI191" i="14"/>
  <c r="BH191" i="14"/>
  <c r="BG191" i="14"/>
  <c r="BE191" i="14"/>
  <c r="T191" i="14"/>
  <c r="R191" i="14"/>
  <c r="P191" i="14"/>
  <c r="BI190" i="14"/>
  <c r="BH190" i="14"/>
  <c r="BG190" i="14"/>
  <c r="BE190" i="14"/>
  <c r="T190" i="14"/>
  <c r="R190" i="14"/>
  <c r="P190" i="14"/>
  <c r="BI189" i="14"/>
  <c r="BH189" i="14"/>
  <c r="BG189" i="14"/>
  <c r="BE189" i="14"/>
  <c r="T189" i="14"/>
  <c r="R189" i="14"/>
  <c r="P189" i="14"/>
  <c r="BI188" i="14"/>
  <c r="BH188" i="14"/>
  <c r="BG188" i="14"/>
  <c r="BE188" i="14"/>
  <c r="T188" i="14"/>
  <c r="R188" i="14"/>
  <c r="P188" i="14"/>
  <c r="BI187" i="14"/>
  <c r="BH187" i="14"/>
  <c r="BG187" i="14"/>
  <c r="BE187" i="14"/>
  <c r="T187" i="14"/>
  <c r="R187" i="14"/>
  <c r="P187" i="14"/>
  <c r="BI186" i="14"/>
  <c r="BH186" i="14"/>
  <c r="BG186" i="14"/>
  <c r="BE186" i="14"/>
  <c r="T186" i="14"/>
  <c r="R186" i="14"/>
  <c r="P186" i="14"/>
  <c r="BI185" i="14"/>
  <c r="BH185" i="14"/>
  <c r="BG185" i="14"/>
  <c r="BE185" i="14"/>
  <c r="T185" i="14"/>
  <c r="R185" i="14"/>
  <c r="P185" i="14"/>
  <c r="BI184" i="14"/>
  <c r="BH184" i="14"/>
  <c r="BG184" i="14"/>
  <c r="BE184" i="14"/>
  <c r="T184" i="14"/>
  <c r="R184" i="14"/>
  <c r="P184" i="14"/>
  <c r="BI183" i="14"/>
  <c r="BH183" i="14"/>
  <c r="BG183" i="14"/>
  <c r="BE183" i="14"/>
  <c r="T183" i="14"/>
  <c r="R183" i="14"/>
  <c r="P183" i="14"/>
  <c r="BI182" i="14"/>
  <c r="BH182" i="14"/>
  <c r="BG182" i="14"/>
  <c r="BE182" i="14"/>
  <c r="T182" i="14"/>
  <c r="R182" i="14"/>
  <c r="P182" i="14"/>
  <c r="BI180" i="14"/>
  <c r="BH180" i="14"/>
  <c r="BG180" i="14"/>
  <c r="BE180" i="14"/>
  <c r="T180" i="14"/>
  <c r="R180" i="14"/>
  <c r="P180" i="14"/>
  <c r="BI179" i="14"/>
  <c r="BH179" i="14"/>
  <c r="BG179" i="14"/>
  <c r="BE179" i="14"/>
  <c r="T179" i="14"/>
  <c r="R179" i="14"/>
  <c r="P179" i="14"/>
  <c r="BI176" i="14"/>
  <c r="BH176" i="14"/>
  <c r="BG176" i="14"/>
  <c r="BE176" i="14"/>
  <c r="T176" i="14"/>
  <c r="T175" i="14"/>
  <c r="R176" i="14"/>
  <c r="R175" i="14"/>
  <c r="P176" i="14"/>
  <c r="P175" i="14"/>
  <c r="BI174" i="14"/>
  <c r="BH174" i="14"/>
  <c r="BG174" i="14"/>
  <c r="BE174" i="14"/>
  <c r="T174" i="14"/>
  <c r="R174" i="14"/>
  <c r="P174" i="14"/>
  <c r="BI173" i="14"/>
  <c r="BH173" i="14"/>
  <c r="BG173" i="14"/>
  <c r="BE173" i="14"/>
  <c r="T173" i="14"/>
  <c r="R173" i="14"/>
  <c r="P173" i="14"/>
  <c r="BI172" i="14"/>
  <c r="BH172" i="14"/>
  <c r="BG172" i="14"/>
  <c r="BE172" i="14"/>
  <c r="T172" i="14"/>
  <c r="R172" i="14"/>
  <c r="P172" i="14"/>
  <c r="BI171" i="14"/>
  <c r="BH171" i="14"/>
  <c r="BG171" i="14"/>
  <c r="BE171" i="14"/>
  <c r="T171" i="14"/>
  <c r="R171" i="14"/>
  <c r="P171" i="14"/>
  <c r="BI170" i="14"/>
  <c r="BH170" i="14"/>
  <c r="BG170" i="14"/>
  <c r="BE170" i="14"/>
  <c r="T170" i="14"/>
  <c r="R170" i="14"/>
  <c r="P170" i="14"/>
  <c r="BI169" i="14"/>
  <c r="BH169" i="14"/>
  <c r="BG169" i="14"/>
  <c r="BE169" i="14"/>
  <c r="T169" i="14"/>
  <c r="R169" i="14"/>
  <c r="P169" i="14"/>
  <c r="BI168" i="14"/>
  <c r="BH168" i="14"/>
  <c r="BG168" i="14"/>
  <c r="BE168" i="14"/>
  <c r="T168" i="14"/>
  <c r="R168" i="14"/>
  <c r="P168" i="14"/>
  <c r="BI167" i="14"/>
  <c r="BH167" i="14"/>
  <c r="BG167" i="14"/>
  <c r="BE167" i="14"/>
  <c r="T167" i="14"/>
  <c r="R167" i="14"/>
  <c r="P167" i="14"/>
  <c r="BI165" i="14"/>
  <c r="BH165" i="14"/>
  <c r="BG165" i="14"/>
  <c r="BE165" i="14"/>
  <c r="T165" i="14"/>
  <c r="R165" i="14"/>
  <c r="P165" i="14"/>
  <c r="BI164" i="14"/>
  <c r="BH164" i="14"/>
  <c r="BG164" i="14"/>
  <c r="BE164" i="14"/>
  <c r="T164" i="14"/>
  <c r="R164" i="14"/>
  <c r="P164" i="14"/>
  <c r="BI163" i="14"/>
  <c r="BH163" i="14"/>
  <c r="BG163" i="14"/>
  <c r="BE163" i="14"/>
  <c r="T163" i="14"/>
  <c r="R163" i="14"/>
  <c r="P163" i="14"/>
  <c r="BI162" i="14"/>
  <c r="BH162" i="14"/>
  <c r="BG162" i="14"/>
  <c r="BE162" i="14"/>
  <c r="T162" i="14"/>
  <c r="R162" i="14"/>
  <c r="P162" i="14"/>
  <c r="BI161" i="14"/>
  <c r="BH161" i="14"/>
  <c r="BG161" i="14"/>
  <c r="BE161" i="14"/>
  <c r="T161" i="14"/>
  <c r="R161" i="14"/>
  <c r="P161" i="14"/>
  <c r="BI159" i="14"/>
  <c r="BH159" i="14"/>
  <c r="BG159" i="14"/>
  <c r="BE159" i="14"/>
  <c r="T159" i="14"/>
  <c r="R159" i="14"/>
  <c r="P159" i="14"/>
  <c r="BI158" i="14"/>
  <c r="BH158" i="14"/>
  <c r="BG158" i="14"/>
  <c r="BE158" i="14"/>
  <c r="T158" i="14"/>
  <c r="R158" i="14"/>
  <c r="P158" i="14"/>
  <c r="BI157" i="14"/>
  <c r="BH157" i="14"/>
  <c r="BG157" i="14"/>
  <c r="BE157" i="14"/>
  <c r="T157" i="14"/>
  <c r="R157" i="14"/>
  <c r="P157" i="14"/>
  <c r="BI155" i="14"/>
  <c r="BH155" i="14"/>
  <c r="BG155" i="14"/>
  <c r="BE155" i="14"/>
  <c r="T155" i="14"/>
  <c r="T154" i="14"/>
  <c r="R155" i="14"/>
  <c r="R154" i="14"/>
  <c r="P155" i="14"/>
  <c r="P154" i="14" s="1"/>
  <c r="BI153" i="14"/>
  <c r="BH153" i="14"/>
  <c r="BG153" i="14"/>
  <c r="BE153" i="14"/>
  <c r="T153" i="14"/>
  <c r="R153" i="14"/>
  <c r="P153" i="14"/>
  <c r="BI152" i="14"/>
  <c r="BH152" i="14"/>
  <c r="BG152" i="14"/>
  <c r="BE152" i="14"/>
  <c r="T152" i="14"/>
  <c r="R152" i="14"/>
  <c r="P152" i="14"/>
  <c r="BI150" i="14"/>
  <c r="BH150" i="14"/>
  <c r="BG150" i="14"/>
  <c r="BE150" i="14"/>
  <c r="T150" i="14"/>
  <c r="R150" i="14"/>
  <c r="P150" i="14"/>
  <c r="BI149" i="14"/>
  <c r="BH149" i="14"/>
  <c r="BG149" i="14"/>
  <c r="BE149" i="14"/>
  <c r="T149" i="14"/>
  <c r="R149" i="14"/>
  <c r="P149" i="14"/>
  <c r="BI148" i="14"/>
  <c r="BH148" i="14"/>
  <c r="BG148" i="14"/>
  <c r="BE148" i="14"/>
  <c r="T148" i="14"/>
  <c r="R148" i="14"/>
  <c r="P148" i="14"/>
  <c r="BI146" i="14"/>
  <c r="BH146" i="14"/>
  <c r="BG146" i="14"/>
  <c r="BE146" i="14"/>
  <c r="T146" i="14"/>
  <c r="R146" i="14"/>
  <c r="P146" i="14"/>
  <c r="BI145" i="14"/>
  <c r="BH145" i="14"/>
  <c r="BG145" i="14"/>
  <c r="BE145" i="14"/>
  <c r="T145" i="14"/>
  <c r="R145" i="14"/>
  <c r="P145" i="14"/>
  <c r="BI144" i="14"/>
  <c r="BH144" i="14"/>
  <c r="BG144" i="14"/>
  <c r="BE144" i="14"/>
  <c r="T144" i="14"/>
  <c r="R144" i="14"/>
  <c r="P144" i="14"/>
  <c r="BI143" i="14"/>
  <c r="BH143" i="14"/>
  <c r="BG143" i="14"/>
  <c r="BE143" i="14"/>
  <c r="T143" i="14"/>
  <c r="R143" i="14"/>
  <c r="P143" i="14"/>
  <c r="BI142" i="14"/>
  <c r="BH142" i="14"/>
  <c r="BG142" i="14"/>
  <c r="BE142" i="14"/>
  <c r="T142" i="14"/>
  <c r="R142" i="14"/>
  <c r="P142" i="14"/>
  <c r="BI141" i="14"/>
  <c r="BH141" i="14"/>
  <c r="BG141" i="14"/>
  <c r="BE141" i="14"/>
  <c r="T141" i="14"/>
  <c r="R141" i="14"/>
  <c r="P141" i="14"/>
  <c r="BI140" i="14"/>
  <c r="BH140" i="14"/>
  <c r="BG140" i="14"/>
  <c r="BE140" i="14"/>
  <c r="T140" i="14"/>
  <c r="R140" i="14"/>
  <c r="P140" i="14"/>
  <c r="BI139" i="14"/>
  <c r="BH139" i="14"/>
  <c r="BG139" i="14"/>
  <c r="BE139" i="14"/>
  <c r="T139" i="14"/>
  <c r="R139" i="14"/>
  <c r="P139" i="14"/>
  <c r="BI138" i="14"/>
  <c r="BH138" i="14"/>
  <c r="BG138" i="14"/>
  <c r="BE138" i="14"/>
  <c r="T138" i="14"/>
  <c r="R138" i="14"/>
  <c r="P138" i="14"/>
  <c r="BI137" i="14"/>
  <c r="BH137" i="14"/>
  <c r="BG137" i="14"/>
  <c r="BE137" i="14"/>
  <c r="T137" i="14"/>
  <c r="R137" i="14"/>
  <c r="P137" i="14"/>
  <c r="BI136" i="14"/>
  <c r="BH136" i="14"/>
  <c r="BG136" i="14"/>
  <c r="BE136" i="14"/>
  <c r="T136" i="14"/>
  <c r="R136" i="14"/>
  <c r="P136" i="14"/>
  <c r="F127" i="14"/>
  <c r="E125" i="14"/>
  <c r="F91" i="14"/>
  <c r="E89" i="14"/>
  <c r="J26" i="14"/>
  <c r="E26" i="14"/>
  <c r="J130" i="14"/>
  <c r="J25" i="14"/>
  <c r="J23" i="14"/>
  <c r="E23" i="14"/>
  <c r="J129" i="14" s="1"/>
  <c r="J22" i="14"/>
  <c r="J20" i="14"/>
  <c r="E20" i="14"/>
  <c r="F130" i="14"/>
  <c r="J19" i="14"/>
  <c r="J17" i="14"/>
  <c r="E17" i="14"/>
  <c r="F129" i="14" s="1"/>
  <c r="J16" i="14"/>
  <c r="J14" i="14"/>
  <c r="J127" i="14"/>
  <c r="E7" i="14"/>
  <c r="E85" i="14" s="1"/>
  <c r="J39" i="13"/>
  <c r="J38" i="13"/>
  <c r="AY109" i="1" s="1"/>
  <c r="J37" i="13"/>
  <c r="AX109" i="1" s="1"/>
  <c r="BI334" i="13"/>
  <c r="BH334" i="13"/>
  <c r="BG334" i="13"/>
  <c r="BE334" i="13"/>
  <c r="T334" i="13"/>
  <c r="T333" i="13" s="1"/>
  <c r="T332" i="13" s="1"/>
  <c r="R334" i="13"/>
  <c r="R333" i="13"/>
  <c r="R332" i="13"/>
  <c r="P334" i="13"/>
  <c r="P333" i="13" s="1"/>
  <c r="P332" i="13" s="1"/>
  <c r="BI331" i="13"/>
  <c r="BH331" i="13"/>
  <c r="BG331" i="13"/>
  <c r="BE331" i="13"/>
  <c r="T331" i="13"/>
  <c r="T330" i="13" s="1"/>
  <c r="T329" i="13" s="1"/>
  <c r="R331" i="13"/>
  <c r="R330" i="13" s="1"/>
  <c r="R329" i="13" s="1"/>
  <c r="P331" i="13"/>
  <c r="P330" i="13"/>
  <c r="P329" i="13"/>
  <c r="BI328" i="13"/>
  <c r="BH328" i="13"/>
  <c r="BG328" i="13"/>
  <c r="BE328" i="13"/>
  <c r="T328" i="13"/>
  <c r="R328" i="13"/>
  <c r="P328" i="13"/>
  <c r="BI327" i="13"/>
  <c r="BH327" i="13"/>
  <c r="BG327" i="13"/>
  <c r="BE327" i="13"/>
  <c r="T327" i="13"/>
  <c r="R327" i="13"/>
  <c r="P327" i="13"/>
  <c r="BI326" i="13"/>
  <c r="BH326" i="13"/>
  <c r="BG326" i="13"/>
  <c r="BE326" i="13"/>
  <c r="T326" i="13"/>
  <c r="R326" i="13"/>
  <c r="P326" i="13"/>
  <c r="BI325" i="13"/>
  <c r="BH325" i="13"/>
  <c r="BG325" i="13"/>
  <c r="BE325" i="13"/>
  <c r="T325" i="13"/>
  <c r="R325" i="13"/>
  <c r="P325" i="13"/>
  <c r="BI324" i="13"/>
  <c r="BH324" i="13"/>
  <c r="BG324" i="13"/>
  <c r="BE324" i="13"/>
  <c r="T324" i="13"/>
  <c r="R324" i="13"/>
  <c r="P324" i="13"/>
  <c r="BI323" i="13"/>
  <c r="BH323" i="13"/>
  <c r="BG323" i="13"/>
  <c r="BE323" i="13"/>
  <c r="T323" i="13"/>
  <c r="R323" i="13"/>
  <c r="P323" i="13"/>
  <c r="BI321" i="13"/>
  <c r="BH321" i="13"/>
  <c r="BG321" i="13"/>
  <c r="BE321" i="13"/>
  <c r="T321" i="13"/>
  <c r="R321" i="13"/>
  <c r="P321" i="13"/>
  <c r="BI320" i="13"/>
  <c r="BH320" i="13"/>
  <c r="BG320" i="13"/>
  <c r="BE320" i="13"/>
  <c r="T320" i="13"/>
  <c r="R320" i="13"/>
  <c r="P320" i="13"/>
  <c r="BI319" i="13"/>
  <c r="BH319" i="13"/>
  <c r="BG319" i="13"/>
  <c r="BE319" i="13"/>
  <c r="T319" i="13"/>
  <c r="R319" i="13"/>
  <c r="P319" i="13"/>
  <c r="BI317" i="13"/>
  <c r="BH317" i="13"/>
  <c r="BG317" i="13"/>
  <c r="BE317" i="13"/>
  <c r="T317" i="13"/>
  <c r="R317" i="13"/>
  <c r="P317" i="13"/>
  <c r="BI316" i="13"/>
  <c r="BH316" i="13"/>
  <c r="BG316" i="13"/>
  <c r="BE316" i="13"/>
  <c r="T316" i="13"/>
  <c r="R316" i="13"/>
  <c r="P316" i="13"/>
  <c r="BI315" i="13"/>
  <c r="BH315" i="13"/>
  <c r="BG315" i="13"/>
  <c r="BE315" i="13"/>
  <c r="T315" i="13"/>
  <c r="R315" i="13"/>
  <c r="P315" i="13"/>
  <c r="BI314" i="13"/>
  <c r="BH314" i="13"/>
  <c r="BG314" i="13"/>
  <c r="BE314" i="13"/>
  <c r="T314" i="13"/>
  <c r="R314" i="13"/>
  <c r="P314" i="13"/>
  <c r="BI313" i="13"/>
  <c r="BH313" i="13"/>
  <c r="BG313" i="13"/>
  <c r="BE313" i="13"/>
  <c r="T313" i="13"/>
  <c r="R313" i="13"/>
  <c r="P313" i="13"/>
  <c r="BI312" i="13"/>
  <c r="BH312" i="13"/>
  <c r="BG312" i="13"/>
  <c r="BE312" i="13"/>
  <c r="T312" i="13"/>
  <c r="R312" i="13"/>
  <c r="P312" i="13"/>
  <c r="BI311" i="13"/>
  <c r="BH311" i="13"/>
  <c r="BG311" i="13"/>
  <c r="BE311" i="13"/>
  <c r="T311" i="13"/>
  <c r="R311" i="13"/>
  <c r="P311" i="13"/>
  <c r="BI310" i="13"/>
  <c r="BH310" i="13"/>
  <c r="BG310" i="13"/>
  <c r="BE310" i="13"/>
  <c r="T310" i="13"/>
  <c r="R310" i="13"/>
  <c r="P310" i="13"/>
  <c r="BI309" i="13"/>
  <c r="BH309" i="13"/>
  <c r="BG309" i="13"/>
  <c r="BE309" i="13"/>
  <c r="T309" i="13"/>
  <c r="R309" i="13"/>
  <c r="P309" i="13"/>
  <c r="BI307" i="13"/>
  <c r="BH307" i="13"/>
  <c r="BG307" i="13"/>
  <c r="BE307" i="13"/>
  <c r="T307" i="13"/>
  <c r="R307" i="13"/>
  <c r="P307" i="13"/>
  <c r="BI306" i="13"/>
  <c r="BH306" i="13"/>
  <c r="BG306" i="13"/>
  <c r="BE306" i="13"/>
  <c r="T306" i="13"/>
  <c r="R306" i="13"/>
  <c r="P306" i="13"/>
  <c r="BI304" i="13"/>
  <c r="BH304" i="13"/>
  <c r="BG304" i="13"/>
  <c r="BE304" i="13"/>
  <c r="T304" i="13"/>
  <c r="R304" i="13"/>
  <c r="P304" i="13"/>
  <c r="BI303" i="13"/>
  <c r="BH303" i="13"/>
  <c r="BG303" i="13"/>
  <c r="BE303" i="13"/>
  <c r="T303" i="13"/>
  <c r="R303" i="13"/>
  <c r="P303" i="13"/>
  <c r="BI302" i="13"/>
  <c r="BH302" i="13"/>
  <c r="BG302" i="13"/>
  <c r="BE302" i="13"/>
  <c r="T302" i="13"/>
  <c r="R302" i="13"/>
  <c r="P302" i="13"/>
  <c r="BI301" i="13"/>
  <c r="BH301" i="13"/>
  <c r="BG301" i="13"/>
  <c r="BE301" i="13"/>
  <c r="T301" i="13"/>
  <c r="R301" i="13"/>
  <c r="P301" i="13"/>
  <c r="BI300" i="13"/>
  <c r="BH300" i="13"/>
  <c r="BG300" i="13"/>
  <c r="BE300" i="13"/>
  <c r="T300" i="13"/>
  <c r="R300" i="13"/>
  <c r="P300" i="13"/>
  <c r="BI299" i="13"/>
  <c r="BH299" i="13"/>
  <c r="BG299" i="13"/>
  <c r="BE299" i="13"/>
  <c r="T299" i="13"/>
  <c r="R299" i="13"/>
  <c r="P299" i="13"/>
  <c r="BI298" i="13"/>
  <c r="BH298" i="13"/>
  <c r="BG298" i="13"/>
  <c r="BE298" i="13"/>
  <c r="T298" i="13"/>
  <c r="R298" i="13"/>
  <c r="P298" i="13"/>
  <c r="BI296" i="13"/>
  <c r="BH296" i="13"/>
  <c r="BG296" i="13"/>
  <c r="BE296" i="13"/>
  <c r="T296" i="13"/>
  <c r="R296" i="13"/>
  <c r="P296" i="13"/>
  <c r="BI295" i="13"/>
  <c r="BH295" i="13"/>
  <c r="BG295" i="13"/>
  <c r="BE295" i="13"/>
  <c r="T295" i="13"/>
  <c r="R295" i="13"/>
  <c r="P295" i="13"/>
  <c r="BI294" i="13"/>
  <c r="BH294" i="13"/>
  <c r="BG294" i="13"/>
  <c r="BE294" i="13"/>
  <c r="T294" i="13"/>
  <c r="R294" i="13"/>
  <c r="P294" i="13"/>
  <c r="BI292" i="13"/>
  <c r="BH292" i="13"/>
  <c r="BG292" i="13"/>
  <c r="BE292" i="13"/>
  <c r="T292" i="13"/>
  <c r="R292" i="13"/>
  <c r="P292" i="13"/>
  <c r="BI291" i="13"/>
  <c r="BH291" i="13"/>
  <c r="BG291" i="13"/>
  <c r="BE291" i="13"/>
  <c r="T291" i="13"/>
  <c r="R291" i="13"/>
  <c r="P291" i="13"/>
  <c r="BI290" i="13"/>
  <c r="BH290" i="13"/>
  <c r="BG290" i="13"/>
  <c r="BE290" i="13"/>
  <c r="T290" i="13"/>
  <c r="R290" i="13"/>
  <c r="P290" i="13"/>
  <c r="BI288" i="13"/>
  <c r="BH288" i="13"/>
  <c r="BG288" i="13"/>
  <c r="BE288" i="13"/>
  <c r="T288" i="13"/>
  <c r="R288" i="13"/>
  <c r="P288" i="13"/>
  <c r="BI287" i="13"/>
  <c r="BH287" i="13"/>
  <c r="BG287" i="13"/>
  <c r="BE287" i="13"/>
  <c r="T287" i="13"/>
  <c r="R287" i="13"/>
  <c r="P287" i="13"/>
  <c r="BI286" i="13"/>
  <c r="BH286" i="13"/>
  <c r="BG286" i="13"/>
  <c r="BE286" i="13"/>
  <c r="T286" i="13"/>
  <c r="R286" i="13"/>
  <c r="P286" i="13"/>
  <c r="BI285" i="13"/>
  <c r="BH285" i="13"/>
  <c r="BG285" i="13"/>
  <c r="BE285" i="13"/>
  <c r="T285" i="13"/>
  <c r="R285" i="13"/>
  <c r="P285" i="13"/>
  <c r="BI284" i="13"/>
  <c r="BH284" i="13"/>
  <c r="BG284" i="13"/>
  <c r="BE284" i="13"/>
  <c r="T284" i="13"/>
  <c r="R284" i="13"/>
  <c r="P284" i="13"/>
  <c r="BI283" i="13"/>
  <c r="BH283" i="13"/>
  <c r="BG283" i="13"/>
  <c r="BE283" i="13"/>
  <c r="T283" i="13"/>
  <c r="R283" i="13"/>
  <c r="P283" i="13"/>
  <c r="BI282" i="13"/>
  <c r="BH282" i="13"/>
  <c r="BG282" i="13"/>
  <c r="BE282" i="13"/>
  <c r="T282" i="13"/>
  <c r="R282" i="13"/>
  <c r="P282" i="13"/>
  <c r="BI281" i="13"/>
  <c r="BH281" i="13"/>
  <c r="BG281" i="13"/>
  <c r="BE281" i="13"/>
  <c r="T281" i="13"/>
  <c r="R281" i="13"/>
  <c r="P281" i="13"/>
  <c r="BI280" i="13"/>
  <c r="BH280" i="13"/>
  <c r="BG280" i="13"/>
  <c r="BE280" i="13"/>
  <c r="T280" i="13"/>
  <c r="R280" i="13"/>
  <c r="P280" i="13"/>
  <c r="BI279" i="13"/>
  <c r="BH279" i="13"/>
  <c r="BG279" i="13"/>
  <c r="BE279" i="13"/>
  <c r="T279" i="13"/>
  <c r="R279" i="13"/>
  <c r="P279" i="13"/>
  <c r="BI278" i="13"/>
  <c r="BH278" i="13"/>
  <c r="BG278" i="13"/>
  <c r="BE278" i="13"/>
  <c r="T278" i="13"/>
  <c r="R278" i="13"/>
  <c r="P278" i="13"/>
  <c r="BI277" i="13"/>
  <c r="BH277" i="13"/>
  <c r="BG277" i="13"/>
  <c r="BE277" i="13"/>
  <c r="T277" i="13"/>
  <c r="R277" i="13"/>
  <c r="P277" i="13"/>
  <c r="BI276" i="13"/>
  <c r="BH276" i="13"/>
  <c r="BG276" i="13"/>
  <c r="BE276" i="13"/>
  <c r="T276" i="13"/>
  <c r="R276" i="13"/>
  <c r="P276" i="13"/>
  <c r="BI275" i="13"/>
  <c r="BH275" i="13"/>
  <c r="BG275" i="13"/>
  <c r="BE275" i="13"/>
  <c r="T275" i="13"/>
  <c r="R275" i="13"/>
  <c r="P275" i="13"/>
  <c r="BI274" i="13"/>
  <c r="BH274" i="13"/>
  <c r="BG274" i="13"/>
  <c r="BE274" i="13"/>
  <c r="T274" i="13"/>
  <c r="R274" i="13"/>
  <c r="P274" i="13"/>
  <c r="BI273" i="13"/>
  <c r="BH273" i="13"/>
  <c r="BG273" i="13"/>
  <c r="BE273" i="13"/>
  <c r="T273" i="13"/>
  <c r="R273" i="13"/>
  <c r="P273" i="13"/>
  <c r="BI272" i="13"/>
  <c r="BH272" i="13"/>
  <c r="BG272" i="13"/>
  <c r="BE272" i="13"/>
  <c r="T272" i="13"/>
  <c r="R272" i="13"/>
  <c r="P272" i="13"/>
  <c r="BI271" i="13"/>
  <c r="BH271" i="13"/>
  <c r="BG271" i="13"/>
  <c r="BE271" i="13"/>
  <c r="T271" i="13"/>
  <c r="R271" i="13"/>
  <c r="P271" i="13"/>
  <c r="BI270" i="13"/>
  <c r="BH270" i="13"/>
  <c r="BG270" i="13"/>
  <c r="BE270" i="13"/>
  <c r="T270" i="13"/>
  <c r="R270" i="13"/>
  <c r="P270" i="13"/>
  <c r="BI268" i="13"/>
  <c r="BH268" i="13"/>
  <c r="BG268" i="13"/>
  <c r="BE268" i="13"/>
  <c r="T268" i="13"/>
  <c r="R268" i="13"/>
  <c r="P268" i="13"/>
  <c r="BI267" i="13"/>
  <c r="BH267" i="13"/>
  <c r="BG267" i="13"/>
  <c r="BE267" i="13"/>
  <c r="T267" i="13"/>
  <c r="R267" i="13"/>
  <c r="P267" i="13"/>
  <c r="BI266" i="13"/>
  <c r="BH266" i="13"/>
  <c r="BG266" i="13"/>
  <c r="BE266" i="13"/>
  <c r="T266" i="13"/>
  <c r="R266" i="13"/>
  <c r="P266" i="13"/>
  <c r="BI265" i="13"/>
  <c r="BH265" i="13"/>
  <c r="BG265" i="13"/>
  <c r="BE265" i="13"/>
  <c r="T265" i="13"/>
  <c r="R265" i="13"/>
  <c r="P265" i="13"/>
  <c r="BI264" i="13"/>
  <c r="BH264" i="13"/>
  <c r="BG264" i="13"/>
  <c r="BE264" i="13"/>
  <c r="T264" i="13"/>
  <c r="R264" i="13"/>
  <c r="P264" i="13"/>
  <c r="BI263" i="13"/>
  <c r="BH263" i="13"/>
  <c r="BG263" i="13"/>
  <c r="BE263" i="13"/>
  <c r="T263" i="13"/>
  <c r="R263" i="13"/>
  <c r="P263" i="13"/>
  <c r="BI262" i="13"/>
  <c r="BH262" i="13"/>
  <c r="BG262" i="13"/>
  <c r="BE262" i="13"/>
  <c r="T262" i="13"/>
  <c r="R262" i="13"/>
  <c r="P262" i="13"/>
  <c r="BI261" i="13"/>
  <c r="BH261" i="13"/>
  <c r="BG261" i="13"/>
  <c r="BE261" i="13"/>
  <c r="T261" i="13"/>
  <c r="R261" i="13"/>
  <c r="P261" i="13"/>
  <c r="BI260" i="13"/>
  <c r="BH260" i="13"/>
  <c r="BG260" i="13"/>
  <c r="BE260" i="13"/>
  <c r="T260" i="13"/>
  <c r="R260" i="13"/>
  <c r="P260" i="13"/>
  <c r="BI259" i="13"/>
  <c r="BH259" i="13"/>
  <c r="BG259" i="13"/>
  <c r="BE259" i="13"/>
  <c r="T259" i="13"/>
  <c r="R259" i="13"/>
  <c r="P259" i="13"/>
  <c r="BI258" i="13"/>
  <c r="BH258" i="13"/>
  <c r="BG258" i="13"/>
  <c r="BE258" i="13"/>
  <c r="T258" i="13"/>
  <c r="R258" i="13"/>
  <c r="P258" i="13"/>
  <c r="BI257" i="13"/>
  <c r="BH257" i="13"/>
  <c r="BG257" i="13"/>
  <c r="BE257" i="13"/>
  <c r="T257" i="13"/>
  <c r="R257" i="13"/>
  <c r="P257" i="13"/>
  <c r="BI256" i="13"/>
  <c r="BH256" i="13"/>
  <c r="BG256" i="13"/>
  <c r="BE256" i="13"/>
  <c r="T256" i="13"/>
  <c r="R256" i="13"/>
  <c r="P256" i="13"/>
  <c r="BI255" i="13"/>
  <c r="BH255" i="13"/>
  <c r="BG255" i="13"/>
  <c r="BE255" i="13"/>
  <c r="T255" i="13"/>
  <c r="R255" i="13"/>
  <c r="P255" i="13"/>
  <c r="BI254" i="13"/>
  <c r="BH254" i="13"/>
  <c r="BG254" i="13"/>
  <c r="BE254" i="13"/>
  <c r="T254" i="13"/>
  <c r="R254" i="13"/>
  <c r="P254" i="13"/>
  <c r="BI253" i="13"/>
  <c r="BH253" i="13"/>
  <c r="BG253" i="13"/>
  <c r="BE253" i="13"/>
  <c r="T253" i="13"/>
  <c r="R253" i="13"/>
  <c r="P253" i="13"/>
  <c r="BI252" i="13"/>
  <c r="BH252" i="13"/>
  <c r="BG252" i="13"/>
  <c r="BE252" i="13"/>
  <c r="T252" i="13"/>
  <c r="R252" i="13"/>
  <c r="P252" i="13"/>
  <c r="BI251" i="13"/>
  <c r="BH251" i="13"/>
  <c r="BG251" i="13"/>
  <c r="BE251" i="13"/>
  <c r="T251" i="13"/>
  <c r="R251" i="13"/>
  <c r="P251" i="13"/>
  <c r="BI250" i="13"/>
  <c r="BH250" i="13"/>
  <c r="BG250" i="13"/>
  <c r="BE250" i="13"/>
  <c r="T250" i="13"/>
  <c r="R250" i="13"/>
  <c r="P250" i="13"/>
  <c r="BI249" i="13"/>
  <c r="BH249" i="13"/>
  <c r="BG249" i="13"/>
  <c r="BE249" i="13"/>
  <c r="T249" i="13"/>
  <c r="R249" i="13"/>
  <c r="P249" i="13"/>
  <c r="BI248" i="13"/>
  <c r="BH248" i="13"/>
  <c r="BG248" i="13"/>
  <c r="BE248" i="13"/>
  <c r="T248" i="13"/>
  <c r="R248" i="13"/>
  <c r="P248" i="13"/>
  <c r="BI247" i="13"/>
  <c r="BH247" i="13"/>
  <c r="BG247" i="13"/>
  <c r="BE247" i="13"/>
  <c r="T247" i="13"/>
  <c r="R247" i="13"/>
  <c r="P247" i="13"/>
  <c r="BI246" i="13"/>
  <c r="BH246" i="13"/>
  <c r="BG246" i="13"/>
  <c r="BE246" i="13"/>
  <c r="T246" i="13"/>
  <c r="R246" i="13"/>
  <c r="P246" i="13"/>
  <c r="BI245" i="13"/>
  <c r="BH245" i="13"/>
  <c r="BG245" i="13"/>
  <c r="BE245" i="13"/>
  <c r="T245" i="13"/>
  <c r="R245" i="13"/>
  <c r="P245" i="13"/>
  <c r="BI244" i="13"/>
  <c r="BH244" i="13"/>
  <c r="BG244" i="13"/>
  <c r="BE244" i="13"/>
  <c r="T244" i="13"/>
  <c r="R244" i="13"/>
  <c r="P244" i="13"/>
  <c r="BI242" i="13"/>
  <c r="BH242" i="13"/>
  <c r="BG242" i="13"/>
  <c r="BE242" i="13"/>
  <c r="T242" i="13"/>
  <c r="R242" i="13"/>
  <c r="P242" i="13"/>
  <c r="BI241" i="13"/>
  <c r="BH241" i="13"/>
  <c r="BG241" i="13"/>
  <c r="BE241" i="13"/>
  <c r="T241" i="13"/>
  <c r="R241" i="13"/>
  <c r="P241" i="13"/>
  <c r="BI240" i="13"/>
  <c r="BH240" i="13"/>
  <c r="BG240" i="13"/>
  <c r="BE240" i="13"/>
  <c r="T240" i="13"/>
  <c r="R240" i="13"/>
  <c r="P240" i="13"/>
  <c r="BI239" i="13"/>
  <c r="BH239" i="13"/>
  <c r="BG239" i="13"/>
  <c r="BE239" i="13"/>
  <c r="T239" i="13"/>
  <c r="R239" i="13"/>
  <c r="P239" i="13"/>
  <c r="BI238" i="13"/>
  <c r="BH238" i="13"/>
  <c r="BG238" i="13"/>
  <c r="BE238" i="13"/>
  <c r="T238" i="13"/>
  <c r="R238" i="13"/>
  <c r="P238" i="13"/>
  <c r="BI237" i="13"/>
  <c r="BH237" i="13"/>
  <c r="BG237" i="13"/>
  <c r="BE237" i="13"/>
  <c r="T237" i="13"/>
  <c r="R237" i="13"/>
  <c r="P237" i="13"/>
  <c r="BI236" i="13"/>
  <c r="BH236" i="13"/>
  <c r="BG236" i="13"/>
  <c r="BE236" i="13"/>
  <c r="T236" i="13"/>
  <c r="R236" i="13"/>
  <c r="P236" i="13"/>
  <c r="BI235" i="13"/>
  <c r="BH235" i="13"/>
  <c r="BG235" i="13"/>
  <c r="BE235" i="13"/>
  <c r="T235" i="13"/>
  <c r="R235" i="13"/>
  <c r="P235" i="13"/>
  <c r="BI233" i="13"/>
  <c r="BH233" i="13"/>
  <c r="BG233" i="13"/>
  <c r="BE233" i="13"/>
  <c r="T233" i="13"/>
  <c r="R233" i="13"/>
  <c r="P233" i="13"/>
  <c r="BI232" i="13"/>
  <c r="BH232" i="13"/>
  <c r="BG232" i="13"/>
  <c r="BE232" i="13"/>
  <c r="T232" i="13"/>
  <c r="R232" i="13"/>
  <c r="P232" i="13"/>
  <c r="BI230" i="13"/>
  <c r="BH230" i="13"/>
  <c r="BG230" i="13"/>
  <c r="BE230" i="13"/>
  <c r="T230" i="13"/>
  <c r="R230" i="13"/>
  <c r="P230" i="13"/>
  <c r="BI229" i="13"/>
  <c r="BH229" i="13"/>
  <c r="BG229" i="13"/>
  <c r="BE229" i="13"/>
  <c r="T229" i="13"/>
  <c r="R229" i="13"/>
  <c r="P229" i="13"/>
  <c r="BI228" i="13"/>
  <c r="BH228" i="13"/>
  <c r="BG228" i="13"/>
  <c r="BE228" i="13"/>
  <c r="T228" i="13"/>
  <c r="R228" i="13"/>
  <c r="P228" i="13"/>
  <c r="BI227" i="13"/>
  <c r="BH227" i="13"/>
  <c r="BG227" i="13"/>
  <c r="BE227" i="13"/>
  <c r="T227" i="13"/>
  <c r="R227" i="13"/>
  <c r="P227" i="13"/>
  <c r="BI226" i="13"/>
  <c r="BH226" i="13"/>
  <c r="BG226" i="13"/>
  <c r="BE226" i="13"/>
  <c r="T226" i="13"/>
  <c r="R226" i="13"/>
  <c r="P226" i="13"/>
  <c r="BI224" i="13"/>
  <c r="BH224" i="13"/>
  <c r="BG224" i="13"/>
  <c r="BE224" i="13"/>
  <c r="T224" i="13"/>
  <c r="R224" i="13"/>
  <c r="P224" i="13"/>
  <c r="BI223" i="13"/>
  <c r="BH223" i="13"/>
  <c r="BG223" i="13"/>
  <c r="BE223" i="13"/>
  <c r="T223" i="13"/>
  <c r="R223" i="13"/>
  <c r="P223" i="13"/>
  <c r="BI222" i="13"/>
  <c r="BH222" i="13"/>
  <c r="BG222" i="13"/>
  <c r="BE222" i="13"/>
  <c r="T222" i="13"/>
  <c r="R222" i="13"/>
  <c r="P222" i="13"/>
  <c r="BI221" i="13"/>
  <c r="BH221" i="13"/>
  <c r="BG221" i="13"/>
  <c r="BE221" i="13"/>
  <c r="T221" i="13"/>
  <c r="R221" i="13"/>
  <c r="P221" i="13"/>
  <c r="BI220" i="13"/>
  <c r="BH220" i="13"/>
  <c r="BG220" i="13"/>
  <c r="BE220" i="13"/>
  <c r="T220" i="13"/>
  <c r="R220" i="13"/>
  <c r="P220" i="13"/>
  <c r="BI219" i="13"/>
  <c r="BH219" i="13"/>
  <c r="BG219" i="13"/>
  <c r="BE219" i="13"/>
  <c r="T219" i="13"/>
  <c r="R219" i="13"/>
  <c r="P219" i="13"/>
  <c r="BI218" i="13"/>
  <c r="BH218" i="13"/>
  <c r="BG218" i="13"/>
  <c r="BE218" i="13"/>
  <c r="T218" i="13"/>
  <c r="R218" i="13"/>
  <c r="P218" i="13"/>
  <c r="BI217" i="13"/>
  <c r="BH217" i="13"/>
  <c r="BG217" i="13"/>
  <c r="BE217" i="13"/>
  <c r="T217" i="13"/>
  <c r="R217" i="13"/>
  <c r="P217" i="13"/>
  <c r="BI216" i="13"/>
  <c r="BH216" i="13"/>
  <c r="BG216" i="13"/>
  <c r="BE216" i="13"/>
  <c r="T216" i="13"/>
  <c r="R216" i="13"/>
  <c r="P216" i="13"/>
  <c r="BI215" i="13"/>
  <c r="BH215" i="13"/>
  <c r="BG215" i="13"/>
  <c r="BE215" i="13"/>
  <c r="T215" i="13"/>
  <c r="R215" i="13"/>
  <c r="P215" i="13"/>
  <c r="BI214" i="13"/>
  <c r="BH214" i="13"/>
  <c r="BG214" i="13"/>
  <c r="BE214" i="13"/>
  <c r="T214" i="13"/>
  <c r="R214" i="13"/>
  <c r="P214" i="13"/>
  <c r="BI213" i="13"/>
  <c r="BH213" i="13"/>
  <c r="BG213" i="13"/>
  <c r="BE213" i="13"/>
  <c r="T213" i="13"/>
  <c r="R213" i="13"/>
  <c r="P213" i="13"/>
  <c r="BI212" i="13"/>
  <c r="BH212" i="13"/>
  <c r="BG212" i="13"/>
  <c r="BE212" i="13"/>
  <c r="T212" i="13"/>
  <c r="R212" i="13"/>
  <c r="P212" i="13"/>
  <c r="BI211" i="13"/>
  <c r="BH211" i="13"/>
  <c r="BG211" i="13"/>
  <c r="BE211" i="13"/>
  <c r="T211" i="13"/>
  <c r="R211" i="13"/>
  <c r="P211" i="13"/>
  <c r="BI210" i="13"/>
  <c r="BH210" i="13"/>
  <c r="BG210" i="13"/>
  <c r="BE210" i="13"/>
  <c r="T210" i="13"/>
  <c r="R210" i="13"/>
  <c r="P210" i="13"/>
  <c r="BI207" i="13"/>
  <c r="BH207" i="13"/>
  <c r="BG207" i="13"/>
  <c r="BE207" i="13"/>
  <c r="T207" i="13"/>
  <c r="R207" i="13"/>
  <c r="P207" i="13"/>
  <c r="BI206" i="13"/>
  <c r="BH206" i="13"/>
  <c r="BG206" i="13"/>
  <c r="BE206" i="13"/>
  <c r="T206" i="13"/>
  <c r="R206" i="13"/>
  <c r="P206" i="13"/>
  <c r="BI204" i="13"/>
  <c r="BH204" i="13"/>
  <c r="BG204" i="13"/>
  <c r="BE204" i="13"/>
  <c r="T204" i="13"/>
  <c r="R204" i="13"/>
  <c r="P204" i="13"/>
  <c r="BI203" i="13"/>
  <c r="BH203" i="13"/>
  <c r="BG203" i="13"/>
  <c r="BE203" i="13"/>
  <c r="T203" i="13"/>
  <c r="R203" i="13"/>
  <c r="P203" i="13"/>
  <c r="BI202" i="13"/>
  <c r="BH202" i="13"/>
  <c r="BG202" i="13"/>
  <c r="BE202" i="13"/>
  <c r="T202" i="13"/>
  <c r="R202" i="13"/>
  <c r="P202" i="13"/>
  <c r="BI201" i="13"/>
  <c r="BH201" i="13"/>
  <c r="BG201" i="13"/>
  <c r="BE201" i="13"/>
  <c r="T201" i="13"/>
  <c r="R201" i="13"/>
  <c r="P201" i="13"/>
  <c r="BI200" i="13"/>
  <c r="BH200" i="13"/>
  <c r="BG200" i="13"/>
  <c r="BE200" i="13"/>
  <c r="T200" i="13"/>
  <c r="R200" i="13"/>
  <c r="P200" i="13"/>
  <c r="BI199" i="13"/>
  <c r="BH199" i="13"/>
  <c r="BG199" i="13"/>
  <c r="BE199" i="13"/>
  <c r="T199" i="13"/>
  <c r="R199" i="13"/>
  <c r="P199" i="13"/>
  <c r="BI198" i="13"/>
  <c r="BH198" i="13"/>
  <c r="BG198" i="13"/>
  <c r="BE198" i="13"/>
  <c r="T198" i="13"/>
  <c r="R198" i="13"/>
  <c r="P198" i="13"/>
  <c r="BI197" i="13"/>
  <c r="BH197" i="13"/>
  <c r="BG197" i="13"/>
  <c r="BE197" i="13"/>
  <c r="T197" i="13"/>
  <c r="R197" i="13"/>
  <c r="P197" i="13"/>
  <c r="BI195" i="13"/>
  <c r="BH195" i="13"/>
  <c r="BG195" i="13"/>
  <c r="BE195" i="13"/>
  <c r="T195" i="13"/>
  <c r="R195" i="13"/>
  <c r="P195" i="13"/>
  <c r="BI194" i="13"/>
  <c r="BH194" i="13"/>
  <c r="BG194" i="13"/>
  <c r="BE194" i="13"/>
  <c r="T194" i="13"/>
  <c r="R194" i="13"/>
  <c r="P194" i="13"/>
  <c r="BI193" i="13"/>
  <c r="BH193" i="13"/>
  <c r="BG193" i="13"/>
  <c r="BE193" i="13"/>
  <c r="T193" i="13"/>
  <c r="R193" i="13"/>
  <c r="P193" i="13"/>
  <c r="BI192" i="13"/>
  <c r="BH192" i="13"/>
  <c r="BG192" i="13"/>
  <c r="BE192" i="13"/>
  <c r="T192" i="13"/>
  <c r="R192" i="13"/>
  <c r="P192" i="13"/>
  <c r="BI191" i="13"/>
  <c r="BH191" i="13"/>
  <c r="BG191" i="13"/>
  <c r="BE191" i="13"/>
  <c r="T191" i="13"/>
  <c r="R191" i="13"/>
  <c r="P191" i="13"/>
  <c r="BI190" i="13"/>
  <c r="BH190" i="13"/>
  <c r="BG190" i="13"/>
  <c r="BE190" i="13"/>
  <c r="T190" i="13"/>
  <c r="R190" i="13"/>
  <c r="P190" i="13"/>
  <c r="BI189" i="13"/>
  <c r="BH189" i="13"/>
  <c r="BG189" i="13"/>
  <c r="BE189" i="13"/>
  <c r="T189" i="13"/>
  <c r="R189" i="13"/>
  <c r="P189" i="13"/>
  <c r="BI188" i="13"/>
  <c r="BH188" i="13"/>
  <c r="BG188" i="13"/>
  <c r="BE188" i="13"/>
  <c r="T188" i="13"/>
  <c r="R188" i="13"/>
  <c r="P188" i="13"/>
  <c r="BI187" i="13"/>
  <c r="BH187" i="13"/>
  <c r="BG187" i="13"/>
  <c r="BE187" i="13"/>
  <c r="T187" i="13"/>
  <c r="R187" i="13"/>
  <c r="P187" i="13"/>
  <c r="BI186" i="13"/>
  <c r="BH186" i="13"/>
  <c r="BG186" i="13"/>
  <c r="BE186" i="13"/>
  <c r="T186" i="13"/>
  <c r="R186" i="13"/>
  <c r="P186" i="13"/>
  <c r="BI185" i="13"/>
  <c r="BH185" i="13"/>
  <c r="BG185" i="13"/>
  <c r="BE185" i="13"/>
  <c r="T185" i="13"/>
  <c r="R185" i="13"/>
  <c r="P185" i="13"/>
  <c r="BI184" i="13"/>
  <c r="BH184" i="13"/>
  <c r="BG184" i="13"/>
  <c r="BE184" i="13"/>
  <c r="T184" i="13"/>
  <c r="R184" i="13"/>
  <c r="P184" i="13"/>
  <c r="BI183" i="13"/>
  <c r="BH183" i="13"/>
  <c r="BG183" i="13"/>
  <c r="BE183" i="13"/>
  <c r="T183" i="13"/>
  <c r="R183" i="13"/>
  <c r="P183" i="13"/>
  <c r="BI182" i="13"/>
  <c r="BH182" i="13"/>
  <c r="BG182" i="13"/>
  <c r="BE182" i="13"/>
  <c r="T182" i="13"/>
  <c r="R182" i="13"/>
  <c r="P182" i="13"/>
  <c r="BI181" i="13"/>
  <c r="BH181" i="13"/>
  <c r="BG181" i="13"/>
  <c r="BE181" i="13"/>
  <c r="T181" i="13"/>
  <c r="R181" i="13"/>
  <c r="P181" i="13"/>
  <c r="BI180" i="13"/>
  <c r="BH180" i="13"/>
  <c r="BG180" i="13"/>
  <c r="BE180" i="13"/>
  <c r="T180" i="13"/>
  <c r="R180" i="13"/>
  <c r="P180" i="13"/>
  <c r="BI179" i="13"/>
  <c r="BH179" i="13"/>
  <c r="BG179" i="13"/>
  <c r="BE179" i="13"/>
  <c r="T179" i="13"/>
  <c r="R179" i="13"/>
  <c r="P179" i="13"/>
  <c r="BI178" i="13"/>
  <c r="BH178" i="13"/>
  <c r="BG178" i="13"/>
  <c r="BE178" i="13"/>
  <c r="T178" i="13"/>
  <c r="R178" i="13"/>
  <c r="P178" i="13"/>
  <c r="BI177" i="13"/>
  <c r="BH177" i="13"/>
  <c r="BG177" i="13"/>
  <c r="BE177" i="13"/>
  <c r="T177" i="13"/>
  <c r="R177" i="13"/>
  <c r="P177" i="13"/>
  <c r="BI176" i="13"/>
  <c r="BH176" i="13"/>
  <c r="BG176" i="13"/>
  <c r="BE176" i="13"/>
  <c r="T176" i="13"/>
  <c r="R176" i="13"/>
  <c r="P176" i="13"/>
  <c r="BI174" i="13"/>
  <c r="BH174" i="13"/>
  <c r="BG174" i="13"/>
  <c r="BE174" i="13"/>
  <c r="T174" i="13"/>
  <c r="R174" i="13"/>
  <c r="P174" i="13"/>
  <c r="BI173" i="13"/>
  <c r="BH173" i="13"/>
  <c r="BG173" i="13"/>
  <c r="BE173" i="13"/>
  <c r="T173" i="13"/>
  <c r="R173" i="13"/>
  <c r="P173" i="13"/>
  <c r="BI172" i="13"/>
  <c r="BH172" i="13"/>
  <c r="BG172" i="13"/>
  <c r="BE172" i="13"/>
  <c r="T172" i="13"/>
  <c r="R172" i="13"/>
  <c r="P172" i="13"/>
  <c r="BI170" i="13"/>
  <c r="BH170" i="13"/>
  <c r="BG170" i="13"/>
  <c r="BE170" i="13"/>
  <c r="T170" i="13"/>
  <c r="R170" i="13"/>
  <c r="P170" i="13"/>
  <c r="BI169" i="13"/>
  <c r="BH169" i="13"/>
  <c r="BG169" i="13"/>
  <c r="BE169" i="13"/>
  <c r="T169" i="13"/>
  <c r="R169" i="13"/>
  <c r="P169" i="13"/>
  <c r="BI168" i="13"/>
  <c r="BH168" i="13"/>
  <c r="BG168" i="13"/>
  <c r="BE168" i="13"/>
  <c r="T168" i="13"/>
  <c r="R168" i="13"/>
  <c r="P168" i="13"/>
  <c r="BI167" i="13"/>
  <c r="BH167" i="13"/>
  <c r="BG167" i="13"/>
  <c r="BE167" i="13"/>
  <c r="T167" i="13"/>
  <c r="R167" i="13"/>
  <c r="P167" i="13"/>
  <c r="BI166" i="13"/>
  <c r="BH166" i="13"/>
  <c r="BG166" i="13"/>
  <c r="BE166" i="13"/>
  <c r="T166" i="13"/>
  <c r="R166" i="13"/>
  <c r="P166" i="13"/>
  <c r="BI165" i="13"/>
  <c r="BH165" i="13"/>
  <c r="BG165" i="13"/>
  <c r="BE165" i="13"/>
  <c r="T165" i="13"/>
  <c r="R165" i="13"/>
  <c r="P165" i="13"/>
  <c r="BI163" i="13"/>
  <c r="BH163" i="13"/>
  <c r="BG163" i="13"/>
  <c r="BE163" i="13"/>
  <c r="T163" i="13"/>
  <c r="R163" i="13"/>
  <c r="P163" i="13"/>
  <c r="BI162" i="13"/>
  <c r="BH162" i="13"/>
  <c r="BG162" i="13"/>
  <c r="BE162" i="13"/>
  <c r="T162" i="13"/>
  <c r="R162" i="13"/>
  <c r="P162" i="13"/>
  <c r="BI161" i="13"/>
  <c r="BH161" i="13"/>
  <c r="BG161" i="13"/>
  <c r="BE161" i="13"/>
  <c r="T161" i="13"/>
  <c r="R161" i="13"/>
  <c r="P161" i="13"/>
  <c r="BI160" i="13"/>
  <c r="BH160" i="13"/>
  <c r="BG160" i="13"/>
  <c r="BE160" i="13"/>
  <c r="T160" i="13"/>
  <c r="R160" i="13"/>
  <c r="P160" i="13"/>
  <c r="BI159" i="13"/>
  <c r="BH159" i="13"/>
  <c r="BG159" i="13"/>
  <c r="BE159" i="13"/>
  <c r="T159" i="13"/>
  <c r="R159" i="13"/>
  <c r="P159" i="13"/>
  <c r="BI158" i="13"/>
  <c r="BH158" i="13"/>
  <c r="BG158" i="13"/>
  <c r="BE158" i="13"/>
  <c r="T158" i="13"/>
  <c r="R158" i="13"/>
  <c r="P158" i="13"/>
  <c r="BI157" i="13"/>
  <c r="BH157" i="13"/>
  <c r="BG157" i="13"/>
  <c r="BE157" i="13"/>
  <c r="T157" i="13"/>
  <c r="R157" i="13"/>
  <c r="P157" i="13"/>
  <c r="BI156" i="13"/>
  <c r="BH156" i="13"/>
  <c r="BG156" i="13"/>
  <c r="BE156" i="13"/>
  <c r="T156" i="13"/>
  <c r="R156" i="13"/>
  <c r="P156" i="13"/>
  <c r="BI154" i="13"/>
  <c r="BH154" i="13"/>
  <c r="BG154" i="13"/>
  <c r="BE154" i="13"/>
  <c r="T154" i="13"/>
  <c r="R154" i="13"/>
  <c r="P154" i="13"/>
  <c r="BI153" i="13"/>
  <c r="BH153" i="13"/>
  <c r="BG153" i="13"/>
  <c r="BE153" i="13"/>
  <c r="T153" i="13"/>
  <c r="R153" i="13"/>
  <c r="P153" i="13"/>
  <c r="BI152" i="13"/>
  <c r="BH152" i="13"/>
  <c r="BG152" i="13"/>
  <c r="BE152" i="13"/>
  <c r="T152" i="13"/>
  <c r="R152" i="13"/>
  <c r="P152" i="13"/>
  <c r="BI150" i="13"/>
  <c r="BH150" i="13"/>
  <c r="BG150" i="13"/>
  <c r="BE150" i="13"/>
  <c r="T150" i="13"/>
  <c r="T149" i="13" s="1"/>
  <c r="R150" i="13"/>
  <c r="R149" i="13"/>
  <c r="P150" i="13"/>
  <c r="P149" i="13"/>
  <c r="F141" i="13"/>
  <c r="E139" i="13"/>
  <c r="F91" i="13"/>
  <c r="E89" i="13"/>
  <c r="J26" i="13"/>
  <c r="E26" i="13"/>
  <c r="J94" i="13" s="1"/>
  <c r="J25" i="13"/>
  <c r="J23" i="13"/>
  <c r="E23" i="13"/>
  <c r="J93" i="13"/>
  <c r="J22" i="13"/>
  <c r="J20" i="13"/>
  <c r="E20" i="13"/>
  <c r="F144" i="13" s="1"/>
  <c r="J19" i="13"/>
  <c r="J17" i="13"/>
  <c r="E17" i="13"/>
  <c r="F143" i="13"/>
  <c r="J16" i="13"/>
  <c r="J14" i="13"/>
  <c r="J91" i="13" s="1"/>
  <c r="E7" i="13"/>
  <c r="E135" i="13"/>
  <c r="J39" i="12"/>
  <c r="J38" i="12"/>
  <c r="AY108" i="1"/>
  <c r="J37" i="12"/>
  <c r="AX108" i="1" s="1"/>
  <c r="BI188" i="12"/>
  <c r="BH188" i="12"/>
  <c r="BG188" i="12"/>
  <c r="BE188" i="12"/>
  <c r="T188" i="12"/>
  <c r="T187" i="12"/>
  <c r="R188" i="12"/>
  <c r="R187" i="12" s="1"/>
  <c r="P188" i="12"/>
  <c r="P187" i="12" s="1"/>
  <c r="BI186" i="12"/>
  <c r="BH186" i="12"/>
  <c r="BG186" i="12"/>
  <c r="BE186" i="12"/>
  <c r="T186" i="12"/>
  <c r="R186" i="12"/>
  <c r="P186" i="12"/>
  <c r="BI185" i="12"/>
  <c r="BH185" i="12"/>
  <c r="BG185" i="12"/>
  <c r="BE185" i="12"/>
  <c r="T185" i="12"/>
  <c r="R185" i="12"/>
  <c r="P185" i="12"/>
  <c r="BI183" i="12"/>
  <c r="BH183" i="12"/>
  <c r="BG183" i="12"/>
  <c r="BE183" i="12"/>
  <c r="T183" i="12"/>
  <c r="T182" i="12"/>
  <c r="R183" i="12"/>
  <c r="R182" i="12" s="1"/>
  <c r="P183" i="12"/>
  <c r="P182" i="12" s="1"/>
  <c r="BI180" i="12"/>
  <c r="BH180" i="12"/>
  <c r="BG180" i="12"/>
  <c r="BE180" i="12"/>
  <c r="T180" i="12"/>
  <c r="T179" i="12" s="1"/>
  <c r="R180" i="12"/>
  <c r="R179" i="12" s="1"/>
  <c r="P180" i="12"/>
  <c r="P179" i="12" s="1"/>
  <c r="BI178" i="12"/>
  <c r="BH178" i="12"/>
  <c r="BG178" i="12"/>
  <c r="BE178" i="12"/>
  <c r="T178" i="12"/>
  <c r="R178" i="12"/>
  <c r="P178" i="12"/>
  <c r="BI177" i="12"/>
  <c r="BH177" i="12"/>
  <c r="BG177" i="12"/>
  <c r="BE177" i="12"/>
  <c r="T177" i="12"/>
  <c r="R177" i="12"/>
  <c r="P177" i="12"/>
  <c r="BI176" i="12"/>
  <c r="BH176" i="12"/>
  <c r="BG176" i="12"/>
  <c r="BE176" i="12"/>
  <c r="T176" i="12"/>
  <c r="R176" i="12"/>
  <c r="P176" i="12"/>
  <c r="BI175" i="12"/>
  <c r="BH175" i="12"/>
  <c r="BG175" i="12"/>
  <c r="BE175" i="12"/>
  <c r="T175" i="12"/>
  <c r="R175" i="12"/>
  <c r="P175" i="12"/>
  <c r="BI174" i="12"/>
  <c r="BH174" i="12"/>
  <c r="BG174" i="12"/>
  <c r="BE174" i="12"/>
  <c r="T174" i="12"/>
  <c r="R174" i="12"/>
  <c r="P174" i="12"/>
  <c r="BI173" i="12"/>
  <c r="BH173" i="12"/>
  <c r="BG173" i="12"/>
  <c r="BE173" i="12"/>
  <c r="T173" i="12"/>
  <c r="R173" i="12"/>
  <c r="P173" i="12"/>
  <c r="BI172" i="12"/>
  <c r="BH172" i="12"/>
  <c r="BG172" i="12"/>
  <c r="BE172" i="12"/>
  <c r="T172" i="12"/>
  <c r="R172" i="12"/>
  <c r="P172" i="12"/>
  <c r="BI171" i="12"/>
  <c r="BH171" i="12"/>
  <c r="BG171" i="12"/>
  <c r="BE171" i="12"/>
  <c r="T171" i="12"/>
  <c r="R171" i="12"/>
  <c r="P171" i="12"/>
  <c r="BI170" i="12"/>
  <c r="BH170" i="12"/>
  <c r="BG170" i="12"/>
  <c r="BE170" i="12"/>
  <c r="T170" i="12"/>
  <c r="R170" i="12"/>
  <c r="P170" i="12"/>
  <c r="BI169" i="12"/>
  <c r="BH169" i="12"/>
  <c r="BG169" i="12"/>
  <c r="BE169" i="12"/>
  <c r="T169" i="12"/>
  <c r="R169" i="12"/>
  <c r="P169" i="12"/>
  <c r="BI168" i="12"/>
  <c r="BH168" i="12"/>
  <c r="BG168" i="12"/>
  <c r="BE168" i="12"/>
  <c r="T168" i="12"/>
  <c r="R168" i="12"/>
  <c r="P168" i="12"/>
  <c r="BI167" i="12"/>
  <c r="BH167" i="12"/>
  <c r="BG167" i="12"/>
  <c r="BE167" i="12"/>
  <c r="T167" i="12"/>
  <c r="R167" i="12"/>
  <c r="P167" i="12"/>
  <c r="BI166" i="12"/>
  <c r="BH166" i="12"/>
  <c r="BG166" i="12"/>
  <c r="BE166" i="12"/>
  <c r="T166" i="12"/>
  <c r="R166" i="12"/>
  <c r="P166" i="12"/>
  <c r="BI165" i="12"/>
  <c r="BH165" i="12"/>
  <c r="BG165" i="12"/>
  <c r="BE165" i="12"/>
  <c r="T165" i="12"/>
  <c r="R165" i="12"/>
  <c r="P165" i="12"/>
  <c r="BI164" i="12"/>
  <c r="BH164" i="12"/>
  <c r="BG164" i="12"/>
  <c r="BE164" i="12"/>
  <c r="T164" i="12"/>
  <c r="R164" i="12"/>
  <c r="P164" i="12"/>
  <c r="BI163" i="12"/>
  <c r="BH163" i="12"/>
  <c r="BG163" i="12"/>
  <c r="BE163" i="12"/>
  <c r="T163" i="12"/>
  <c r="R163" i="12"/>
  <c r="P163" i="12"/>
  <c r="BI162" i="12"/>
  <c r="BH162" i="12"/>
  <c r="BG162" i="12"/>
  <c r="BE162" i="12"/>
  <c r="T162" i="12"/>
  <c r="R162" i="12"/>
  <c r="P162" i="12"/>
  <c r="BI161" i="12"/>
  <c r="BH161" i="12"/>
  <c r="BG161" i="12"/>
  <c r="BE161" i="12"/>
  <c r="T161" i="12"/>
  <c r="R161" i="12"/>
  <c r="P161" i="12"/>
  <c r="BI160" i="12"/>
  <c r="BH160" i="12"/>
  <c r="BG160" i="12"/>
  <c r="BE160" i="12"/>
  <c r="T160" i="12"/>
  <c r="R160" i="12"/>
  <c r="P160" i="12"/>
  <c r="BI159" i="12"/>
  <c r="BH159" i="12"/>
  <c r="BG159" i="12"/>
  <c r="BE159" i="12"/>
  <c r="T159" i="12"/>
  <c r="R159" i="12"/>
  <c r="P159" i="12"/>
  <c r="BI158" i="12"/>
  <c r="BH158" i="12"/>
  <c r="BG158" i="12"/>
  <c r="BE158" i="12"/>
  <c r="T158" i="12"/>
  <c r="R158" i="12"/>
  <c r="P158" i="12"/>
  <c r="BI157" i="12"/>
  <c r="BH157" i="12"/>
  <c r="BG157" i="12"/>
  <c r="BE157" i="12"/>
  <c r="T157" i="12"/>
  <c r="R157" i="12"/>
  <c r="P157" i="12"/>
  <c r="BI156" i="12"/>
  <c r="BH156" i="12"/>
  <c r="BG156" i="12"/>
  <c r="BE156" i="12"/>
  <c r="T156" i="12"/>
  <c r="R156" i="12"/>
  <c r="P156" i="12"/>
  <c r="BI155" i="12"/>
  <c r="BH155" i="12"/>
  <c r="BG155" i="12"/>
  <c r="BE155" i="12"/>
  <c r="T155" i="12"/>
  <c r="R155" i="12"/>
  <c r="P155" i="12"/>
  <c r="BI154" i="12"/>
  <c r="BH154" i="12"/>
  <c r="BG154" i="12"/>
  <c r="BE154" i="12"/>
  <c r="T154" i="12"/>
  <c r="R154" i="12"/>
  <c r="P154" i="12"/>
  <c r="BI153" i="12"/>
  <c r="BH153" i="12"/>
  <c r="BG153" i="12"/>
  <c r="BE153" i="12"/>
  <c r="T153" i="12"/>
  <c r="R153" i="12"/>
  <c r="P153" i="12"/>
  <c r="BI152" i="12"/>
  <c r="BH152" i="12"/>
  <c r="BG152" i="12"/>
  <c r="BE152" i="12"/>
  <c r="T152" i="12"/>
  <c r="R152" i="12"/>
  <c r="P152" i="12"/>
  <c r="BI151" i="12"/>
  <c r="BH151" i="12"/>
  <c r="BG151" i="12"/>
  <c r="BE151" i="12"/>
  <c r="T151" i="12"/>
  <c r="R151" i="12"/>
  <c r="P151" i="12"/>
  <c r="BI150" i="12"/>
  <c r="BH150" i="12"/>
  <c r="BG150" i="12"/>
  <c r="BE150" i="12"/>
  <c r="T150" i="12"/>
  <c r="R150" i="12"/>
  <c r="P150" i="12"/>
  <c r="BI149" i="12"/>
  <c r="BH149" i="12"/>
  <c r="BG149" i="12"/>
  <c r="BE149" i="12"/>
  <c r="T149" i="12"/>
  <c r="R149" i="12"/>
  <c r="P149" i="12"/>
  <c r="BI148" i="12"/>
  <c r="BH148" i="12"/>
  <c r="BG148" i="12"/>
  <c r="BE148" i="12"/>
  <c r="T148" i="12"/>
  <c r="R148" i="12"/>
  <c r="P148" i="12"/>
  <c r="BI146" i="12"/>
  <c r="BH146" i="12"/>
  <c r="BG146" i="12"/>
  <c r="BE146" i="12"/>
  <c r="T146" i="12"/>
  <c r="R146" i="12"/>
  <c r="P146" i="12"/>
  <c r="BI145" i="12"/>
  <c r="BH145" i="12"/>
  <c r="BG145" i="12"/>
  <c r="BE145" i="12"/>
  <c r="T145" i="12"/>
  <c r="R145" i="12"/>
  <c r="P145" i="12"/>
  <c r="BI144" i="12"/>
  <c r="BH144" i="12"/>
  <c r="BG144" i="12"/>
  <c r="BE144" i="12"/>
  <c r="T144" i="12"/>
  <c r="R144" i="12"/>
  <c r="P144" i="12"/>
  <c r="BI143" i="12"/>
  <c r="BH143" i="12"/>
  <c r="BG143" i="12"/>
  <c r="BE143" i="12"/>
  <c r="T143" i="12"/>
  <c r="R143" i="12"/>
  <c r="P143" i="12"/>
  <c r="BI142" i="12"/>
  <c r="BH142" i="12"/>
  <c r="BG142" i="12"/>
  <c r="BE142" i="12"/>
  <c r="T142" i="12"/>
  <c r="R142" i="12"/>
  <c r="P142" i="12"/>
  <c r="BI141" i="12"/>
  <c r="BH141" i="12"/>
  <c r="BG141" i="12"/>
  <c r="BE141" i="12"/>
  <c r="T141" i="12"/>
  <c r="R141" i="12"/>
  <c r="P141" i="12"/>
  <c r="BI140" i="12"/>
  <c r="BH140" i="12"/>
  <c r="BG140" i="12"/>
  <c r="BE140" i="12"/>
  <c r="T140" i="12"/>
  <c r="R140" i="12"/>
  <c r="P140" i="12"/>
  <c r="BI139" i="12"/>
  <c r="BH139" i="12"/>
  <c r="BG139" i="12"/>
  <c r="BE139" i="12"/>
  <c r="T139" i="12"/>
  <c r="R139" i="12"/>
  <c r="P139" i="12"/>
  <c r="BI138" i="12"/>
  <c r="BH138" i="12"/>
  <c r="BG138" i="12"/>
  <c r="BE138" i="12"/>
  <c r="T138" i="12"/>
  <c r="R138" i="12"/>
  <c r="P138" i="12"/>
  <c r="BI137" i="12"/>
  <c r="BH137" i="12"/>
  <c r="BG137" i="12"/>
  <c r="BE137" i="12"/>
  <c r="T137" i="12"/>
  <c r="R137" i="12"/>
  <c r="P137" i="12"/>
  <c r="BI136" i="12"/>
  <c r="BH136" i="12"/>
  <c r="BG136" i="12"/>
  <c r="BE136" i="12"/>
  <c r="T136" i="12"/>
  <c r="R136" i="12"/>
  <c r="P136" i="12"/>
  <c r="BI135" i="12"/>
  <c r="BH135" i="12"/>
  <c r="BG135" i="12"/>
  <c r="BE135" i="12"/>
  <c r="T135" i="12"/>
  <c r="R135" i="12"/>
  <c r="P135" i="12"/>
  <c r="BI134" i="12"/>
  <c r="BH134" i="12"/>
  <c r="BG134" i="12"/>
  <c r="BE134" i="12"/>
  <c r="T134" i="12"/>
  <c r="R134" i="12"/>
  <c r="P134" i="12"/>
  <c r="BI133" i="12"/>
  <c r="BH133" i="12"/>
  <c r="BG133" i="12"/>
  <c r="BE133" i="12"/>
  <c r="T133" i="12"/>
  <c r="R133" i="12"/>
  <c r="P133" i="12"/>
  <c r="BI132" i="12"/>
  <c r="BH132" i="12"/>
  <c r="BG132" i="12"/>
  <c r="BE132" i="12"/>
  <c r="T132" i="12"/>
  <c r="R132" i="12"/>
  <c r="P132" i="12"/>
  <c r="BI131" i="12"/>
  <c r="BH131" i="12"/>
  <c r="BG131" i="12"/>
  <c r="BE131" i="12"/>
  <c r="T131" i="12"/>
  <c r="R131" i="12"/>
  <c r="P131" i="12"/>
  <c r="F122" i="12"/>
  <c r="E120" i="12"/>
  <c r="F91" i="12"/>
  <c r="E89" i="12"/>
  <c r="J26" i="12"/>
  <c r="E26" i="12"/>
  <c r="J125" i="12" s="1"/>
  <c r="J25" i="12"/>
  <c r="J23" i="12"/>
  <c r="E23" i="12"/>
  <c r="J124" i="12" s="1"/>
  <c r="J22" i="12"/>
  <c r="J20" i="12"/>
  <c r="E20" i="12"/>
  <c r="F94" i="12" s="1"/>
  <c r="J19" i="12"/>
  <c r="J17" i="12"/>
  <c r="E17" i="12"/>
  <c r="F124" i="12" s="1"/>
  <c r="J16" i="12"/>
  <c r="J14" i="12"/>
  <c r="J91" i="12" s="1"/>
  <c r="E7" i="12"/>
  <c r="E116" i="12"/>
  <c r="J41" i="11"/>
  <c r="J40" i="11"/>
  <c r="AY106" i="1" s="1"/>
  <c r="J39" i="11"/>
  <c r="AX106" i="1" s="1"/>
  <c r="BI156" i="11"/>
  <c r="BH156" i="11"/>
  <c r="BG156" i="11"/>
  <c r="BE156" i="11"/>
  <c r="T156" i="11"/>
  <c r="T155" i="11" s="1"/>
  <c r="R156" i="11"/>
  <c r="R155" i="11" s="1"/>
  <c r="P156" i="11"/>
  <c r="P155" i="11" s="1"/>
  <c r="BI154" i="11"/>
  <c r="BH154" i="11"/>
  <c r="BG154" i="11"/>
  <c r="BE154" i="11"/>
  <c r="T154" i="11"/>
  <c r="R154" i="11"/>
  <c r="P154" i="11"/>
  <c r="BI153" i="11"/>
  <c r="BH153" i="11"/>
  <c r="BG153" i="11"/>
  <c r="BE153" i="11"/>
  <c r="T153" i="11"/>
  <c r="R153" i="11"/>
  <c r="P153" i="11"/>
  <c r="BI152" i="11"/>
  <c r="BH152" i="11"/>
  <c r="BG152" i="11"/>
  <c r="BE152" i="11"/>
  <c r="T152" i="11"/>
  <c r="R152" i="11"/>
  <c r="P152" i="11"/>
  <c r="BI151" i="11"/>
  <c r="BH151" i="11"/>
  <c r="BG151" i="11"/>
  <c r="BE151" i="11"/>
  <c r="T151" i="11"/>
  <c r="R151" i="11"/>
  <c r="P151" i="11"/>
  <c r="BI150" i="11"/>
  <c r="BH150" i="11"/>
  <c r="BG150" i="11"/>
  <c r="BE150" i="11"/>
  <c r="T150" i="11"/>
  <c r="R150" i="11"/>
  <c r="P150" i="11"/>
  <c r="BI149" i="11"/>
  <c r="BH149" i="11"/>
  <c r="BG149" i="11"/>
  <c r="BE149" i="11"/>
  <c r="T149" i="11"/>
  <c r="R149" i="11"/>
  <c r="P149" i="11"/>
  <c r="BI148" i="11"/>
  <c r="BH148" i="11"/>
  <c r="BG148" i="11"/>
  <c r="BE148" i="11"/>
  <c r="T148" i="11"/>
  <c r="R148" i="11"/>
  <c r="P148" i="11"/>
  <c r="BI147" i="11"/>
  <c r="BH147" i="11"/>
  <c r="BG147" i="11"/>
  <c r="BE147" i="11"/>
  <c r="T147" i="11"/>
  <c r="R147" i="11"/>
  <c r="P147" i="11"/>
  <c r="BI146" i="11"/>
  <c r="BH146" i="11"/>
  <c r="BG146" i="11"/>
  <c r="BE146" i="11"/>
  <c r="T146" i="11"/>
  <c r="R146" i="11"/>
  <c r="P146" i="11"/>
  <c r="BI145" i="11"/>
  <c r="BH145" i="11"/>
  <c r="BG145" i="11"/>
  <c r="BE145" i="11"/>
  <c r="T145" i="11"/>
  <c r="R145" i="11"/>
  <c r="P145" i="11"/>
  <c r="BI144" i="11"/>
  <c r="BH144" i="11"/>
  <c r="BG144" i="11"/>
  <c r="BE144" i="11"/>
  <c r="T144" i="11"/>
  <c r="R144" i="11"/>
  <c r="P144" i="11"/>
  <c r="BI142" i="11"/>
  <c r="BH142" i="11"/>
  <c r="BG142" i="11"/>
  <c r="BE142" i="11"/>
  <c r="T142" i="11"/>
  <c r="R142" i="11"/>
  <c r="P142" i="11"/>
  <c r="BI141" i="11"/>
  <c r="BH141" i="11"/>
  <c r="BG141" i="11"/>
  <c r="BE141" i="11"/>
  <c r="T141" i="11"/>
  <c r="R141" i="11"/>
  <c r="P141" i="11"/>
  <c r="BI140" i="11"/>
  <c r="BH140" i="11"/>
  <c r="BG140" i="11"/>
  <c r="BE140" i="11"/>
  <c r="T140" i="11"/>
  <c r="R140" i="11"/>
  <c r="P140" i="11"/>
  <c r="BI139" i="11"/>
  <c r="BH139" i="11"/>
  <c r="BG139" i="11"/>
  <c r="BE139" i="11"/>
  <c r="T139" i="11"/>
  <c r="R139" i="11"/>
  <c r="P139" i="11"/>
  <c r="BI138" i="11"/>
  <c r="BH138" i="11"/>
  <c r="BG138" i="11"/>
  <c r="BE138" i="11"/>
  <c r="T138" i="11"/>
  <c r="R138" i="11"/>
  <c r="P138" i="11"/>
  <c r="BI137" i="11"/>
  <c r="BH137" i="11"/>
  <c r="BG137" i="11"/>
  <c r="BE137" i="11"/>
  <c r="T137" i="11"/>
  <c r="R137" i="11"/>
  <c r="P137" i="11"/>
  <c r="BI136" i="11"/>
  <c r="BH136" i="11"/>
  <c r="BG136" i="11"/>
  <c r="BE136" i="11"/>
  <c r="T136" i="11"/>
  <c r="R136" i="11"/>
  <c r="P136" i="11"/>
  <c r="BI133" i="11"/>
  <c r="BH133" i="11"/>
  <c r="BG133" i="11"/>
  <c r="BE133" i="11"/>
  <c r="T133" i="11"/>
  <c r="T132" i="11" s="1"/>
  <c r="T131" i="11" s="1"/>
  <c r="R133" i="11"/>
  <c r="R132" i="11"/>
  <c r="R131" i="11" s="1"/>
  <c r="P133" i="11"/>
  <c r="P132" i="11"/>
  <c r="P131" i="11" s="1"/>
  <c r="F124" i="11"/>
  <c r="E122" i="11"/>
  <c r="F93" i="11"/>
  <c r="E91" i="11"/>
  <c r="J28" i="11"/>
  <c r="E28" i="11"/>
  <c r="J127" i="11"/>
  <c r="J27" i="11"/>
  <c r="J25" i="11"/>
  <c r="E25" i="11"/>
  <c r="J126" i="11" s="1"/>
  <c r="J24" i="11"/>
  <c r="J22" i="11"/>
  <c r="E22" i="11"/>
  <c r="F127" i="11"/>
  <c r="J21" i="11"/>
  <c r="J19" i="11"/>
  <c r="E19" i="11"/>
  <c r="F126" i="11" s="1"/>
  <c r="J18" i="11"/>
  <c r="J16" i="11"/>
  <c r="J124" i="11"/>
  <c r="E7" i="11"/>
  <c r="E116" i="11" s="1"/>
  <c r="J41" i="10"/>
  <c r="J40" i="10"/>
  <c r="AY105" i="1" s="1"/>
  <c r="J39" i="10"/>
  <c r="AX105" i="1" s="1"/>
  <c r="BI336" i="10"/>
  <c r="BH336" i="10"/>
  <c r="BG336" i="10"/>
  <c r="BE336" i="10"/>
  <c r="T336" i="10"/>
  <c r="R336" i="10"/>
  <c r="P336" i="10"/>
  <c r="BI335" i="10"/>
  <c r="BH335" i="10"/>
  <c r="BG335" i="10"/>
  <c r="BE335" i="10"/>
  <c r="T335" i="10"/>
  <c r="R335" i="10"/>
  <c r="P335" i="10"/>
  <c r="BI334" i="10"/>
  <c r="BH334" i="10"/>
  <c r="BG334" i="10"/>
  <c r="BE334" i="10"/>
  <c r="T334" i="10"/>
  <c r="R334" i="10"/>
  <c r="P334" i="10"/>
  <c r="BI333" i="10"/>
  <c r="BH333" i="10"/>
  <c r="BG333" i="10"/>
  <c r="BE333" i="10"/>
  <c r="T333" i="10"/>
  <c r="R333" i="10"/>
  <c r="P333" i="10"/>
  <c r="BI331" i="10"/>
  <c r="BH331" i="10"/>
  <c r="BG331" i="10"/>
  <c r="BE331" i="10"/>
  <c r="T331" i="10"/>
  <c r="R331" i="10"/>
  <c r="P331" i="10"/>
  <c r="BI330" i="10"/>
  <c r="BH330" i="10"/>
  <c r="BG330" i="10"/>
  <c r="BE330" i="10"/>
  <c r="T330" i="10"/>
  <c r="R330" i="10"/>
  <c r="P330" i="10"/>
  <c r="BI329" i="10"/>
  <c r="BH329" i="10"/>
  <c r="BG329" i="10"/>
  <c r="BE329" i="10"/>
  <c r="T329" i="10"/>
  <c r="R329" i="10"/>
  <c r="P329" i="10"/>
  <c r="BI328" i="10"/>
  <c r="BH328" i="10"/>
  <c r="BG328" i="10"/>
  <c r="BE328" i="10"/>
  <c r="T328" i="10"/>
  <c r="R328" i="10"/>
  <c r="P328" i="10"/>
  <c r="BI327" i="10"/>
  <c r="BH327" i="10"/>
  <c r="BG327" i="10"/>
  <c r="BE327" i="10"/>
  <c r="T327" i="10"/>
  <c r="R327" i="10"/>
  <c r="P327" i="10"/>
  <c r="BI326" i="10"/>
  <c r="BH326" i="10"/>
  <c r="BG326" i="10"/>
  <c r="BE326" i="10"/>
  <c r="T326" i="10"/>
  <c r="R326" i="10"/>
  <c r="P326" i="10"/>
  <c r="BI325" i="10"/>
  <c r="BH325" i="10"/>
  <c r="BG325" i="10"/>
  <c r="BE325" i="10"/>
  <c r="T325" i="10"/>
  <c r="R325" i="10"/>
  <c r="P325" i="10"/>
  <c r="BI324" i="10"/>
  <c r="BH324" i="10"/>
  <c r="BG324" i="10"/>
  <c r="BE324" i="10"/>
  <c r="T324" i="10"/>
  <c r="R324" i="10"/>
  <c r="P324" i="10"/>
  <c r="BI323" i="10"/>
  <c r="BH323" i="10"/>
  <c r="BG323" i="10"/>
  <c r="BE323" i="10"/>
  <c r="T323" i="10"/>
  <c r="R323" i="10"/>
  <c r="P323" i="10"/>
  <c r="BI322" i="10"/>
  <c r="BH322" i="10"/>
  <c r="BG322" i="10"/>
  <c r="BE322" i="10"/>
  <c r="T322" i="10"/>
  <c r="R322" i="10"/>
  <c r="P322" i="10"/>
  <c r="BI321" i="10"/>
  <c r="BH321" i="10"/>
  <c r="BG321" i="10"/>
  <c r="BE321" i="10"/>
  <c r="T321" i="10"/>
  <c r="R321" i="10"/>
  <c r="P321" i="10"/>
  <c r="BI320" i="10"/>
  <c r="BH320" i="10"/>
  <c r="BG320" i="10"/>
  <c r="BE320" i="10"/>
  <c r="T320" i="10"/>
  <c r="R320" i="10"/>
  <c r="P320" i="10"/>
  <c r="BI319" i="10"/>
  <c r="BH319" i="10"/>
  <c r="BG319" i="10"/>
  <c r="BE319" i="10"/>
  <c r="T319" i="10"/>
  <c r="R319" i="10"/>
  <c r="P319" i="10"/>
  <c r="BI318" i="10"/>
  <c r="BH318" i="10"/>
  <c r="BG318" i="10"/>
  <c r="BE318" i="10"/>
  <c r="T318" i="10"/>
  <c r="R318" i="10"/>
  <c r="P318" i="10"/>
  <c r="BI317" i="10"/>
  <c r="BH317" i="10"/>
  <c r="BG317" i="10"/>
  <c r="BE317" i="10"/>
  <c r="T317" i="10"/>
  <c r="R317" i="10"/>
  <c r="P317" i="10"/>
  <c r="BI316" i="10"/>
  <c r="BH316" i="10"/>
  <c r="BG316" i="10"/>
  <c r="BE316" i="10"/>
  <c r="T316" i="10"/>
  <c r="R316" i="10"/>
  <c r="P316" i="10"/>
  <c r="BI315" i="10"/>
  <c r="BH315" i="10"/>
  <c r="BG315" i="10"/>
  <c r="BE315" i="10"/>
  <c r="T315" i="10"/>
  <c r="R315" i="10"/>
  <c r="P315" i="10"/>
  <c r="BI314" i="10"/>
  <c r="BH314" i="10"/>
  <c r="BG314" i="10"/>
  <c r="BE314" i="10"/>
  <c r="T314" i="10"/>
  <c r="R314" i="10"/>
  <c r="P314" i="10"/>
  <c r="BI313" i="10"/>
  <c r="BH313" i="10"/>
  <c r="BG313" i="10"/>
  <c r="BE313" i="10"/>
  <c r="T313" i="10"/>
  <c r="R313" i="10"/>
  <c r="P313" i="10"/>
  <c r="BI312" i="10"/>
  <c r="BH312" i="10"/>
  <c r="BG312" i="10"/>
  <c r="BE312" i="10"/>
  <c r="T312" i="10"/>
  <c r="R312" i="10"/>
  <c r="P312" i="10"/>
  <c r="BI311" i="10"/>
  <c r="BH311" i="10"/>
  <c r="BG311" i="10"/>
  <c r="BE311" i="10"/>
  <c r="T311" i="10"/>
  <c r="R311" i="10"/>
  <c r="P311" i="10"/>
  <c r="BI310" i="10"/>
  <c r="BH310" i="10"/>
  <c r="BG310" i="10"/>
  <c r="BE310" i="10"/>
  <c r="T310" i="10"/>
  <c r="R310" i="10"/>
  <c r="P310" i="10"/>
  <c r="BI309" i="10"/>
  <c r="BH309" i="10"/>
  <c r="BG309" i="10"/>
  <c r="BE309" i="10"/>
  <c r="T309" i="10"/>
  <c r="R309" i="10"/>
  <c r="P309" i="10"/>
  <c r="BI308" i="10"/>
  <c r="BH308" i="10"/>
  <c r="BG308" i="10"/>
  <c r="BE308" i="10"/>
  <c r="T308" i="10"/>
  <c r="R308" i="10"/>
  <c r="P308" i="10"/>
  <c r="BI307" i="10"/>
  <c r="BH307" i="10"/>
  <c r="BG307" i="10"/>
  <c r="BE307" i="10"/>
  <c r="T307" i="10"/>
  <c r="R307" i="10"/>
  <c r="P307" i="10"/>
  <c r="BI306" i="10"/>
  <c r="BH306" i="10"/>
  <c r="BG306" i="10"/>
  <c r="BE306" i="10"/>
  <c r="T306" i="10"/>
  <c r="R306" i="10"/>
  <c r="P306" i="10"/>
  <c r="BI305" i="10"/>
  <c r="BH305" i="10"/>
  <c r="BG305" i="10"/>
  <c r="BE305" i="10"/>
  <c r="T305" i="10"/>
  <c r="R305" i="10"/>
  <c r="P305" i="10"/>
  <c r="BI304" i="10"/>
  <c r="BH304" i="10"/>
  <c r="BG304" i="10"/>
  <c r="BE304" i="10"/>
  <c r="T304" i="10"/>
  <c r="R304" i="10"/>
  <c r="P304" i="10"/>
  <c r="BI303" i="10"/>
  <c r="BH303" i="10"/>
  <c r="BG303" i="10"/>
  <c r="BE303" i="10"/>
  <c r="T303" i="10"/>
  <c r="R303" i="10"/>
  <c r="P303" i="10"/>
  <c r="BI302" i="10"/>
  <c r="BH302" i="10"/>
  <c r="BG302" i="10"/>
  <c r="BE302" i="10"/>
  <c r="T302" i="10"/>
  <c r="R302" i="10"/>
  <c r="P302" i="10"/>
  <c r="BI301" i="10"/>
  <c r="BH301" i="10"/>
  <c r="BG301" i="10"/>
  <c r="BE301" i="10"/>
  <c r="T301" i="10"/>
  <c r="R301" i="10"/>
  <c r="P301" i="10"/>
  <c r="BI300" i="10"/>
  <c r="BH300" i="10"/>
  <c r="BG300" i="10"/>
  <c r="BE300" i="10"/>
  <c r="T300" i="10"/>
  <c r="R300" i="10"/>
  <c r="P300" i="10"/>
  <c r="BI299" i="10"/>
  <c r="BH299" i="10"/>
  <c r="BG299" i="10"/>
  <c r="BE299" i="10"/>
  <c r="T299" i="10"/>
  <c r="R299" i="10"/>
  <c r="P299" i="10"/>
  <c r="BI298" i="10"/>
  <c r="BH298" i="10"/>
  <c r="BG298" i="10"/>
  <c r="BE298" i="10"/>
  <c r="T298" i="10"/>
  <c r="R298" i="10"/>
  <c r="P298" i="10"/>
  <c r="BI297" i="10"/>
  <c r="BH297" i="10"/>
  <c r="BG297" i="10"/>
  <c r="BE297" i="10"/>
  <c r="T297" i="10"/>
  <c r="R297" i="10"/>
  <c r="P297" i="10"/>
  <c r="BI296" i="10"/>
  <c r="BH296" i="10"/>
  <c r="BG296" i="10"/>
  <c r="BE296" i="10"/>
  <c r="T296" i="10"/>
  <c r="R296" i="10"/>
  <c r="P296" i="10"/>
  <c r="BI295" i="10"/>
  <c r="BH295" i="10"/>
  <c r="BG295" i="10"/>
  <c r="BE295" i="10"/>
  <c r="T295" i="10"/>
  <c r="R295" i="10"/>
  <c r="P295" i="10"/>
  <c r="BI294" i="10"/>
  <c r="BH294" i="10"/>
  <c r="BG294" i="10"/>
  <c r="BE294" i="10"/>
  <c r="T294" i="10"/>
  <c r="R294" i="10"/>
  <c r="P294" i="10"/>
  <c r="BI293" i="10"/>
  <c r="BH293" i="10"/>
  <c r="BG293" i="10"/>
  <c r="BE293" i="10"/>
  <c r="T293" i="10"/>
  <c r="R293" i="10"/>
  <c r="P293" i="10"/>
  <c r="BI292" i="10"/>
  <c r="BH292" i="10"/>
  <c r="BG292" i="10"/>
  <c r="BE292" i="10"/>
  <c r="T292" i="10"/>
  <c r="R292" i="10"/>
  <c r="P292" i="10"/>
  <c r="BI291" i="10"/>
  <c r="BH291" i="10"/>
  <c r="BG291" i="10"/>
  <c r="BE291" i="10"/>
  <c r="T291" i="10"/>
  <c r="R291" i="10"/>
  <c r="P291" i="10"/>
  <c r="BI290" i="10"/>
  <c r="BH290" i="10"/>
  <c r="BG290" i="10"/>
  <c r="BE290" i="10"/>
  <c r="T290" i="10"/>
  <c r="R290" i="10"/>
  <c r="P290" i="10"/>
  <c r="BI289" i="10"/>
  <c r="BH289" i="10"/>
  <c r="BG289" i="10"/>
  <c r="BE289" i="10"/>
  <c r="T289" i="10"/>
  <c r="R289" i="10"/>
  <c r="P289" i="10"/>
  <c r="BI288" i="10"/>
  <c r="BH288" i="10"/>
  <c r="BG288" i="10"/>
  <c r="BE288" i="10"/>
  <c r="T288" i="10"/>
  <c r="R288" i="10"/>
  <c r="P288" i="10"/>
  <c r="BI287" i="10"/>
  <c r="BH287" i="10"/>
  <c r="BG287" i="10"/>
  <c r="BE287" i="10"/>
  <c r="T287" i="10"/>
  <c r="R287" i="10"/>
  <c r="P287" i="10"/>
  <c r="BI286" i="10"/>
  <c r="BH286" i="10"/>
  <c r="BG286" i="10"/>
  <c r="BE286" i="10"/>
  <c r="T286" i="10"/>
  <c r="R286" i="10"/>
  <c r="P286" i="10"/>
  <c r="BI285" i="10"/>
  <c r="BH285" i="10"/>
  <c r="BG285" i="10"/>
  <c r="BE285" i="10"/>
  <c r="T285" i="10"/>
  <c r="R285" i="10"/>
  <c r="P285" i="10"/>
  <c r="BI284" i="10"/>
  <c r="BH284" i="10"/>
  <c r="BG284" i="10"/>
  <c r="BE284" i="10"/>
  <c r="T284" i="10"/>
  <c r="R284" i="10"/>
  <c r="P284" i="10"/>
  <c r="BI283" i="10"/>
  <c r="BH283" i="10"/>
  <c r="BG283" i="10"/>
  <c r="BE283" i="10"/>
  <c r="T283" i="10"/>
  <c r="R283" i="10"/>
  <c r="P283" i="10"/>
  <c r="BI282" i="10"/>
  <c r="BH282" i="10"/>
  <c r="BG282" i="10"/>
  <c r="BE282" i="10"/>
  <c r="T282" i="10"/>
  <c r="R282" i="10"/>
  <c r="P282" i="10"/>
  <c r="BI281" i="10"/>
  <c r="BH281" i="10"/>
  <c r="BG281" i="10"/>
  <c r="BE281" i="10"/>
  <c r="T281" i="10"/>
  <c r="R281" i="10"/>
  <c r="P281" i="10"/>
  <c r="BI280" i="10"/>
  <c r="BH280" i="10"/>
  <c r="BG280" i="10"/>
  <c r="BE280" i="10"/>
  <c r="T280" i="10"/>
  <c r="R280" i="10"/>
  <c r="P280" i="10"/>
  <c r="BI279" i="10"/>
  <c r="BH279" i="10"/>
  <c r="BG279" i="10"/>
  <c r="BE279" i="10"/>
  <c r="T279" i="10"/>
  <c r="R279" i="10"/>
  <c r="P279" i="10"/>
  <c r="BI278" i="10"/>
  <c r="BH278" i="10"/>
  <c r="BG278" i="10"/>
  <c r="BE278" i="10"/>
  <c r="T278" i="10"/>
  <c r="R278" i="10"/>
  <c r="P278" i="10"/>
  <c r="BI277" i="10"/>
  <c r="BH277" i="10"/>
  <c r="BG277" i="10"/>
  <c r="BE277" i="10"/>
  <c r="T277" i="10"/>
  <c r="R277" i="10"/>
  <c r="P277" i="10"/>
  <c r="BI276" i="10"/>
  <c r="BH276" i="10"/>
  <c r="BG276" i="10"/>
  <c r="BE276" i="10"/>
  <c r="T276" i="10"/>
  <c r="R276" i="10"/>
  <c r="P276" i="10"/>
  <c r="BI275" i="10"/>
  <c r="BH275" i="10"/>
  <c r="BG275" i="10"/>
  <c r="BE275" i="10"/>
  <c r="T275" i="10"/>
  <c r="R275" i="10"/>
  <c r="P275" i="10"/>
  <c r="BI274" i="10"/>
  <c r="BH274" i="10"/>
  <c r="BG274" i="10"/>
  <c r="BE274" i="10"/>
  <c r="T274" i="10"/>
  <c r="R274" i="10"/>
  <c r="P274" i="10"/>
  <c r="BI273" i="10"/>
  <c r="BH273" i="10"/>
  <c r="BG273" i="10"/>
  <c r="BE273" i="10"/>
  <c r="T273" i="10"/>
  <c r="R273" i="10"/>
  <c r="P273" i="10"/>
  <c r="BI272" i="10"/>
  <c r="BH272" i="10"/>
  <c r="BG272" i="10"/>
  <c r="BE272" i="10"/>
  <c r="T272" i="10"/>
  <c r="R272" i="10"/>
  <c r="P272" i="10"/>
  <c r="BI271" i="10"/>
  <c r="BH271" i="10"/>
  <c r="BG271" i="10"/>
  <c r="BE271" i="10"/>
  <c r="T271" i="10"/>
  <c r="R271" i="10"/>
  <c r="P271" i="10"/>
  <c r="BI270" i="10"/>
  <c r="BH270" i="10"/>
  <c r="BG270" i="10"/>
  <c r="BE270" i="10"/>
  <c r="T270" i="10"/>
  <c r="R270" i="10"/>
  <c r="P270" i="10"/>
  <c r="BI269" i="10"/>
  <c r="BH269" i="10"/>
  <c r="BG269" i="10"/>
  <c r="BE269" i="10"/>
  <c r="T269" i="10"/>
  <c r="R269" i="10"/>
  <c r="P269" i="10"/>
  <c r="BI268" i="10"/>
  <c r="BH268" i="10"/>
  <c r="BG268" i="10"/>
  <c r="BE268" i="10"/>
  <c r="T268" i="10"/>
  <c r="R268" i="10"/>
  <c r="P268" i="10"/>
  <c r="BI267" i="10"/>
  <c r="BH267" i="10"/>
  <c r="BG267" i="10"/>
  <c r="BE267" i="10"/>
  <c r="T267" i="10"/>
  <c r="R267" i="10"/>
  <c r="P267" i="10"/>
  <c r="BI266" i="10"/>
  <c r="BH266" i="10"/>
  <c r="BG266" i="10"/>
  <c r="BE266" i="10"/>
  <c r="T266" i="10"/>
  <c r="R266" i="10"/>
  <c r="P266" i="10"/>
  <c r="BI265" i="10"/>
  <c r="BH265" i="10"/>
  <c r="BG265" i="10"/>
  <c r="BE265" i="10"/>
  <c r="T265" i="10"/>
  <c r="R265" i="10"/>
  <c r="P265" i="10"/>
  <c r="BI264" i="10"/>
  <c r="BH264" i="10"/>
  <c r="BG264" i="10"/>
  <c r="BE264" i="10"/>
  <c r="T264" i="10"/>
  <c r="R264" i="10"/>
  <c r="P264" i="10"/>
  <c r="BI263" i="10"/>
  <c r="BH263" i="10"/>
  <c r="BG263" i="10"/>
  <c r="BE263" i="10"/>
  <c r="T263" i="10"/>
  <c r="R263" i="10"/>
  <c r="P263" i="10"/>
  <c r="BI262" i="10"/>
  <c r="BH262" i="10"/>
  <c r="BG262" i="10"/>
  <c r="BE262" i="10"/>
  <c r="T262" i="10"/>
  <c r="R262" i="10"/>
  <c r="P262" i="10"/>
  <c r="BI261" i="10"/>
  <c r="BH261" i="10"/>
  <c r="BG261" i="10"/>
  <c r="BE261" i="10"/>
  <c r="T261" i="10"/>
  <c r="R261" i="10"/>
  <c r="P261" i="10"/>
  <c r="BI260" i="10"/>
  <c r="BH260" i="10"/>
  <c r="BG260" i="10"/>
  <c r="BE260" i="10"/>
  <c r="T260" i="10"/>
  <c r="R260" i="10"/>
  <c r="P260" i="10"/>
  <c r="BI259" i="10"/>
  <c r="BH259" i="10"/>
  <c r="BG259" i="10"/>
  <c r="BE259" i="10"/>
  <c r="T259" i="10"/>
  <c r="R259" i="10"/>
  <c r="P259" i="10"/>
  <c r="BI258" i="10"/>
  <c r="BH258" i="10"/>
  <c r="BG258" i="10"/>
  <c r="BE258" i="10"/>
  <c r="T258" i="10"/>
  <c r="R258" i="10"/>
  <c r="P258" i="10"/>
  <c r="BI257" i="10"/>
  <c r="BH257" i="10"/>
  <c r="BG257" i="10"/>
  <c r="BE257" i="10"/>
  <c r="T257" i="10"/>
  <c r="R257" i="10"/>
  <c r="P257" i="10"/>
  <c r="BI256" i="10"/>
  <c r="BH256" i="10"/>
  <c r="BG256" i="10"/>
  <c r="BE256" i="10"/>
  <c r="T256" i="10"/>
  <c r="R256" i="10"/>
  <c r="P256" i="10"/>
  <c r="BI255" i="10"/>
  <c r="BH255" i="10"/>
  <c r="BG255" i="10"/>
  <c r="BE255" i="10"/>
  <c r="T255" i="10"/>
  <c r="R255" i="10"/>
  <c r="P255" i="10"/>
  <c r="BI254" i="10"/>
  <c r="BH254" i="10"/>
  <c r="BG254" i="10"/>
  <c r="BE254" i="10"/>
  <c r="T254" i="10"/>
  <c r="R254" i="10"/>
  <c r="P254" i="10"/>
  <c r="BI253" i="10"/>
  <c r="BH253" i="10"/>
  <c r="BG253" i="10"/>
  <c r="BE253" i="10"/>
  <c r="T253" i="10"/>
  <c r="R253" i="10"/>
  <c r="P253" i="10"/>
  <c r="BI252" i="10"/>
  <c r="BH252" i="10"/>
  <c r="BG252" i="10"/>
  <c r="BE252" i="10"/>
  <c r="T252" i="10"/>
  <c r="R252" i="10"/>
  <c r="P252" i="10"/>
  <c r="BI251" i="10"/>
  <c r="BH251" i="10"/>
  <c r="BG251" i="10"/>
  <c r="BE251" i="10"/>
  <c r="T251" i="10"/>
  <c r="R251" i="10"/>
  <c r="P251" i="10"/>
  <c r="BI250" i="10"/>
  <c r="BH250" i="10"/>
  <c r="BG250" i="10"/>
  <c r="BE250" i="10"/>
  <c r="T250" i="10"/>
  <c r="R250" i="10"/>
  <c r="P250" i="10"/>
  <c r="BI249" i="10"/>
  <c r="BH249" i="10"/>
  <c r="BG249" i="10"/>
  <c r="BE249" i="10"/>
  <c r="T249" i="10"/>
  <c r="R249" i="10"/>
  <c r="P249" i="10"/>
  <c r="BI248" i="10"/>
  <c r="BH248" i="10"/>
  <c r="BG248" i="10"/>
  <c r="BE248" i="10"/>
  <c r="T248" i="10"/>
  <c r="R248" i="10"/>
  <c r="P248" i="10"/>
  <c r="BI247" i="10"/>
  <c r="BH247" i="10"/>
  <c r="BG247" i="10"/>
  <c r="BE247" i="10"/>
  <c r="T247" i="10"/>
  <c r="R247" i="10"/>
  <c r="P247" i="10"/>
  <c r="BI246" i="10"/>
  <c r="BH246" i="10"/>
  <c r="BG246" i="10"/>
  <c r="BE246" i="10"/>
  <c r="T246" i="10"/>
  <c r="R246" i="10"/>
  <c r="P246" i="10"/>
  <c r="BI245" i="10"/>
  <c r="BH245" i="10"/>
  <c r="BG245" i="10"/>
  <c r="BE245" i="10"/>
  <c r="T245" i="10"/>
  <c r="R245" i="10"/>
  <c r="P245" i="10"/>
  <c r="BI244" i="10"/>
  <c r="BH244" i="10"/>
  <c r="BG244" i="10"/>
  <c r="BE244" i="10"/>
  <c r="T244" i="10"/>
  <c r="R244" i="10"/>
  <c r="P244" i="10"/>
  <c r="BI243" i="10"/>
  <c r="BH243" i="10"/>
  <c r="BG243" i="10"/>
  <c r="BE243" i="10"/>
  <c r="T243" i="10"/>
  <c r="R243" i="10"/>
  <c r="P243" i="10"/>
  <c r="BI242" i="10"/>
  <c r="BH242" i="10"/>
  <c r="BG242" i="10"/>
  <c r="BE242" i="10"/>
  <c r="T242" i="10"/>
  <c r="R242" i="10"/>
  <c r="P242" i="10"/>
  <c r="BI241" i="10"/>
  <c r="BH241" i="10"/>
  <c r="BG241" i="10"/>
  <c r="BE241" i="10"/>
  <c r="T241" i="10"/>
  <c r="R241" i="10"/>
  <c r="P241" i="10"/>
  <c r="BI240" i="10"/>
  <c r="BH240" i="10"/>
  <c r="BG240" i="10"/>
  <c r="BE240" i="10"/>
  <c r="T240" i="10"/>
  <c r="R240" i="10"/>
  <c r="P240" i="10"/>
  <c r="BI239" i="10"/>
  <c r="BH239" i="10"/>
  <c r="BG239" i="10"/>
  <c r="BE239" i="10"/>
  <c r="T239" i="10"/>
  <c r="R239" i="10"/>
  <c r="P239" i="10"/>
  <c r="BI238" i="10"/>
  <c r="BH238" i="10"/>
  <c r="BG238" i="10"/>
  <c r="BE238" i="10"/>
  <c r="T238" i="10"/>
  <c r="R238" i="10"/>
  <c r="P238" i="10"/>
  <c r="BI237" i="10"/>
  <c r="BH237" i="10"/>
  <c r="BG237" i="10"/>
  <c r="BE237" i="10"/>
  <c r="T237" i="10"/>
  <c r="R237" i="10"/>
  <c r="P237" i="10"/>
  <c r="BI236" i="10"/>
  <c r="BH236" i="10"/>
  <c r="BG236" i="10"/>
  <c r="BE236" i="10"/>
  <c r="T236" i="10"/>
  <c r="R236" i="10"/>
  <c r="P236" i="10"/>
  <c r="BI235" i="10"/>
  <c r="BH235" i="10"/>
  <c r="BG235" i="10"/>
  <c r="BE235" i="10"/>
  <c r="T235" i="10"/>
  <c r="R235" i="10"/>
  <c r="P235" i="10"/>
  <c r="BI234" i="10"/>
  <c r="BH234" i="10"/>
  <c r="BG234" i="10"/>
  <c r="BE234" i="10"/>
  <c r="T234" i="10"/>
  <c r="R234" i="10"/>
  <c r="P234" i="10"/>
  <c r="BI233" i="10"/>
  <c r="BH233" i="10"/>
  <c r="BG233" i="10"/>
  <c r="BE233" i="10"/>
  <c r="T233" i="10"/>
  <c r="R233" i="10"/>
  <c r="P233" i="10"/>
  <c r="BI232" i="10"/>
  <c r="BH232" i="10"/>
  <c r="BG232" i="10"/>
  <c r="BE232" i="10"/>
  <c r="T232" i="10"/>
  <c r="R232" i="10"/>
  <c r="P232" i="10"/>
  <c r="BI231" i="10"/>
  <c r="BH231" i="10"/>
  <c r="BG231" i="10"/>
  <c r="BE231" i="10"/>
  <c r="T231" i="10"/>
  <c r="R231" i="10"/>
  <c r="P231" i="10"/>
  <c r="BI230" i="10"/>
  <c r="BH230" i="10"/>
  <c r="BG230" i="10"/>
  <c r="BE230" i="10"/>
  <c r="T230" i="10"/>
  <c r="R230" i="10"/>
  <c r="P230" i="10"/>
  <c r="BI229" i="10"/>
  <c r="BH229" i="10"/>
  <c r="BG229" i="10"/>
  <c r="BE229" i="10"/>
  <c r="T229" i="10"/>
  <c r="R229" i="10"/>
  <c r="P229" i="10"/>
  <c r="BI228" i="10"/>
  <c r="BH228" i="10"/>
  <c r="BG228" i="10"/>
  <c r="BE228" i="10"/>
  <c r="T228" i="10"/>
  <c r="R228" i="10"/>
  <c r="P228" i="10"/>
  <c r="BI227" i="10"/>
  <c r="BH227" i="10"/>
  <c r="BG227" i="10"/>
  <c r="BE227" i="10"/>
  <c r="T227" i="10"/>
  <c r="R227" i="10"/>
  <c r="P227" i="10"/>
  <c r="BI226" i="10"/>
  <c r="BH226" i="10"/>
  <c r="BG226" i="10"/>
  <c r="BE226" i="10"/>
  <c r="T226" i="10"/>
  <c r="R226" i="10"/>
  <c r="P226" i="10"/>
  <c r="BI225" i="10"/>
  <c r="BH225" i="10"/>
  <c r="BG225" i="10"/>
  <c r="BE225" i="10"/>
  <c r="T225" i="10"/>
  <c r="R225" i="10"/>
  <c r="P225" i="10"/>
  <c r="BI224" i="10"/>
  <c r="BH224" i="10"/>
  <c r="BG224" i="10"/>
  <c r="BE224" i="10"/>
  <c r="T224" i="10"/>
  <c r="R224" i="10"/>
  <c r="P224" i="10"/>
  <c r="BI223" i="10"/>
  <c r="BH223" i="10"/>
  <c r="BG223" i="10"/>
  <c r="BE223" i="10"/>
  <c r="T223" i="10"/>
  <c r="R223" i="10"/>
  <c r="P223" i="10"/>
  <c r="BI222" i="10"/>
  <c r="BH222" i="10"/>
  <c r="BG222" i="10"/>
  <c r="BE222" i="10"/>
  <c r="T222" i="10"/>
  <c r="R222" i="10"/>
  <c r="P222" i="10"/>
  <c r="BI221" i="10"/>
  <c r="BH221" i="10"/>
  <c r="BG221" i="10"/>
  <c r="BE221" i="10"/>
  <c r="T221" i="10"/>
  <c r="R221" i="10"/>
  <c r="P221" i="10"/>
  <c r="BI220" i="10"/>
  <c r="BH220" i="10"/>
  <c r="BG220" i="10"/>
  <c r="BE220" i="10"/>
  <c r="T220" i="10"/>
  <c r="R220" i="10"/>
  <c r="P220" i="10"/>
  <c r="BI219" i="10"/>
  <c r="BH219" i="10"/>
  <c r="BG219" i="10"/>
  <c r="BE219" i="10"/>
  <c r="T219" i="10"/>
  <c r="R219" i="10"/>
  <c r="P219" i="10"/>
  <c r="BI218" i="10"/>
  <c r="BH218" i="10"/>
  <c r="BG218" i="10"/>
  <c r="BE218" i="10"/>
  <c r="T218" i="10"/>
  <c r="R218" i="10"/>
  <c r="P218" i="10"/>
  <c r="BI217" i="10"/>
  <c r="BH217" i="10"/>
  <c r="BG217" i="10"/>
  <c r="BE217" i="10"/>
  <c r="T217" i="10"/>
  <c r="R217" i="10"/>
  <c r="P217" i="10"/>
  <c r="BI216" i="10"/>
  <c r="BH216" i="10"/>
  <c r="BG216" i="10"/>
  <c r="BE216" i="10"/>
  <c r="T216" i="10"/>
  <c r="R216" i="10"/>
  <c r="P216" i="10"/>
  <c r="BI215" i="10"/>
  <c r="BH215" i="10"/>
  <c r="BG215" i="10"/>
  <c r="BE215" i="10"/>
  <c r="T215" i="10"/>
  <c r="R215" i="10"/>
  <c r="P215" i="10"/>
  <c r="BI214" i="10"/>
  <c r="BH214" i="10"/>
  <c r="BG214" i="10"/>
  <c r="BE214" i="10"/>
  <c r="T214" i="10"/>
  <c r="R214" i="10"/>
  <c r="P214" i="10"/>
  <c r="BI213" i="10"/>
  <c r="BH213" i="10"/>
  <c r="BG213" i="10"/>
  <c r="BE213" i="10"/>
  <c r="T213" i="10"/>
  <c r="R213" i="10"/>
  <c r="P213" i="10"/>
  <c r="BI212" i="10"/>
  <c r="BH212" i="10"/>
  <c r="BG212" i="10"/>
  <c r="BE212" i="10"/>
  <c r="T212" i="10"/>
  <c r="R212" i="10"/>
  <c r="P212" i="10"/>
  <c r="BI211" i="10"/>
  <c r="BH211" i="10"/>
  <c r="BG211" i="10"/>
  <c r="BE211" i="10"/>
  <c r="T211" i="10"/>
  <c r="R211" i="10"/>
  <c r="P211" i="10"/>
  <c r="BI210" i="10"/>
  <c r="BH210" i="10"/>
  <c r="BG210" i="10"/>
  <c r="BE210" i="10"/>
  <c r="T210" i="10"/>
  <c r="R210" i="10"/>
  <c r="P210" i="10"/>
  <c r="BI209" i="10"/>
  <c r="BH209" i="10"/>
  <c r="BG209" i="10"/>
  <c r="BE209" i="10"/>
  <c r="T209" i="10"/>
  <c r="R209" i="10"/>
  <c r="P209" i="10"/>
  <c r="BI208" i="10"/>
  <c r="BH208" i="10"/>
  <c r="BG208" i="10"/>
  <c r="BE208" i="10"/>
  <c r="T208" i="10"/>
  <c r="R208" i="10"/>
  <c r="P208" i="10"/>
  <c r="BI207" i="10"/>
  <c r="BH207" i="10"/>
  <c r="BG207" i="10"/>
  <c r="BE207" i="10"/>
  <c r="T207" i="10"/>
  <c r="R207" i="10"/>
  <c r="P207" i="10"/>
  <c r="BI206" i="10"/>
  <c r="BH206" i="10"/>
  <c r="BG206" i="10"/>
  <c r="BE206" i="10"/>
  <c r="T206" i="10"/>
  <c r="R206" i="10"/>
  <c r="P206" i="10"/>
  <c r="BI205" i="10"/>
  <c r="BH205" i="10"/>
  <c r="BG205" i="10"/>
  <c r="BE205" i="10"/>
  <c r="T205" i="10"/>
  <c r="R205" i="10"/>
  <c r="P205" i="10"/>
  <c r="BI204" i="10"/>
  <c r="BH204" i="10"/>
  <c r="BG204" i="10"/>
  <c r="BE204" i="10"/>
  <c r="T204" i="10"/>
  <c r="R204" i="10"/>
  <c r="P204" i="10"/>
  <c r="BI203" i="10"/>
  <c r="BH203" i="10"/>
  <c r="BG203" i="10"/>
  <c r="BE203" i="10"/>
  <c r="T203" i="10"/>
  <c r="R203" i="10"/>
  <c r="P203" i="10"/>
  <c r="BI202" i="10"/>
  <c r="BH202" i="10"/>
  <c r="BG202" i="10"/>
  <c r="BE202" i="10"/>
  <c r="T202" i="10"/>
  <c r="R202" i="10"/>
  <c r="P202" i="10"/>
  <c r="BI201" i="10"/>
  <c r="BH201" i="10"/>
  <c r="BG201" i="10"/>
  <c r="BE201" i="10"/>
  <c r="T201" i="10"/>
  <c r="R201" i="10"/>
  <c r="P201" i="10"/>
  <c r="BI200" i="10"/>
  <c r="BH200" i="10"/>
  <c r="BG200" i="10"/>
  <c r="BE200" i="10"/>
  <c r="T200" i="10"/>
  <c r="R200" i="10"/>
  <c r="P200" i="10"/>
  <c r="BI199" i="10"/>
  <c r="BH199" i="10"/>
  <c r="BG199" i="10"/>
  <c r="BE199" i="10"/>
  <c r="T199" i="10"/>
  <c r="R199" i="10"/>
  <c r="P199" i="10"/>
  <c r="BI198" i="10"/>
  <c r="BH198" i="10"/>
  <c r="BG198" i="10"/>
  <c r="BE198" i="10"/>
  <c r="T198" i="10"/>
  <c r="R198" i="10"/>
  <c r="P198" i="10"/>
  <c r="BI197" i="10"/>
  <c r="BH197" i="10"/>
  <c r="BG197" i="10"/>
  <c r="BE197" i="10"/>
  <c r="T197" i="10"/>
  <c r="R197" i="10"/>
  <c r="P197" i="10"/>
  <c r="BI196" i="10"/>
  <c r="BH196" i="10"/>
  <c r="BG196" i="10"/>
  <c r="BE196" i="10"/>
  <c r="T196" i="10"/>
  <c r="R196" i="10"/>
  <c r="P196" i="10"/>
  <c r="BI195" i="10"/>
  <c r="BH195" i="10"/>
  <c r="BG195" i="10"/>
  <c r="BE195" i="10"/>
  <c r="T195" i="10"/>
  <c r="R195" i="10"/>
  <c r="P195" i="10"/>
  <c r="BI194" i="10"/>
  <c r="BH194" i="10"/>
  <c r="BG194" i="10"/>
  <c r="BE194" i="10"/>
  <c r="T194" i="10"/>
  <c r="R194" i="10"/>
  <c r="P194" i="10"/>
  <c r="BI193" i="10"/>
  <c r="BH193" i="10"/>
  <c r="BG193" i="10"/>
  <c r="BE193" i="10"/>
  <c r="T193" i="10"/>
  <c r="R193" i="10"/>
  <c r="P193" i="10"/>
  <c r="BI192" i="10"/>
  <c r="BH192" i="10"/>
  <c r="BG192" i="10"/>
  <c r="BE192" i="10"/>
  <c r="T192" i="10"/>
  <c r="R192" i="10"/>
  <c r="P192" i="10"/>
  <c r="BI191" i="10"/>
  <c r="BH191" i="10"/>
  <c r="BG191" i="10"/>
  <c r="BE191" i="10"/>
  <c r="T191" i="10"/>
  <c r="R191" i="10"/>
  <c r="P191" i="10"/>
  <c r="BI190" i="10"/>
  <c r="BH190" i="10"/>
  <c r="BG190" i="10"/>
  <c r="BE190" i="10"/>
  <c r="T190" i="10"/>
  <c r="R190" i="10"/>
  <c r="P190" i="10"/>
  <c r="BI189" i="10"/>
  <c r="BH189" i="10"/>
  <c r="BG189" i="10"/>
  <c r="BE189" i="10"/>
  <c r="T189" i="10"/>
  <c r="R189" i="10"/>
  <c r="P189" i="10"/>
  <c r="BI188" i="10"/>
  <c r="BH188" i="10"/>
  <c r="BG188" i="10"/>
  <c r="BE188" i="10"/>
  <c r="T188" i="10"/>
  <c r="R188" i="10"/>
  <c r="P188" i="10"/>
  <c r="BI187" i="10"/>
  <c r="BH187" i="10"/>
  <c r="BG187" i="10"/>
  <c r="BE187" i="10"/>
  <c r="T187" i="10"/>
  <c r="R187" i="10"/>
  <c r="P187" i="10"/>
  <c r="BI186" i="10"/>
  <c r="BH186" i="10"/>
  <c r="BG186" i="10"/>
  <c r="BE186" i="10"/>
  <c r="T186" i="10"/>
  <c r="R186" i="10"/>
  <c r="P186" i="10"/>
  <c r="BI185" i="10"/>
  <c r="BH185" i="10"/>
  <c r="BG185" i="10"/>
  <c r="BE185" i="10"/>
  <c r="T185" i="10"/>
  <c r="R185" i="10"/>
  <c r="P185" i="10"/>
  <c r="BI184" i="10"/>
  <c r="BH184" i="10"/>
  <c r="BG184" i="10"/>
  <c r="BE184" i="10"/>
  <c r="T184" i="10"/>
  <c r="R184" i="10"/>
  <c r="P184" i="10"/>
  <c r="BI183" i="10"/>
  <c r="BH183" i="10"/>
  <c r="BG183" i="10"/>
  <c r="BE183" i="10"/>
  <c r="T183" i="10"/>
  <c r="R183" i="10"/>
  <c r="P183" i="10"/>
  <c r="BI182" i="10"/>
  <c r="BH182" i="10"/>
  <c r="BG182" i="10"/>
  <c r="BE182" i="10"/>
  <c r="T182" i="10"/>
  <c r="R182" i="10"/>
  <c r="P182" i="10"/>
  <c r="BI181" i="10"/>
  <c r="BH181" i="10"/>
  <c r="BG181" i="10"/>
  <c r="BE181" i="10"/>
  <c r="T181" i="10"/>
  <c r="R181" i="10"/>
  <c r="P181" i="10"/>
  <c r="BI180" i="10"/>
  <c r="BH180" i="10"/>
  <c r="BG180" i="10"/>
  <c r="BE180" i="10"/>
  <c r="T180" i="10"/>
  <c r="R180" i="10"/>
  <c r="P180" i="10"/>
  <c r="BI179" i="10"/>
  <c r="BH179" i="10"/>
  <c r="BG179" i="10"/>
  <c r="BE179" i="10"/>
  <c r="T179" i="10"/>
  <c r="R179" i="10"/>
  <c r="P179" i="10"/>
  <c r="BI178" i="10"/>
  <c r="BH178" i="10"/>
  <c r="BG178" i="10"/>
  <c r="BE178" i="10"/>
  <c r="T178" i="10"/>
  <c r="R178" i="10"/>
  <c r="P178" i="10"/>
  <c r="BI177" i="10"/>
  <c r="BH177" i="10"/>
  <c r="BG177" i="10"/>
  <c r="BE177" i="10"/>
  <c r="T177" i="10"/>
  <c r="R177" i="10"/>
  <c r="P177" i="10"/>
  <c r="BI176" i="10"/>
  <c r="BH176" i="10"/>
  <c r="BG176" i="10"/>
  <c r="BE176" i="10"/>
  <c r="T176" i="10"/>
  <c r="R176" i="10"/>
  <c r="P176" i="10"/>
  <c r="BI175" i="10"/>
  <c r="BH175" i="10"/>
  <c r="BG175" i="10"/>
  <c r="BE175" i="10"/>
  <c r="T175" i="10"/>
  <c r="R175" i="10"/>
  <c r="P175" i="10"/>
  <c r="BI174" i="10"/>
  <c r="BH174" i="10"/>
  <c r="BG174" i="10"/>
  <c r="BE174" i="10"/>
  <c r="T174" i="10"/>
  <c r="R174" i="10"/>
  <c r="P174" i="10"/>
  <c r="BI173" i="10"/>
  <c r="BH173" i="10"/>
  <c r="BG173" i="10"/>
  <c r="BE173" i="10"/>
  <c r="T173" i="10"/>
  <c r="R173" i="10"/>
  <c r="P173" i="10"/>
  <c r="BI172" i="10"/>
  <c r="BH172" i="10"/>
  <c r="BG172" i="10"/>
  <c r="BE172" i="10"/>
  <c r="T172" i="10"/>
  <c r="R172" i="10"/>
  <c r="P172" i="10"/>
  <c r="BI171" i="10"/>
  <c r="BH171" i="10"/>
  <c r="BG171" i="10"/>
  <c r="BE171" i="10"/>
  <c r="T171" i="10"/>
  <c r="R171" i="10"/>
  <c r="P171" i="10"/>
  <c r="BI170" i="10"/>
  <c r="BH170" i="10"/>
  <c r="BG170" i="10"/>
  <c r="BE170" i="10"/>
  <c r="T170" i="10"/>
  <c r="R170" i="10"/>
  <c r="P170" i="10"/>
  <c r="BI169" i="10"/>
  <c r="BH169" i="10"/>
  <c r="BG169" i="10"/>
  <c r="BE169" i="10"/>
  <c r="T169" i="10"/>
  <c r="R169" i="10"/>
  <c r="P169" i="10"/>
  <c r="BI168" i="10"/>
  <c r="BH168" i="10"/>
  <c r="BG168" i="10"/>
  <c r="BE168" i="10"/>
  <c r="T168" i="10"/>
  <c r="R168" i="10"/>
  <c r="P168" i="10"/>
  <c r="BI167" i="10"/>
  <c r="BH167" i="10"/>
  <c r="BG167" i="10"/>
  <c r="BE167" i="10"/>
  <c r="T167" i="10"/>
  <c r="R167" i="10"/>
  <c r="P167" i="10"/>
  <c r="BI166" i="10"/>
  <c r="BH166" i="10"/>
  <c r="BG166" i="10"/>
  <c r="BE166" i="10"/>
  <c r="T166" i="10"/>
  <c r="R166" i="10"/>
  <c r="P166" i="10"/>
  <c r="BI165" i="10"/>
  <c r="BH165" i="10"/>
  <c r="BG165" i="10"/>
  <c r="BE165" i="10"/>
  <c r="T165" i="10"/>
  <c r="R165" i="10"/>
  <c r="P165" i="10"/>
  <c r="BI164" i="10"/>
  <c r="BH164" i="10"/>
  <c r="BG164" i="10"/>
  <c r="BE164" i="10"/>
  <c r="T164" i="10"/>
  <c r="R164" i="10"/>
  <c r="P164" i="10"/>
  <c r="BI163" i="10"/>
  <c r="BH163" i="10"/>
  <c r="BG163" i="10"/>
  <c r="BE163" i="10"/>
  <c r="T163" i="10"/>
  <c r="R163" i="10"/>
  <c r="P163" i="10"/>
  <c r="BI162" i="10"/>
  <c r="BH162" i="10"/>
  <c r="BG162" i="10"/>
  <c r="BE162" i="10"/>
  <c r="T162" i="10"/>
  <c r="R162" i="10"/>
  <c r="P162" i="10"/>
  <c r="BI161" i="10"/>
  <c r="BH161" i="10"/>
  <c r="BG161" i="10"/>
  <c r="BE161" i="10"/>
  <c r="T161" i="10"/>
  <c r="R161" i="10"/>
  <c r="P161" i="10"/>
  <c r="BI160" i="10"/>
  <c r="BH160" i="10"/>
  <c r="BG160" i="10"/>
  <c r="BE160" i="10"/>
  <c r="T160" i="10"/>
  <c r="R160" i="10"/>
  <c r="P160" i="10"/>
  <c r="BI159" i="10"/>
  <c r="BH159" i="10"/>
  <c r="BG159" i="10"/>
  <c r="BE159" i="10"/>
  <c r="T159" i="10"/>
  <c r="R159" i="10"/>
  <c r="P159" i="10"/>
  <c r="BI158" i="10"/>
  <c r="BH158" i="10"/>
  <c r="BG158" i="10"/>
  <c r="BE158" i="10"/>
  <c r="T158" i="10"/>
  <c r="R158" i="10"/>
  <c r="P158" i="10"/>
  <c r="BI157" i="10"/>
  <c r="BH157" i="10"/>
  <c r="BG157" i="10"/>
  <c r="BE157" i="10"/>
  <c r="T157" i="10"/>
  <c r="R157" i="10"/>
  <c r="P157" i="10"/>
  <c r="BI156" i="10"/>
  <c r="BH156" i="10"/>
  <c r="BG156" i="10"/>
  <c r="BE156" i="10"/>
  <c r="T156" i="10"/>
  <c r="R156" i="10"/>
  <c r="P156" i="10"/>
  <c r="BI155" i="10"/>
  <c r="BH155" i="10"/>
  <c r="BG155" i="10"/>
  <c r="BE155" i="10"/>
  <c r="T155" i="10"/>
  <c r="R155" i="10"/>
  <c r="P155" i="10"/>
  <c r="BI154" i="10"/>
  <c r="BH154" i="10"/>
  <c r="BG154" i="10"/>
  <c r="BE154" i="10"/>
  <c r="T154" i="10"/>
  <c r="R154" i="10"/>
  <c r="P154" i="10"/>
  <c r="BI153" i="10"/>
  <c r="BH153" i="10"/>
  <c r="BG153" i="10"/>
  <c r="BE153" i="10"/>
  <c r="T153" i="10"/>
  <c r="R153" i="10"/>
  <c r="P153" i="10"/>
  <c r="BI152" i="10"/>
  <c r="BH152" i="10"/>
  <c r="BG152" i="10"/>
  <c r="BE152" i="10"/>
  <c r="T152" i="10"/>
  <c r="R152" i="10"/>
  <c r="P152" i="10"/>
  <c r="BI151" i="10"/>
  <c r="BH151" i="10"/>
  <c r="BG151" i="10"/>
  <c r="BE151" i="10"/>
  <c r="T151" i="10"/>
  <c r="R151" i="10"/>
  <c r="P151" i="10"/>
  <c r="BI150" i="10"/>
  <c r="BH150" i="10"/>
  <c r="BG150" i="10"/>
  <c r="BE150" i="10"/>
  <c r="T150" i="10"/>
  <c r="R150" i="10"/>
  <c r="P150" i="10"/>
  <c r="BI149" i="10"/>
  <c r="BH149" i="10"/>
  <c r="BG149" i="10"/>
  <c r="BE149" i="10"/>
  <c r="T149" i="10"/>
  <c r="R149" i="10"/>
  <c r="P149" i="10"/>
  <c r="BI148" i="10"/>
  <c r="BH148" i="10"/>
  <c r="BG148" i="10"/>
  <c r="BE148" i="10"/>
  <c r="T148" i="10"/>
  <c r="R148" i="10"/>
  <c r="P148" i="10"/>
  <c r="BI147" i="10"/>
  <c r="BH147" i="10"/>
  <c r="BG147" i="10"/>
  <c r="BE147" i="10"/>
  <c r="T147" i="10"/>
  <c r="R147" i="10"/>
  <c r="P147" i="10"/>
  <c r="BI146" i="10"/>
  <c r="BH146" i="10"/>
  <c r="BG146" i="10"/>
  <c r="BE146" i="10"/>
  <c r="T146" i="10"/>
  <c r="R146" i="10"/>
  <c r="P146" i="10"/>
  <c r="BI145" i="10"/>
  <c r="BH145" i="10"/>
  <c r="BG145" i="10"/>
  <c r="BE145" i="10"/>
  <c r="T145" i="10"/>
  <c r="R145" i="10"/>
  <c r="P145" i="10"/>
  <c r="BI144" i="10"/>
  <c r="BH144" i="10"/>
  <c r="BG144" i="10"/>
  <c r="BE144" i="10"/>
  <c r="T144" i="10"/>
  <c r="R144" i="10"/>
  <c r="P144" i="10"/>
  <c r="BI143" i="10"/>
  <c r="BH143" i="10"/>
  <c r="BG143" i="10"/>
  <c r="BE143" i="10"/>
  <c r="T143" i="10"/>
  <c r="R143" i="10"/>
  <c r="P143" i="10"/>
  <c r="BI142" i="10"/>
  <c r="BH142" i="10"/>
  <c r="BG142" i="10"/>
  <c r="BE142" i="10"/>
  <c r="T142" i="10"/>
  <c r="R142" i="10"/>
  <c r="P142" i="10"/>
  <c r="BI141" i="10"/>
  <c r="BH141" i="10"/>
  <c r="BG141" i="10"/>
  <c r="BE141" i="10"/>
  <c r="T141" i="10"/>
  <c r="R141" i="10"/>
  <c r="P141" i="10"/>
  <c r="BI140" i="10"/>
  <c r="BH140" i="10"/>
  <c r="BG140" i="10"/>
  <c r="BE140" i="10"/>
  <c r="T140" i="10"/>
  <c r="R140" i="10"/>
  <c r="P140" i="10"/>
  <c r="BI139" i="10"/>
  <c r="BH139" i="10"/>
  <c r="BG139" i="10"/>
  <c r="BE139" i="10"/>
  <c r="T139" i="10"/>
  <c r="R139" i="10"/>
  <c r="P139" i="10"/>
  <c r="BI138" i="10"/>
  <c r="BH138" i="10"/>
  <c r="BG138" i="10"/>
  <c r="BE138" i="10"/>
  <c r="T138" i="10"/>
  <c r="R138" i="10"/>
  <c r="P138" i="10"/>
  <c r="BI137" i="10"/>
  <c r="BH137" i="10"/>
  <c r="BG137" i="10"/>
  <c r="BE137" i="10"/>
  <c r="T137" i="10"/>
  <c r="R137" i="10"/>
  <c r="P137" i="10"/>
  <c r="BI136" i="10"/>
  <c r="BH136" i="10"/>
  <c r="BG136" i="10"/>
  <c r="BE136" i="10"/>
  <c r="T136" i="10"/>
  <c r="R136" i="10"/>
  <c r="P136" i="10"/>
  <c r="BI133" i="10"/>
  <c r="BH133" i="10"/>
  <c r="BG133" i="10"/>
  <c r="BE133" i="10"/>
  <c r="T133" i="10"/>
  <c r="R133" i="10"/>
  <c r="P133" i="10"/>
  <c r="BI132" i="10"/>
  <c r="BH132" i="10"/>
  <c r="BG132" i="10"/>
  <c r="BE132" i="10"/>
  <c r="T132" i="10"/>
  <c r="R132" i="10"/>
  <c r="P132" i="10"/>
  <c r="F123" i="10"/>
  <c r="E121" i="10"/>
  <c r="F93" i="10"/>
  <c r="E91" i="10"/>
  <c r="J28" i="10"/>
  <c r="E28" i="10"/>
  <c r="J126" i="10"/>
  <c r="J27" i="10"/>
  <c r="J25" i="10"/>
  <c r="E25" i="10"/>
  <c r="J125" i="10"/>
  <c r="J24" i="10"/>
  <c r="J22" i="10"/>
  <c r="E22" i="10"/>
  <c r="F126" i="10"/>
  <c r="J21" i="10"/>
  <c r="J19" i="10"/>
  <c r="E19" i="10"/>
  <c r="F125" i="10"/>
  <c r="J18" i="10"/>
  <c r="J16" i="10"/>
  <c r="J123" i="10" s="1"/>
  <c r="E7" i="10"/>
  <c r="E85" i="10" s="1"/>
  <c r="J41" i="9"/>
  <c r="J40" i="9"/>
  <c r="AY104" i="1"/>
  <c r="J39" i="9"/>
  <c r="AX104" i="1" s="1"/>
  <c r="BI622" i="9"/>
  <c r="BH622" i="9"/>
  <c r="BG622" i="9"/>
  <c r="BE622" i="9"/>
  <c r="T622" i="9"/>
  <c r="R622" i="9"/>
  <c r="P622" i="9"/>
  <c r="BI621" i="9"/>
  <c r="BH621" i="9"/>
  <c r="BG621" i="9"/>
  <c r="BE621" i="9"/>
  <c r="T621" i="9"/>
  <c r="R621" i="9"/>
  <c r="P621" i="9"/>
  <c r="BI620" i="9"/>
  <c r="BH620" i="9"/>
  <c r="BG620" i="9"/>
  <c r="BE620" i="9"/>
  <c r="T620" i="9"/>
  <c r="R620" i="9"/>
  <c r="P620" i="9"/>
  <c r="BI618" i="9"/>
  <c r="BH618" i="9"/>
  <c r="BG618" i="9"/>
  <c r="BE618" i="9"/>
  <c r="T618" i="9"/>
  <c r="R618" i="9"/>
  <c r="P618" i="9"/>
  <c r="BI617" i="9"/>
  <c r="BH617" i="9"/>
  <c r="BG617" i="9"/>
  <c r="BE617" i="9"/>
  <c r="T617" i="9"/>
  <c r="R617" i="9"/>
  <c r="P617" i="9"/>
  <c r="BI616" i="9"/>
  <c r="BH616" i="9"/>
  <c r="BG616" i="9"/>
  <c r="BE616" i="9"/>
  <c r="T616" i="9"/>
  <c r="R616" i="9"/>
  <c r="P616" i="9"/>
  <c r="BI614" i="9"/>
  <c r="BH614" i="9"/>
  <c r="BG614" i="9"/>
  <c r="BE614" i="9"/>
  <c r="T614" i="9"/>
  <c r="R614" i="9"/>
  <c r="P614" i="9"/>
  <c r="BI613" i="9"/>
  <c r="BH613" i="9"/>
  <c r="BG613" i="9"/>
  <c r="BE613" i="9"/>
  <c r="T613" i="9"/>
  <c r="R613" i="9"/>
  <c r="P613" i="9"/>
  <c r="BI611" i="9"/>
  <c r="BH611" i="9"/>
  <c r="BG611" i="9"/>
  <c r="BE611" i="9"/>
  <c r="T611" i="9"/>
  <c r="R611" i="9"/>
  <c r="P611" i="9"/>
  <c r="BI610" i="9"/>
  <c r="BH610" i="9"/>
  <c r="BG610" i="9"/>
  <c r="BE610" i="9"/>
  <c r="T610" i="9"/>
  <c r="R610" i="9"/>
  <c r="P610" i="9"/>
  <c r="BI609" i="9"/>
  <c r="BH609" i="9"/>
  <c r="BG609" i="9"/>
  <c r="BE609" i="9"/>
  <c r="T609" i="9"/>
  <c r="R609" i="9"/>
  <c r="P609" i="9"/>
  <c r="BI608" i="9"/>
  <c r="BH608" i="9"/>
  <c r="BG608" i="9"/>
  <c r="BE608" i="9"/>
  <c r="T608" i="9"/>
  <c r="R608" i="9"/>
  <c r="P608" i="9"/>
  <c r="BI607" i="9"/>
  <c r="BH607" i="9"/>
  <c r="BG607" i="9"/>
  <c r="BE607" i="9"/>
  <c r="T607" i="9"/>
  <c r="R607" i="9"/>
  <c r="P607" i="9"/>
  <c r="BI605" i="9"/>
  <c r="BH605" i="9"/>
  <c r="BG605" i="9"/>
  <c r="BE605" i="9"/>
  <c r="T605" i="9"/>
  <c r="R605" i="9"/>
  <c r="P605" i="9"/>
  <c r="BI604" i="9"/>
  <c r="BH604" i="9"/>
  <c r="BG604" i="9"/>
  <c r="BE604" i="9"/>
  <c r="T604" i="9"/>
  <c r="R604" i="9"/>
  <c r="P604" i="9"/>
  <c r="BI602" i="9"/>
  <c r="BH602" i="9"/>
  <c r="BG602" i="9"/>
  <c r="BE602" i="9"/>
  <c r="T602" i="9"/>
  <c r="R602" i="9"/>
  <c r="P602" i="9"/>
  <c r="BI601" i="9"/>
  <c r="BH601" i="9"/>
  <c r="BG601" i="9"/>
  <c r="BE601" i="9"/>
  <c r="T601" i="9"/>
  <c r="R601" i="9"/>
  <c r="P601" i="9"/>
  <c r="BI600" i="9"/>
  <c r="BH600" i="9"/>
  <c r="BG600" i="9"/>
  <c r="BE600" i="9"/>
  <c r="T600" i="9"/>
  <c r="R600" i="9"/>
  <c r="P600" i="9"/>
  <c r="BI599" i="9"/>
  <c r="BH599" i="9"/>
  <c r="BG599" i="9"/>
  <c r="BE599" i="9"/>
  <c r="T599" i="9"/>
  <c r="R599" i="9"/>
  <c r="P599" i="9"/>
  <c r="BI598" i="9"/>
  <c r="BH598" i="9"/>
  <c r="BG598" i="9"/>
  <c r="BE598" i="9"/>
  <c r="T598" i="9"/>
  <c r="R598" i="9"/>
  <c r="P598" i="9"/>
  <c r="BI597" i="9"/>
  <c r="BH597" i="9"/>
  <c r="BG597" i="9"/>
  <c r="BE597" i="9"/>
  <c r="T597" i="9"/>
  <c r="R597" i="9"/>
  <c r="P597" i="9"/>
  <c r="BI595" i="9"/>
  <c r="BH595" i="9"/>
  <c r="BG595" i="9"/>
  <c r="BE595" i="9"/>
  <c r="T595" i="9"/>
  <c r="T594" i="9" s="1"/>
  <c r="T591" i="9" s="1"/>
  <c r="R595" i="9"/>
  <c r="R594" i="9" s="1"/>
  <c r="R591" i="9" s="1"/>
  <c r="P595" i="9"/>
  <c r="P594" i="9" s="1"/>
  <c r="BI593" i="9"/>
  <c r="BH593" i="9"/>
  <c r="BG593" i="9"/>
  <c r="BE593" i="9"/>
  <c r="T593" i="9"/>
  <c r="R593" i="9"/>
  <c r="P593" i="9"/>
  <c r="BI592" i="9"/>
  <c r="BH592" i="9"/>
  <c r="BG592" i="9"/>
  <c r="BE592" i="9"/>
  <c r="T592" i="9"/>
  <c r="R592" i="9"/>
  <c r="P592" i="9"/>
  <c r="BI590" i="9"/>
  <c r="BH590" i="9"/>
  <c r="BG590" i="9"/>
  <c r="BE590" i="9"/>
  <c r="T590" i="9"/>
  <c r="T589" i="9"/>
  <c r="R590" i="9"/>
  <c r="R589" i="9"/>
  <c r="P590" i="9"/>
  <c r="P589" i="9" s="1"/>
  <c r="BI588" i="9"/>
  <c r="BH588" i="9"/>
  <c r="BG588" i="9"/>
  <c r="BE588" i="9"/>
  <c r="T588" i="9"/>
  <c r="R588" i="9"/>
  <c r="P588" i="9"/>
  <c r="BI587" i="9"/>
  <c r="BH587" i="9"/>
  <c r="BG587" i="9"/>
  <c r="BE587" i="9"/>
  <c r="T587" i="9"/>
  <c r="R587" i="9"/>
  <c r="P587" i="9"/>
  <c r="BI586" i="9"/>
  <c r="BH586" i="9"/>
  <c r="BG586" i="9"/>
  <c r="BE586" i="9"/>
  <c r="T586" i="9"/>
  <c r="T585" i="9"/>
  <c r="R586" i="9"/>
  <c r="R585" i="9"/>
  <c r="P586" i="9"/>
  <c r="BI584" i="9"/>
  <c r="BH584" i="9"/>
  <c r="BG584" i="9"/>
  <c r="BE584" i="9"/>
  <c r="T584" i="9"/>
  <c r="T583" i="9"/>
  <c r="R584" i="9"/>
  <c r="R583" i="9" s="1"/>
  <c r="P584" i="9"/>
  <c r="P583" i="9"/>
  <c r="BI582" i="9"/>
  <c r="BH582" i="9"/>
  <c r="BG582" i="9"/>
  <c r="BE582" i="9"/>
  <c r="T582" i="9"/>
  <c r="R582" i="9"/>
  <c r="P582" i="9"/>
  <c r="BI581" i="9"/>
  <c r="BH581" i="9"/>
  <c r="BG581" i="9"/>
  <c r="BE581" i="9"/>
  <c r="T581" i="9"/>
  <c r="T580" i="9"/>
  <c r="R581" i="9"/>
  <c r="R580" i="9" s="1"/>
  <c r="P581" i="9"/>
  <c r="P580" i="9" s="1"/>
  <c r="BI579" i="9"/>
  <c r="BH579" i="9"/>
  <c r="BG579" i="9"/>
  <c r="BE579" i="9"/>
  <c r="T579" i="9"/>
  <c r="T578" i="9" s="1"/>
  <c r="R579" i="9"/>
  <c r="R578" i="9" s="1"/>
  <c r="P579" i="9"/>
  <c r="P578" i="9" s="1"/>
  <c r="BI577" i="9"/>
  <c r="BH577" i="9"/>
  <c r="BG577" i="9"/>
  <c r="BE577" i="9"/>
  <c r="T577" i="9"/>
  <c r="R577" i="9"/>
  <c r="P577" i="9"/>
  <c r="BI576" i="9"/>
  <c r="BH576" i="9"/>
  <c r="BG576" i="9"/>
  <c r="BE576" i="9"/>
  <c r="T576" i="9"/>
  <c r="R576" i="9"/>
  <c r="P576" i="9"/>
  <c r="BI575" i="9"/>
  <c r="BH575" i="9"/>
  <c r="BG575" i="9"/>
  <c r="BE575" i="9"/>
  <c r="T575" i="9"/>
  <c r="T574" i="9" s="1"/>
  <c r="R575" i="9"/>
  <c r="R574" i="9" s="1"/>
  <c r="P575" i="9"/>
  <c r="BI573" i="9"/>
  <c r="BH573" i="9"/>
  <c r="BG573" i="9"/>
  <c r="BE573" i="9"/>
  <c r="T573" i="9"/>
  <c r="R573" i="9"/>
  <c r="P573" i="9"/>
  <c r="BI572" i="9"/>
  <c r="BH572" i="9"/>
  <c r="BG572" i="9"/>
  <c r="BE572" i="9"/>
  <c r="T572" i="9"/>
  <c r="R572" i="9"/>
  <c r="P572" i="9"/>
  <c r="BI570" i="9"/>
  <c r="BH570" i="9"/>
  <c r="BG570" i="9"/>
  <c r="BE570" i="9"/>
  <c r="T570" i="9"/>
  <c r="R570" i="9"/>
  <c r="P570" i="9"/>
  <c r="BI569" i="9"/>
  <c r="BH569" i="9"/>
  <c r="BG569" i="9"/>
  <c r="BE569" i="9"/>
  <c r="T569" i="9"/>
  <c r="R569" i="9"/>
  <c r="P569" i="9"/>
  <c r="BI568" i="9"/>
  <c r="BH568" i="9"/>
  <c r="BG568" i="9"/>
  <c r="BE568" i="9"/>
  <c r="T568" i="9"/>
  <c r="R568" i="9"/>
  <c r="P568" i="9"/>
  <c r="BI567" i="9"/>
  <c r="BH567" i="9"/>
  <c r="BG567" i="9"/>
  <c r="BE567" i="9"/>
  <c r="T567" i="9"/>
  <c r="R567" i="9"/>
  <c r="P567" i="9"/>
  <c r="BI566" i="9"/>
  <c r="BH566" i="9"/>
  <c r="BG566" i="9"/>
  <c r="BE566" i="9"/>
  <c r="T566" i="9"/>
  <c r="R566" i="9"/>
  <c r="P566" i="9"/>
  <c r="BI565" i="9"/>
  <c r="BH565" i="9"/>
  <c r="BG565" i="9"/>
  <c r="BE565" i="9"/>
  <c r="T565" i="9"/>
  <c r="R565" i="9"/>
  <c r="P565" i="9"/>
  <c r="BI564" i="9"/>
  <c r="BH564" i="9"/>
  <c r="BG564" i="9"/>
  <c r="BE564" i="9"/>
  <c r="T564" i="9"/>
  <c r="R564" i="9"/>
  <c r="P564" i="9"/>
  <c r="BI562" i="9"/>
  <c r="BH562" i="9"/>
  <c r="BG562" i="9"/>
  <c r="BE562" i="9"/>
  <c r="T562" i="9"/>
  <c r="R562" i="9"/>
  <c r="P562" i="9"/>
  <c r="BI561" i="9"/>
  <c r="BH561" i="9"/>
  <c r="BG561" i="9"/>
  <c r="BE561" i="9"/>
  <c r="T561" i="9"/>
  <c r="R561" i="9"/>
  <c r="P561" i="9"/>
  <c r="BI559" i="9"/>
  <c r="BH559" i="9"/>
  <c r="BG559" i="9"/>
  <c r="BE559" i="9"/>
  <c r="T559" i="9"/>
  <c r="R559" i="9"/>
  <c r="P559" i="9"/>
  <c r="BI558" i="9"/>
  <c r="BH558" i="9"/>
  <c r="BG558" i="9"/>
  <c r="BE558" i="9"/>
  <c r="T558" i="9"/>
  <c r="R558" i="9"/>
  <c r="P558" i="9"/>
  <c r="BI557" i="9"/>
  <c r="BH557" i="9"/>
  <c r="BG557" i="9"/>
  <c r="BE557" i="9"/>
  <c r="T557" i="9"/>
  <c r="R557" i="9"/>
  <c r="P557" i="9"/>
  <c r="BI556" i="9"/>
  <c r="BH556" i="9"/>
  <c r="BG556" i="9"/>
  <c r="BE556" i="9"/>
  <c r="T556" i="9"/>
  <c r="R556" i="9"/>
  <c r="P556" i="9"/>
  <c r="BI555" i="9"/>
  <c r="BH555" i="9"/>
  <c r="BG555" i="9"/>
  <c r="BE555" i="9"/>
  <c r="T555" i="9"/>
  <c r="R555" i="9"/>
  <c r="P555" i="9"/>
  <c r="BI554" i="9"/>
  <c r="BH554" i="9"/>
  <c r="BG554" i="9"/>
  <c r="BE554" i="9"/>
  <c r="T554" i="9"/>
  <c r="R554" i="9"/>
  <c r="P554" i="9"/>
  <c r="BI552" i="9"/>
  <c r="BH552" i="9"/>
  <c r="BG552" i="9"/>
  <c r="BE552" i="9"/>
  <c r="T552" i="9"/>
  <c r="R552" i="9"/>
  <c r="P552" i="9"/>
  <c r="BI551" i="9"/>
  <c r="BH551" i="9"/>
  <c r="BG551" i="9"/>
  <c r="BE551" i="9"/>
  <c r="T551" i="9"/>
  <c r="R551" i="9"/>
  <c r="P551" i="9"/>
  <c r="BI549" i="9"/>
  <c r="BH549" i="9"/>
  <c r="BG549" i="9"/>
  <c r="BE549" i="9"/>
  <c r="T549" i="9"/>
  <c r="R549" i="9"/>
  <c r="P549" i="9"/>
  <c r="BI548" i="9"/>
  <c r="BH548" i="9"/>
  <c r="BG548" i="9"/>
  <c r="BE548" i="9"/>
  <c r="T548" i="9"/>
  <c r="R548" i="9"/>
  <c r="P548" i="9"/>
  <c r="BI547" i="9"/>
  <c r="BH547" i="9"/>
  <c r="BG547" i="9"/>
  <c r="BE547" i="9"/>
  <c r="T547" i="9"/>
  <c r="R547" i="9"/>
  <c r="P547" i="9"/>
  <c r="BI546" i="9"/>
  <c r="BH546" i="9"/>
  <c r="BG546" i="9"/>
  <c r="BE546" i="9"/>
  <c r="T546" i="9"/>
  <c r="R546" i="9"/>
  <c r="P546" i="9"/>
  <c r="BI545" i="9"/>
  <c r="BH545" i="9"/>
  <c r="BG545" i="9"/>
  <c r="BE545" i="9"/>
  <c r="T545" i="9"/>
  <c r="R545" i="9"/>
  <c r="P545" i="9"/>
  <c r="BI544" i="9"/>
  <c r="BH544" i="9"/>
  <c r="BG544" i="9"/>
  <c r="BE544" i="9"/>
  <c r="T544" i="9"/>
  <c r="R544" i="9"/>
  <c r="P544" i="9"/>
  <c r="BI543" i="9"/>
  <c r="BH543" i="9"/>
  <c r="BG543" i="9"/>
  <c r="BE543" i="9"/>
  <c r="T543" i="9"/>
  <c r="R543" i="9"/>
  <c r="P543" i="9"/>
  <c r="BI541" i="9"/>
  <c r="BH541" i="9"/>
  <c r="BG541" i="9"/>
  <c r="BE541" i="9"/>
  <c r="T541" i="9"/>
  <c r="R541" i="9"/>
  <c r="P541" i="9"/>
  <c r="BI540" i="9"/>
  <c r="BH540" i="9"/>
  <c r="BG540" i="9"/>
  <c r="BE540" i="9"/>
  <c r="T540" i="9"/>
  <c r="R540" i="9"/>
  <c r="P540" i="9"/>
  <c r="BI538" i="9"/>
  <c r="BH538" i="9"/>
  <c r="BG538" i="9"/>
  <c r="BE538" i="9"/>
  <c r="T538" i="9"/>
  <c r="R538" i="9"/>
  <c r="P538" i="9"/>
  <c r="BI537" i="9"/>
  <c r="BH537" i="9"/>
  <c r="BG537" i="9"/>
  <c r="BE537" i="9"/>
  <c r="T537" i="9"/>
  <c r="R537" i="9"/>
  <c r="P537" i="9"/>
  <c r="BI536" i="9"/>
  <c r="BH536" i="9"/>
  <c r="BG536" i="9"/>
  <c r="BE536" i="9"/>
  <c r="T536" i="9"/>
  <c r="R536" i="9"/>
  <c r="P536" i="9"/>
  <c r="BI535" i="9"/>
  <c r="BH535" i="9"/>
  <c r="BG535" i="9"/>
  <c r="BE535" i="9"/>
  <c r="T535" i="9"/>
  <c r="R535" i="9"/>
  <c r="P535" i="9"/>
  <c r="BI534" i="9"/>
  <c r="BH534" i="9"/>
  <c r="BG534" i="9"/>
  <c r="BE534" i="9"/>
  <c r="T534" i="9"/>
  <c r="R534" i="9"/>
  <c r="P534" i="9"/>
  <c r="BI533" i="9"/>
  <c r="BH533" i="9"/>
  <c r="BG533" i="9"/>
  <c r="BE533" i="9"/>
  <c r="T533" i="9"/>
  <c r="R533" i="9"/>
  <c r="P533" i="9"/>
  <c r="BI531" i="9"/>
  <c r="BH531" i="9"/>
  <c r="BG531" i="9"/>
  <c r="BE531" i="9"/>
  <c r="T531" i="9"/>
  <c r="R531" i="9"/>
  <c r="P531" i="9"/>
  <c r="BI530" i="9"/>
  <c r="BH530" i="9"/>
  <c r="BG530" i="9"/>
  <c r="BE530" i="9"/>
  <c r="T530" i="9"/>
  <c r="R530" i="9"/>
  <c r="P530" i="9"/>
  <c r="BI528" i="9"/>
  <c r="BH528" i="9"/>
  <c r="BG528" i="9"/>
  <c r="BE528" i="9"/>
  <c r="T528" i="9"/>
  <c r="R528" i="9"/>
  <c r="P528" i="9"/>
  <c r="BI527" i="9"/>
  <c r="BH527" i="9"/>
  <c r="BG527" i="9"/>
  <c r="BE527" i="9"/>
  <c r="T527" i="9"/>
  <c r="R527" i="9"/>
  <c r="P527" i="9"/>
  <c r="BI526" i="9"/>
  <c r="BH526" i="9"/>
  <c r="BG526" i="9"/>
  <c r="BE526" i="9"/>
  <c r="T526" i="9"/>
  <c r="R526" i="9"/>
  <c r="P526" i="9"/>
  <c r="BI525" i="9"/>
  <c r="BH525" i="9"/>
  <c r="BG525" i="9"/>
  <c r="BE525" i="9"/>
  <c r="T525" i="9"/>
  <c r="R525" i="9"/>
  <c r="P525" i="9"/>
  <c r="BI524" i="9"/>
  <c r="BH524" i="9"/>
  <c r="BG524" i="9"/>
  <c r="BE524" i="9"/>
  <c r="T524" i="9"/>
  <c r="R524" i="9"/>
  <c r="P524" i="9"/>
  <c r="BI523" i="9"/>
  <c r="BH523" i="9"/>
  <c r="BG523" i="9"/>
  <c r="BE523" i="9"/>
  <c r="T523" i="9"/>
  <c r="R523" i="9"/>
  <c r="P523" i="9"/>
  <c r="BI521" i="9"/>
  <c r="BH521" i="9"/>
  <c r="BG521" i="9"/>
  <c r="BE521" i="9"/>
  <c r="T521" i="9"/>
  <c r="R521" i="9"/>
  <c r="P521" i="9"/>
  <c r="BI520" i="9"/>
  <c r="BH520" i="9"/>
  <c r="BG520" i="9"/>
  <c r="BE520" i="9"/>
  <c r="T520" i="9"/>
  <c r="R520" i="9"/>
  <c r="P520" i="9"/>
  <c r="BI518" i="9"/>
  <c r="BH518" i="9"/>
  <c r="BG518" i="9"/>
  <c r="BE518" i="9"/>
  <c r="T518" i="9"/>
  <c r="R518" i="9"/>
  <c r="P518" i="9"/>
  <c r="BI517" i="9"/>
  <c r="BH517" i="9"/>
  <c r="BG517" i="9"/>
  <c r="BE517" i="9"/>
  <c r="T517" i="9"/>
  <c r="R517" i="9"/>
  <c r="P517" i="9"/>
  <c r="BI516" i="9"/>
  <c r="BH516" i="9"/>
  <c r="BG516" i="9"/>
  <c r="BE516" i="9"/>
  <c r="T516" i="9"/>
  <c r="R516" i="9"/>
  <c r="P516" i="9"/>
  <c r="BI515" i="9"/>
  <c r="BH515" i="9"/>
  <c r="BG515" i="9"/>
  <c r="BE515" i="9"/>
  <c r="T515" i="9"/>
  <c r="R515" i="9"/>
  <c r="P515" i="9"/>
  <c r="BI514" i="9"/>
  <c r="BH514" i="9"/>
  <c r="BG514" i="9"/>
  <c r="BE514" i="9"/>
  <c r="T514" i="9"/>
  <c r="R514" i="9"/>
  <c r="P514" i="9"/>
  <c r="BI512" i="9"/>
  <c r="BH512" i="9"/>
  <c r="BG512" i="9"/>
  <c r="BE512" i="9"/>
  <c r="T512" i="9"/>
  <c r="R512" i="9"/>
  <c r="P512" i="9"/>
  <c r="BI511" i="9"/>
  <c r="BH511" i="9"/>
  <c r="BG511" i="9"/>
  <c r="BE511" i="9"/>
  <c r="T511" i="9"/>
  <c r="R511" i="9"/>
  <c r="P511" i="9"/>
  <c r="BI509" i="9"/>
  <c r="BH509" i="9"/>
  <c r="BG509" i="9"/>
  <c r="BE509" i="9"/>
  <c r="T509" i="9"/>
  <c r="R509" i="9"/>
  <c r="P509" i="9"/>
  <c r="BI508" i="9"/>
  <c r="BH508" i="9"/>
  <c r="BG508" i="9"/>
  <c r="BE508" i="9"/>
  <c r="T508" i="9"/>
  <c r="R508" i="9"/>
  <c r="P508" i="9"/>
  <c r="BI507" i="9"/>
  <c r="BH507" i="9"/>
  <c r="BG507" i="9"/>
  <c r="BE507" i="9"/>
  <c r="T507" i="9"/>
  <c r="R507" i="9"/>
  <c r="P507" i="9"/>
  <c r="BI506" i="9"/>
  <c r="BH506" i="9"/>
  <c r="BG506" i="9"/>
  <c r="BE506" i="9"/>
  <c r="T506" i="9"/>
  <c r="R506" i="9"/>
  <c r="P506" i="9"/>
  <c r="BI505" i="9"/>
  <c r="BH505" i="9"/>
  <c r="BG505" i="9"/>
  <c r="BE505" i="9"/>
  <c r="T505" i="9"/>
  <c r="R505" i="9"/>
  <c r="P505" i="9"/>
  <c r="BI504" i="9"/>
  <c r="BH504" i="9"/>
  <c r="BG504" i="9"/>
  <c r="BE504" i="9"/>
  <c r="T504" i="9"/>
  <c r="R504" i="9"/>
  <c r="P504" i="9"/>
  <c r="BI503" i="9"/>
  <c r="BH503" i="9"/>
  <c r="BG503" i="9"/>
  <c r="BE503" i="9"/>
  <c r="T503" i="9"/>
  <c r="R503" i="9"/>
  <c r="P503" i="9"/>
  <c r="BI501" i="9"/>
  <c r="BH501" i="9"/>
  <c r="BG501" i="9"/>
  <c r="BE501" i="9"/>
  <c r="T501" i="9"/>
  <c r="R501" i="9"/>
  <c r="P501" i="9"/>
  <c r="BI500" i="9"/>
  <c r="BH500" i="9"/>
  <c r="BG500" i="9"/>
  <c r="BE500" i="9"/>
  <c r="T500" i="9"/>
  <c r="R500" i="9"/>
  <c r="P500" i="9"/>
  <c r="BI498" i="9"/>
  <c r="BH498" i="9"/>
  <c r="BG498" i="9"/>
  <c r="BE498" i="9"/>
  <c r="T498" i="9"/>
  <c r="R498" i="9"/>
  <c r="P498" i="9"/>
  <c r="BI497" i="9"/>
  <c r="BH497" i="9"/>
  <c r="BG497" i="9"/>
  <c r="BE497" i="9"/>
  <c r="T497" i="9"/>
  <c r="R497" i="9"/>
  <c r="P497" i="9"/>
  <c r="BI496" i="9"/>
  <c r="BH496" i="9"/>
  <c r="BG496" i="9"/>
  <c r="BE496" i="9"/>
  <c r="T496" i="9"/>
  <c r="R496" i="9"/>
  <c r="P496" i="9"/>
  <c r="BI495" i="9"/>
  <c r="BH495" i="9"/>
  <c r="BG495" i="9"/>
  <c r="BE495" i="9"/>
  <c r="T495" i="9"/>
  <c r="R495" i="9"/>
  <c r="P495" i="9"/>
  <c r="BI494" i="9"/>
  <c r="BH494" i="9"/>
  <c r="BG494" i="9"/>
  <c r="BE494" i="9"/>
  <c r="T494" i="9"/>
  <c r="R494" i="9"/>
  <c r="P494" i="9"/>
  <c r="BI493" i="9"/>
  <c r="BH493" i="9"/>
  <c r="BG493" i="9"/>
  <c r="BE493" i="9"/>
  <c r="T493" i="9"/>
  <c r="R493" i="9"/>
  <c r="P493" i="9"/>
  <c r="BI492" i="9"/>
  <c r="BH492" i="9"/>
  <c r="BG492" i="9"/>
  <c r="BE492" i="9"/>
  <c r="T492" i="9"/>
  <c r="R492" i="9"/>
  <c r="P492" i="9"/>
  <c r="BI490" i="9"/>
  <c r="BH490" i="9"/>
  <c r="BG490" i="9"/>
  <c r="BE490" i="9"/>
  <c r="T490" i="9"/>
  <c r="R490" i="9"/>
  <c r="P490" i="9"/>
  <c r="BI489" i="9"/>
  <c r="BH489" i="9"/>
  <c r="BG489" i="9"/>
  <c r="BE489" i="9"/>
  <c r="T489" i="9"/>
  <c r="R489" i="9"/>
  <c r="P489" i="9"/>
  <c r="BI487" i="9"/>
  <c r="BH487" i="9"/>
  <c r="BG487" i="9"/>
  <c r="BE487" i="9"/>
  <c r="T487" i="9"/>
  <c r="R487" i="9"/>
  <c r="P487" i="9"/>
  <c r="BI486" i="9"/>
  <c r="BH486" i="9"/>
  <c r="BG486" i="9"/>
  <c r="BE486" i="9"/>
  <c r="T486" i="9"/>
  <c r="R486" i="9"/>
  <c r="P486" i="9"/>
  <c r="BI485" i="9"/>
  <c r="BH485" i="9"/>
  <c r="BG485" i="9"/>
  <c r="BE485" i="9"/>
  <c r="T485" i="9"/>
  <c r="R485" i="9"/>
  <c r="P485" i="9"/>
  <c r="BI484" i="9"/>
  <c r="BH484" i="9"/>
  <c r="BG484" i="9"/>
  <c r="BE484" i="9"/>
  <c r="T484" i="9"/>
  <c r="R484" i="9"/>
  <c r="P484" i="9"/>
  <c r="BI483" i="9"/>
  <c r="BH483" i="9"/>
  <c r="BG483" i="9"/>
  <c r="BE483" i="9"/>
  <c r="T483" i="9"/>
  <c r="R483" i="9"/>
  <c r="P483" i="9"/>
  <c r="BI482" i="9"/>
  <c r="BH482" i="9"/>
  <c r="BG482" i="9"/>
  <c r="BE482" i="9"/>
  <c r="T482" i="9"/>
  <c r="R482" i="9"/>
  <c r="P482" i="9"/>
  <c r="BI480" i="9"/>
  <c r="BH480" i="9"/>
  <c r="BG480" i="9"/>
  <c r="BE480" i="9"/>
  <c r="T480" i="9"/>
  <c r="R480" i="9"/>
  <c r="P480" i="9"/>
  <c r="BI479" i="9"/>
  <c r="BH479" i="9"/>
  <c r="BG479" i="9"/>
  <c r="BE479" i="9"/>
  <c r="T479" i="9"/>
  <c r="R479" i="9"/>
  <c r="P479" i="9"/>
  <c r="BI477" i="9"/>
  <c r="BH477" i="9"/>
  <c r="BG477" i="9"/>
  <c r="BE477" i="9"/>
  <c r="T477" i="9"/>
  <c r="R477" i="9"/>
  <c r="P477" i="9"/>
  <c r="BI476" i="9"/>
  <c r="BH476" i="9"/>
  <c r="BG476" i="9"/>
  <c r="BE476" i="9"/>
  <c r="T476" i="9"/>
  <c r="R476" i="9"/>
  <c r="P476" i="9"/>
  <c r="BI475" i="9"/>
  <c r="BH475" i="9"/>
  <c r="BG475" i="9"/>
  <c r="BE475" i="9"/>
  <c r="T475" i="9"/>
  <c r="R475" i="9"/>
  <c r="P475" i="9"/>
  <c r="BI474" i="9"/>
  <c r="BH474" i="9"/>
  <c r="BG474" i="9"/>
  <c r="BE474" i="9"/>
  <c r="T474" i="9"/>
  <c r="R474" i="9"/>
  <c r="P474" i="9"/>
  <c r="BI473" i="9"/>
  <c r="BH473" i="9"/>
  <c r="BG473" i="9"/>
  <c r="BE473" i="9"/>
  <c r="T473" i="9"/>
  <c r="R473" i="9"/>
  <c r="P473" i="9"/>
  <c r="BI472" i="9"/>
  <c r="BH472" i="9"/>
  <c r="BG472" i="9"/>
  <c r="BE472" i="9"/>
  <c r="T472" i="9"/>
  <c r="R472" i="9"/>
  <c r="P472" i="9"/>
  <c r="BI471" i="9"/>
  <c r="BH471" i="9"/>
  <c r="BG471" i="9"/>
  <c r="BE471" i="9"/>
  <c r="T471" i="9"/>
  <c r="R471" i="9"/>
  <c r="P471" i="9"/>
  <c r="BI469" i="9"/>
  <c r="BH469" i="9"/>
  <c r="BG469" i="9"/>
  <c r="BE469" i="9"/>
  <c r="T469" i="9"/>
  <c r="R469" i="9"/>
  <c r="P469" i="9"/>
  <c r="BI468" i="9"/>
  <c r="BH468" i="9"/>
  <c r="BG468" i="9"/>
  <c r="BE468" i="9"/>
  <c r="T468" i="9"/>
  <c r="R468" i="9"/>
  <c r="P468" i="9"/>
  <c r="BI466" i="9"/>
  <c r="BH466" i="9"/>
  <c r="BG466" i="9"/>
  <c r="BE466" i="9"/>
  <c r="T466" i="9"/>
  <c r="R466" i="9"/>
  <c r="P466" i="9"/>
  <c r="BI465" i="9"/>
  <c r="BH465" i="9"/>
  <c r="BG465" i="9"/>
  <c r="BE465" i="9"/>
  <c r="T465" i="9"/>
  <c r="R465" i="9"/>
  <c r="P465" i="9"/>
  <c r="BI464" i="9"/>
  <c r="BH464" i="9"/>
  <c r="BG464" i="9"/>
  <c r="BE464" i="9"/>
  <c r="T464" i="9"/>
  <c r="R464" i="9"/>
  <c r="P464" i="9"/>
  <c r="BI463" i="9"/>
  <c r="BH463" i="9"/>
  <c r="BG463" i="9"/>
  <c r="BE463" i="9"/>
  <c r="T463" i="9"/>
  <c r="R463" i="9"/>
  <c r="P463" i="9"/>
  <c r="BI462" i="9"/>
  <c r="BH462" i="9"/>
  <c r="BG462" i="9"/>
  <c r="BE462" i="9"/>
  <c r="T462" i="9"/>
  <c r="R462" i="9"/>
  <c r="P462" i="9"/>
  <c r="BI461" i="9"/>
  <c r="BH461" i="9"/>
  <c r="BG461" i="9"/>
  <c r="BE461" i="9"/>
  <c r="T461" i="9"/>
  <c r="R461" i="9"/>
  <c r="P461" i="9"/>
  <c r="BI459" i="9"/>
  <c r="BH459" i="9"/>
  <c r="BG459" i="9"/>
  <c r="BE459" i="9"/>
  <c r="T459" i="9"/>
  <c r="R459" i="9"/>
  <c r="P459" i="9"/>
  <c r="BI458" i="9"/>
  <c r="BH458" i="9"/>
  <c r="BG458" i="9"/>
  <c r="BE458" i="9"/>
  <c r="T458" i="9"/>
  <c r="R458" i="9"/>
  <c r="P458" i="9"/>
  <c r="BI456" i="9"/>
  <c r="BH456" i="9"/>
  <c r="BG456" i="9"/>
  <c r="BE456" i="9"/>
  <c r="T456" i="9"/>
  <c r="R456" i="9"/>
  <c r="P456" i="9"/>
  <c r="BI455" i="9"/>
  <c r="BH455" i="9"/>
  <c r="BG455" i="9"/>
  <c r="BE455" i="9"/>
  <c r="T455" i="9"/>
  <c r="R455" i="9"/>
  <c r="P455" i="9"/>
  <c r="BI454" i="9"/>
  <c r="BH454" i="9"/>
  <c r="BG454" i="9"/>
  <c r="BE454" i="9"/>
  <c r="T454" i="9"/>
  <c r="R454" i="9"/>
  <c r="P454" i="9"/>
  <c r="BI453" i="9"/>
  <c r="BH453" i="9"/>
  <c r="BG453" i="9"/>
  <c r="BE453" i="9"/>
  <c r="T453" i="9"/>
  <c r="R453" i="9"/>
  <c r="P453" i="9"/>
  <c r="BI452" i="9"/>
  <c r="BH452" i="9"/>
  <c r="BG452" i="9"/>
  <c r="BE452" i="9"/>
  <c r="T452" i="9"/>
  <c r="R452" i="9"/>
  <c r="P452" i="9"/>
  <c r="BI451" i="9"/>
  <c r="BH451" i="9"/>
  <c r="BG451" i="9"/>
  <c r="BE451" i="9"/>
  <c r="T451" i="9"/>
  <c r="R451" i="9"/>
  <c r="P451" i="9"/>
  <c r="BI450" i="9"/>
  <c r="BH450" i="9"/>
  <c r="BG450" i="9"/>
  <c r="BE450" i="9"/>
  <c r="T450" i="9"/>
  <c r="R450" i="9"/>
  <c r="P450" i="9"/>
  <c r="BI448" i="9"/>
  <c r="BH448" i="9"/>
  <c r="BG448" i="9"/>
  <c r="BE448" i="9"/>
  <c r="T448" i="9"/>
  <c r="R448" i="9"/>
  <c r="P448" i="9"/>
  <c r="BI447" i="9"/>
  <c r="BH447" i="9"/>
  <c r="BG447" i="9"/>
  <c r="BE447" i="9"/>
  <c r="T447" i="9"/>
  <c r="R447" i="9"/>
  <c r="P447" i="9"/>
  <c r="BI445" i="9"/>
  <c r="BH445" i="9"/>
  <c r="BG445" i="9"/>
  <c r="BE445" i="9"/>
  <c r="T445" i="9"/>
  <c r="R445" i="9"/>
  <c r="P445" i="9"/>
  <c r="BI444" i="9"/>
  <c r="BH444" i="9"/>
  <c r="BG444" i="9"/>
  <c r="BE444" i="9"/>
  <c r="T444" i="9"/>
  <c r="R444" i="9"/>
  <c r="P444" i="9"/>
  <c r="BI443" i="9"/>
  <c r="BH443" i="9"/>
  <c r="BG443" i="9"/>
  <c r="BE443" i="9"/>
  <c r="T443" i="9"/>
  <c r="R443" i="9"/>
  <c r="P443" i="9"/>
  <c r="BI442" i="9"/>
  <c r="BH442" i="9"/>
  <c r="BG442" i="9"/>
  <c r="BE442" i="9"/>
  <c r="T442" i="9"/>
  <c r="R442" i="9"/>
  <c r="P442" i="9"/>
  <c r="BI441" i="9"/>
  <c r="BH441" i="9"/>
  <c r="BG441" i="9"/>
  <c r="BE441" i="9"/>
  <c r="T441" i="9"/>
  <c r="R441" i="9"/>
  <c r="P441" i="9"/>
  <c r="BI439" i="9"/>
  <c r="BH439" i="9"/>
  <c r="BG439" i="9"/>
  <c r="BE439" i="9"/>
  <c r="T439" i="9"/>
  <c r="R439" i="9"/>
  <c r="P439" i="9"/>
  <c r="BI438" i="9"/>
  <c r="BH438" i="9"/>
  <c r="BG438" i="9"/>
  <c r="BE438" i="9"/>
  <c r="T438" i="9"/>
  <c r="R438" i="9"/>
  <c r="P438" i="9"/>
  <c r="BI436" i="9"/>
  <c r="BH436" i="9"/>
  <c r="BG436" i="9"/>
  <c r="BE436" i="9"/>
  <c r="T436" i="9"/>
  <c r="R436" i="9"/>
  <c r="P436" i="9"/>
  <c r="BI435" i="9"/>
  <c r="BH435" i="9"/>
  <c r="BG435" i="9"/>
  <c r="BE435" i="9"/>
  <c r="T435" i="9"/>
  <c r="R435" i="9"/>
  <c r="P435" i="9"/>
  <c r="BI434" i="9"/>
  <c r="BH434" i="9"/>
  <c r="BG434" i="9"/>
  <c r="BE434" i="9"/>
  <c r="T434" i="9"/>
  <c r="R434" i="9"/>
  <c r="P434" i="9"/>
  <c r="BI433" i="9"/>
  <c r="BH433" i="9"/>
  <c r="BG433" i="9"/>
  <c r="BE433" i="9"/>
  <c r="T433" i="9"/>
  <c r="R433" i="9"/>
  <c r="P433" i="9"/>
  <c r="BI432" i="9"/>
  <c r="BH432" i="9"/>
  <c r="BG432" i="9"/>
  <c r="BE432" i="9"/>
  <c r="T432" i="9"/>
  <c r="R432" i="9"/>
  <c r="P432" i="9"/>
  <c r="BI431" i="9"/>
  <c r="BH431" i="9"/>
  <c r="BG431" i="9"/>
  <c r="BE431" i="9"/>
  <c r="T431" i="9"/>
  <c r="R431" i="9"/>
  <c r="P431" i="9"/>
  <c r="BI429" i="9"/>
  <c r="BH429" i="9"/>
  <c r="BG429" i="9"/>
  <c r="BE429" i="9"/>
  <c r="T429" i="9"/>
  <c r="T428" i="9"/>
  <c r="R429" i="9"/>
  <c r="R428" i="9" s="1"/>
  <c r="P429" i="9"/>
  <c r="P428" i="9" s="1"/>
  <c r="BI427" i="9"/>
  <c r="BH427" i="9"/>
  <c r="BG427" i="9"/>
  <c r="BE427" i="9"/>
  <c r="T427" i="9"/>
  <c r="R427" i="9"/>
  <c r="P427" i="9"/>
  <c r="BI426" i="9"/>
  <c r="BH426" i="9"/>
  <c r="BG426" i="9"/>
  <c r="BE426" i="9"/>
  <c r="T426" i="9"/>
  <c r="R426" i="9"/>
  <c r="P426" i="9"/>
  <c r="BI425" i="9"/>
  <c r="BH425" i="9"/>
  <c r="BG425" i="9"/>
  <c r="BE425" i="9"/>
  <c r="T425" i="9"/>
  <c r="R425" i="9"/>
  <c r="P425" i="9"/>
  <c r="BI424" i="9"/>
  <c r="BH424" i="9"/>
  <c r="BG424" i="9"/>
  <c r="BE424" i="9"/>
  <c r="T424" i="9"/>
  <c r="R424" i="9"/>
  <c r="P424" i="9"/>
  <c r="BI423" i="9"/>
  <c r="BH423" i="9"/>
  <c r="BG423" i="9"/>
  <c r="BE423" i="9"/>
  <c r="T423" i="9"/>
  <c r="R423" i="9"/>
  <c r="P423" i="9"/>
  <c r="BI422" i="9"/>
  <c r="BH422" i="9"/>
  <c r="BG422" i="9"/>
  <c r="BE422" i="9"/>
  <c r="T422" i="9"/>
  <c r="R422" i="9"/>
  <c r="P422" i="9"/>
  <c r="BI421" i="9"/>
  <c r="BH421" i="9"/>
  <c r="BG421" i="9"/>
  <c r="BE421" i="9"/>
  <c r="T421" i="9"/>
  <c r="R421" i="9"/>
  <c r="P421" i="9"/>
  <c r="BI420" i="9"/>
  <c r="BH420" i="9"/>
  <c r="BG420" i="9"/>
  <c r="BE420" i="9"/>
  <c r="T420" i="9"/>
  <c r="R420" i="9"/>
  <c r="P420" i="9"/>
  <c r="BI419" i="9"/>
  <c r="BH419" i="9"/>
  <c r="BG419" i="9"/>
  <c r="BE419" i="9"/>
  <c r="T419" i="9"/>
  <c r="R419" i="9"/>
  <c r="P419" i="9"/>
  <c r="BI418" i="9"/>
  <c r="BH418" i="9"/>
  <c r="BG418" i="9"/>
  <c r="BE418" i="9"/>
  <c r="T418" i="9"/>
  <c r="R418" i="9"/>
  <c r="P418" i="9"/>
  <c r="BI417" i="9"/>
  <c r="BH417" i="9"/>
  <c r="BG417" i="9"/>
  <c r="BE417" i="9"/>
  <c r="T417" i="9"/>
  <c r="R417" i="9"/>
  <c r="P417" i="9"/>
  <c r="BI416" i="9"/>
  <c r="BH416" i="9"/>
  <c r="BG416" i="9"/>
  <c r="BE416" i="9"/>
  <c r="T416" i="9"/>
  <c r="R416" i="9"/>
  <c r="P416" i="9"/>
  <c r="BI415" i="9"/>
  <c r="BH415" i="9"/>
  <c r="BG415" i="9"/>
  <c r="BE415" i="9"/>
  <c r="T415" i="9"/>
  <c r="T411" i="9" s="1"/>
  <c r="R415" i="9"/>
  <c r="P415" i="9"/>
  <c r="BI414" i="9"/>
  <c r="BH414" i="9"/>
  <c r="BG414" i="9"/>
  <c r="BE414" i="9"/>
  <c r="T414" i="9"/>
  <c r="R414" i="9"/>
  <c r="P414" i="9"/>
  <c r="BI413" i="9"/>
  <c r="BH413" i="9"/>
  <c r="BG413" i="9"/>
  <c r="BE413" i="9"/>
  <c r="T413" i="9"/>
  <c r="R413" i="9"/>
  <c r="P413" i="9"/>
  <c r="P411" i="9" s="1"/>
  <c r="BI412" i="9"/>
  <c r="BH412" i="9"/>
  <c r="BG412" i="9"/>
  <c r="BE412" i="9"/>
  <c r="T412" i="9"/>
  <c r="R412" i="9"/>
  <c r="P412" i="9"/>
  <c r="BI410" i="9"/>
  <c r="BH410" i="9"/>
  <c r="BG410" i="9"/>
  <c r="BE410" i="9"/>
  <c r="T410" i="9"/>
  <c r="T409" i="9"/>
  <c r="R410" i="9"/>
  <c r="R409" i="9"/>
  <c r="P410" i="9"/>
  <c r="P409" i="9" s="1"/>
  <c r="BI408" i="9"/>
  <c r="BH408" i="9"/>
  <c r="BG408" i="9"/>
  <c r="BE408" i="9"/>
  <c r="T408" i="9"/>
  <c r="R408" i="9"/>
  <c r="P408" i="9"/>
  <c r="BI407" i="9"/>
  <c r="BH407" i="9"/>
  <c r="BG407" i="9"/>
  <c r="BE407" i="9"/>
  <c r="T407" i="9"/>
  <c r="T403" i="9" s="1"/>
  <c r="R407" i="9"/>
  <c r="P407" i="9"/>
  <c r="BI406" i="9"/>
  <c r="BH406" i="9"/>
  <c r="BG406" i="9"/>
  <c r="BE406" i="9"/>
  <c r="T406" i="9"/>
  <c r="R406" i="9"/>
  <c r="P406" i="9"/>
  <c r="BI405" i="9"/>
  <c r="BH405" i="9"/>
  <c r="BG405" i="9"/>
  <c r="BE405" i="9"/>
  <c r="T405" i="9"/>
  <c r="R405" i="9"/>
  <c r="P405" i="9"/>
  <c r="BI404" i="9"/>
  <c r="BH404" i="9"/>
  <c r="BG404" i="9"/>
  <c r="BE404" i="9"/>
  <c r="T404" i="9"/>
  <c r="R404" i="9"/>
  <c r="R403" i="9"/>
  <c r="P404" i="9"/>
  <c r="BI402" i="9"/>
  <c r="BH402" i="9"/>
  <c r="BG402" i="9"/>
  <c r="BE402" i="9"/>
  <c r="T402" i="9"/>
  <c r="T401" i="9"/>
  <c r="R402" i="9"/>
  <c r="R401" i="9"/>
  <c r="P402" i="9"/>
  <c r="P401" i="9" s="1"/>
  <c r="BI400" i="9"/>
  <c r="BH400" i="9"/>
  <c r="BG400" i="9"/>
  <c r="BE400" i="9"/>
  <c r="T400" i="9"/>
  <c r="R400" i="9"/>
  <c r="P400" i="9"/>
  <c r="BI399" i="9"/>
  <c r="BH399" i="9"/>
  <c r="BG399" i="9"/>
  <c r="BE399" i="9"/>
  <c r="T399" i="9"/>
  <c r="R399" i="9"/>
  <c r="P399" i="9"/>
  <c r="BI398" i="9"/>
  <c r="BH398" i="9"/>
  <c r="BG398" i="9"/>
  <c r="BE398" i="9"/>
  <c r="T398" i="9"/>
  <c r="R398" i="9"/>
  <c r="P398" i="9"/>
  <c r="BI397" i="9"/>
  <c r="BH397" i="9"/>
  <c r="BG397" i="9"/>
  <c r="BE397" i="9"/>
  <c r="T397" i="9"/>
  <c r="R397" i="9"/>
  <c r="P397" i="9"/>
  <c r="BI396" i="9"/>
  <c r="BH396" i="9"/>
  <c r="BG396" i="9"/>
  <c r="BE396" i="9"/>
  <c r="T396" i="9"/>
  <c r="R396" i="9"/>
  <c r="P396" i="9"/>
  <c r="BI395" i="9"/>
  <c r="BH395" i="9"/>
  <c r="BG395" i="9"/>
  <c r="BE395" i="9"/>
  <c r="T395" i="9"/>
  <c r="T394" i="9" s="1"/>
  <c r="R395" i="9"/>
  <c r="R394" i="9" s="1"/>
  <c r="P395" i="9"/>
  <c r="P394" i="9" s="1"/>
  <c r="BI393" i="9"/>
  <c r="BH393" i="9"/>
  <c r="BG393" i="9"/>
  <c r="BE393" i="9"/>
  <c r="T393" i="9"/>
  <c r="T392" i="9" s="1"/>
  <c r="R393" i="9"/>
  <c r="R392" i="9" s="1"/>
  <c r="R389" i="9" s="1"/>
  <c r="P393" i="9"/>
  <c r="P392" i="9"/>
  <c r="BI391" i="9"/>
  <c r="BH391" i="9"/>
  <c r="BG391" i="9"/>
  <c r="BE391" i="9"/>
  <c r="T391" i="9"/>
  <c r="T389" i="9" s="1"/>
  <c r="R391" i="9"/>
  <c r="P391" i="9"/>
  <c r="BI390" i="9"/>
  <c r="BH390" i="9"/>
  <c r="BG390" i="9"/>
  <c r="BE390" i="9"/>
  <c r="T390" i="9"/>
  <c r="R390" i="9"/>
  <c r="P390" i="9"/>
  <c r="P389" i="9" s="1"/>
  <c r="BI388" i="9"/>
  <c r="BH388" i="9"/>
  <c r="BG388" i="9"/>
  <c r="BE388" i="9"/>
  <c r="T388" i="9"/>
  <c r="T387" i="9"/>
  <c r="R388" i="9"/>
  <c r="R387" i="9" s="1"/>
  <c r="P388" i="9"/>
  <c r="P387" i="9"/>
  <c r="BI386" i="9"/>
  <c r="BH386" i="9"/>
  <c r="BG386" i="9"/>
  <c r="BE386" i="9"/>
  <c r="T386" i="9"/>
  <c r="T381" i="9" s="1"/>
  <c r="R386" i="9"/>
  <c r="P386" i="9"/>
  <c r="BI385" i="9"/>
  <c r="BH385" i="9"/>
  <c r="BG385" i="9"/>
  <c r="BE385" i="9"/>
  <c r="T385" i="9"/>
  <c r="R385" i="9"/>
  <c r="P385" i="9"/>
  <c r="BI384" i="9"/>
  <c r="BH384" i="9"/>
  <c r="BG384" i="9"/>
  <c r="BE384" i="9"/>
  <c r="T384" i="9"/>
  <c r="R384" i="9"/>
  <c r="P384" i="9"/>
  <c r="BI383" i="9"/>
  <c r="BH383" i="9"/>
  <c r="BG383" i="9"/>
  <c r="BE383" i="9"/>
  <c r="T383" i="9"/>
  <c r="R383" i="9"/>
  <c r="P383" i="9"/>
  <c r="BI382" i="9"/>
  <c r="BH382" i="9"/>
  <c r="BG382" i="9"/>
  <c r="BE382" i="9"/>
  <c r="T382" i="9"/>
  <c r="R382" i="9"/>
  <c r="P382" i="9"/>
  <c r="P381" i="9" s="1"/>
  <c r="BI380" i="9"/>
  <c r="BH380" i="9"/>
  <c r="BG380" i="9"/>
  <c r="BE380" i="9"/>
  <c r="T380" i="9"/>
  <c r="T379" i="9"/>
  <c r="R380" i="9"/>
  <c r="R379" i="9" s="1"/>
  <c r="P380" i="9"/>
  <c r="P379" i="9"/>
  <c r="BI378" i="9"/>
  <c r="BH378" i="9"/>
  <c r="BG378" i="9"/>
  <c r="BE378" i="9"/>
  <c r="T378" i="9"/>
  <c r="R378" i="9"/>
  <c r="P378" i="9"/>
  <c r="BI377" i="9"/>
  <c r="BH377" i="9"/>
  <c r="BG377" i="9"/>
  <c r="BE377" i="9"/>
  <c r="T377" i="9"/>
  <c r="R377" i="9"/>
  <c r="P377" i="9"/>
  <c r="BI376" i="9"/>
  <c r="BH376" i="9"/>
  <c r="BG376" i="9"/>
  <c r="BE376" i="9"/>
  <c r="T376" i="9"/>
  <c r="R376" i="9"/>
  <c r="P376" i="9"/>
  <c r="BI375" i="9"/>
  <c r="BH375" i="9"/>
  <c r="BG375" i="9"/>
  <c r="BE375" i="9"/>
  <c r="T375" i="9"/>
  <c r="R375" i="9"/>
  <c r="P375" i="9"/>
  <c r="BI374" i="9"/>
  <c r="BH374" i="9"/>
  <c r="BG374" i="9"/>
  <c r="BE374" i="9"/>
  <c r="T374" i="9"/>
  <c r="R374" i="9"/>
  <c r="P374" i="9"/>
  <c r="BI373" i="9"/>
  <c r="BH373" i="9"/>
  <c r="BG373" i="9"/>
  <c r="BE373" i="9"/>
  <c r="T373" i="9"/>
  <c r="R373" i="9"/>
  <c r="P373" i="9"/>
  <c r="BI372" i="9"/>
  <c r="BH372" i="9"/>
  <c r="BG372" i="9"/>
  <c r="BE372" i="9"/>
  <c r="T372" i="9"/>
  <c r="R372" i="9"/>
  <c r="P372" i="9"/>
  <c r="BI371" i="9"/>
  <c r="BH371" i="9"/>
  <c r="BG371" i="9"/>
  <c r="BE371" i="9"/>
  <c r="T371" i="9"/>
  <c r="R371" i="9"/>
  <c r="P371" i="9"/>
  <c r="BI370" i="9"/>
  <c r="BH370" i="9"/>
  <c r="BG370" i="9"/>
  <c r="BE370" i="9"/>
  <c r="T370" i="9"/>
  <c r="R370" i="9"/>
  <c r="P370" i="9"/>
  <c r="BI369" i="9"/>
  <c r="BH369" i="9"/>
  <c r="BG369" i="9"/>
  <c r="BE369" i="9"/>
  <c r="T369" i="9"/>
  <c r="R369" i="9"/>
  <c r="P369" i="9"/>
  <c r="BI368" i="9"/>
  <c r="BH368" i="9"/>
  <c r="BG368" i="9"/>
  <c r="BE368" i="9"/>
  <c r="T368" i="9"/>
  <c r="R368" i="9"/>
  <c r="P368" i="9"/>
  <c r="BI367" i="9"/>
  <c r="BH367" i="9"/>
  <c r="BG367" i="9"/>
  <c r="BE367" i="9"/>
  <c r="T367" i="9"/>
  <c r="R367" i="9"/>
  <c r="P367" i="9"/>
  <c r="BI366" i="9"/>
  <c r="BH366" i="9"/>
  <c r="BG366" i="9"/>
  <c r="BE366" i="9"/>
  <c r="T366" i="9"/>
  <c r="R366" i="9"/>
  <c r="P366" i="9"/>
  <c r="BI365" i="9"/>
  <c r="BH365" i="9"/>
  <c r="BG365" i="9"/>
  <c r="BE365" i="9"/>
  <c r="T365" i="9"/>
  <c r="R365" i="9"/>
  <c r="P365" i="9"/>
  <c r="BI364" i="9"/>
  <c r="BH364" i="9"/>
  <c r="BG364" i="9"/>
  <c r="BE364" i="9"/>
  <c r="T364" i="9"/>
  <c r="R364" i="9"/>
  <c r="P364" i="9"/>
  <c r="BI363" i="9"/>
  <c r="BH363" i="9"/>
  <c r="BG363" i="9"/>
  <c r="BE363" i="9"/>
  <c r="T363" i="9"/>
  <c r="R363" i="9"/>
  <c r="P363" i="9"/>
  <c r="BI362" i="9"/>
  <c r="BH362" i="9"/>
  <c r="BG362" i="9"/>
  <c r="BE362" i="9"/>
  <c r="T362" i="9"/>
  <c r="T359" i="9" s="1"/>
  <c r="R362" i="9"/>
  <c r="P362" i="9"/>
  <c r="BI361" i="9"/>
  <c r="BH361" i="9"/>
  <c r="BG361" i="9"/>
  <c r="BE361" i="9"/>
  <c r="T361" i="9"/>
  <c r="R361" i="9"/>
  <c r="P361" i="9"/>
  <c r="P359" i="9" s="1"/>
  <c r="BI360" i="9"/>
  <c r="BH360" i="9"/>
  <c r="BG360" i="9"/>
  <c r="BE360" i="9"/>
  <c r="T360" i="9"/>
  <c r="R360" i="9"/>
  <c r="R359" i="9" s="1"/>
  <c r="P360" i="9"/>
  <c r="BI358" i="9"/>
  <c r="BH358" i="9"/>
  <c r="BG358" i="9"/>
  <c r="BE358" i="9"/>
  <c r="T358" i="9"/>
  <c r="T357" i="9" s="1"/>
  <c r="R358" i="9"/>
  <c r="R357" i="9"/>
  <c r="P358" i="9"/>
  <c r="P357" i="9"/>
  <c r="BI356" i="9"/>
  <c r="BH356" i="9"/>
  <c r="BG356" i="9"/>
  <c r="BE356" i="9"/>
  <c r="T356" i="9"/>
  <c r="R356" i="9"/>
  <c r="P356" i="9"/>
  <c r="BI355" i="9"/>
  <c r="BH355" i="9"/>
  <c r="BG355" i="9"/>
  <c r="BE355" i="9"/>
  <c r="T355" i="9"/>
  <c r="R355" i="9"/>
  <c r="P355" i="9"/>
  <c r="BI354" i="9"/>
  <c r="BH354" i="9"/>
  <c r="BG354" i="9"/>
  <c r="BE354" i="9"/>
  <c r="T354" i="9"/>
  <c r="R354" i="9"/>
  <c r="P354" i="9"/>
  <c r="BI353" i="9"/>
  <c r="BH353" i="9"/>
  <c r="BG353" i="9"/>
  <c r="BE353" i="9"/>
  <c r="T353" i="9"/>
  <c r="R353" i="9"/>
  <c r="P353" i="9"/>
  <c r="BI352" i="9"/>
  <c r="BH352" i="9"/>
  <c r="BG352" i="9"/>
  <c r="BE352" i="9"/>
  <c r="T352" i="9"/>
  <c r="R352" i="9"/>
  <c r="P352" i="9"/>
  <c r="BI351" i="9"/>
  <c r="BH351" i="9"/>
  <c r="BG351" i="9"/>
  <c r="BE351" i="9"/>
  <c r="T351" i="9"/>
  <c r="R351" i="9"/>
  <c r="P351" i="9"/>
  <c r="BI350" i="9"/>
  <c r="BH350" i="9"/>
  <c r="BG350" i="9"/>
  <c r="BE350" i="9"/>
  <c r="T350" i="9"/>
  <c r="R350" i="9"/>
  <c r="P350" i="9"/>
  <c r="BI349" i="9"/>
  <c r="BH349" i="9"/>
  <c r="BG349" i="9"/>
  <c r="BE349" i="9"/>
  <c r="T349" i="9"/>
  <c r="R349" i="9"/>
  <c r="P349" i="9"/>
  <c r="BI348" i="9"/>
  <c r="BH348" i="9"/>
  <c r="BG348" i="9"/>
  <c r="BE348" i="9"/>
  <c r="T348" i="9"/>
  <c r="R348" i="9"/>
  <c r="P348" i="9"/>
  <c r="BI347" i="9"/>
  <c r="BH347" i="9"/>
  <c r="BG347" i="9"/>
  <c r="BE347" i="9"/>
  <c r="T347" i="9"/>
  <c r="R347" i="9"/>
  <c r="P347" i="9"/>
  <c r="BI346" i="9"/>
  <c r="BH346" i="9"/>
  <c r="BG346" i="9"/>
  <c r="BE346" i="9"/>
  <c r="T346" i="9"/>
  <c r="R346" i="9"/>
  <c r="P346" i="9"/>
  <c r="BI345" i="9"/>
  <c r="BH345" i="9"/>
  <c r="BG345" i="9"/>
  <c r="BE345" i="9"/>
  <c r="T345" i="9"/>
  <c r="R345" i="9"/>
  <c r="P345" i="9"/>
  <c r="BI344" i="9"/>
  <c r="BH344" i="9"/>
  <c r="BG344" i="9"/>
  <c r="BE344" i="9"/>
  <c r="T344" i="9"/>
  <c r="R344" i="9"/>
  <c r="P344" i="9"/>
  <c r="P337" i="9" s="1"/>
  <c r="BI343" i="9"/>
  <c r="BH343" i="9"/>
  <c r="BG343" i="9"/>
  <c r="BE343" i="9"/>
  <c r="T343" i="9"/>
  <c r="R343" i="9"/>
  <c r="P343" i="9"/>
  <c r="BI342" i="9"/>
  <c r="BH342" i="9"/>
  <c r="BG342" i="9"/>
  <c r="BE342" i="9"/>
  <c r="T342" i="9"/>
  <c r="R342" i="9"/>
  <c r="R337" i="9" s="1"/>
  <c r="P342" i="9"/>
  <c r="BI341" i="9"/>
  <c r="BH341" i="9"/>
  <c r="BG341" i="9"/>
  <c r="BE341" i="9"/>
  <c r="T341" i="9"/>
  <c r="R341" i="9"/>
  <c r="P341" i="9"/>
  <c r="BI340" i="9"/>
  <c r="BH340" i="9"/>
  <c r="BG340" i="9"/>
  <c r="BE340" i="9"/>
  <c r="T340" i="9"/>
  <c r="R340" i="9"/>
  <c r="P340" i="9"/>
  <c r="BI339" i="9"/>
  <c r="BH339" i="9"/>
  <c r="BG339" i="9"/>
  <c r="BE339" i="9"/>
  <c r="T339" i="9"/>
  <c r="R339" i="9"/>
  <c r="P339" i="9"/>
  <c r="BI338" i="9"/>
  <c r="BH338" i="9"/>
  <c r="BG338" i="9"/>
  <c r="BE338" i="9"/>
  <c r="T338" i="9"/>
  <c r="R338" i="9"/>
  <c r="P338" i="9"/>
  <c r="BI336" i="9"/>
  <c r="BH336" i="9"/>
  <c r="BG336" i="9"/>
  <c r="BE336" i="9"/>
  <c r="T336" i="9"/>
  <c r="T335" i="9"/>
  <c r="R336" i="9"/>
  <c r="R335" i="9"/>
  <c r="P336" i="9"/>
  <c r="P335" i="9"/>
  <c r="BI334" i="9"/>
  <c r="BH334" i="9"/>
  <c r="BG334" i="9"/>
  <c r="BE334" i="9"/>
  <c r="T334" i="9"/>
  <c r="R334" i="9"/>
  <c r="P334" i="9"/>
  <c r="BI333" i="9"/>
  <c r="BH333" i="9"/>
  <c r="BG333" i="9"/>
  <c r="BE333" i="9"/>
  <c r="T333" i="9"/>
  <c r="R333" i="9"/>
  <c r="P333" i="9"/>
  <c r="BI332" i="9"/>
  <c r="BH332" i="9"/>
  <c r="BG332" i="9"/>
  <c r="BE332" i="9"/>
  <c r="T332" i="9"/>
  <c r="R332" i="9"/>
  <c r="P332" i="9"/>
  <c r="BI331" i="9"/>
  <c r="BH331" i="9"/>
  <c r="BG331" i="9"/>
  <c r="BE331" i="9"/>
  <c r="T331" i="9"/>
  <c r="R331" i="9"/>
  <c r="P331" i="9"/>
  <c r="BI330" i="9"/>
  <c r="BH330" i="9"/>
  <c r="BG330" i="9"/>
  <c r="BE330" i="9"/>
  <c r="T330" i="9"/>
  <c r="R330" i="9"/>
  <c r="P330" i="9"/>
  <c r="BI329" i="9"/>
  <c r="BH329" i="9"/>
  <c r="BG329" i="9"/>
  <c r="BE329" i="9"/>
  <c r="T329" i="9"/>
  <c r="R329" i="9"/>
  <c r="P329" i="9"/>
  <c r="BI328" i="9"/>
  <c r="BH328" i="9"/>
  <c r="BG328" i="9"/>
  <c r="BE328" i="9"/>
  <c r="T328" i="9"/>
  <c r="R328" i="9"/>
  <c r="P328" i="9"/>
  <c r="BI327" i="9"/>
  <c r="BH327" i="9"/>
  <c r="BG327" i="9"/>
  <c r="BE327" i="9"/>
  <c r="T327" i="9"/>
  <c r="R327" i="9"/>
  <c r="P327" i="9"/>
  <c r="BI326" i="9"/>
  <c r="BH326" i="9"/>
  <c r="BG326" i="9"/>
  <c r="BE326" i="9"/>
  <c r="T326" i="9"/>
  <c r="R326" i="9"/>
  <c r="P326" i="9"/>
  <c r="BI325" i="9"/>
  <c r="BH325" i="9"/>
  <c r="BG325" i="9"/>
  <c r="BE325" i="9"/>
  <c r="T325" i="9"/>
  <c r="R325" i="9"/>
  <c r="P325" i="9"/>
  <c r="BI324" i="9"/>
  <c r="BH324" i="9"/>
  <c r="BG324" i="9"/>
  <c r="BE324" i="9"/>
  <c r="T324" i="9"/>
  <c r="R324" i="9"/>
  <c r="P324" i="9"/>
  <c r="BI323" i="9"/>
  <c r="BH323" i="9"/>
  <c r="BG323" i="9"/>
  <c r="BE323" i="9"/>
  <c r="T323" i="9"/>
  <c r="R323" i="9"/>
  <c r="P323" i="9"/>
  <c r="BI322" i="9"/>
  <c r="BH322" i="9"/>
  <c r="BG322" i="9"/>
  <c r="BE322" i="9"/>
  <c r="T322" i="9"/>
  <c r="T317" i="9" s="1"/>
  <c r="R322" i="9"/>
  <c r="P322" i="9"/>
  <c r="BI321" i="9"/>
  <c r="BH321" i="9"/>
  <c r="BG321" i="9"/>
  <c r="BE321" i="9"/>
  <c r="T321" i="9"/>
  <c r="R321" i="9"/>
  <c r="R317" i="9" s="1"/>
  <c r="P321" i="9"/>
  <c r="BI320" i="9"/>
  <c r="BH320" i="9"/>
  <c r="BG320" i="9"/>
  <c r="BE320" i="9"/>
  <c r="T320" i="9"/>
  <c r="R320" i="9"/>
  <c r="P320" i="9"/>
  <c r="BI319" i="9"/>
  <c r="BH319" i="9"/>
  <c r="BG319" i="9"/>
  <c r="BE319" i="9"/>
  <c r="T319" i="9"/>
  <c r="R319" i="9"/>
  <c r="P319" i="9"/>
  <c r="BI318" i="9"/>
  <c r="BH318" i="9"/>
  <c r="BG318" i="9"/>
  <c r="BE318" i="9"/>
  <c r="T318" i="9"/>
  <c r="R318" i="9"/>
  <c r="P318" i="9"/>
  <c r="P317" i="9" s="1"/>
  <c r="BI316" i="9"/>
  <c r="BH316" i="9"/>
  <c r="BG316" i="9"/>
  <c r="BE316" i="9"/>
  <c r="T316" i="9"/>
  <c r="T315" i="9"/>
  <c r="R316" i="9"/>
  <c r="R315" i="9" s="1"/>
  <c r="P316" i="9"/>
  <c r="P315" i="9"/>
  <c r="BI314" i="9"/>
  <c r="BH314" i="9"/>
  <c r="BG314" i="9"/>
  <c r="BE314" i="9"/>
  <c r="T314" i="9"/>
  <c r="R314" i="9"/>
  <c r="P314" i="9"/>
  <c r="BI313" i="9"/>
  <c r="BH313" i="9"/>
  <c r="BG313" i="9"/>
  <c r="BE313" i="9"/>
  <c r="T313" i="9"/>
  <c r="R313" i="9"/>
  <c r="P313" i="9"/>
  <c r="BI312" i="9"/>
  <c r="BH312" i="9"/>
  <c r="BG312" i="9"/>
  <c r="BE312" i="9"/>
  <c r="T312" i="9"/>
  <c r="R312" i="9"/>
  <c r="P312" i="9"/>
  <c r="BI311" i="9"/>
  <c r="BH311" i="9"/>
  <c r="BG311" i="9"/>
  <c r="BE311" i="9"/>
  <c r="T311" i="9"/>
  <c r="R311" i="9"/>
  <c r="P311" i="9"/>
  <c r="BI310" i="9"/>
  <c r="BH310" i="9"/>
  <c r="BG310" i="9"/>
  <c r="BE310" i="9"/>
  <c r="T310" i="9"/>
  <c r="R310" i="9"/>
  <c r="P310" i="9"/>
  <c r="BI309" i="9"/>
  <c r="BH309" i="9"/>
  <c r="BG309" i="9"/>
  <c r="BE309" i="9"/>
  <c r="T309" i="9"/>
  <c r="R309" i="9"/>
  <c r="P309" i="9"/>
  <c r="BI308" i="9"/>
  <c r="BH308" i="9"/>
  <c r="BG308" i="9"/>
  <c r="BE308" i="9"/>
  <c r="T308" i="9"/>
  <c r="R308" i="9"/>
  <c r="P308" i="9"/>
  <c r="BI307" i="9"/>
  <c r="BH307" i="9"/>
  <c r="BG307" i="9"/>
  <c r="BE307" i="9"/>
  <c r="T307" i="9"/>
  <c r="R307" i="9"/>
  <c r="P307" i="9"/>
  <c r="BI306" i="9"/>
  <c r="BH306" i="9"/>
  <c r="BG306" i="9"/>
  <c r="BE306" i="9"/>
  <c r="T306" i="9"/>
  <c r="R306" i="9"/>
  <c r="P306" i="9"/>
  <c r="BI305" i="9"/>
  <c r="BH305" i="9"/>
  <c r="BG305" i="9"/>
  <c r="BE305" i="9"/>
  <c r="T305" i="9"/>
  <c r="R305" i="9"/>
  <c r="P305" i="9"/>
  <c r="BI304" i="9"/>
  <c r="BH304" i="9"/>
  <c r="BG304" i="9"/>
  <c r="BE304" i="9"/>
  <c r="T304" i="9"/>
  <c r="R304" i="9"/>
  <c r="P304" i="9"/>
  <c r="BI303" i="9"/>
  <c r="BH303" i="9"/>
  <c r="BG303" i="9"/>
  <c r="BE303" i="9"/>
  <c r="T303" i="9"/>
  <c r="R303" i="9"/>
  <c r="P303" i="9"/>
  <c r="BI302" i="9"/>
  <c r="BH302" i="9"/>
  <c r="BG302" i="9"/>
  <c r="BE302" i="9"/>
  <c r="T302" i="9"/>
  <c r="R302" i="9"/>
  <c r="P302" i="9"/>
  <c r="BI301" i="9"/>
  <c r="BH301" i="9"/>
  <c r="BG301" i="9"/>
  <c r="BE301" i="9"/>
  <c r="T301" i="9"/>
  <c r="R301" i="9"/>
  <c r="P301" i="9"/>
  <c r="BI300" i="9"/>
  <c r="BH300" i="9"/>
  <c r="BG300" i="9"/>
  <c r="BE300" i="9"/>
  <c r="T300" i="9"/>
  <c r="R300" i="9"/>
  <c r="P300" i="9"/>
  <c r="BI299" i="9"/>
  <c r="BH299" i="9"/>
  <c r="BG299" i="9"/>
  <c r="BE299" i="9"/>
  <c r="T299" i="9"/>
  <c r="R299" i="9"/>
  <c r="P299" i="9"/>
  <c r="BI298" i="9"/>
  <c r="BH298" i="9"/>
  <c r="BG298" i="9"/>
  <c r="BE298" i="9"/>
  <c r="T298" i="9"/>
  <c r="T295" i="9" s="1"/>
  <c r="R298" i="9"/>
  <c r="P298" i="9"/>
  <c r="BI297" i="9"/>
  <c r="BH297" i="9"/>
  <c r="BG297" i="9"/>
  <c r="BE297" i="9"/>
  <c r="T297" i="9"/>
  <c r="R297" i="9"/>
  <c r="P297" i="9"/>
  <c r="P295" i="9" s="1"/>
  <c r="BI296" i="9"/>
  <c r="BH296" i="9"/>
  <c r="BG296" i="9"/>
  <c r="BE296" i="9"/>
  <c r="T296" i="9"/>
  <c r="R296" i="9"/>
  <c r="R295" i="9" s="1"/>
  <c r="P296" i="9"/>
  <c r="BI294" i="9"/>
  <c r="BH294" i="9"/>
  <c r="BG294" i="9"/>
  <c r="BE294" i="9"/>
  <c r="T294" i="9"/>
  <c r="T293" i="9" s="1"/>
  <c r="R294" i="9"/>
  <c r="R293" i="9"/>
  <c r="P294" i="9"/>
  <c r="P293" i="9"/>
  <c r="BI292" i="9"/>
  <c r="BH292" i="9"/>
  <c r="BG292" i="9"/>
  <c r="BE292" i="9"/>
  <c r="T292" i="9"/>
  <c r="R292" i="9"/>
  <c r="P292" i="9"/>
  <c r="BI291" i="9"/>
  <c r="BH291" i="9"/>
  <c r="BG291" i="9"/>
  <c r="BE291" i="9"/>
  <c r="T291" i="9"/>
  <c r="R291" i="9"/>
  <c r="P291" i="9"/>
  <c r="BI290" i="9"/>
  <c r="BH290" i="9"/>
  <c r="BG290" i="9"/>
  <c r="BE290" i="9"/>
  <c r="T290" i="9"/>
  <c r="R290" i="9"/>
  <c r="P290" i="9"/>
  <c r="BI289" i="9"/>
  <c r="BH289" i="9"/>
  <c r="BG289" i="9"/>
  <c r="BE289" i="9"/>
  <c r="T289" i="9"/>
  <c r="R289" i="9"/>
  <c r="P289" i="9"/>
  <c r="BI288" i="9"/>
  <c r="BH288" i="9"/>
  <c r="BG288" i="9"/>
  <c r="BE288" i="9"/>
  <c r="T288" i="9"/>
  <c r="R288" i="9"/>
  <c r="P288" i="9"/>
  <c r="BI287" i="9"/>
  <c r="BH287" i="9"/>
  <c r="BG287" i="9"/>
  <c r="BE287" i="9"/>
  <c r="T287" i="9"/>
  <c r="R287" i="9"/>
  <c r="P287" i="9"/>
  <c r="BI286" i="9"/>
  <c r="BH286" i="9"/>
  <c r="BG286" i="9"/>
  <c r="BE286" i="9"/>
  <c r="T286" i="9"/>
  <c r="R286" i="9"/>
  <c r="P286" i="9"/>
  <c r="BI285" i="9"/>
  <c r="BH285" i="9"/>
  <c r="BG285" i="9"/>
  <c r="BE285" i="9"/>
  <c r="T285" i="9"/>
  <c r="R285" i="9"/>
  <c r="P285" i="9"/>
  <c r="BI284" i="9"/>
  <c r="BH284" i="9"/>
  <c r="BG284" i="9"/>
  <c r="BE284" i="9"/>
  <c r="T284" i="9"/>
  <c r="R284" i="9"/>
  <c r="P284" i="9"/>
  <c r="BI283" i="9"/>
  <c r="BH283" i="9"/>
  <c r="BG283" i="9"/>
  <c r="BE283" i="9"/>
  <c r="T283" i="9"/>
  <c r="R283" i="9"/>
  <c r="P283" i="9"/>
  <c r="BI282" i="9"/>
  <c r="BH282" i="9"/>
  <c r="BG282" i="9"/>
  <c r="BE282" i="9"/>
  <c r="T282" i="9"/>
  <c r="R282" i="9"/>
  <c r="P282" i="9"/>
  <c r="BI281" i="9"/>
  <c r="BH281" i="9"/>
  <c r="BG281" i="9"/>
  <c r="BE281" i="9"/>
  <c r="T281" i="9"/>
  <c r="R281" i="9"/>
  <c r="P281" i="9"/>
  <c r="BI280" i="9"/>
  <c r="BH280" i="9"/>
  <c r="BG280" i="9"/>
  <c r="BE280" i="9"/>
  <c r="T280" i="9"/>
  <c r="R280" i="9"/>
  <c r="P280" i="9"/>
  <c r="BI279" i="9"/>
  <c r="BH279" i="9"/>
  <c r="BG279" i="9"/>
  <c r="BE279" i="9"/>
  <c r="T279" i="9"/>
  <c r="R279" i="9"/>
  <c r="R278" i="9"/>
  <c r="P279" i="9"/>
  <c r="P278" i="9" s="1"/>
  <c r="BI277" i="9"/>
  <c r="BH277" i="9"/>
  <c r="BG277" i="9"/>
  <c r="BE277" i="9"/>
  <c r="T277" i="9"/>
  <c r="T276" i="9"/>
  <c r="R277" i="9"/>
  <c r="R276" i="9" s="1"/>
  <c r="P277" i="9"/>
  <c r="P276" i="9" s="1"/>
  <c r="BI275" i="9"/>
  <c r="BH275" i="9"/>
  <c r="BG275" i="9"/>
  <c r="BE275" i="9"/>
  <c r="T275" i="9"/>
  <c r="R275" i="9"/>
  <c r="P275" i="9"/>
  <c r="BI274" i="9"/>
  <c r="BH274" i="9"/>
  <c r="BG274" i="9"/>
  <c r="BE274" i="9"/>
  <c r="T274" i="9"/>
  <c r="R274" i="9"/>
  <c r="P274" i="9"/>
  <c r="BI273" i="9"/>
  <c r="BH273" i="9"/>
  <c r="BG273" i="9"/>
  <c r="BE273" i="9"/>
  <c r="T273" i="9"/>
  <c r="R273" i="9"/>
  <c r="P273" i="9"/>
  <c r="BI272" i="9"/>
  <c r="BH272" i="9"/>
  <c r="BG272" i="9"/>
  <c r="BE272" i="9"/>
  <c r="T272" i="9"/>
  <c r="R272" i="9"/>
  <c r="P272" i="9"/>
  <c r="BI271" i="9"/>
  <c r="BH271" i="9"/>
  <c r="BG271" i="9"/>
  <c r="BE271" i="9"/>
  <c r="T271" i="9"/>
  <c r="R271" i="9"/>
  <c r="P271" i="9"/>
  <c r="BI270" i="9"/>
  <c r="BH270" i="9"/>
  <c r="BG270" i="9"/>
  <c r="BE270" i="9"/>
  <c r="T270" i="9"/>
  <c r="R270" i="9"/>
  <c r="P270" i="9"/>
  <c r="BI269" i="9"/>
  <c r="BH269" i="9"/>
  <c r="BG269" i="9"/>
  <c r="BE269" i="9"/>
  <c r="T269" i="9"/>
  <c r="R269" i="9"/>
  <c r="P269" i="9"/>
  <c r="BI268" i="9"/>
  <c r="BH268" i="9"/>
  <c r="BG268" i="9"/>
  <c r="BE268" i="9"/>
  <c r="T268" i="9"/>
  <c r="R268" i="9"/>
  <c r="P268" i="9"/>
  <c r="BI267" i="9"/>
  <c r="BH267" i="9"/>
  <c r="BG267" i="9"/>
  <c r="BE267" i="9"/>
  <c r="T267" i="9"/>
  <c r="R267" i="9"/>
  <c r="P267" i="9"/>
  <c r="BI266" i="9"/>
  <c r="BH266" i="9"/>
  <c r="BG266" i="9"/>
  <c r="BE266" i="9"/>
  <c r="T266" i="9"/>
  <c r="R266" i="9"/>
  <c r="P266" i="9"/>
  <c r="BI265" i="9"/>
  <c r="BH265" i="9"/>
  <c r="BG265" i="9"/>
  <c r="BE265" i="9"/>
  <c r="T265" i="9"/>
  <c r="R265" i="9"/>
  <c r="P265" i="9"/>
  <c r="BI264" i="9"/>
  <c r="BH264" i="9"/>
  <c r="BG264" i="9"/>
  <c r="BE264" i="9"/>
  <c r="T264" i="9"/>
  <c r="R264" i="9"/>
  <c r="P264" i="9"/>
  <c r="BI263" i="9"/>
  <c r="BH263" i="9"/>
  <c r="BG263" i="9"/>
  <c r="BE263" i="9"/>
  <c r="T263" i="9"/>
  <c r="R263" i="9"/>
  <c r="P263" i="9"/>
  <c r="BI262" i="9"/>
  <c r="BH262" i="9"/>
  <c r="BG262" i="9"/>
  <c r="BE262" i="9"/>
  <c r="T262" i="9"/>
  <c r="R262" i="9"/>
  <c r="P262" i="9"/>
  <c r="BI261" i="9"/>
  <c r="BH261" i="9"/>
  <c r="BG261" i="9"/>
  <c r="BE261" i="9"/>
  <c r="T261" i="9"/>
  <c r="R261" i="9"/>
  <c r="P261" i="9"/>
  <c r="BI260" i="9"/>
  <c r="BH260" i="9"/>
  <c r="BG260" i="9"/>
  <c r="BE260" i="9"/>
  <c r="T260" i="9"/>
  <c r="R260" i="9"/>
  <c r="P260" i="9"/>
  <c r="BI259" i="9"/>
  <c r="BH259" i="9"/>
  <c r="BG259" i="9"/>
  <c r="BE259" i="9"/>
  <c r="T259" i="9"/>
  <c r="R259" i="9"/>
  <c r="P259" i="9"/>
  <c r="BI258" i="9"/>
  <c r="BH258" i="9"/>
  <c r="BG258" i="9"/>
  <c r="BE258" i="9"/>
  <c r="T258" i="9"/>
  <c r="T253" i="9" s="1"/>
  <c r="R258" i="9"/>
  <c r="P258" i="9"/>
  <c r="BI257" i="9"/>
  <c r="BH257" i="9"/>
  <c r="BG257" i="9"/>
  <c r="BE257" i="9"/>
  <c r="T257" i="9"/>
  <c r="R257" i="9"/>
  <c r="R253" i="9" s="1"/>
  <c r="P257" i="9"/>
  <c r="BI256" i="9"/>
  <c r="BH256" i="9"/>
  <c r="BG256" i="9"/>
  <c r="BE256" i="9"/>
  <c r="T256" i="9"/>
  <c r="R256" i="9"/>
  <c r="P256" i="9"/>
  <c r="BI255" i="9"/>
  <c r="BH255" i="9"/>
  <c r="BG255" i="9"/>
  <c r="BE255" i="9"/>
  <c r="T255" i="9"/>
  <c r="R255" i="9"/>
  <c r="P255" i="9"/>
  <c r="BI254" i="9"/>
  <c r="BH254" i="9"/>
  <c r="BG254" i="9"/>
  <c r="BE254" i="9"/>
  <c r="T254" i="9"/>
  <c r="R254" i="9"/>
  <c r="P254" i="9"/>
  <c r="BI252" i="9"/>
  <c r="BH252" i="9"/>
  <c r="BG252" i="9"/>
  <c r="BE252" i="9"/>
  <c r="T252" i="9"/>
  <c r="T251" i="9"/>
  <c r="R252" i="9"/>
  <c r="R251" i="9" s="1"/>
  <c r="P252" i="9"/>
  <c r="P251" i="9"/>
  <c r="BI250" i="9"/>
  <c r="BH250" i="9"/>
  <c r="BG250" i="9"/>
  <c r="BE250" i="9"/>
  <c r="T250" i="9"/>
  <c r="R250" i="9"/>
  <c r="P250" i="9"/>
  <c r="BI249" i="9"/>
  <c r="BH249" i="9"/>
  <c r="BG249" i="9"/>
  <c r="BE249" i="9"/>
  <c r="T249" i="9"/>
  <c r="R249" i="9"/>
  <c r="P249" i="9"/>
  <c r="BI248" i="9"/>
  <c r="BH248" i="9"/>
  <c r="BG248" i="9"/>
  <c r="BE248" i="9"/>
  <c r="T248" i="9"/>
  <c r="R248" i="9"/>
  <c r="P248" i="9"/>
  <c r="BI247" i="9"/>
  <c r="BH247" i="9"/>
  <c r="BG247" i="9"/>
  <c r="BE247" i="9"/>
  <c r="T247" i="9"/>
  <c r="R247" i="9"/>
  <c r="P247" i="9"/>
  <c r="BI246" i="9"/>
  <c r="BH246" i="9"/>
  <c r="BG246" i="9"/>
  <c r="BE246" i="9"/>
  <c r="T246" i="9"/>
  <c r="R246" i="9"/>
  <c r="P246" i="9"/>
  <c r="BI245" i="9"/>
  <c r="BH245" i="9"/>
  <c r="BG245" i="9"/>
  <c r="BE245" i="9"/>
  <c r="T245" i="9"/>
  <c r="R245" i="9"/>
  <c r="P245" i="9"/>
  <c r="BI244" i="9"/>
  <c r="BH244" i="9"/>
  <c r="BG244" i="9"/>
  <c r="BE244" i="9"/>
  <c r="T244" i="9"/>
  <c r="R244" i="9"/>
  <c r="P244" i="9"/>
  <c r="BI243" i="9"/>
  <c r="BH243" i="9"/>
  <c r="BG243" i="9"/>
  <c r="BE243" i="9"/>
  <c r="T243" i="9"/>
  <c r="T242" i="9" s="1"/>
  <c r="R243" i="9"/>
  <c r="P243" i="9"/>
  <c r="P242" i="9" s="1"/>
  <c r="BI241" i="9"/>
  <c r="BH241" i="9"/>
  <c r="BG241" i="9"/>
  <c r="BE241" i="9"/>
  <c r="T241" i="9"/>
  <c r="T240" i="9" s="1"/>
  <c r="R241" i="9"/>
  <c r="R240" i="9" s="1"/>
  <c r="P241" i="9"/>
  <c r="P240" i="9"/>
  <c r="BI239" i="9"/>
  <c r="BH239" i="9"/>
  <c r="BG239" i="9"/>
  <c r="BE239" i="9"/>
  <c r="T239" i="9"/>
  <c r="R239" i="9"/>
  <c r="P239" i="9"/>
  <c r="BI238" i="9"/>
  <c r="BH238" i="9"/>
  <c r="BG238" i="9"/>
  <c r="BE238" i="9"/>
  <c r="T238" i="9"/>
  <c r="R238" i="9"/>
  <c r="P238" i="9"/>
  <c r="BI237" i="9"/>
  <c r="BH237" i="9"/>
  <c r="BG237" i="9"/>
  <c r="BE237" i="9"/>
  <c r="T237" i="9"/>
  <c r="R237" i="9"/>
  <c r="P237" i="9"/>
  <c r="BI236" i="9"/>
  <c r="BH236" i="9"/>
  <c r="BG236" i="9"/>
  <c r="BE236" i="9"/>
  <c r="T236" i="9"/>
  <c r="R236" i="9"/>
  <c r="P236" i="9"/>
  <c r="BI235" i="9"/>
  <c r="BH235" i="9"/>
  <c r="BG235" i="9"/>
  <c r="BE235" i="9"/>
  <c r="T235" i="9"/>
  <c r="R235" i="9"/>
  <c r="P235" i="9"/>
  <c r="BI234" i="9"/>
  <c r="BH234" i="9"/>
  <c r="BG234" i="9"/>
  <c r="BE234" i="9"/>
  <c r="T234" i="9"/>
  <c r="R234" i="9"/>
  <c r="P234" i="9"/>
  <c r="BI233" i="9"/>
  <c r="BH233" i="9"/>
  <c r="BG233" i="9"/>
  <c r="BE233" i="9"/>
  <c r="T233" i="9"/>
  <c r="R233" i="9"/>
  <c r="P233" i="9"/>
  <c r="BI232" i="9"/>
  <c r="BH232" i="9"/>
  <c r="BG232" i="9"/>
  <c r="BE232" i="9"/>
  <c r="T232" i="9"/>
  <c r="R232" i="9"/>
  <c r="P232" i="9"/>
  <c r="P225" i="9" s="1"/>
  <c r="BI231" i="9"/>
  <c r="BH231" i="9"/>
  <c r="BG231" i="9"/>
  <c r="BE231" i="9"/>
  <c r="T231" i="9"/>
  <c r="R231" i="9"/>
  <c r="P231" i="9"/>
  <c r="BI230" i="9"/>
  <c r="BH230" i="9"/>
  <c r="BG230" i="9"/>
  <c r="BE230" i="9"/>
  <c r="T230" i="9"/>
  <c r="R230" i="9"/>
  <c r="P230" i="9"/>
  <c r="BI229" i="9"/>
  <c r="BH229" i="9"/>
  <c r="BG229" i="9"/>
  <c r="BE229" i="9"/>
  <c r="T229" i="9"/>
  <c r="R229" i="9"/>
  <c r="P229" i="9"/>
  <c r="BI228" i="9"/>
  <c r="BH228" i="9"/>
  <c r="BG228" i="9"/>
  <c r="BE228" i="9"/>
  <c r="T228" i="9"/>
  <c r="R228" i="9"/>
  <c r="P228" i="9"/>
  <c r="BI227" i="9"/>
  <c r="BH227" i="9"/>
  <c r="BG227" i="9"/>
  <c r="BE227" i="9"/>
  <c r="T227" i="9"/>
  <c r="R227" i="9"/>
  <c r="P227" i="9"/>
  <c r="BI226" i="9"/>
  <c r="BH226" i="9"/>
  <c r="BG226" i="9"/>
  <c r="BE226" i="9"/>
  <c r="T226" i="9"/>
  <c r="R226" i="9"/>
  <c r="P226" i="9"/>
  <c r="BI224" i="9"/>
  <c r="BH224" i="9"/>
  <c r="BG224" i="9"/>
  <c r="BE224" i="9"/>
  <c r="T224" i="9"/>
  <c r="T223" i="9"/>
  <c r="R224" i="9"/>
  <c r="R223" i="9"/>
  <c r="P224" i="9"/>
  <c r="P223" i="9"/>
  <c r="BI222" i="9"/>
  <c r="BH222" i="9"/>
  <c r="BG222" i="9"/>
  <c r="BE222" i="9"/>
  <c r="T222" i="9"/>
  <c r="R222" i="9"/>
  <c r="P222" i="9"/>
  <c r="BI221" i="9"/>
  <c r="BH221" i="9"/>
  <c r="BG221" i="9"/>
  <c r="BE221" i="9"/>
  <c r="T221" i="9"/>
  <c r="R221" i="9"/>
  <c r="P221" i="9"/>
  <c r="BI220" i="9"/>
  <c r="BH220" i="9"/>
  <c r="BG220" i="9"/>
  <c r="BE220" i="9"/>
  <c r="T220" i="9"/>
  <c r="R220" i="9"/>
  <c r="P220" i="9"/>
  <c r="BI219" i="9"/>
  <c r="BH219" i="9"/>
  <c r="BG219" i="9"/>
  <c r="BE219" i="9"/>
  <c r="T219" i="9"/>
  <c r="R219" i="9"/>
  <c r="P219" i="9"/>
  <c r="BI218" i="9"/>
  <c r="BH218" i="9"/>
  <c r="BG218" i="9"/>
  <c r="BE218" i="9"/>
  <c r="T218" i="9"/>
  <c r="R218" i="9"/>
  <c r="P218" i="9"/>
  <c r="BI217" i="9"/>
  <c r="BH217" i="9"/>
  <c r="BG217" i="9"/>
  <c r="BE217" i="9"/>
  <c r="T217" i="9"/>
  <c r="R217" i="9"/>
  <c r="P217" i="9"/>
  <c r="BI216" i="9"/>
  <c r="BH216" i="9"/>
  <c r="BG216" i="9"/>
  <c r="BE216" i="9"/>
  <c r="T216" i="9"/>
  <c r="R216" i="9"/>
  <c r="P216" i="9"/>
  <c r="BI215" i="9"/>
  <c r="BH215" i="9"/>
  <c r="BG215" i="9"/>
  <c r="BE215" i="9"/>
  <c r="T215" i="9"/>
  <c r="R215" i="9"/>
  <c r="P215" i="9"/>
  <c r="BI214" i="9"/>
  <c r="BH214" i="9"/>
  <c r="BG214" i="9"/>
  <c r="BE214" i="9"/>
  <c r="T214" i="9"/>
  <c r="R214" i="9"/>
  <c r="P214" i="9"/>
  <c r="BI213" i="9"/>
  <c r="BH213" i="9"/>
  <c r="BG213" i="9"/>
  <c r="BE213" i="9"/>
  <c r="T213" i="9"/>
  <c r="R213" i="9"/>
  <c r="P213" i="9"/>
  <c r="BI212" i="9"/>
  <c r="BH212" i="9"/>
  <c r="BG212" i="9"/>
  <c r="BE212" i="9"/>
  <c r="T212" i="9"/>
  <c r="R212" i="9"/>
  <c r="P212" i="9"/>
  <c r="BI211" i="9"/>
  <c r="BH211" i="9"/>
  <c r="BG211" i="9"/>
  <c r="BE211" i="9"/>
  <c r="T211" i="9"/>
  <c r="R211" i="9"/>
  <c r="P211" i="9"/>
  <c r="BI210" i="9"/>
  <c r="BH210" i="9"/>
  <c r="BG210" i="9"/>
  <c r="BE210" i="9"/>
  <c r="T210" i="9"/>
  <c r="R210" i="9"/>
  <c r="P210" i="9"/>
  <c r="BI209" i="9"/>
  <c r="BH209" i="9"/>
  <c r="BG209" i="9"/>
  <c r="BE209" i="9"/>
  <c r="T209" i="9"/>
  <c r="R209" i="9"/>
  <c r="P209" i="9"/>
  <c r="BI208" i="9"/>
  <c r="BH208" i="9"/>
  <c r="BG208" i="9"/>
  <c r="BE208" i="9"/>
  <c r="T208" i="9"/>
  <c r="R208" i="9"/>
  <c r="P208" i="9"/>
  <c r="BI207" i="9"/>
  <c r="BH207" i="9"/>
  <c r="BG207" i="9"/>
  <c r="BE207" i="9"/>
  <c r="T207" i="9"/>
  <c r="R207" i="9"/>
  <c r="P207" i="9"/>
  <c r="BI206" i="9"/>
  <c r="BH206" i="9"/>
  <c r="BG206" i="9"/>
  <c r="BE206" i="9"/>
  <c r="T206" i="9"/>
  <c r="R206" i="9"/>
  <c r="P206" i="9"/>
  <c r="BI205" i="9"/>
  <c r="BH205" i="9"/>
  <c r="BG205" i="9"/>
  <c r="BE205" i="9"/>
  <c r="T205" i="9"/>
  <c r="R205" i="9"/>
  <c r="P205" i="9"/>
  <c r="BI204" i="9"/>
  <c r="BH204" i="9"/>
  <c r="BG204" i="9"/>
  <c r="BE204" i="9"/>
  <c r="T204" i="9"/>
  <c r="R204" i="9"/>
  <c r="P204" i="9"/>
  <c r="BI203" i="9"/>
  <c r="BH203" i="9"/>
  <c r="BG203" i="9"/>
  <c r="BE203" i="9"/>
  <c r="T203" i="9"/>
  <c r="R203" i="9"/>
  <c r="P203" i="9"/>
  <c r="BI202" i="9"/>
  <c r="BH202" i="9"/>
  <c r="BG202" i="9"/>
  <c r="BE202" i="9"/>
  <c r="T202" i="9"/>
  <c r="R202" i="9"/>
  <c r="P202" i="9"/>
  <c r="BI201" i="9"/>
  <c r="BH201" i="9"/>
  <c r="BG201" i="9"/>
  <c r="BE201" i="9"/>
  <c r="T201" i="9"/>
  <c r="R201" i="9"/>
  <c r="P201" i="9"/>
  <c r="BI200" i="9"/>
  <c r="BH200" i="9"/>
  <c r="BG200" i="9"/>
  <c r="BE200" i="9"/>
  <c r="T200" i="9"/>
  <c r="R200" i="9"/>
  <c r="P200" i="9"/>
  <c r="BI199" i="9"/>
  <c r="BH199" i="9"/>
  <c r="BG199" i="9"/>
  <c r="BE199" i="9"/>
  <c r="T199" i="9"/>
  <c r="R199" i="9"/>
  <c r="P199" i="9"/>
  <c r="BI198" i="9"/>
  <c r="BH198" i="9"/>
  <c r="BG198" i="9"/>
  <c r="BE198" i="9"/>
  <c r="T198" i="9"/>
  <c r="R198" i="9"/>
  <c r="P198" i="9"/>
  <c r="BI197" i="9"/>
  <c r="BH197" i="9"/>
  <c r="BG197" i="9"/>
  <c r="BE197" i="9"/>
  <c r="T197" i="9"/>
  <c r="T196" i="9" s="1"/>
  <c r="R197" i="9"/>
  <c r="R196" i="9" s="1"/>
  <c r="P197" i="9"/>
  <c r="P196" i="9"/>
  <c r="BI195" i="9"/>
  <c r="BH195" i="9"/>
  <c r="BG195" i="9"/>
  <c r="BE195" i="9"/>
  <c r="T195" i="9"/>
  <c r="R195" i="9"/>
  <c r="P195" i="9"/>
  <c r="F188" i="9"/>
  <c r="E186" i="9"/>
  <c r="F93" i="9"/>
  <c r="E91" i="9"/>
  <c r="J28" i="9"/>
  <c r="E28" i="9"/>
  <c r="J191" i="9" s="1"/>
  <c r="J27" i="9"/>
  <c r="J25" i="9"/>
  <c r="E25" i="9"/>
  <c r="J190" i="9" s="1"/>
  <c r="J24" i="9"/>
  <c r="J22" i="9"/>
  <c r="E22" i="9"/>
  <c r="F96" i="9" s="1"/>
  <c r="J21" i="9"/>
  <c r="J19" i="9"/>
  <c r="E19" i="9"/>
  <c r="F95" i="9" s="1"/>
  <c r="J18" i="9"/>
  <c r="J16" i="9"/>
  <c r="J188" i="9" s="1"/>
  <c r="E7" i="9"/>
  <c r="E180" i="9"/>
  <c r="J41" i="8"/>
  <c r="J40" i="8"/>
  <c r="AY103" i="1" s="1"/>
  <c r="J39" i="8"/>
  <c r="AX103" i="1" s="1"/>
  <c r="BI286" i="8"/>
  <c r="BH286" i="8"/>
  <c r="BG286" i="8"/>
  <c r="BE286" i="8"/>
  <c r="T286" i="8"/>
  <c r="R286" i="8"/>
  <c r="P286" i="8"/>
  <c r="BI285" i="8"/>
  <c r="BH285" i="8"/>
  <c r="BG285" i="8"/>
  <c r="BE285" i="8"/>
  <c r="T285" i="8"/>
  <c r="R285" i="8"/>
  <c r="P285" i="8"/>
  <c r="BI284" i="8"/>
  <c r="BH284" i="8"/>
  <c r="BG284" i="8"/>
  <c r="BE284" i="8"/>
  <c r="T284" i="8"/>
  <c r="R284" i="8"/>
  <c r="P284" i="8"/>
  <c r="BI283" i="8"/>
  <c r="BH283" i="8"/>
  <c r="BG283" i="8"/>
  <c r="BE283" i="8"/>
  <c r="T283" i="8"/>
  <c r="R283" i="8"/>
  <c r="P283" i="8"/>
  <c r="BI282" i="8"/>
  <c r="BH282" i="8"/>
  <c r="BG282" i="8"/>
  <c r="BE282" i="8"/>
  <c r="T282" i="8"/>
  <c r="R282" i="8"/>
  <c r="P282" i="8"/>
  <c r="BI281" i="8"/>
  <c r="BH281" i="8"/>
  <c r="BG281" i="8"/>
  <c r="BE281" i="8"/>
  <c r="T281" i="8"/>
  <c r="R281" i="8"/>
  <c r="P281" i="8"/>
  <c r="BI280" i="8"/>
  <c r="BH280" i="8"/>
  <c r="BG280" i="8"/>
  <c r="BE280" i="8"/>
  <c r="T280" i="8"/>
  <c r="R280" i="8"/>
  <c r="P280" i="8"/>
  <c r="BI279" i="8"/>
  <c r="BH279" i="8"/>
  <c r="BG279" i="8"/>
  <c r="BE279" i="8"/>
  <c r="T279" i="8"/>
  <c r="R279" i="8"/>
  <c r="P279" i="8"/>
  <c r="BI278" i="8"/>
  <c r="BH278" i="8"/>
  <c r="BG278" i="8"/>
  <c r="BE278" i="8"/>
  <c r="T278" i="8"/>
  <c r="R278" i="8"/>
  <c r="P278" i="8"/>
  <c r="BI275" i="8"/>
  <c r="BH275" i="8"/>
  <c r="BG275" i="8"/>
  <c r="BE275" i="8"/>
  <c r="T275" i="8"/>
  <c r="R275" i="8"/>
  <c r="P275" i="8"/>
  <c r="BI274" i="8"/>
  <c r="BH274" i="8"/>
  <c r="BG274" i="8"/>
  <c r="BE274" i="8"/>
  <c r="T274" i="8"/>
  <c r="R274" i="8"/>
  <c r="P274" i="8"/>
  <c r="BI273" i="8"/>
  <c r="BH273" i="8"/>
  <c r="BG273" i="8"/>
  <c r="BE273" i="8"/>
  <c r="T273" i="8"/>
  <c r="R273" i="8"/>
  <c r="P273" i="8"/>
  <c r="BI272" i="8"/>
  <c r="BH272" i="8"/>
  <c r="BG272" i="8"/>
  <c r="BE272" i="8"/>
  <c r="T272" i="8"/>
  <c r="R272" i="8"/>
  <c r="P272" i="8"/>
  <c r="BI271" i="8"/>
  <c r="BH271" i="8"/>
  <c r="BG271" i="8"/>
  <c r="BE271" i="8"/>
  <c r="T271" i="8"/>
  <c r="R271" i="8"/>
  <c r="P271" i="8"/>
  <c r="BI270" i="8"/>
  <c r="BH270" i="8"/>
  <c r="BG270" i="8"/>
  <c r="BE270" i="8"/>
  <c r="T270" i="8"/>
  <c r="R270" i="8"/>
  <c r="P270" i="8"/>
  <c r="BI268" i="8"/>
  <c r="BH268" i="8"/>
  <c r="BG268" i="8"/>
  <c r="BE268" i="8"/>
  <c r="T268" i="8"/>
  <c r="R268" i="8"/>
  <c r="P268" i="8"/>
  <c r="BI267" i="8"/>
  <c r="BH267" i="8"/>
  <c r="BG267" i="8"/>
  <c r="BE267" i="8"/>
  <c r="T267" i="8"/>
  <c r="R267" i="8"/>
  <c r="P267" i="8"/>
  <c r="BI266" i="8"/>
  <c r="BH266" i="8"/>
  <c r="BG266" i="8"/>
  <c r="BE266" i="8"/>
  <c r="T266" i="8"/>
  <c r="R266" i="8"/>
  <c r="P266" i="8"/>
  <c r="BI265" i="8"/>
  <c r="BH265" i="8"/>
  <c r="BG265" i="8"/>
  <c r="BE265" i="8"/>
  <c r="T265" i="8"/>
  <c r="R265" i="8"/>
  <c r="P265" i="8"/>
  <c r="BI263" i="8"/>
  <c r="BH263" i="8"/>
  <c r="BG263" i="8"/>
  <c r="BE263" i="8"/>
  <c r="T263" i="8"/>
  <c r="R263" i="8"/>
  <c r="P263" i="8"/>
  <c r="BI262" i="8"/>
  <c r="BH262" i="8"/>
  <c r="BG262" i="8"/>
  <c r="BE262" i="8"/>
  <c r="T262" i="8"/>
  <c r="R262" i="8"/>
  <c r="P262" i="8"/>
  <c r="BI261" i="8"/>
  <c r="BH261" i="8"/>
  <c r="BG261" i="8"/>
  <c r="BE261" i="8"/>
  <c r="T261" i="8"/>
  <c r="R261" i="8"/>
  <c r="P261" i="8"/>
  <c r="BI260" i="8"/>
  <c r="BH260" i="8"/>
  <c r="BG260" i="8"/>
  <c r="BE260" i="8"/>
  <c r="T260" i="8"/>
  <c r="R260" i="8"/>
  <c r="P260" i="8"/>
  <c r="BI259" i="8"/>
  <c r="BH259" i="8"/>
  <c r="BG259" i="8"/>
  <c r="BE259" i="8"/>
  <c r="T259" i="8"/>
  <c r="R259" i="8"/>
  <c r="P259" i="8"/>
  <c r="BI258" i="8"/>
  <c r="BH258" i="8"/>
  <c r="BG258" i="8"/>
  <c r="BE258" i="8"/>
  <c r="T258" i="8"/>
  <c r="R258" i="8"/>
  <c r="P258" i="8"/>
  <c r="BI257" i="8"/>
  <c r="BH257" i="8"/>
  <c r="BG257" i="8"/>
  <c r="BE257" i="8"/>
  <c r="T257" i="8"/>
  <c r="R257" i="8"/>
  <c r="P257" i="8"/>
  <c r="BI256" i="8"/>
  <c r="BH256" i="8"/>
  <c r="BG256" i="8"/>
  <c r="BE256" i="8"/>
  <c r="T256" i="8"/>
  <c r="R256" i="8"/>
  <c r="P256" i="8"/>
  <c r="BI255" i="8"/>
  <c r="BH255" i="8"/>
  <c r="BG255" i="8"/>
  <c r="BE255" i="8"/>
  <c r="T255" i="8"/>
  <c r="R255" i="8"/>
  <c r="P255" i="8"/>
  <c r="BI254" i="8"/>
  <c r="BH254" i="8"/>
  <c r="BG254" i="8"/>
  <c r="BE254" i="8"/>
  <c r="T254" i="8"/>
  <c r="R254" i="8"/>
  <c r="P254" i="8"/>
  <c r="BI253" i="8"/>
  <c r="BH253" i="8"/>
  <c r="BG253" i="8"/>
  <c r="BE253" i="8"/>
  <c r="T253" i="8"/>
  <c r="R253" i="8"/>
  <c r="P253" i="8"/>
  <c r="BI252" i="8"/>
  <c r="BH252" i="8"/>
  <c r="BG252" i="8"/>
  <c r="BE252" i="8"/>
  <c r="T252" i="8"/>
  <c r="R252" i="8"/>
  <c r="P252" i="8"/>
  <c r="BI251" i="8"/>
  <c r="BH251" i="8"/>
  <c r="BG251" i="8"/>
  <c r="BE251" i="8"/>
  <c r="T251" i="8"/>
  <c r="R251" i="8"/>
  <c r="P251" i="8"/>
  <c r="BI250" i="8"/>
  <c r="BH250" i="8"/>
  <c r="BG250" i="8"/>
  <c r="BE250" i="8"/>
  <c r="T250" i="8"/>
  <c r="R250" i="8"/>
  <c r="P250" i="8"/>
  <c r="BI249" i="8"/>
  <c r="BH249" i="8"/>
  <c r="BG249" i="8"/>
  <c r="BE249" i="8"/>
  <c r="T249" i="8"/>
  <c r="R249" i="8"/>
  <c r="P249" i="8"/>
  <c r="BI248" i="8"/>
  <c r="BH248" i="8"/>
  <c r="BG248" i="8"/>
  <c r="BE248" i="8"/>
  <c r="T248" i="8"/>
  <c r="R248" i="8"/>
  <c r="P248" i="8"/>
  <c r="BI247" i="8"/>
  <c r="BH247" i="8"/>
  <c r="BG247" i="8"/>
  <c r="BE247" i="8"/>
  <c r="T247" i="8"/>
  <c r="R247" i="8"/>
  <c r="P247" i="8"/>
  <c r="BI246" i="8"/>
  <c r="BH246" i="8"/>
  <c r="BG246" i="8"/>
  <c r="BE246" i="8"/>
  <c r="T246" i="8"/>
  <c r="R246" i="8"/>
  <c r="P246" i="8"/>
  <c r="BI245" i="8"/>
  <c r="BH245" i="8"/>
  <c r="BG245" i="8"/>
  <c r="BE245" i="8"/>
  <c r="T245" i="8"/>
  <c r="R245" i="8"/>
  <c r="P245" i="8"/>
  <c r="BI244" i="8"/>
  <c r="BH244" i="8"/>
  <c r="BG244" i="8"/>
  <c r="BE244" i="8"/>
  <c r="T244" i="8"/>
  <c r="R244" i="8"/>
  <c r="P244" i="8"/>
  <c r="BI243" i="8"/>
  <c r="BH243" i="8"/>
  <c r="BG243" i="8"/>
  <c r="BE243" i="8"/>
  <c r="T243" i="8"/>
  <c r="R243" i="8"/>
  <c r="P243" i="8"/>
  <c r="BI242" i="8"/>
  <c r="BH242" i="8"/>
  <c r="BG242" i="8"/>
  <c r="BE242" i="8"/>
  <c r="T242" i="8"/>
  <c r="R242" i="8"/>
  <c r="P242" i="8"/>
  <c r="BI241" i="8"/>
  <c r="BH241" i="8"/>
  <c r="BG241" i="8"/>
  <c r="BE241" i="8"/>
  <c r="T241" i="8"/>
  <c r="R241" i="8"/>
  <c r="P241" i="8"/>
  <c r="BI240" i="8"/>
  <c r="BH240" i="8"/>
  <c r="BG240" i="8"/>
  <c r="BE240" i="8"/>
  <c r="T240" i="8"/>
  <c r="R240" i="8"/>
  <c r="P240" i="8"/>
  <c r="BI239" i="8"/>
  <c r="BH239" i="8"/>
  <c r="BG239" i="8"/>
  <c r="BE239" i="8"/>
  <c r="T239" i="8"/>
  <c r="R239" i="8"/>
  <c r="P239" i="8"/>
  <c r="BI238" i="8"/>
  <c r="BH238" i="8"/>
  <c r="BG238" i="8"/>
  <c r="BE238" i="8"/>
  <c r="T238" i="8"/>
  <c r="R238" i="8"/>
  <c r="P238" i="8"/>
  <c r="BI237" i="8"/>
  <c r="BH237" i="8"/>
  <c r="BG237" i="8"/>
  <c r="BE237" i="8"/>
  <c r="T237" i="8"/>
  <c r="R237" i="8"/>
  <c r="P237" i="8"/>
  <c r="BI236" i="8"/>
  <c r="BH236" i="8"/>
  <c r="BG236" i="8"/>
  <c r="BE236" i="8"/>
  <c r="T236" i="8"/>
  <c r="R236" i="8"/>
  <c r="P236" i="8"/>
  <c r="BI235" i="8"/>
  <c r="BH235" i="8"/>
  <c r="BG235" i="8"/>
  <c r="BE235" i="8"/>
  <c r="T235" i="8"/>
  <c r="R235" i="8"/>
  <c r="P235" i="8"/>
  <c r="BI234" i="8"/>
  <c r="BH234" i="8"/>
  <c r="BG234" i="8"/>
  <c r="BE234" i="8"/>
  <c r="T234" i="8"/>
  <c r="R234" i="8"/>
  <c r="P234" i="8"/>
  <c r="BI233" i="8"/>
  <c r="BH233" i="8"/>
  <c r="BG233" i="8"/>
  <c r="BE233" i="8"/>
  <c r="T233" i="8"/>
  <c r="R233" i="8"/>
  <c r="P233" i="8"/>
  <c r="BI232" i="8"/>
  <c r="BH232" i="8"/>
  <c r="BG232" i="8"/>
  <c r="BE232" i="8"/>
  <c r="T232" i="8"/>
  <c r="R232" i="8"/>
  <c r="P232" i="8"/>
  <c r="BI231" i="8"/>
  <c r="BH231" i="8"/>
  <c r="BG231" i="8"/>
  <c r="BE231" i="8"/>
  <c r="T231" i="8"/>
  <c r="R231" i="8"/>
  <c r="P231" i="8"/>
  <c r="BI230" i="8"/>
  <c r="BH230" i="8"/>
  <c r="BG230" i="8"/>
  <c r="BE230" i="8"/>
  <c r="T230" i="8"/>
  <c r="R230" i="8"/>
  <c r="P230" i="8"/>
  <c r="BI229" i="8"/>
  <c r="BH229" i="8"/>
  <c r="BG229" i="8"/>
  <c r="BE229" i="8"/>
  <c r="T229" i="8"/>
  <c r="R229" i="8"/>
  <c r="P229" i="8"/>
  <c r="BI228" i="8"/>
  <c r="BH228" i="8"/>
  <c r="BG228" i="8"/>
  <c r="BE228" i="8"/>
  <c r="T228" i="8"/>
  <c r="R228" i="8"/>
  <c r="P228" i="8"/>
  <c r="BI227" i="8"/>
  <c r="BH227" i="8"/>
  <c r="BG227" i="8"/>
  <c r="BE227" i="8"/>
  <c r="T227" i="8"/>
  <c r="R227" i="8"/>
  <c r="P227" i="8"/>
  <c r="BI226" i="8"/>
  <c r="BH226" i="8"/>
  <c r="BG226" i="8"/>
  <c r="BE226" i="8"/>
  <c r="T226" i="8"/>
  <c r="R226" i="8"/>
  <c r="P226" i="8"/>
  <c r="BI225" i="8"/>
  <c r="BH225" i="8"/>
  <c r="BG225" i="8"/>
  <c r="BE225" i="8"/>
  <c r="T225" i="8"/>
  <c r="R225" i="8"/>
  <c r="P225" i="8"/>
  <c r="BI224" i="8"/>
  <c r="BH224" i="8"/>
  <c r="BG224" i="8"/>
  <c r="BE224" i="8"/>
  <c r="T224" i="8"/>
  <c r="R224" i="8"/>
  <c r="P224" i="8"/>
  <c r="BI223" i="8"/>
  <c r="BH223" i="8"/>
  <c r="BG223" i="8"/>
  <c r="BE223" i="8"/>
  <c r="T223" i="8"/>
  <c r="R223" i="8"/>
  <c r="P223" i="8"/>
  <c r="BI222" i="8"/>
  <c r="BH222" i="8"/>
  <c r="BG222" i="8"/>
  <c r="BE222" i="8"/>
  <c r="T222" i="8"/>
  <c r="R222" i="8"/>
  <c r="P222" i="8"/>
  <c r="BI221" i="8"/>
  <c r="BH221" i="8"/>
  <c r="BG221" i="8"/>
  <c r="BE221" i="8"/>
  <c r="T221" i="8"/>
  <c r="R221" i="8"/>
  <c r="P221" i="8"/>
  <c r="BI220" i="8"/>
  <c r="BH220" i="8"/>
  <c r="BG220" i="8"/>
  <c r="BE220" i="8"/>
  <c r="T220" i="8"/>
  <c r="R220" i="8"/>
  <c r="P220" i="8"/>
  <c r="BI218" i="8"/>
  <c r="BH218" i="8"/>
  <c r="BG218" i="8"/>
  <c r="BE218" i="8"/>
  <c r="T218" i="8"/>
  <c r="R218" i="8"/>
  <c r="P218" i="8"/>
  <c r="BI217" i="8"/>
  <c r="BH217" i="8"/>
  <c r="BG217" i="8"/>
  <c r="BE217" i="8"/>
  <c r="T217" i="8"/>
  <c r="R217" i="8"/>
  <c r="P217" i="8"/>
  <c r="BI216" i="8"/>
  <c r="BH216" i="8"/>
  <c r="BG216" i="8"/>
  <c r="BE216" i="8"/>
  <c r="T216" i="8"/>
  <c r="R216" i="8"/>
  <c r="P216" i="8"/>
  <c r="BI215" i="8"/>
  <c r="BH215" i="8"/>
  <c r="BG215" i="8"/>
  <c r="BE215" i="8"/>
  <c r="T215" i="8"/>
  <c r="R215" i="8"/>
  <c r="P215" i="8"/>
  <c r="BI214" i="8"/>
  <c r="BH214" i="8"/>
  <c r="BG214" i="8"/>
  <c r="BE214" i="8"/>
  <c r="T214" i="8"/>
  <c r="R214" i="8"/>
  <c r="P214" i="8"/>
  <c r="BI213" i="8"/>
  <c r="BH213" i="8"/>
  <c r="BG213" i="8"/>
  <c r="BE213" i="8"/>
  <c r="T213" i="8"/>
  <c r="R213" i="8"/>
  <c r="P213" i="8"/>
  <c r="BI212" i="8"/>
  <c r="BH212" i="8"/>
  <c r="BG212" i="8"/>
  <c r="BE212" i="8"/>
  <c r="T212" i="8"/>
  <c r="R212" i="8"/>
  <c r="P212" i="8"/>
  <c r="BI211" i="8"/>
  <c r="BH211" i="8"/>
  <c r="BG211" i="8"/>
  <c r="BE211" i="8"/>
  <c r="T211" i="8"/>
  <c r="R211" i="8"/>
  <c r="P211" i="8"/>
  <c r="BI210" i="8"/>
  <c r="BH210" i="8"/>
  <c r="BG210" i="8"/>
  <c r="BE210" i="8"/>
  <c r="T210" i="8"/>
  <c r="R210" i="8"/>
  <c r="P210" i="8"/>
  <c r="BI209" i="8"/>
  <c r="BH209" i="8"/>
  <c r="BG209" i="8"/>
  <c r="BE209" i="8"/>
  <c r="T209" i="8"/>
  <c r="R209" i="8"/>
  <c r="P209" i="8"/>
  <c r="BI208" i="8"/>
  <c r="BH208" i="8"/>
  <c r="BG208" i="8"/>
  <c r="BE208" i="8"/>
  <c r="T208" i="8"/>
  <c r="R208" i="8"/>
  <c r="P208" i="8"/>
  <c r="BI207" i="8"/>
  <c r="BH207" i="8"/>
  <c r="BG207" i="8"/>
  <c r="BE207" i="8"/>
  <c r="T207" i="8"/>
  <c r="R207" i="8"/>
  <c r="P207" i="8"/>
  <c r="BI206" i="8"/>
  <c r="BH206" i="8"/>
  <c r="BG206" i="8"/>
  <c r="BE206" i="8"/>
  <c r="T206" i="8"/>
  <c r="R206" i="8"/>
  <c r="P206" i="8"/>
  <c r="BI205" i="8"/>
  <c r="BH205" i="8"/>
  <c r="BG205" i="8"/>
  <c r="BE205" i="8"/>
  <c r="T205" i="8"/>
  <c r="R205" i="8"/>
  <c r="P205" i="8"/>
  <c r="BI204" i="8"/>
  <c r="BH204" i="8"/>
  <c r="BG204" i="8"/>
  <c r="BE204" i="8"/>
  <c r="T204" i="8"/>
  <c r="R204" i="8"/>
  <c r="P204" i="8"/>
  <c r="BI203" i="8"/>
  <c r="BH203" i="8"/>
  <c r="BG203" i="8"/>
  <c r="BE203" i="8"/>
  <c r="T203" i="8"/>
  <c r="R203" i="8"/>
  <c r="P203" i="8"/>
  <c r="BI202" i="8"/>
  <c r="BH202" i="8"/>
  <c r="BG202" i="8"/>
  <c r="BE202" i="8"/>
  <c r="T202" i="8"/>
  <c r="R202" i="8"/>
  <c r="P202" i="8"/>
  <c r="BI201" i="8"/>
  <c r="BH201" i="8"/>
  <c r="BG201" i="8"/>
  <c r="BE201" i="8"/>
  <c r="T201" i="8"/>
  <c r="R201" i="8"/>
  <c r="P201" i="8"/>
  <c r="BI200" i="8"/>
  <c r="BH200" i="8"/>
  <c r="BG200" i="8"/>
  <c r="BE200" i="8"/>
  <c r="T200" i="8"/>
  <c r="R200" i="8"/>
  <c r="P200" i="8"/>
  <c r="BI199" i="8"/>
  <c r="BH199" i="8"/>
  <c r="BG199" i="8"/>
  <c r="BE199" i="8"/>
  <c r="T199" i="8"/>
  <c r="R199" i="8"/>
  <c r="P199" i="8"/>
  <c r="BI198" i="8"/>
  <c r="BH198" i="8"/>
  <c r="BG198" i="8"/>
  <c r="BE198" i="8"/>
  <c r="T198" i="8"/>
  <c r="R198" i="8"/>
  <c r="P198" i="8"/>
  <c r="BI197" i="8"/>
  <c r="BH197" i="8"/>
  <c r="BG197" i="8"/>
  <c r="BE197" i="8"/>
  <c r="T197" i="8"/>
  <c r="R197" i="8"/>
  <c r="P197" i="8"/>
  <c r="BI196" i="8"/>
  <c r="BH196" i="8"/>
  <c r="BG196" i="8"/>
  <c r="BE196" i="8"/>
  <c r="T196" i="8"/>
  <c r="R196" i="8"/>
  <c r="P196" i="8"/>
  <c r="BI195" i="8"/>
  <c r="BH195" i="8"/>
  <c r="BG195" i="8"/>
  <c r="BE195" i="8"/>
  <c r="T195" i="8"/>
  <c r="R195" i="8"/>
  <c r="P195" i="8"/>
  <c r="BI194" i="8"/>
  <c r="BH194" i="8"/>
  <c r="BG194" i="8"/>
  <c r="BE194" i="8"/>
  <c r="T194" i="8"/>
  <c r="R194" i="8"/>
  <c r="P194" i="8"/>
  <c r="BI193" i="8"/>
  <c r="BH193" i="8"/>
  <c r="BG193" i="8"/>
  <c r="BE193" i="8"/>
  <c r="T193" i="8"/>
  <c r="R193" i="8"/>
  <c r="P193" i="8"/>
  <c r="BI192" i="8"/>
  <c r="BH192" i="8"/>
  <c r="BG192" i="8"/>
  <c r="BE192" i="8"/>
  <c r="T192" i="8"/>
  <c r="R192" i="8"/>
  <c r="P192" i="8"/>
  <c r="BI191" i="8"/>
  <c r="BH191" i="8"/>
  <c r="BG191" i="8"/>
  <c r="BE191" i="8"/>
  <c r="T191" i="8"/>
  <c r="R191" i="8"/>
  <c r="P191" i="8"/>
  <c r="BI190" i="8"/>
  <c r="BH190" i="8"/>
  <c r="BG190" i="8"/>
  <c r="BE190" i="8"/>
  <c r="T190" i="8"/>
  <c r="R190" i="8"/>
  <c r="P190" i="8"/>
  <c r="BI189" i="8"/>
  <c r="BH189" i="8"/>
  <c r="BG189" i="8"/>
  <c r="BE189" i="8"/>
  <c r="T189" i="8"/>
  <c r="R189" i="8"/>
  <c r="P189" i="8"/>
  <c r="BI188" i="8"/>
  <c r="BH188" i="8"/>
  <c r="BG188" i="8"/>
  <c r="BE188" i="8"/>
  <c r="T188" i="8"/>
  <c r="R188" i="8"/>
  <c r="P188" i="8"/>
  <c r="BI187" i="8"/>
  <c r="BH187" i="8"/>
  <c r="BG187" i="8"/>
  <c r="BE187" i="8"/>
  <c r="T187" i="8"/>
  <c r="R187" i="8"/>
  <c r="P187" i="8"/>
  <c r="BI186" i="8"/>
  <c r="BH186" i="8"/>
  <c r="BG186" i="8"/>
  <c r="BE186" i="8"/>
  <c r="T186" i="8"/>
  <c r="R186" i="8"/>
  <c r="P186" i="8"/>
  <c r="BI185" i="8"/>
  <c r="BH185" i="8"/>
  <c r="BG185" i="8"/>
  <c r="BE185" i="8"/>
  <c r="T185" i="8"/>
  <c r="R185" i="8"/>
  <c r="P185" i="8"/>
  <c r="BI183" i="8"/>
  <c r="BH183" i="8"/>
  <c r="BG183" i="8"/>
  <c r="BE183" i="8"/>
  <c r="T183" i="8"/>
  <c r="R183" i="8"/>
  <c r="P183" i="8"/>
  <c r="BI182" i="8"/>
  <c r="BH182" i="8"/>
  <c r="BG182" i="8"/>
  <c r="BE182" i="8"/>
  <c r="T182" i="8"/>
  <c r="R182" i="8"/>
  <c r="P182" i="8"/>
  <c r="BI181" i="8"/>
  <c r="BH181" i="8"/>
  <c r="BG181" i="8"/>
  <c r="BE181" i="8"/>
  <c r="T181" i="8"/>
  <c r="R181" i="8"/>
  <c r="P181" i="8"/>
  <c r="BI180" i="8"/>
  <c r="BH180" i="8"/>
  <c r="BG180" i="8"/>
  <c r="BE180" i="8"/>
  <c r="T180" i="8"/>
  <c r="R180" i="8"/>
  <c r="P180" i="8"/>
  <c r="BI179" i="8"/>
  <c r="BH179" i="8"/>
  <c r="BG179" i="8"/>
  <c r="BE179" i="8"/>
  <c r="T179" i="8"/>
  <c r="R179" i="8"/>
  <c r="P179" i="8"/>
  <c r="BI178" i="8"/>
  <c r="BH178" i="8"/>
  <c r="BG178" i="8"/>
  <c r="BE178" i="8"/>
  <c r="T178" i="8"/>
  <c r="R178" i="8"/>
  <c r="P178" i="8"/>
  <c r="BI177" i="8"/>
  <c r="BH177" i="8"/>
  <c r="BG177" i="8"/>
  <c r="BE177" i="8"/>
  <c r="T177" i="8"/>
  <c r="R177" i="8"/>
  <c r="P177" i="8"/>
  <c r="BI176" i="8"/>
  <c r="BH176" i="8"/>
  <c r="BG176" i="8"/>
  <c r="BE176" i="8"/>
  <c r="T176" i="8"/>
  <c r="R176" i="8"/>
  <c r="P176" i="8"/>
  <c r="BI175" i="8"/>
  <c r="BH175" i="8"/>
  <c r="BG175" i="8"/>
  <c r="BE175" i="8"/>
  <c r="T175" i="8"/>
  <c r="R175" i="8"/>
  <c r="P175" i="8"/>
  <c r="BI174" i="8"/>
  <c r="BH174" i="8"/>
  <c r="BG174" i="8"/>
  <c r="BE174" i="8"/>
  <c r="T174" i="8"/>
  <c r="R174" i="8"/>
  <c r="P174" i="8"/>
  <c r="BI173" i="8"/>
  <c r="BH173" i="8"/>
  <c r="BG173" i="8"/>
  <c r="BE173" i="8"/>
  <c r="T173" i="8"/>
  <c r="R173" i="8"/>
  <c r="P173" i="8"/>
  <c r="BI172" i="8"/>
  <c r="BH172" i="8"/>
  <c r="BG172" i="8"/>
  <c r="BE172" i="8"/>
  <c r="T172" i="8"/>
  <c r="R172" i="8"/>
  <c r="P172" i="8"/>
  <c r="BI171" i="8"/>
  <c r="BH171" i="8"/>
  <c r="BG171" i="8"/>
  <c r="BE171" i="8"/>
  <c r="T171" i="8"/>
  <c r="R171" i="8"/>
  <c r="P171" i="8"/>
  <c r="BI170" i="8"/>
  <c r="BH170" i="8"/>
  <c r="BG170" i="8"/>
  <c r="BE170" i="8"/>
  <c r="T170" i="8"/>
  <c r="R170" i="8"/>
  <c r="P170" i="8"/>
  <c r="BI169" i="8"/>
  <c r="BH169" i="8"/>
  <c r="BG169" i="8"/>
  <c r="BE169" i="8"/>
  <c r="T169" i="8"/>
  <c r="R169" i="8"/>
  <c r="P169" i="8"/>
  <c r="BI168" i="8"/>
  <c r="BH168" i="8"/>
  <c r="BG168" i="8"/>
  <c r="BE168" i="8"/>
  <c r="T168" i="8"/>
  <c r="R168" i="8"/>
  <c r="P168" i="8"/>
  <c r="BI167" i="8"/>
  <c r="BH167" i="8"/>
  <c r="BG167" i="8"/>
  <c r="BE167" i="8"/>
  <c r="T167" i="8"/>
  <c r="R167" i="8"/>
  <c r="P167" i="8"/>
  <c r="BI166" i="8"/>
  <c r="BH166" i="8"/>
  <c r="BG166" i="8"/>
  <c r="BE166" i="8"/>
  <c r="T166" i="8"/>
  <c r="R166" i="8"/>
  <c r="P166" i="8"/>
  <c r="BI165" i="8"/>
  <c r="BH165" i="8"/>
  <c r="BG165" i="8"/>
  <c r="BE165" i="8"/>
  <c r="T165" i="8"/>
  <c r="R165" i="8"/>
  <c r="P165" i="8"/>
  <c r="BI164" i="8"/>
  <c r="BH164" i="8"/>
  <c r="BG164" i="8"/>
  <c r="BE164" i="8"/>
  <c r="T164" i="8"/>
  <c r="R164" i="8"/>
  <c r="P164" i="8"/>
  <c r="BI163" i="8"/>
  <c r="BH163" i="8"/>
  <c r="BG163" i="8"/>
  <c r="BE163" i="8"/>
  <c r="T163" i="8"/>
  <c r="R163" i="8"/>
  <c r="P163" i="8"/>
  <c r="BI162" i="8"/>
  <c r="BH162" i="8"/>
  <c r="BG162" i="8"/>
  <c r="BE162" i="8"/>
  <c r="T162" i="8"/>
  <c r="R162" i="8"/>
  <c r="P162" i="8"/>
  <c r="BI161" i="8"/>
  <c r="BH161" i="8"/>
  <c r="BG161" i="8"/>
  <c r="BE161" i="8"/>
  <c r="T161" i="8"/>
  <c r="R161" i="8"/>
  <c r="P161" i="8"/>
  <c r="BI160" i="8"/>
  <c r="BH160" i="8"/>
  <c r="BG160" i="8"/>
  <c r="BE160" i="8"/>
  <c r="T160" i="8"/>
  <c r="R160" i="8"/>
  <c r="P160" i="8"/>
  <c r="BI158" i="8"/>
  <c r="BH158" i="8"/>
  <c r="BG158" i="8"/>
  <c r="BE158" i="8"/>
  <c r="T158" i="8"/>
  <c r="R158" i="8"/>
  <c r="P158" i="8"/>
  <c r="BI157" i="8"/>
  <c r="BH157" i="8"/>
  <c r="BG157" i="8"/>
  <c r="BE157" i="8"/>
  <c r="T157" i="8"/>
  <c r="R157" i="8"/>
  <c r="P157" i="8"/>
  <c r="BI156" i="8"/>
  <c r="BH156" i="8"/>
  <c r="BG156" i="8"/>
  <c r="BE156" i="8"/>
  <c r="T156" i="8"/>
  <c r="R156" i="8"/>
  <c r="P156" i="8"/>
  <c r="BI155" i="8"/>
  <c r="BH155" i="8"/>
  <c r="BG155" i="8"/>
  <c r="BE155" i="8"/>
  <c r="T155" i="8"/>
  <c r="R155" i="8"/>
  <c r="P155" i="8"/>
  <c r="BI153" i="8"/>
  <c r="BH153" i="8"/>
  <c r="BG153" i="8"/>
  <c r="BE153" i="8"/>
  <c r="T153" i="8"/>
  <c r="T152" i="8"/>
  <c r="R153" i="8"/>
  <c r="R152" i="8"/>
  <c r="P153" i="8"/>
  <c r="P152" i="8" s="1"/>
  <c r="BI151" i="8"/>
  <c r="BH151" i="8"/>
  <c r="BG151" i="8"/>
  <c r="BE151" i="8"/>
  <c r="T151" i="8"/>
  <c r="R151" i="8"/>
  <c r="P151" i="8"/>
  <c r="BI150" i="8"/>
  <c r="BH150" i="8"/>
  <c r="BG150" i="8"/>
  <c r="BE150" i="8"/>
  <c r="T150" i="8"/>
  <c r="R150" i="8"/>
  <c r="P150" i="8"/>
  <c r="BI149" i="8"/>
  <c r="BH149" i="8"/>
  <c r="BG149" i="8"/>
  <c r="BE149" i="8"/>
  <c r="T149" i="8"/>
  <c r="R149" i="8"/>
  <c r="P149" i="8"/>
  <c r="BI148" i="8"/>
  <c r="BH148" i="8"/>
  <c r="BG148" i="8"/>
  <c r="BE148" i="8"/>
  <c r="T148" i="8"/>
  <c r="R148" i="8"/>
  <c r="P148" i="8"/>
  <c r="BI147" i="8"/>
  <c r="BH147" i="8"/>
  <c r="BG147" i="8"/>
  <c r="BE147" i="8"/>
  <c r="T147" i="8"/>
  <c r="R147" i="8"/>
  <c r="P147" i="8"/>
  <c r="BI146" i="8"/>
  <c r="BH146" i="8"/>
  <c r="BG146" i="8"/>
  <c r="BE146" i="8"/>
  <c r="T146" i="8"/>
  <c r="R146" i="8"/>
  <c r="P146" i="8"/>
  <c r="BI145" i="8"/>
  <c r="BH145" i="8"/>
  <c r="BG145" i="8"/>
  <c r="BE145" i="8"/>
  <c r="T145" i="8"/>
  <c r="R145" i="8"/>
  <c r="P145" i="8"/>
  <c r="BI144" i="8"/>
  <c r="BH144" i="8"/>
  <c r="BG144" i="8"/>
  <c r="BE144" i="8"/>
  <c r="T144" i="8"/>
  <c r="R144" i="8"/>
  <c r="P144" i="8"/>
  <c r="BI143" i="8"/>
  <c r="BH143" i="8"/>
  <c r="BG143" i="8"/>
  <c r="BE143" i="8"/>
  <c r="T143" i="8"/>
  <c r="R143" i="8"/>
  <c r="P143" i="8"/>
  <c r="BI142" i="8"/>
  <c r="BH142" i="8"/>
  <c r="BG142" i="8"/>
  <c r="BE142" i="8"/>
  <c r="T142" i="8"/>
  <c r="R142" i="8"/>
  <c r="P142" i="8"/>
  <c r="BI141" i="8"/>
  <c r="BH141" i="8"/>
  <c r="BG141" i="8"/>
  <c r="BE141" i="8"/>
  <c r="T141" i="8"/>
  <c r="R141" i="8"/>
  <c r="P141" i="8"/>
  <c r="BI140" i="8"/>
  <c r="BH140" i="8"/>
  <c r="BG140" i="8"/>
  <c r="BE140" i="8"/>
  <c r="T140" i="8"/>
  <c r="R140" i="8"/>
  <c r="P140" i="8"/>
  <c r="BI139" i="8"/>
  <c r="BH139" i="8"/>
  <c r="BG139" i="8"/>
  <c r="BE139" i="8"/>
  <c r="T139" i="8"/>
  <c r="R139" i="8"/>
  <c r="P139" i="8"/>
  <c r="BI138" i="8"/>
  <c r="BH138" i="8"/>
  <c r="BG138" i="8"/>
  <c r="BE138" i="8"/>
  <c r="T138" i="8"/>
  <c r="R138" i="8"/>
  <c r="P138" i="8"/>
  <c r="F129" i="8"/>
  <c r="E127" i="8"/>
  <c r="F93" i="8"/>
  <c r="E91" i="8"/>
  <c r="J28" i="8"/>
  <c r="E28" i="8"/>
  <c r="J132" i="8" s="1"/>
  <c r="J27" i="8"/>
  <c r="J25" i="8"/>
  <c r="E25" i="8"/>
  <c r="J131" i="8" s="1"/>
  <c r="J24" i="8"/>
  <c r="J22" i="8"/>
  <c r="E22" i="8"/>
  <c r="F132" i="8" s="1"/>
  <c r="J21" i="8"/>
  <c r="J19" i="8"/>
  <c r="E19" i="8"/>
  <c r="F131" i="8" s="1"/>
  <c r="J18" i="8"/>
  <c r="J16" i="8"/>
  <c r="J129" i="8" s="1"/>
  <c r="E7" i="8"/>
  <c r="E121" i="8"/>
  <c r="J41" i="7"/>
  <c r="J40" i="7"/>
  <c r="AY102" i="1" s="1"/>
  <c r="J39" i="7"/>
  <c r="AX102" i="1"/>
  <c r="BI191" i="7"/>
  <c r="BH191" i="7"/>
  <c r="BG191" i="7"/>
  <c r="BE191" i="7"/>
  <c r="T191" i="7"/>
  <c r="R191" i="7"/>
  <c r="P191" i="7"/>
  <c r="BI190" i="7"/>
  <c r="BH190" i="7"/>
  <c r="BG190" i="7"/>
  <c r="BE190" i="7"/>
  <c r="T190" i="7"/>
  <c r="R190" i="7"/>
  <c r="P190" i="7"/>
  <c r="BI189" i="7"/>
  <c r="BH189" i="7"/>
  <c r="BG189" i="7"/>
  <c r="BE189" i="7"/>
  <c r="T189" i="7"/>
  <c r="R189" i="7"/>
  <c r="P189" i="7"/>
  <c r="BI187" i="7"/>
  <c r="BH187" i="7"/>
  <c r="BG187" i="7"/>
  <c r="BE187" i="7"/>
  <c r="T187" i="7"/>
  <c r="R187" i="7"/>
  <c r="P187" i="7"/>
  <c r="BI186" i="7"/>
  <c r="BH186" i="7"/>
  <c r="BG186" i="7"/>
  <c r="BE186" i="7"/>
  <c r="T186" i="7"/>
  <c r="R186" i="7"/>
  <c r="P186" i="7"/>
  <c r="BI185" i="7"/>
  <c r="BH185" i="7"/>
  <c r="BG185" i="7"/>
  <c r="BE185" i="7"/>
  <c r="T185" i="7"/>
  <c r="R185" i="7"/>
  <c r="P185" i="7"/>
  <c r="BI184" i="7"/>
  <c r="BH184" i="7"/>
  <c r="BG184" i="7"/>
  <c r="BE184" i="7"/>
  <c r="T184" i="7"/>
  <c r="R184" i="7"/>
  <c r="P184" i="7"/>
  <c r="BI182" i="7"/>
  <c r="BH182" i="7"/>
  <c r="BG182" i="7"/>
  <c r="BE182" i="7"/>
  <c r="T182" i="7"/>
  <c r="R182" i="7"/>
  <c r="P182" i="7"/>
  <c r="BI181" i="7"/>
  <c r="BH181" i="7"/>
  <c r="BG181" i="7"/>
  <c r="BE181" i="7"/>
  <c r="T181" i="7"/>
  <c r="R181" i="7"/>
  <c r="P181" i="7"/>
  <c r="BI180" i="7"/>
  <c r="BH180" i="7"/>
  <c r="BG180" i="7"/>
  <c r="BE180" i="7"/>
  <c r="T180" i="7"/>
  <c r="R180" i="7"/>
  <c r="P180" i="7"/>
  <c r="BI179" i="7"/>
  <c r="BH179" i="7"/>
  <c r="BG179" i="7"/>
  <c r="BE179" i="7"/>
  <c r="T179" i="7"/>
  <c r="R179" i="7"/>
  <c r="P179" i="7"/>
  <c r="BI178" i="7"/>
  <c r="BH178" i="7"/>
  <c r="BG178" i="7"/>
  <c r="BE178" i="7"/>
  <c r="T178" i="7"/>
  <c r="R178" i="7"/>
  <c r="P178" i="7"/>
  <c r="BI177" i="7"/>
  <c r="BH177" i="7"/>
  <c r="BG177" i="7"/>
  <c r="BE177" i="7"/>
  <c r="T177" i="7"/>
  <c r="R177" i="7"/>
  <c r="P177" i="7"/>
  <c r="BI176" i="7"/>
  <c r="BH176" i="7"/>
  <c r="BG176" i="7"/>
  <c r="BE176" i="7"/>
  <c r="T176" i="7"/>
  <c r="R176" i="7"/>
  <c r="P176" i="7"/>
  <c r="BI175" i="7"/>
  <c r="BH175" i="7"/>
  <c r="BG175" i="7"/>
  <c r="BE175" i="7"/>
  <c r="T175" i="7"/>
  <c r="R175" i="7"/>
  <c r="P175" i="7"/>
  <c r="BI174" i="7"/>
  <c r="BH174" i="7"/>
  <c r="BG174" i="7"/>
  <c r="BE174" i="7"/>
  <c r="T174" i="7"/>
  <c r="R174" i="7"/>
  <c r="P174" i="7"/>
  <c r="BI173" i="7"/>
  <c r="BH173" i="7"/>
  <c r="BG173" i="7"/>
  <c r="BE173" i="7"/>
  <c r="T173" i="7"/>
  <c r="R173" i="7"/>
  <c r="P173" i="7"/>
  <c r="BI172" i="7"/>
  <c r="BH172" i="7"/>
  <c r="BG172" i="7"/>
  <c r="BE172" i="7"/>
  <c r="T172" i="7"/>
  <c r="R172" i="7"/>
  <c r="P172" i="7"/>
  <c r="BI171" i="7"/>
  <c r="BH171" i="7"/>
  <c r="BG171" i="7"/>
  <c r="BE171" i="7"/>
  <c r="T171" i="7"/>
  <c r="R171" i="7"/>
  <c r="P171" i="7"/>
  <c r="BI170" i="7"/>
  <c r="BH170" i="7"/>
  <c r="BG170" i="7"/>
  <c r="BE170" i="7"/>
  <c r="T170" i="7"/>
  <c r="R170" i="7"/>
  <c r="P170" i="7"/>
  <c r="BI169" i="7"/>
  <c r="BH169" i="7"/>
  <c r="BG169" i="7"/>
  <c r="BE169" i="7"/>
  <c r="T169" i="7"/>
  <c r="R169" i="7"/>
  <c r="P169" i="7"/>
  <c r="BI168" i="7"/>
  <c r="BH168" i="7"/>
  <c r="BG168" i="7"/>
  <c r="BE168" i="7"/>
  <c r="T168" i="7"/>
  <c r="R168" i="7"/>
  <c r="P168" i="7"/>
  <c r="BI167" i="7"/>
  <c r="BH167" i="7"/>
  <c r="BG167" i="7"/>
  <c r="BE167" i="7"/>
  <c r="T167" i="7"/>
  <c r="R167" i="7"/>
  <c r="P167" i="7"/>
  <c r="BI166" i="7"/>
  <c r="BH166" i="7"/>
  <c r="BG166" i="7"/>
  <c r="BE166" i="7"/>
  <c r="T166" i="7"/>
  <c r="R166" i="7"/>
  <c r="P166" i="7"/>
  <c r="BI165" i="7"/>
  <c r="BH165" i="7"/>
  <c r="BG165" i="7"/>
  <c r="BE165" i="7"/>
  <c r="T165" i="7"/>
  <c r="R165" i="7"/>
  <c r="P165" i="7"/>
  <c r="BI164" i="7"/>
  <c r="BH164" i="7"/>
  <c r="BG164" i="7"/>
  <c r="BE164" i="7"/>
  <c r="T164" i="7"/>
  <c r="R164" i="7"/>
  <c r="P164" i="7"/>
  <c r="BI163" i="7"/>
  <c r="BH163" i="7"/>
  <c r="BG163" i="7"/>
  <c r="BE163" i="7"/>
  <c r="T163" i="7"/>
  <c r="R163" i="7"/>
  <c r="P163" i="7"/>
  <c r="BI162" i="7"/>
  <c r="BH162" i="7"/>
  <c r="BG162" i="7"/>
  <c r="BE162" i="7"/>
  <c r="T162" i="7"/>
  <c r="R162" i="7"/>
  <c r="P162" i="7"/>
  <c r="BI161" i="7"/>
  <c r="BH161" i="7"/>
  <c r="BG161" i="7"/>
  <c r="BE161" i="7"/>
  <c r="T161" i="7"/>
  <c r="R161" i="7"/>
  <c r="P161" i="7"/>
  <c r="BI160" i="7"/>
  <c r="BH160" i="7"/>
  <c r="BG160" i="7"/>
  <c r="BE160" i="7"/>
  <c r="T160" i="7"/>
  <c r="R160" i="7"/>
  <c r="P160" i="7"/>
  <c r="BI159" i="7"/>
  <c r="BH159" i="7"/>
  <c r="BG159" i="7"/>
  <c r="BE159" i="7"/>
  <c r="T159" i="7"/>
  <c r="R159" i="7"/>
  <c r="P159" i="7"/>
  <c r="BI158" i="7"/>
  <c r="BH158" i="7"/>
  <c r="BG158" i="7"/>
  <c r="BE158" i="7"/>
  <c r="T158" i="7"/>
  <c r="R158" i="7"/>
  <c r="P158" i="7"/>
  <c r="BI157" i="7"/>
  <c r="BH157" i="7"/>
  <c r="BG157" i="7"/>
  <c r="BE157" i="7"/>
  <c r="T157" i="7"/>
  <c r="R157" i="7"/>
  <c r="P157" i="7"/>
  <c r="BI156" i="7"/>
  <c r="BH156" i="7"/>
  <c r="BG156" i="7"/>
  <c r="BE156" i="7"/>
  <c r="T156" i="7"/>
  <c r="R156" i="7"/>
  <c r="P156" i="7"/>
  <c r="BI155" i="7"/>
  <c r="BH155" i="7"/>
  <c r="BG155" i="7"/>
  <c r="BE155" i="7"/>
  <c r="T155" i="7"/>
  <c r="R155" i="7"/>
  <c r="P155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2" i="7"/>
  <c r="BH152" i="7"/>
  <c r="BG152" i="7"/>
  <c r="BE152" i="7"/>
  <c r="T152" i="7"/>
  <c r="R152" i="7"/>
  <c r="P152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40" i="7"/>
  <c r="BH140" i="7"/>
  <c r="BG140" i="7"/>
  <c r="BE140" i="7"/>
  <c r="T140" i="7"/>
  <c r="R140" i="7"/>
  <c r="P140" i="7"/>
  <c r="BI139" i="7"/>
  <c r="BH139" i="7"/>
  <c r="BG139" i="7"/>
  <c r="BE139" i="7"/>
  <c r="T139" i="7"/>
  <c r="R139" i="7"/>
  <c r="P139" i="7"/>
  <c r="BI138" i="7"/>
  <c r="BH138" i="7"/>
  <c r="BG138" i="7"/>
  <c r="BE138" i="7"/>
  <c r="T138" i="7"/>
  <c r="R138" i="7"/>
  <c r="P138" i="7"/>
  <c r="BI137" i="7"/>
  <c r="BH137" i="7"/>
  <c r="BG137" i="7"/>
  <c r="BE137" i="7"/>
  <c r="T137" i="7"/>
  <c r="R137" i="7"/>
  <c r="P137" i="7"/>
  <c r="BI136" i="7"/>
  <c r="BH136" i="7"/>
  <c r="BG136" i="7"/>
  <c r="BE136" i="7"/>
  <c r="T136" i="7"/>
  <c r="R136" i="7"/>
  <c r="P136" i="7"/>
  <c r="BI135" i="7"/>
  <c r="BH135" i="7"/>
  <c r="BG135" i="7"/>
  <c r="BE135" i="7"/>
  <c r="T135" i="7"/>
  <c r="R135" i="7"/>
  <c r="P135" i="7"/>
  <c r="BI134" i="7"/>
  <c r="BH134" i="7"/>
  <c r="BG134" i="7"/>
  <c r="BE134" i="7"/>
  <c r="T134" i="7"/>
  <c r="R134" i="7"/>
  <c r="P134" i="7"/>
  <c r="BI133" i="7"/>
  <c r="BH133" i="7"/>
  <c r="BG133" i="7"/>
  <c r="BE133" i="7"/>
  <c r="T133" i="7"/>
  <c r="R133" i="7"/>
  <c r="P133" i="7"/>
  <c r="BI132" i="7"/>
  <c r="BH132" i="7"/>
  <c r="BG132" i="7"/>
  <c r="BE132" i="7"/>
  <c r="T132" i="7"/>
  <c r="R132" i="7"/>
  <c r="P132" i="7"/>
  <c r="F123" i="7"/>
  <c r="E121" i="7"/>
  <c r="F93" i="7"/>
  <c r="E91" i="7"/>
  <c r="J28" i="7"/>
  <c r="E28" i="7"/>
  <c r="J96" i="7" s="1"/>
  <c r="J27" i="7"/>
  <c r="J25" i="7"/>
  <c r="E25" i="7"/>
  <c r="J125" i="7" s="1"/>
  <c r="J24" i="7"/>
  <c r="J22" i="7"/>
  <c r="E22" i="7"/>
  <c r="F126" i="7" s="1"/>
  <c r="J21" i="7"/>
  <c r="J19" i="7"/>
  <c r="E19" i="7"/>
  <c r="F125" i="7" s="1"/>
  <c r="J18" i="7"/>
  <c r="J16" i="7"/>
  <c r="J123" i="7" s="1"/>
  <c r="E7" i="7"/>
  <c r="E115" i="7"/>
  <c r="J41" i="6"/>
  <c r="J40" i="6"/>
  <c r="AY101" i="1" s="1"/>
  <c r="J39" i="6"/>
  <c r="AX101" i="1" s="1"/>
  <c r="BI277" i="6"/>
  <c r="BH277" i="6"/>
  <c r="BG277" i="6"/>
  <c r="BE277" i="6"/>
  <c r="T277" i="6"/>
  <c r="T276" i="6" s="1"/>
  <c r="R277" i="6"/>
  <c r="R276" i="6" s="1"/>
  <c r="P277" i="6"/>
  <c r="P276" i="6" s="1"/>
  <c r="BI275" i="6"/>
  <c r="BH275" i="6"/>
  <c r="BG275" i="6"/>
  <c r="BE275" i="6"/>
  <c r="T275" i="6"/>
  <c r="R275" i="6"/>
  <c r="P275" i="6"/>
  <c r="BI274" i="6"/>
  <c r="BH274" i="6"/>
  <c r="BG274" i="6"/>
  <c r="BE274" i="6"/>
  <c r="T274" i="6"/>
  <c r="R274" i="6"/>
  <c r="P274" i="6"/>
  <c r="BI273" i="6"/>
  <c r="BH273" i="6"/>
  <c r="BG273" i="6"/>
  <c r="BE273" i="6"/>
  <c r="T273" i="6"/>
  <c r="R273" i="6"/>
  <c r="P273" i="6"/>
  <c r="BI270" i="6"/>
  <c r="BH270" i="6"/>
  <c r="BG270" i="6"/>
  <c r="BE270" i="6"/>
  <c r="T270" i="6"/>
  <c r="R270" i="6"/>
  <c r="P270" i="6"/>
  <c r="BI269" i="6"/>
  <c r="BH269" i="6"/>
  <c r="BG269" i="6"/>
  <c r="BE269" i="6"/>
  <c r="T269" i="6"/>
  <c r="R269" i="6"/>
  <c r="P269" i="6"/>
  <c r="BI267" i="6"/>
  <c r="BH267" i="6"/>
  <c r="BG267" i="6"/>
  <c r="BE267" i="6"/>
  <c r="T267" i="6"/>
  <c r="R267" i="6"/>
  <c r="P267" i="6"/>
  <c r="BI266" i="6"/>
  <c r="BH266" i="6"/>
  <c r="BG266" i="6"/>
  <c r="BE266" i="6"/>
  <c r="T266" i="6"/>
  <c r="R266" i="6"/>
  <c r="P266" i="6"/>
  <c r="BI265" i="6"/>
  <c r="BH265" i="6"/>
  <c r="BG265" i="6"/>
  <c r="BE265" i="6"/>
  <c r="T265" i="6"/>
  <c r="R265" i="6"/>
  <c r="P265" i="6"/>
  <c r="BI264" i="6"/>
  <c r="BH264" i="6"/>
  <c r="BG264" i="6"/>
  <c r="BE264" i="6"/>
  <c r="T264" i="6"/>
  <c r="R264" i="6"/>
  <c r="P264" i="6"/>
  <c r="BI262" i="6"/>
  <c r="BH262" i="6"/>
  <c r="BG262" i="6"/>
  <c r="BE262" i="6"/>
  <c r="T262" i="6"/>
  <c r="R262" i="6"/>
  <c r="P262" i="6"/>
  <c r="BI261" i="6"/>
  <c r="BH261" i="6"/>
  <c r="BG261" i="6"/>
  <c r="BE261" i="6"/>
  <c r="T261" i="6"/>
  <c r="R261" i="6"/>
  <c r="P261" i="6"/>
  <c r="BI260" i="6"/>
  <c r="BH260" i="6"/>
  <c r="BG260" i="6"/>
  <c r="BE260" i="6"/>
  <c r="T260" i="6"/>
  <c r="R260" i="6"/>
  <c r="P260" i="6"/>
  <c r="BI259" i="6"/>
  <c r="BH259" i="6"/>
  <c r="BG259" i="6"/>
  <c r="BE259" i="6"/>
  <c r="T259" i="6"/>
  <c r="R259" i="6"/>
  <c r="P259" i="6"/>
  <c r="BI258" i="6"/>
  <c r="BH258" i="6"/>
  <c r="BG258" i="6"/>
  <c r="BE258" i="6"/>
  <c r="T258" i="6"/>
  <c r="R258" i="6"/>
  <c r="P258" i="6"/>
  <c r="BI257" i="6"/>
  <c r="BH257" i="6"/>
  <c r="BG257" i="6"/>
  <c r="BE257" i="6"/>
  <c r="T257" i="6"/>
  <c r="R257" i="6"/>
  <c r="P257" i="6"/>
  <c r="BI256" i="6"/>
  <c r="BH256" i="6"/>
  <c r="BG256" i="6"/>
  <c r="BE256" i="6"/>
  <c r="T256" i="6"/>
  <c r="R256" i="6"/>
  <c r="P256" i="6"/>
  <c r="BI255" i="6"/>
  <c r="BH255" i="6"/>
  <c r="BG255" i="6"/>
  <c r="BE255" i="6"/>
  <c r="T255" i="6"/>
  <c r="R255" i="6"/>
  <c r="P255" i="6"/>
  <c r="BI254" i="6"/>
  <c r="BH254" i="6"/>
  <c r="BG254" i="6"/>
  <c r="BE254" i="6"/>
  <c r="T254" i="6"/>
  <c r="R254" i="6"/>
  <c r="P254" i="6"/>
  <c r="BI253" i="6"/>
  <c r="BH253" i="6"/>
  <c r="BG253" i="6"/>
  <c r="BE253" i="6"/>
  <c r="T253" i="6"/>
  <c r="R253" i="6"/>
  <c r="P253" i="6"/>
  <c r="BI252" i="6"/>
  <c r="BH252" i="6"/>
  <c r="BG252" i="6"/>
  <c r="BE252" i="6"/>
  <c r="T252" i="6"/>
  <c r="R252" i="6"/>
  <c r="P252" i="6"/>
  <c r="BI251" i="6"/>
  <c r="BH251" i="6"/>
  <c r="BG251" i="6"/>
  <c r="BE251" i="6"/>
  <c r="T251" i="6"/>
  <c r="R251" i="6"/>
  <c r="P251" i="6"/>
  <c r="BI249" i="6"/>
  <c r="BH249" i="6"/>
  <c r="BG249" i="6"/>
  <c r="BE249" i="6"/>
  <c r="T249" i="6"/>
  <c r="R249" i="6"/>
  <c r="P249" i="6"/>
  <c r="BI248" i="6"/>
  <c r="BH248" i="6"/>
  <c r="BG248" i="6"/>
  <c r="BE248" i="6"/>
  <c r="T248" i="6"/>
  <c r="R248" i="6"/>
  <c r="P248" i="6"/>
  <c r="BI247" i="6"/>
  <c r="BH247" i="6"/>
  <c r="BG247" i="6"/>
  <c r="BE247" i="6"/>
  <c r="T247" i="6"/>
  <c r="R247" i="6"/>
  <c r="P247" i="6"/>
  <c r="BI246" i="6"/>
  <c r="BH246" i="6"/>
  <c r="BG246" i="6"/>
  <c r="BE246" i="6"/>
  <c r="T246" i="6"/>
  <c r="R246" i="6"/>
  <c r="P246" i="6"/>
  <c r="BI245" i="6"/>
  <c r="BH245" i="6"/>
  <c r="BG245" i="6"/>
  <c r="BE245" i="6"/>
  <c r="T245" i="6"/>
  <c r="R245" i="6"/>
  <c r="P245" i="6"/>
  <c r="BI244" i="6"/>
  <c r="BH244" i="6"/>
  <c r="BG244" i="6"/>
  <c r="BE244" i="6"/>
  <c r="T244" i="6"/>
  <c r="R244" i="6"/>
  <c r="P244" i="6"/>
  <c r="BI243" i="6"/>
  <c r="BH243" i="6"/>
  <c r="BG243" i="6"/>
  <c r="BE243" i="6"/>
  <c r="T243" i="6"/>
  <c r="R243" i="6"/>
  <c r="P243" i="6"/>
  <c r="BI242" i="6"/>
  <c r="BH242" i="6"/>
  <c r="BG242" i="6"/>
  <c r="BE242" i="6"/>
  <c r="T242" i="6"/>
  <c r="R242" i="6"/>
  <c r="P242" i="6"/>
  <c r="BI241" i="6"/>
  <c r="BH241" i="6"/>
  <c r="BG241" i="6"/>
  <c r="BE241" i="6"/>
  <c r="T241" i="6"/>
  <c r="R241" i="6"/>
  <c r="P241" i="6"/>
  <c r="BI240" i="6"/>
  <c r="BH240" i="6"/>
  <c r="BG240" i="6"/>
  <c r="BE240" i="6"/>
  <c r="T240" i="6"/>
  <c r="R240" i="6"/>
  <c r="P240" i="6"/>
  <c r="BI239" i="6"/>
  <c r="BH239" i="6"/>
  <c r="BG239" i="6"/>
  <c r="BE239" i="6"/>
  <c r="T239" i="6"/>
  <c r="R239" i="6"/>
  <c r="P239" i="6"/>
  <c r="BI238" i="6"/>
  <c r="BH238" i="6"/>
  <c r="BG238" i="6"/>
  <c r="BE238" i="6"/>
  <c r="T238" i="6"/>
  <c r="R238" i="6"/>
  <c r="P238" i="6"/>
  <c r="BI237" i="6"/>
  <c r="BH237" i="6"/>
  <c r="BG237" i="6"/>
  <c r="BE237" i="6"/>
  <c r="T237" i="6"/>
  <c r="R237" i="6"/>
  <c r="P237" i="6"/>
  <c r="BI236" i="6"/>
  <c r="BH236" i="6"/>
  <c r="BG236" i="6"/>
  <c r="BE236" i="6"/>
  <c r="T236" i="6"/>
  <c r="R236" i="6"/>
  <c r="P236" i="6"/>
  <c r="BI234" i="6"/>
  <c r="BH234" i="6"/>
  <c r="BG234" i="6"/>
  <c r="BE234" i="6"/>
  <c r="T234" i="6"/>
  <c r="R234" i="6"/>
  <c r="P234" i="6"/>
  <c r="BI233" i="6"/>
  <c r="BH233" i="6"/>
  <c r="BG233" i="6"/>
  <c r="BE233" i="6"/>
  <c r="T233" i="6"/>
  <c r="R233" i="6"/>
  <c r="P233" i="6"/>
  <c r="BI232" i="6"/>
  <c r="BH232" i="6"/>
  <c r="BG232" i="6"/>
  <c r="BE232" i="6"/>
  <c r="T232" i="6"/>
  <c r="R232" i="6"/>
  <c r="P232" i="6"/>
  <c r="BI231" i="6"/>
  <c r="BH231" i="6"/>
  <c r="BG231" i="6"/>
  <c r="BE231" i="6"/>
  <c r="T231" i="6"/>
  <c r="R231" i="6"/>
  <c r="P231" i="6"/>
  <c r="BI230" i="6"/>
  <c r="BH230" i="6"/>
  <c r="BG230" i="6"/>
  <c r="BE230" i="6"/>
  <c r="T230" i="6"/>
  <c r="R230" i="6"/>
  <c r="P230" i="6"/>
  <c r="BI229" i="6"/>
  <c r="BH229" i="6"/>
  <c r="BG229" i="6"/>
  <c r="BE229" i="6"/>
  <c r="T229" i="6"/>
  <c r="R229" i="6"/>
  <c r="P229" i="6"/>
  <c r="BI228" i="6"/>
  <c r="BH228" i="6"/>
  <c r="BG228" i="6"/>
  <c r="BE228" i="6"/>
  <c r="T228" i="6"/>
  <c r="R228" i="6"/>
  <c r="P228" i="6"/>
  <c r="BI227" i="6"/>
  <c r="BH227" i="6"/>
  <c r="BG227" i="6"/>
  <c r="BE227" i="6"/>
  <c r="T227" i="6"/>
  <c r="R227" i="6"/>
  <c r="P227" i="6"/>
  <c r="BI226" i="6"/>
  <c r="BH226" i="6"/>
  <c r="BG226" i="6"/>
  <c r="BE226" i="6"/>
  <c r="T226" i="6"/>
  <c r="R226" i="6"/>
  <c r="P226" i="6"/>
  <c r="BI225" i="6"/>
  <c r="BH225" i="6"/>
  <c r="BG225" i="6"/>
  <c r="BE225" i="6"/>
  <c r="T225" i="6"/>
  <c r="R225" i="6"/>
  <c r="P225" i="6"/>
  <c r="BI224" i="6"/>
  <c r="BH224" i="6"/>
  <c r="BG224" i="6"/>
  <c r="BE224" i="6"/>
  <c r="T224" i="6"/>
  <c r="R224" i="6"/>
  <c r="P224" i="6"/>
  <c r="BI223" i="6"/>
  <c r="BH223" i="6"/>
  <c r="BG223" i="6"/>
  <c r="BE223" i="6"/>
  <c r="T223" i="6"/>
  <c r="R223" i="6"/>
  <c r="P223" i="6"/>
  <c r="BI222" i="6"/>
  <c r="BH222" i="6"/>
  <c r="BG222" i="6"/>
  <c r="BE222" i="6"/>
  <c r="T222" i="6"/>
  <c r="R222" i="6"/>
  <c r="P222" i="6"/>
  <c r="BI221" i="6"/>
  <c r="BH221" i="6"/>
  <c r="BG221" i="6"/>
  <c r="BE221" i="6"/>
  <c r="T221" i="6"/>
  <c r="R221" i="6"/>
  <c r="P221" i="6"/>
  <c r="BI220" i="6"/>
  <c r="BH220" i="6"/>
  <c r="BG220" i="6"/>
  <c r="BE220" i="6"/>
  <c r="T220" i="6"/>
  <c r="R220" i="6"/>
  <c r="P220" i="6"/>
  <c r="BI219" i="6"/>
  <c r="BH219" i="6"/>
  <c r="BG219" i="6"/>
  <c r="BE219" i="6"/>
  <c r="T219" i="6"/>
  <c r="R219" i="6"/>
  <c r="P219" i="6"/>
  <c r="BI218" i="6"/>
  <c r="BH218" i="6"/>
  <c r="BG218" i="6"/>
  <c r="BE218" i="6"/>
  <c r="T218" i="6"/>
  <c r="R218" i="6"/>
  <c r="P218" i="6"/>
  <c r="BI217" i="6"/>
  <c r="BH217" i="6"/>
  <c r="BG217" i="6"/>
  <c r="BE217" i="6"/>
  <c r="T217" i="6"/>
  <c r="R217" i="6"/>
  <c r="P217" i="6"/>
  <c r="BI216" i="6"/>
  <c r="BH216" i="6"/>
  <c r="BG216" i="6"/>
  <c r="BE216" i="6"/>
  <c r="T216" i="6"/>
  <c r="R216" i="6"/>
  <c r="P216" i="6"/>
  <c r="BI215" i="6"/>
  <c r="BH215" i="6"/>
  <c r="BG215" i="6"/>
  <c r="BE215" i="6"/>
  <c r="T215" i="6"/>
  <c r="R215" i="6"/>
  <c r="P215" i="6"/>
  <c r="BI214" i="6"/>
  <c r="BH214" i="6"/>
  <c r="BG214" i="6"/>
  <c r="BE214" i="6"/>
  <c r="T214" i="6"/>
  <c r="R214" i="6"/>
  <c r="P214" i="6"/>
  <c r="BI213" i="6"/>
  <c r="BH213" i="6"/>
  <c r="BG213" i="6"/>
  <c r="BE213" i="6"/>
  <c r="T213" i="6"/>
  <c r="R213" i="6"/>
  <c r="P213" i="6"/>
  <c r="BI211" i="6"/>
  <c r="BH211" i="6"/>
  <c r="BG211" i="6"/>
  <c r="BE211" i="6"/>
  <c r="T211" i="6"/>
  <c r="R211" i="6"/>
  <c r="P211" i="6"/>
  <c r="BI210" i="6"/>
  <c r="BH210" i="6"/>
  <c r="BG210" i="6"/>
  <c r="BE210" i="6"/>
  <c r="T210" i="6"/>
  <c r="R210" i="6"/>
  <c r="P210" i="6"/>
  <c r="BI209" i="6"/>
  <c r="BH209" i="6"/>
  <c r="BG209" i="6"/>
  <c r="BE209" i="6"/>
  <c r="T209" i="6"/>
  <c r="R209" i="6"/>
  <c r="P209" i="6"/>
  <c r="BI208" i="6"/>
  <c r="BH208" i="6"/>
  <c r="BG208" i="6"/>
  <c r="BE208" i="6"/>
  <c r="T208" i="6"/>
  <c r="R208" i="6"/>
  <c r="P208" i="6"/>
  <c r="BI206" i="6"/>
  <c r="BH206" i="6"/>
  <c r="BG206" i="6"/>
  <c r="BE206" i="6"/>
  <c r="T206" i="6"/>
  <c r="R206" i="6"/>
  <c r="P206" i="6"/>
  <c r="BI205" i="6"/>
  <c r="BH205" i="6"/>
  <c r="BG205" i="6"/>
  <c r="BE205" i="6"/>
  <c r="T205" i="6"/>
  <c r="R205" i="6"/>
  <c r="P205" i="6"/>
  <c r="BI204" i="6"/>
  <c r="BH204" i="6"/>
  <c r="BG204" i="6"/>
  <c r="BE204" i="6"/>
  <c r="T204" i="6"/>
  <c r="R204" i="6"/>
  <c r="P204" i="6"/>
  <c r="BI203" i="6"/>
  <c r="BH203" i="6"/>
  <c r="BG203" i="6"/>
  <c r="BE203" i="6"/>
  <c r="T203" i="6"/>
  <c r="R203" i="6"/>
  <c r="P203" i="6"/>
  <c r="BI202" i="6"/>
  <c r="BH202" i="6"/>
  <c r="BG202" i="6"/>
  <c r="BE202" i="6"/>
  <c r="T202" i="6"/>
  <c r="R202" i="6"/>
  <c r="P202" i="6"/>
  <c r="BI201" i="6"/>
  <c r="BH201" i="6"/>
  <c r="BG201" i="6"/>
  <c r="BE201" i="6"/>
  <c r="T201" i="6"/>
  <c r="R201" i="6"/>
  <c r="P201" i="6"/>
  <c r="BI199" i="6"/>
  <c r="BH199" i="6"/>
  <c r="BG199" i="6"/>
  <c r="BE199" i="6"/>
  <c r="T199" i="6"/>
  <c r="R199" i="6"/>
  <c r="P199" i="6"/>
  <c r="BI198" i="6"/>
  <c r="BH198" i="6"/>
  <c r="BG198" i="6"/>
  <c r="BE198" i="6"/>
  <c r="T198" i="6"/>
  <c r="R198" i="6"/>
  <c r="P198" i="6"/>
  <c r="BI197" i="6"/>
  <c r="BH197" i="6"/>
  <c r="BG197" i="6"/>
  <c r="BE197" i="6"/>
  <c r="T197" i="6"/>
  <c r="R197" i="6"/>
  <c r="P197" i="6"/>
  <c r="BI194" i="6"/>
  <c r="BH194" i="6"/>
  <c r="BG194" i="6"/>
  <c r="BE194" i="6"/>
  <c r="T194" i="6"/>
  <c r="R194" i="6"/>
  <c r="P194" i="6"/>
  <c r="BI193" i="6"/>
  <c r="BH193" i="6"/>
  <c r="BG193" i="6"/>
  <c r="BE193" i="6"/>
  <c r="T193" i="6"/>
  <c r="R193" i="6"/>
  <c r="P193" i="6"/>
  <c r="BI191" i="6"/>
  <c r="BH191" i="6"/>
  <c r="BG191" i="6"/>
  <c r="BE191" i="6"/>
  <c r="T191" i="6"/>
  <c r="R191" i="6"/>
  <c r="P191" i="6"/>
  <c r="BI190" i="6"/>
  <c r="BH190" i="6"/>
  <c r="BG190" i="6"/>
  <c r="BE190" i="6"/>
  <c r="T190" i="6"/>
  <c r="R190" i="6"/>
  <c r="P190" i="6"/>
  <c r="BI189" i="6"/>
  <c r="BH189" i="6"/>
  <c r="BG189" i="6"/>
  <c r="BE189" i="6"/>
  <c r="T189" i="6"/>
  <c r="R189" i="6"/>
  <c r="P189" i="6"/>
  <c r="BI188" i="6"/>
  <c r="BH188" i="6"/>
  <c r="BG188" i="6"/>
  <c r="BE188" i="6"/>
  <c r="T188" i="6"/>
  <c r="R188" i="6"/>
  <c r="P188" i="6"/>
  <c r="BI186" i="6"/>
  <c r="BH186" i="6"/>
  <c r="BG186" i="6"/>
  <c r="BE186" i="6"/>
  <c r="T186" i="6"/>
  <c r="R186" i="6"/>
  <c r="P186" i="6"/>
  <c r="BI185" i="6"/>
  <c r="BH185" i="6"/>
  <c r="BG185" i="6"/>
  <c r="BE185" i="6"/>
  <c r="T185" i="6"/>
  <c r="R185" i="6"/>
  <c r="P185" i="6"/>
  <c r="BI184" i="6"/>
  <c r="BH184" i="6"/>
  <c r="BG184" i="6"/>
  <c r="BE184" i="6"/>
  <c r="T184" i="6"/>
  <c r="R184" i="6"/>
  <c r="P184" i="6"/>
  <c r="BI183" i="6"/>
  <c r="BH183" i="6"/>
  <c r="BG183" i="6"/>
  <c r="BE183" i="6"/>
  <c r="T183" i="6"/>
  <c r="R183" i="6"/>
  <c r="P183" i="6"/>
  <c r="BI182" i="6"/>
  <c r="BH182" i="6"/>
  <c r="BG182" i="6"/>
  <c r="BE182" i="6"/>
  <c r="T182" i="6"/>
  <c r="R182" i="6"/>
  <c r="P182" i="6"/>
  <c r="BI181" i="6"/>
  <c r="BH181" i="6"/>
  <c r="BG181" i="6"/>
  <c r="BE181" i="6"/>
  <c r="T181" i="6"/>
  <c r="R181" i="6"/>
  <c r="P181" i="6"/>
  <c r="BI180" i="6"/>
  <c r="BH180" i="6"/>
  <c r="BG180" i="6"/>
  <c r="BE180" i="6"/>
  <c r="T180" i="6"/>
  <c r="R180" i="6"/>
  <c r="P180" i="6"/>
  <c r="BI179" i="6"/>
  <c r="BH179" i="6"/>
  <c r="BG179" i="6"/>
  <c r="BE179" i="6"/>
  <c r="T179" i="6"/>
  <c r="R179" i="6"/>
  <c r="P179" i="6"/>
  <c r="BI178" i="6"/>
  <c r="BH178" i="6"/>
  <c r="BG178" i="6"/>
  <c r="BE178" i="6"/>
  <c r="T178" i="6"/>
  <c r="R178" i="6"/>
  <c r="P178" i="6"/>
  <c r="BI177" i="6"/>
  <c r="BH177" i="6"/>
  <c r="BG177" i="6"/>
  <c r="BE177" i="6"/>
  <c r="T177" i="6"/>
  <c r="R177" i="6"/>
  <c r="P177" i="6"/>
  <c r="BI176" i="6"/>
  <c r="BH176" i="6"/>
  <c r="BG176" i="6"/>
  <c r="BE176" i="6"/>
  <c r="T176" i="6"/>
  <c r="R176" i="6"/>
  <c r="P176" i="6"/>
  <c r="BI175" i="6"/>
  <c r="BH175" i="6"/>
  <c r="BG175" i="6"/>
  <c r="BE175" i="6"/>
  <c r="T175" i="6"/>
  <c r="R175" i="6"/>
  <c r="P175" i="6"/>
  <c r="BI174" i="6"/>
  <c r="BH174" i="6"/>
  <c r="BG174" i="6"/>
  <c r="BE174" i="6"/>
  <c r="T174" i="6"/>
  <c r="R174" i="6"/>
  <c r="P174" i="6"/>
  <c r="BI173" i="6"/>
  <c r="BH173" i="6"/>
  <c r="BG173" i="6"/>
  <c r="BE173" i="6"/>
  <c r="T173" i="6"/>
  <c r="R173" i="6"/>
  <c r="P173" i="6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69" i="6"/>
  <c r="BH169" i="6"/>
  <c r="BG169" i="6"/>
  <c r="BE169" i="6"/>
  <c r="T169" i="6"/>
  <c r="R169" i="6"/>
  <c r="P169" i="6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6" i="6"/>
  <c r="BH166" i="6"/>
  <c r="BG166" i="6"/>
  <c r="BE166" i="6"/>
  <c r="T166" i="6"/>
  <c r="R166" i="6"/>
  <c r="P166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1" i="6"/>
  <c r="BH151" i="6"/>
  <c r="BG151" i="6"/>
  <c r="BE151" i="6"/>
  <c r="T151" i="6"/>
  <c r="T150" i="6" s="1"/>
  <c r="R151" i="6"/>
  <c r="R150" i="6"/>
  <c r="P151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F139" i="6"/>
  <c r="E137" i="6"/>
  <c r="F93" i="6"/>
  <c r="E91" i="6"/>
  <c r="J28" i="6"/>
  <c r="E28" i="6"/>
  <c r="J142" i="6" s="1"/>
  <c r="J27" i="6"/>
  <c r="J25" i="6"/>
  <c r="E25" i="6"/>
  <c r="J141" i="6" s="1"/>
  <c r="J24" i="6"/>
  <c r="J22" i="6"/>
  <c r="E22" i="6"/>
  <c r="F96" i="6" s="1"/>
  <c r="J21" i="6"/>
  <c r="J19" i="6"/>
  <c r="E19" i="6"/>
  <c r="F95" i="6" s="1"/>
  <c r="J18" i="6"/>
  <c r="J16" i="6"/>
  <c r="J139" i="6" s="1"/>
  <c r="E7" i="6"/>
  <c r="E131" i="6"/>
  <c r="J41" i="5"/>
  <c r="J40" i="5"/>
  <c r="AY100" i="1" s="1"/>
  <c r="J39" i="5"/>
  <c r="AX100" i="1"/>
  <c r="BI239" i="5"/>
  <c r="BH239" i="5"/>
  <c r="BG239" i="5"/>
  <c r="BE239" i="5"/>
  <c r="T239" i="5"/>
  <c r="R239" i="5"/>
  <c r="P239" i="5"/>
  <c r="BI238" i="5"/>
  <c r="BH238" i="5"/>
  <c r="BG238" i="5"/>
  <c r="BE238" i="5"/>
  <c r="T238" i="5"/>
  <c r="R238" i="5"/>
  <c r="P238" i="5"/>
  <c r="BI236" i="5"/>
  <c r="BH236" i="5"/>
  <c r="BG236" i="5"/>
  <c r="BE236" i="5"/>
  <c r="T236" i="5"/>
  <c r="R236" i="5"/>
  <c r="P236" i="5"/>
  <c r="BI235" i="5"/>
  <c r="BH235" i="5"/>
  <c r="BG235" i="5"/>
  <c r="BE235" i="5"/>
  <c r="T235" i="5"/>
  <c r="R235" i="5"/>
  <c r="P235" i="5"/>
  <c r="BI233" i="5"/>
  <c r="BH233" i="5"/>
  <c r="BG233" i="5"/>
  <c r="BE233" i="5"/>
  <c r="T233" i="5"/>
  <c r="R233" i="5"/>
  <c r="P233" i="5"/>
  <c r="BI232" i="5"/>
  <c r="BH232" i="5"/>
  <c r="BG232" i="5"/>
  <c r="BE232" i="5"/>
  <c r="T232" i="5"/>
  <c r="R232" i="5"/>
  <c r="P232" i="5"/>
  <c r="BI231" i="5"/>
  <c r="BH231" i="5"/>
  <c r="BG231" i="5"/>
  <c r="BE231" i="5"/>
  <c r="T231" i="5"/>
  <c r="R231" i="5"/>
  <c r="P231" i="5"/>
  <c r="BI230" i="5"/>
  <c r="BH230" i="5"/>
  <c r="BG230" i="5"/>
  <c r="BE230" i="5"/>
  <c r="T230" i="5"/>
  <c r="R230" i="5"/>
  <c r="P230" i="5"/>
  <c r="BI229" i="5"/>
  <c r="BH229" i="5"/>
  <c r="BG229" i="5"/>
  <c r="BE229" i="5"/>
  <c r="T229" i="5"/>
  <c r="R229" i="5"/>
  <c r="P229" i="5"/>
  <c r="BI228" i="5"/>
  <c r="BH228" i="5"/>
  <c r="BG228" i="5"/>
  <c r="BE228" i="5"/>
  <c r="T228" i="5"/>
  <c r="R228" i="5"/>
  <c r="P228" i="5"/>
  <c r="BI227" i="5"/>
  <c r="BH227" i="5"/>
  <c r="BG227" i="5"/>
  <c r="BE227" i="5"/>
  <c r="T227" i="5"/>
  <c r="R227" i="5"/>
  <c r="P227" i="5"/>
  <c r="BI226" i="5"/>
  <c r="BH226" i="5"/>
  <c r="BG226" i="5"/>
  <c r="BE226" i="5"/>
  <c r="T226" i="5"/>
  <c r="R226" i="5"/>
  <c r="P226" i="5"/>
  <c r="BI225" i="5"/>
  <c r="BH225" i="5"/>
  <c r="BG225" i="5"/>
  <c r="BE225" i="5"/>
  <c r="T225" i="5"/>
  <c r="R225" i="5"/>
  <c r="P225" i="5"/>
  <c r="BI224" i="5"/>
  <c r="BH224" i="5"/>
  <c r="BG224" i="5"/>
  <c r="BE224" i="5"/>
  <c r="T224" i="5"/>
  <c r="R224" i="5"/>
  <c r="P224" i="5"/>
  <c r="BI223" i="5"/>
  <c r="BH223" i="5"/>
  <c r="BG223" i="5"/>
  <c r="BE223" i="5"/>
  <c r="T223" i="5"/>
  <c r="R223" i="5"/>
  <c r="P223" i="5"/>
  <c r="BI222" i="5"/>
  <c r="BH222" i="5"/>
  <c r="BG222" i="5"/>
  <c r="BE222" i="5"/>
  <c r="T222" i="5"/>
  <c r="R222" i="5"/>
  <c r="P222" i="5"/>
  <c r="BI221" i="5"/>
  <c r="BH221" i="5"/>
  <c r="BG221" i="5"/>
  <c r="BE221" i="5"/>
  <c r="T221" i="5"/>
  <c r="R221" i="5"/>
  <c r="P221" i="5"/>
  <c r="BI220" i="5"/>
  <c r="BH220" i="5"/>
  <c r="BG220" i="5"/>
  <c r="BE220" i="5"/>
  <c r="T220" i="5"/>
  <c r="R220" i="5"/>
  <c r="P220" i="5"/>
  <c r="BI219" i="5"/>
  <c r="BH219" i="5"/>
  <c r="BG219" i="5"/>
  <c r="BE219" i="5"/>
  <c r="T219" i="5"/>
  <c r="R219" i="5"/>
  <c r="P219" i="5"/>
  <c r="BI217" i="5"/>
  <c r="BH217" i="5"/>
  <c r="BG217" i="5"/>
  <c r="BE217" i="5"/>
  <c r="T217" i="5"/>
  <c r="R217" i="5"/>
  <c r="P217" i="5"/>
  <c r="BI216" i="5"/>
  <c r="BH216" i="5"/>
  <c r="BG216" i="5"/>
  <c r="BE216" i="5"/>
  <c r="T216" i="5"/>
  <c r="R216" i="5"/>
  <c r="P216" i="5"/>
  <c r="BI214" i="5"/>
  <c r="BH214" i="5"/>
  <c r="BG214" i="5"/>
  <c r="BE214" i="5"/>
  <c r="T214" i="5"/>
  <c r="R214" i="5"/>
  <c r="P214" i="5"/>
  <c r="BI213" i="5"/>
  <c r="BH213" i="5"/>
  <c r="BG213" i="5"/>
  <c r="BE213" i="5"/>
  <c r="T213" i="5"/>
  <c r="R213" i="5"/>
  <c r="P213" i="5"/>
  <c r="BI212" i="5"/>
  <c r="BH212" i="5"/>
  <c r="BG212" i="5"/>
  <c r="BE212" i="5"/>
  <c r="T212" i="5"/>
  <c r="R212" i="5"/>
  <c r="P212" i="5"/>
  <c r="BI209" i="5"/>
  <c r="BH209" i="5"/>
  <c r="BG209" i="5"/>
  <c r="BE209" i="5"/>
  <c r="T209" i="5"/>
  <c r="R209" i="5"/>
  <c r="P209" i="5"/>
  <c r="BI208" i="5"/>
  <c r="BH208" i="5"/>
  <c r="BG208" i="5"/>
  <c r="BE208" i="5"/>
  <c r="T208" i="5"/>
  <c r="R208" i="5"/>
  <c r="P208" i="5"/>
  <c r="BI207" i="5"/>
  <c r="BH207" i="5"/>
  <c r="BG207" i="5"/>
  <c r="BE207" i="5"/>
  <c r="T207" i="5"/>
  <c r="R207" i="5"/>
  <c r="P207" i="5"/>
  <c r="BI206" i="5"/>
  <c r="BH206" i="5"/>
  <c r="BG206" i="5"/>
  <c r="BE206" i="5"/>
  <c r="T206" i="5"/>
  <c r="R206" i="5"/>
  <c r="P206" i="5"/>
  <c r="BI205" i="5"/>
  <c r="BH205" i="5"/>
  <c r="BG205" i="5"/>
  <c r="BE205" i="5"/>
  <c r="T205" i="5"/>
  <c r="R205" i="5"/>
  <c r="P205" i="5"/>
  <c r="BI204" i="5"/>
  <c r="BH204" i="5"/>
  <c r="BG204" i="5"/>
  <c r="BE204" i="5"/>
  <c r="T204" i="5"/>
  <c r="R204" i="5"/>
  <c r="P204" i="5"/>
  <c r="BI203" i="5"/>
  <c r="BH203" i="5"/>
  <c r="BG203" i="5"/>
  <c r="BE203" i="5"/>
  <c r="T203" i="5"/>
  <c r="R203" i="5"/>
  <c r="P203" i="5"/>
  <c r="BI201" i="5"/>
  <c r="BH201" i="5"/>
  <c r="BG201" i="5"/>
  <c r="BE201" i="5"/>
  <c r="T201" i="5"/>
  <c r="R201" i="5"/>
  <c r="P201" i="5"/>
  <c r="BI200" i="5"/>
  <c r="BH200" i="5"/>
  <c r="BG200" i="5"/>
  <c r="BE200" i="5"/>
  <c r="T200" i="5"/>
  <c r="R200" i="5"/>
  <c r="P200" i="5"/>
  <c r="BI198" i="5"/>
  <c r="BH198" i="5"/>
  <c r="BG198" i="5"/>
  <c r="BE198" i="5"/>
  <c r="T198" i="5"/>
  <c r="R198" i="5"/>
  <c r="P198" i="5"/>
  <c r="BI197" i="5"/>
  <c r="BH197" i="5"/>
  <c r="BG197" i="5"/>
  <c r="BE197" i="5"/>
  <c r="T197" i="5"/>
  <c r="R197" i="5"/>
  <c r="P197" i="5"/>
  <c r="BI196" i="5"/>
  <c r="BH196" i="5"/>
  <c r="BG196" i="5"/>
  <c r="BE196" i="5"/>
  <c r="T196" i="5"/>
  <c r="R196" i="5"/>
  <c r="P196" i="5"/>
  <c r="BI195" i="5"/>
  <c r="BH195" i="5"/>
  <c r="BG195" i="5"/>
  <c r="BE195" i="5"/>
  <c r="T195" i="5"/>
  <c r="R195" i="5"/>
  <c r="P195" i="5"/>
  <c r="BI194" i="5"/>
  <c r="BH194" i="5"/>
  <c r="BG194" i="5"/>
  <c r="BE194" i="5"/>
  <c r="T194" i="5"/>
  <c r="R194" i="5"/>
  <c r="P194" i="5"/>
  <c r="BI193" i="5"/>
  <c r="BH193" i="5"/>
  <c r="BG193" i="5"/>
  <c r="BE193" i="5"/>
  <c r="T193" i="5"/>
  <c r="R193" i="5"/>
  <c r="P193" i="5"/>
  <c r="BI192" i="5"/>
  <c r="BH192" i="5"/>
  <c r="BG192" i="5"/>
  <c r="BE192" i="5"/>
  <c r="T192" i="5"/>
  <c r="R192" i="5"/>
  <c r="P192" i="5"/>
  <c r="BI191" i="5"/>
  <c r="BH191" i="5"/>
  <c r="BG191" i="5"/>
  <c r="BE191" i="5"/>
  <c r="T191" i="5"/>
  <c r="R191" i="5"/>
  <c r="P191" i="5"/>
  <c r="BI190" i="5"/>
  <c r="BH190" i="5"/>
  <c r="BG190" i="5"/>
  <c r="BE190" i="5"/>
  <c r="T190" i="5"/>
  <c r="R190" i="5"/>
  <c r="P190" i="5"/>
  <c r="BI189" i="5"/>
  <c r="BH189" i="5"/>
  <c r="BG189" i="5"/>
  <c r="BE189" i="5"/>
  <c r="T189" i="5"/>
  <c r="R189" i="5"/>
  <c r="P189" i="5"/>
  <c r="BI188" i="5"/>
  <c r="BH188" i="5"/>
  <c r="BG188" i="5"/>
  <c r="BE188" i="5"/>
  <c r="T188" i="5"/>
  <c r="R188" i="5"/>
  <c r="P188" i="5"/>
  <c r="BI187" i="5"/>
  <c r="BH187" i="5"/>
  <c r="BG187" i="5"/>
  <c r="BE187" i="5"/>
  <c r="T187" i="5"/>
  <c r="R187" i="5"/>
  <c r="P187" i="5"/>
  <c r="BI186" i="5"/>
  <c r="BH186" i="5"/>
  <c r="BG186" i="5"/>
  <c r="BE186" i="5"/>
  <c r="T186" i="5"/>
  <c r="R186" i="5"/>
  <c r="P186" i="5"/>
  <c r="BI185" i="5"/>
  <c r="BH185" i="5"/>
  <c r="BG185" i="5"/>
  <c r="BE185" i="5"/>
  <c r="T185" i="5"/>
  <c r="R185" i="5"/>
  <c r="P185" i="5"/>
  <c r="BI184" i="5"/>
  <c r="BH184" i="5"/>
  <c r="BG184" i="5"/>
  <c r="BE184" i="5"/>
  <c r="T184" i="5"/>
  <c r="R184" i="5"/>
  <c r="P184" i="5"/>
  <c r="BI183" i="5"/>
  <c r="BH183" i="5"/>
  <c r="BG183" i="5"/>
  <c r="BE183" i="5"/>
  <c r="T183" i="5"/>
  <c r="R183" i="5"/>
  <c r="P183" i="5"/>
  <c r="BI182" i="5"/>
  <c r="BH182" i="5"/>
  <c r="BG182" i="5"/>
  <c r="BE182" i="5"/>
  <c r="T182" i="5"/>
  <c r="R182" i="5"/>
  <c r="P182" i="5"/>
  <c r="BI181" i="5"/>
  <c r="BH181" i="5"/>
  <c r="BG181" i="5"/>
  <c r="BE181" i="5"/>
  <c r="T181" i="5"/>
  <c r="R181" i="5"/>
  <c r="P181" i="5"/>
  <c r="BI180" i="5"/>
  <c r="BH180" i="5"/>
  <c r="BG180" i="5"/>
  <c r="BE180" i="5"/>
  <c r="T180" i="5"/>
  <c r="R180" i="5"/>
  <c r="P180" i="5"/>
  <c r="BI179" i="5"/>
  <c r="BH179" i="5"/>
  <c r="BG179" i="5"/>
  <c r="BE179" i="5"/>
  <c r="T179" i="5"/>
  <c r="R179" i="5"/>
  <c r="P179" i="5"/>
  <c r="BI178" i="5"/>
  <c r="BH178" i="5"/>
  <c r="BG178" i="5"/>
  <c r="BE178" i="5"/>
  <c r="T178" i="5"/>
  <c r="R178" i="5"/>
  <c r="P178" i="5"/>
  <c r="BI177" i="5"/>
  <c r="BH177" i="5"/>
  <c r="BG177" i="5"/>
  <c r="BE177" i="5"/>
  <c r="T177" i="5"/>
  <c r="R177" i="5"/>
  <c r="P177" i="5"/>
  <c r="BI176" i="5"/>
  <c r="BH176" i="5"/>
  <c r="BG176" i="5"/>
  <c r="BE176" i="5"/>
  <c r="T176" i="5"/>
  <c r="R176" i="5"/>
  <c r="P176" i="5"/>
  <c r="BI175" i="5"/>
  <c r="BH175" i="5"/>
  <c r="BG175" i="5"/>
  <c r="BE175" i="5"/>
  <c r="T175" i="5"/>
  <c r="R175" i="5"/>
  <c r="P175" i="5"/>
  <c r="BI174" i="5"/>
  <c r="BH174" i="5"/>
  <c r="BG174" i="5"/>
  <c r="BE174" i="5"/>
  <c r="T174" i="5"/>
  <c r="R174" i="5"/>
  <c r="P174" i="5"/>
  <c r="BI173" i="5"/>
  <c r="BH173" i="5"/>
  <c r="BG173" i="5"/>
  <c r="BE173" i="5"/>
  <c r="T173" i="5"/>
  <c r="R173" i="5"/>
  <c r="P173" i="5"/>
  <c r="BI172" i="5"/>
  <c r="BH172" i="5"/>
  <c r="BG172" i="5"/>
  <c r="BE172" i="5"/>
  <c r="T172" i="5"/>
  <c r="R172" i="5"/>
  <c r="P172" i="5"/>
  <c r="BI171" i="5"/>
  <c r="BH171" i="5"/>
  <c r="BG171" i="5"/>
  <c r="BE171" i="5"/>
  <c r="T171" i="5"/>
  <c r="R171" i="5"/>
  <c r="P171" i="5"/>
  <c r="BI170" i="5"/>
  <c r="BH170" i="5"/>
  <c r="BG170" i="5"/>
  <c r="BE170" i="5"/>
  <c r="T170" i="5"/>
  <c r="R170" i="5"/>
  <c r="P170" i="5"/>
  <c r="BI169" i="5"/>
  <c r="BH169" i="5"/>
  <c r="BG169" i="5"/>
  <c r="BE169" i="5"/>
  <c r="T169" i="5"/>
  <c r="R169" i="5"/>
  <c r="P169" i="5"/>
  <c r="BI168" i="5"/>
  <c r="BH168" i="5"/>
  <c r="BG168" i="5"/>
  <c r="BE168" i="5"/>
  <c r="T168" i="5"/>
  <c r="R168" i="5"/>
  <c r="P168" i="5"/>
  <c r="BI167" i="5"/>
  <c r="BH167" i="5"/>
  <c r="BG167" i="5"/>
  <c r="BE167" i="5"/>
  <c r="T167" i="5"/>
  <c r="R167" i="5"/>
  <c r="P167" i="5"/>
  <c r="BI166" i="5"/>
  <c r="BH166" i="5"/>
  <c r="BG166" i="5"/>
  <c r="BE166" i="5"/>
  <c r="T166" i="5"/>
  <c r="R166" i="5"/>
  <c r="P166" i="5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9" i="5"/>
  <c r="BH159" i="5"/>
  <c r="BG159" i="5"/>
  <c r="BE159" i="5"/>
  <c r="T159" i="5"/>
  <c r="R159" i="5"/>
  <c r="P159" i="5"/>
  <c r="BI158" i="5"/>
  <c r="BH158" i="5"/>
  <c r="BG158" i="5"/>
  <c r="BE158" i="5"/>
  <c r="T158" i="5"/>
  <c r="R158" i="5"/>
  <c r="P158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5" i="5"/>
  <c r="BH155" i="5"/>
  <c r="BG155" i="5"/>
  <c r="BE155" i="5"/>
  <c r="T155" i="5"/>
  <c r="R155" i="5"/>
  <c r="P155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F130" i="5"/>
  <c r="E128" i="5"/>
  <c r="F93" i="5"/>
  <c r="E91" i="5"/>
  <c r="J28" i="5"/>
  <c r="E28" i="5"/>
  <c r="J133" i="5" s="1"/>
  <c r="J27" i="5"/>
  <c r="J25" i="5"/>
  <c r="E25" i="5"/>
  <c r="J132" i="5"/>
  <c r="J24" i="5"/>
  <c r="J22" i="5"/>
  <c r="E22" i="5"/>
  <c r="F133" i="5" s="1"/>
  <c r="J21" i="5"/>
  <c r="J19" i="5"/>
  <c r="E19" i="5"/>
  <c r="F132" i="5"/>
  <c r="J18" i="5"/>
  <c r="J16" i="5"/>
  <c r="J130" i="5" s="1"/>
  <c r="E7" i="5"/>
  <c r="E122" i="5"/>
  <c r="J39" i="4"/>
  <c r="J38" i="4"/>
  <c r="AY98" i="1"/>
  <c r="J37" i="4"/>
  <c r="AX98" i="1" s="1"/>
  <c r="BI237" i="4"/>
  <c r="BH237" i="4"/>
  <c r="BG237" i="4"/>
  <c r="BE237" i="4"/>
  <c r="T237" i="4"/>
  <c r="R237" i="4"/>
  <c r="P237" i="4"/>
  <c r="BI236" i="4"/>
  <c r="BH236" i="4"/>
  <c r="BG236" i="4"/>
  <c r="BE236" i="4"/>
  <c r="T236" i="4"/>
  <c r="R236" i="4"/>
  <c r="P236" i="4"/>
  <c r="BI235" i="4"/>
  <c r="BH235" i="4"/>
  <c r="BG235" i="4"/>
  <c r="BE235" i="4"/>
  <c r="T235" i="4"/>
  <c r="R235" i="4"/>
  <c r="P235" i="4"/>
  <c r="BI234" i="4"/>
  <c r="BH234" i="4"/>
  <c r="BG234" i="4"/>
  <c r="BE234" i="4"/>
  <c r="T234" i="4"/>
  <c r="R234" i="4"/>
  <c r="P234" i="4"/>
  <c r="BI233" i="4"/>
  <c r="BH233" i="4"/>
  <c r="BG233" i="4"/>
  <c r="BE233" i="4"/>
  <c r="T233" i="4"/>
  <c r="R233" i="4"/>
  <c r="P233" i="4"/>
  <c r="BI232" i="4"/>
  <c r="BH232" i="4"/>
  <c r="BG232" i="4"/>
  <c r="BE232" i="4"/>
  <c r="T232" i="4"/>
  <c r="R232" i="4"/>
  <c r="P232" i="4"/>
  <c r="BI231" i="4"/>
  <c r="BH231" i="4"/>
  <c r="BG231" i="4"/>
  <c r="BE231" i="4"/>
  <c r="T231" i="4"/>
  <c r="R231" i="4"/>
  <c r="P231" i="4"/>
  <c r="BI230" i="4"/>
  <c r="BH230" i="4"/>
  <c r="BG230" i="4"/>
  <c r="BE230" i="4"/>
  <c r="T230" i="4"/>
  <c r="R230" i="4"/>
  <c r="P230" i="4"/>
  <c r="BI229" i="4"/>
  <c r="BH229" i="4"/>
  <c r="BG229" i="4"/>
  <c r="BE229" i="4"/>
  <c r="T229" i="4"/>
  <c r="R229" i="4"/>
  <c r="P229" i="4"/>
  <c r="BI228" i="4"/>
  <c r="BH228" i="4"/>
  <c r="BG228" i="4"/>
  <c r="BE228" i="4"/>
  <c r="T228" i="4"/>
  <c r="R228" i="4"/>
  <c r="P228" i="4"/>
  <c r="BI227" i="4"/>
  <c r="BH227" i="4"/>
  <c r="BG227" i="4"/>
  <c r="BE227" i="4"/>
  <c r="T227" i="4"/>
  <c r="R227" i="4"/>
  <c r="P227" i="4"/>
  <c r="BI226" i="4"/>
  <c r="BH226" i="4"/>
  <c r="BG226" i="4"/>
  <c r="BE226" i="4"/>
  <c r="T226" i="4"/>
  <c r="R226" i="4"/>
  <c r="P226" i="4"/>
  <c r="BI225" i="4"/>
  <c r="BH225" i="4"/>
  <c r="BG225" i="4"/>
  <c r="BE225" i="4"/>
  <c r="T225" i="4"/>
  <c r="R225" i="4"/>
  <c r="P225" i="4"/>
  <c r="BI224" i="4"/>
  <c r="BH224" i="4"/>
  <c r="BG224" i="4"/>
  <c r="BE224" i="4"/>
  <c r="T224" i="4"/>
  <c r="R224" i="4"/>
  <c r="P224" i="4"/>
  <c r="BI223" i="4"/>
  <c r="BH223" i="4"/>
  <c r="BG223" i="4"/>
  <c r="BE223" i="4"/>
  <c r="T223" i="4"/>
  <c r="R223" i="4"/>
  <c r="P223" i="4"/>
  <c r="BI222" i="4"/>
  <c r="BH222" i="4"/>
  <c r="BG222" i="4"/>
  <c r="BE222" i="4"/>
  <c r="T222" i="4"/>
  <c r="R222" i="4"/>
  <c r="P222" i="4"/>
  <c r="BI221" i="4"/>
  <c r="BH221" i="4"/>
  <c r="BG221" i="4"/>
  <c r="BE221" i="4"/>
  <c r="T221" i="4"/>
  <c r="R221" i="4"/>
  <c r="P221" i="4"/>
  <c r="BI220" i="4"/>
  <c r="BH220" i="4"/>
  <c r="BG220" i="4"/>
  <c r="BE220" i="4"/>
  <c r="T220" i="4"/>
  <c r="R220" i="4"/>
  <c r="P220" i="4"/>
  <c r="BI219" i="4"/>
  <c r="BH219" i="4"/>
  <c r="BG219" i="4"/>
  <c r="BE219" i="4"/>
  <c r="T219" i="4"/>
  <c r="R219" i="4"/>
  <c r="P219" i="4"/>
  <c r="BI218" i="4"/>
  <c r="BH218" i="4"/>
  <c r="BG218" i="4"/>
  <c r="BE218" i="4"/>
  <c r="T218" i="4"/>
  <c r="R218" i="4"/>
  <c r="P218" i="4"/>
  <c r="BI217" i="4"/>
  <c r="BH217" i="4"/>
  <c r="BG217" i="4"/>
  <c r="BE217" i="4"/>
  <c r="T217" i="4"/>
  <c r="R217" i="4"/>
  <c r="P217" i="4"/>
  <c r="BI216" i="4"/>
  <c r="BH216" i="4"/>
  <c r="BG216" i="4"/>
  <c r="BE216" i="4"/>
  <c r="T216" i="4"/>
  <c r="R216" i="4"/>
  <c r="P216" i="4"/>
  <c r="BI215" i="4"/>
  <c r="BH215" i="4"/>
  <c r="BG215" i="4"/>
  <c r="BE215" i="4"/>
  <c r="T215" i="4"/>
  <c r="R215" i="4"/>
  <c r="P215" i="4"/>
  <c r="BI214" i="4"/>
  <c r="BH214" i="4"/>
  <c r="BG214" i="4"/>
  <c r="BE214" i="4"/>
  <c r="T214" i="4"/>
  <c r="R214" i="4"/>
  <c r="P214" i="4"/>
  <c r="BI213" i="4"/>
  <c r="BH213" i="4"/>
  <c r="BG213" i="4"/>
  <c r="BE213" i="4"/>
  <c r="T213" i="4"/>
  <c r="R213" i="4"/>
  <c r="P213" i="4"/>
  <c r="BI212" i="4"/>
  <c r="BH212" i="4"/>
  <c r="BG212" i="4"/>
  <c r="BE212" i="4"/>
  <c r="T212" i="4"/>
  <c r="R212" i="4"/>
  <c r="P212" i="4"/>
  <c r="BI211" i="4"/>
  <c r="BH211" i="4"/>
  <c r="BG211" i="4"/>
  <c r="BE211" i="4"/>
  <c r="T211" i="4"/>
  <c r="R211" i="4"/>
  <c r="P211" i="4"/>
  <c r="BI209" i="4"/>
  <c r="BH209" i="4"/>
  <c r="BG209" i="4"/>
  <c r="BE209" i="4"/>
  <c r="T209" i="4"/>
  <c r="R209" i="4"/>
  <c r="P209" i="4"/>
  <c r="BI208" i="4"/>
  <c r="BH208" i="4"/>
  <c r="BG208" i="4"/>
  <c r="BE208" i="4"/>
  <c r="T208" i="4"/>
  <c r="R208" i="4"/>
  <c r="P208" i="4"/>
  <c r="BI207" i="4"/>
  <c r="BH207" i="4"/>
  <c r="BG207" i="4"/>
  <c r="BE207" i="4"/>
  <c r="T207" i="4"/>
  <c r="R207" i="4"/>
  <c r="P207" i="4"/>
  <c r="BI206" i="4"/>
  <c r="BH206" i="4"/>
  <c r="BG206" i="4"/>
  <c r="BE206" i="4"/>
  <c r="T206" i="4"/>
  <c r="R206" i="4"/>
  <c r="P206" i="4"/>
  <c r="BI205" i="4"/>
  <c r="BH205" i="4"/>
  <c r="BG205" i="4"/>
  <c r="BE205" i="4"/>
  <c r="T205" i="4"/>
  <c r="R205" i="4"/>
  <c r="P205" i="4"/>
  <c r="BI204" i="4"/>
  <c r="BH204" i="4"/>
  <c r="BG204" i="4"/>
  <c r="BE204" i="4"/>
  <c r="T204" i="4"/>
  <c r="R204" i="4"/>
  <c r="P204" i="4"/>
  <c r="BI203" i="4"/>
  <c r="BH203" i="4"/>
  <c r="BG203" i="4"/>
  <c r="BE203" i="4"/>
  <c r="T203" i="4"/>
  <c r="R203" i="4"/>
  <c r="P203" i="4"/>
  <c r="BI202" i="4"/>
  <c r="BH202" i="4"/>
  <c r="BG202" i="4"/>
  <c r="BE202" i="4"/>
  <c r="T202" i="4"/>
  <c r="R202" i="4"/>
  <c r="P202" i="4"/>
  <c r="BI201" i="4"/>
  <c r="BH201" i="4"/>
  <c r="BG201" i="4"/>
  <c r="BE201" i="4"/>
  <c r="T201" i="4"/>
  <c r="R201" i="4"/>
  <c r="P201" i="4"/>
  <c r="BI200" i="4"/>
  <c r="BH200" i="4"/>
  <c r="BG200" i="4"/>
  <c r="BE200" i="4"/>
  <c r="T200" i="4"/>
  <c r="R200" i="4"/>
  <c r="P200" i="4"/>
  <c r="BI199" i="4"/>
  <c r="BH199" i="4"/>
  <c r="BG199" i="4"/>
  <c r="BE199" i="4"/>
  <c r="T199" i="4"/>
  <c r="R199" i="4"/>
  <c r="P199" i="4"/>
  <c r="BI198" i="4"/>
  <c r="BH198" i="4"/>
  <c r="BG198" i="4"/>
  <c r="BE198" i="4"/>
  <c r="T198" i="4"/>
  <c r="R198" i="4"/>
  <c r="P198" i="4"/>
  <c r="BI197" i="4"/>
  <c r="BH197" i="4"/>
  <c r="BG197" i="4"/>
  <c r="BE197" i="4"/>
  <c r="T197" i="4"/>
  <c r="R197" i="4"/>
  <c r="P197" i="4"/>
  <c r="BI196" i="4"/>
  <c r="BH196" i="4"/>
  <c r="BG196" i="4"/>
  <c r="BE196" i="4"/>
  <c r="T196" i="4"/>
  <c r="R196" i="4"/>
  <c r="P196" i="4"/>
  <c r="BI195" i="4"/>
  <c r="BH195" i="4"/>
  <c r="BG195" i="4"/>
  <c r="BE195" i="4"/>
  <c r="T195" i="4"/>
  <c r="R195" i="4"/>
  <c r="P195" i="4"/>
  <c r="BI194" i="4"/>
  <c r="BH194" i="4"/>
  <c r="BG194" i="4"/>
  <c r="BE194" i="4"/>
  <c r="T194" i="4"/>
  <c r="R194" i="4"/>
  <c r="P194" i="4"/>
  <c r="BI193" i="4"/>
  <c r="BH193" i="4"/>
  <c r="BG193" i="4"/>
  <c r="BE193" i="4"/>
  <c r="T193" i="4"/>
  <c r="R193" i="4"/>
  <c r="P193" i="4"/>
  <c r="BI192" i="4"/>
  <c r="BH192" i="4"/>
  <c r="BG192" i="4"/>
  <c r="BE192" i="4"/>
  <c r="T192" i="4"/>
  <c r="R192" i="4"/>
  <c r="P192" i="4"/>
  <c r="BI191" i="4"/>
  <c r="BH191" i="4"/>
  <c r="BG191" i="4"/>
  <c r="BE191" i="4"/>
  <c r="T191" i="4"/>
  <c r="R191" i="4"/>
  <c r="P191" i="4"/>
  <c r="BI190" i="4"/>
  <c r="BH190" i="4"/>
  <c r="BG190" i="4"/>
  <c r="BE190" i="4"/>
  <c r="T190" i="4"/>
  <c r="R190" i="4"/>
  <c r="P190" i="4"/>
  <c r="BI189" i="4"/>
  <c r="BH189" i="4"/>
  <c r="BG189" i="4"/>
  <c r="BE189" i="4"/>
  <c r="T189" i="4"/>
  <c r="R189" i="4"/>
  <c r="P189" i="4"/>
  <c r="BI188" i="4"/>
  <c r="BH188" i="4"/>
  <c r="BG188" i="4"/>
  <c r="BE188" i="4"/>
  <c r="T188" i="4"/>
  <c r="R188" i="4"/>
  <c r="P188" i="4"/>
  <c r="BI187" i="4"/>
  <c r="BH187" i="4"/>
  <c r="BG187" i="4"/>
  <c r="BE187" i="4"/>
  <c r="T187" i="4"/>
  <c r="R187" i="4"/>
  <c r="P187" i="4"/>
  <c r="BI186" i="4"/>
  <c r="BH186" i="4"/>
  <c r="BG186" i="4"/>
  <c r="BE186" i="4"/>
  <c r="T186" i="4"/>
  <c r="R186" i="4"/>
  <c r="P186" i="4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83" i="4"/>
  <c r="BH183" i="4"/>
  <c r="BG183" i="4"/>
  <c r="BE183" i="4"/>
  <c r="T183" i="4"/>
  <c r="R183" i="4"/>
  <c r="P183" i="4"/>
  <c r="BI182" i="4"/>
  <c r="BH182" i="4"/>
  <c r="BG182" i="4"/>
  <c r="BE182" i="4"/>
  <c r="T182" i="4"/>
  <c r="R182" i="4"/>
  <c r="P182" i="4"/>
  <c r="BI181" i="4"/>
  <c r="BH181" i="4"/>
  <c r="BG181" i="4"/>
  <c r="BE181" i="4"/>
  <c r="T181" i="4"/>
  <c r="R181" i="4"/>
  <c r="P181" i="4"/>
  <c r="BI180" i="4"/>
  <c r="BH180" i="4"/>
  <c r="BG180" i="4"/>
  <c r="BE180" i="4"/>
  <c r="T180" i="4"/>
  <c r="R180" i="4"/>
  <c r="P180" i="4"/>
  <c r="BI179" i="4"/>
  <c r="BH179" i="4"/>
  <c r="BG179" i="4"/>
  <c r="BE179" i="4"/>
  <c r="T179" i="4"/>
  <c r="R179" i="4"/>
  <c r="P179" i="4"/>
  <c r="BI178" i="4"/>
  <c r="BH178" i="4"/>
  <c r="BG178" i="4"/>
  <c r="BE178" i="4"/>
  <c r="T178" i="4"/>
  <c r="R178" i="4"/>
  <c r="P178" i="4"/>
  <c r="BI177" i="4"/>
  <c r="BH177" i="4"/>
  <c r="BG177" i="4"/>
  <c r="BE177" i="4"/>
  <c r="T177" i="4"/>
  <c r="R177" i="4"/>
  <c r="P177" i="4"/>
  <c r="BI176" i="4"/>
  <c r="BH176" i="4"/>
  <c r="BG176" i="4"/>
  <c r="BE176" i="4"/>
  <c r="T176" i="4"/>
  <c r="R176" i="4"/>
  <c r="P176" i="4"/>
  <c r="BI175" i="4"/>
  <c r="BH175" i="4"/>
  <c r="BG175" i="4"/>
  <c r="BE175" i="4"/>
  <c r="T175" i="4"/>
  <c r="R175" i="4"/>
  <c r="P175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1" i="4"/>
  <c r="BH161" i="4"/>
  <c r="BG161" i="4"/>
  <c r="BE161" i="4"/>
  <c r="T161" i="4"/>
  <c r="T160" i="4"/>
  <c r="R161" i="4"/>
  <c r="R160" i="4" s="1"/>
  <c r="P161" i="4"/>
  <c r="P160" i="4" s="1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4" i="4"/>
  <c r="BH134" i="4"/>
  <c r="BG134" i="4"/>
  <c r="BE134" i="4"/>
  <c r="T134" i="4"/>
  <c r="T133" i="4" s="1"/>
  <c r="R134" i="4"/>
  <c r="R133" i="4" s="1"/>
  <c r="P134" i="4"/>
  <c r="P133" i="4" s="1"/>
  <c r="BI132" i="4"/>
  <c r="BH132" i="4"/>
  <c r="BG132" i="4"/>
  <c r="BE132" i="4"/>
  <c r="T132" i="4"/>
  <c r="T131" i="4" s="1"/>
  <c r="R132" i="4"/>
  <c r="R131" i="4" s="1"/>
  <c r="P132" i="4"/>
  <c r="P131" i="4"/>
  <c r="F123" i="4"/>
  <c r="E121" i="4"/>
  <c r="F91" i="4"/>
  <c r="E89" i="4"/>
  <c r="J26" i="4"/>
  <c r="E26" i="4"/>
  <c r="J126" i="4"/>
  <c r="J25" i="4"/>
  <c r="J23" i="4"/>
  <c r="E23" i="4"/>
  <c r="J93" i="4"/>
  <c r="J22" i="4"/>
  <c r="J20" i="4"/>
  <c r="E20" i="4"/>
  <c r="F126" i="4"/>
  <c r="J19" i="4"/>
  <c r="J17" i="4"/>
  <c r="E17" i="4"/>
  <c r="F125" i="4"/>
  <c r="J16" i="4"/>
  <c r="J14" i="4"/>
  <c r="J91" i="4" s="1"/>
  <c r="E7" i="4"/>
  <c r="E117" i="4"/>
  <c r="J39" i="3"/>
  <c r="J38" i="3"/>
  <c r="AY97" i="1"/>
  <c r="J37" i="3"/>
  <c r="AX97" i="1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3" i="3"/>
  <c r="BH143" i="3"/>
  <c r="BG143" i="3"/>
  <c r="BE143" i="3"/>
  <c r="T143" i="3"/>
  <c r="T142" i="3" s="1"/>
  <c r="R143" i="3"/>
  <c r="R142" i="3" s="1"/>
  <c r="P143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BI132" i="3"/>
  <c r="BH132" i="3"/>
  <c r="BG132" i="3"/>
  <c r="BE132" i="3"/>
  <c r="T132" i="3"/>
  <c r="T131" i="3"/>
  <c r="R132" i="3"/>
  <c r="R131" i="3" s="1"/>
  <c r="P132" i="3"/>
  <c r="P131" i="3"/>
  <c r="F123" i="3"/>
  <c r="E121" i="3"/>
  <c r="F91" i="3"/>
  <c r="E89" i="3"/>
  <c r="J26" i="3"/>
  <c r="E26" i="3"/>
  <c r="J126" i="3" s="1"/>
  <c r="J25" i="3"/>
  <c r="J23" i="3"/>
  <c r="E23" i="3"/>
  <c r="J125" i="3" s="1"/>
  <c r="J22" i="3"/>
  <c r="J20" i="3"/>
  <c r="E20" i="3"/>
  <c r="F126" i="3" s="1"/>
  <c r="J19" i="3"/>
  <c r="J17" i="3"/>
  <c r="E17" i="3"/>
  <c r="F93" i="3" s="1"/>
  <c r="J16" i="3"/>
  <c r="J14" i="3"/>
  <c r="J123" i="3" s="1"/>
  <c r="E7" i="3"/>
  <c r="E117" i="3"/>
  <c r="J39" i="2"/>
  <c r="J38" i="2"/>
  <c r="AY96" i="1" s="1"/>
  <c r="J37" i="2"/>
  <c r="AX96" i="1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2" i="2"/>
  <c r="BH172" i="2"/>
  <c r="BG172" i="2"/>
  <c r="BE172" i="2"/>
  <c r="T172" i="2"/>
  <c r="T171" i="2" s="1"/>
  <c r="R172" i="2"/>
  <c r="R171" i="2"/>
  <c r="P172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2" i="2"/>
  <c r="BH132" i="2"/>
  <c r="BG132" i="2"/>
  <c r="BE132" i="2"/>
  <c r="T132" i="2"/>
  <c r="T131" i="2" s="1"/>
  <c r="R132" i="2"/>
  <c r="R131" i="2" s="1"/>
  <c r="P132" i="2"/>
  <c r="P131" i="2"/>
  <c r="F123" i="2"/>
  <c r="E121" i="2"/>
  <c r="F91" i="2"/>
  <c r="E89" i="2"/>
  <c r="J26" i="2"/>
  <c r="E26" i="2"/>
  <c r="J94" i="2" s="1"/>
  <c r="J25" i="2"/>
  <c r="J23" i="2"/>
  <c r="E23" i="2"/>
  <c r="J125" i="2" s="1"/>
  <c r="J22" i="2"/>
  <c r="J20" i="2"/>
  <c r="E20" i="2"/>
  <c r="F126" i="2" s="1"/>
  <c r="J19" i="2"/>
  <c r="J17" i="2"/>
  <c r="E17" i="2"/>
  <c r="F93" i="2" s="1"/>
  <c r="J16" i="2"/>
  <c r="J14" i="2"/>
  <c r="J123" i="2" s="1"/>
  <c r="E7" i="2"/>
  <c r="E85" i="2"/>
  <c r="L90" i="1"/>
  <c r="AM90" i="1"/>
  <c r="AM89" i="1"/>
  <c r="L89" i="1"/>
  <c r="AM87" i="1"/>
  <c r="L87" i="1"/>
  <c r="L85" i="1"/>
  <c r="L84" i="1"/>
  <c r="BK189" i="2"/>
  <c r="BK187" i="2"/>
  <c r="BK185" i="2"/>
  <c r="BK184" i="2"/>
  <c r="BK183" i="2"/>
  <c r="BK181" i="2"/>
  <c r="BK180" i="2"/>
  <c r="BK175" i="2"/>
  <c r="BK169" i="2"/>
  <c r="BK168" i="2"/>
  <c r="BK159" i="2"/>
  <c r="BK148" i="2"/>
  <c r="BK142" i="2"/>
  <c r="BK140" i="2"/>
  <c r="BK134" i="2"/>
  <c r="AS107" i="1"/>
  <c r="BK170" i="2"/>
  <c r="BK162" i="2"/>
  <c r="BK156" i="2"/>
  <c r="BK152" i="2"/>
  <c r="BK147" i="2"/>
  <c r="BK143" i="2"/>
  <c r="BK139" i="2"/>
  <c r="BK132" i="2"/>
  <c r="BK183" i="3"/>
  <c r="BK178" i="3"/>
  <c r="BK166" i="3"/>
  <c r="BK164" i="3"/>
  <c r="BK162" i="3"/>
  <c r="BK160" i="3"/>
  <c r="BK158" i="3"/>
  <c r="BK156" i="3"/>
  <c r="BK153" i="3"/>
  <c r="BK151" i="3"/>
  <c r="BK149" i="3"/>
  <c r="BK147" i="3"/>
  <c r="BK139" i="3"/>
  <c r="BK136" i="3"/>
  <c r="BK186" i="3"/>
  <c r="BK184" i="3"/>
  <c r="BK182" i="3"/>
  <c r="BK176" i="3"/>
  <c r="BK173" i="3"/>
  <c r="BK171" i="3"/>
  <c r="BK167" i="3"/>
  <c r="BK165" i="3"/>
  <c r="BK154" i="3"/>
  <c r="BK143" i="3"/>
  <c r="BK137" i="3"/>
  <c r="BK135" i="3"/>
  <c r="BK234" i="4"/>
  <c r="BK233" i="4"/>
  <c r="BK231" i="4"/>
  <c r="BK229" i="4"/>
  <c r="BK227" i="4"/>
  <c r="BK225" i="4"/>
  <c r="BK219" i="4"/>
  <c r="BK217" i="4"/>
  <c r="BK215" i="4"/>
  <c r="BK204" i="4"/>
  <c r="BK203" i="4"/>
  <c r="BK202" i="4"/>
  <c r="BK198" i="4"/>
  <c r="BK196" i="4"/>
  <c r="BK192" i="4"/>
  <c r="BK188" i="4"/>
  <c r="BK180" i="4"/>
  <c r="BK174" i="4"/>
  <c r="BK172" i="4"/>
  <c r="BK170" i="4"/>
  <c r="BK168" i="4"/>
  <c r="BK161" i="4"/>
  <c r="BK158" i="4"/>
  <c r="BK154" i="4"/>
  <c r="BK150" i="4"/>
  <c r="BK144" i="4"/>
  <c r="BK132" i="4"/>
  <c r="BK236" i="4"/>
  <c r="BK223" i="4"/>
  <c r="BK221" i="4"/>
  <c r="BK213" i="4"/>
  <c r="BK211" i="4"/>
  <c r="BK208" i="4"/>
  <c r="BK201" i="4"/>
  <c r="BK194" i="4"/>
  <c r="BK190" i="4"/>
  <c r="BK186" i="4"/>
  <c r="BK184" i="4"/>
  <c r="BK182" i="4"/>
  <c r="BK178" i="4"/>
  <c r="BK176" i="4"/>
  <c r="BK171" i="4"/>
  <c r="BK169" i="4"/>
  <c r="BK165" i="4"/>
  <c r="BK156" i="4"/>
  <c r="BK155" i="4"/>
  <c r="BK153" i="4"/>
  <c r="BK151" i="4"/>
  <c r="BK145" i="4"/>
  <c r="BK141" i="4"/>
  <c r="BK138" i="4"/>
  <c r="BK136" i="4"/>
  <c r="BK235" i="5"/>
  <c r="BK230" i="5"/>
  <c r="BK228" i="5"/>
  <c r="BK224" i="5"/>
  <c r="BK220" i="5"/>
  <c r="BK214" i="5"/>
  <c r="BK208" i="5"/>
  <c r="BK204" i="5"/>
  <c r="BK198" i="5"/>
  <c r="BK194" i="5"/>
  <c r="BK192" i="5"/>
  <c r="BK187" i="5"/>
  <c r="BK183" i="5"/>
  <c r="BK179" i="5"/>
  <c r="BK177" i="5"/>
  <c r="BK171" i="5"/>
  <c r="BK160" i="5"/>
  <c r="BK152" i="5"/>
  <c r="BK150" i="5"/>
  <c r="BK144" i="5"/>
  <c r="BK142" i="5"/>
  <c r="BK238" i="5"/>
  <c r="BK232" i="5"/>
  <c r="BK231" i="5"/>
  <c r="BK227" i="5"/>
  <c r="BK222" i="5"/>
  <c r="BK217" i="5"/>
  <c r="BK212" i="5"/>
  <c r="BK206" i="5"/>
  <c r="BK201" i="5"/>
  <c r="BK196" i="5"/>
  <c r="BK190" i="5"/>
  <c r="BK185" i="5"/>
  <c r="BK181" i="5"/>
  <c r="BK175" i="5"/>
  <c r="BK173" i="5"/>
  <c r="BK172" i="5"/>
  <c r="BK170" i="5"/>
  <c r="BK168" i="5"/>
  <c r="BK166" i="5"/>
  <c r="BK163" i="5"/>
  <c r="BK158" i="5"/>
  <c r="BK156" i="5"/>
  <c r="BK154" i="5"/>
  <c r="BK148" i="5"/>
  <c r="BK146" i="5"/>
  <c r="BK140" i="5"/>
  <c r="BK274" i="6"/>
  <c r="BK270" i="6"/>
  <c r="BK265" i="6"/>
  <c r="BK262" i="6"/>
  <c r="BK249" i="6"/>
  <c r="BK243" i="6"/>
  <c r="BK239" i="6"/>
  <c r="BK234" i="6"/>
  <c r="BK232" i="6"/>
  <c r="BK226" i="6"/>
  <c r="BK224" i="6"/>
  <c r="BK223" i="6"/>
  <c r="BK222" i="6"/>
  <c r="BK221" i="6"/>
  <c r="BK217" i="6"/>
  <c r="BK209" i="6"/>
  <c r="BK199" i="6"/>
  <c r="BK181" i="6"/>
  <c r="BK177" i="6"/>
  <c r="BK171" i="6"/>
  <c r="BK166" i="6"/>
  <c r="BK162" i="6"/>
  <c r="BK159" i="6"/>
  <c r="BK154" i="6"/>
  <c r="BK277" i="6"/>
  <c r="BK273" i="6"/>
  <c r="BK266" i="6"/>
  <c r="BK261" i="6"/>
  <c r="BK255" i="6"/>
  <c r="BK248" i="6"/>
  <c r="BK246" i="6"/>
  <c r="BK240" i="6"/>
  <c r="BK238" i="6"/>
  <c r="BK231" i="6"/>
  <c r="BK229" i="6"/>
  <c r="BK227" i="6"/>
  <c r="BK218" i="6"/>
  <c r="BK216" i="6"/>
  <c r="BK211" i="6"/>
  <c r="BK210" i="6"/>
  <c r="BK205" i="6"/>
  <c r="BK198" i="6"/>
  <c r="BK188" i="6"/>
  <c r="BK185" i="6"/>
  <c r="BK183" i="6"/>
  <c r="BK179" i="6"/>
  <c r="BK175" i="6"/>
  <c r="BK173" i="6"/>
  <c r="BK168" i="6"/>
  <c r="BK164" i="6"/>
  <c r="BK156" i="6"/>
  <c r="BK151" i="6"/>
  <c r="BK148" i="6"/>
  <c r="BK190" i="7"/>
  <c r="BK179" i="7"/>
  <c r="BK175" i="7"/>
  <c r="BK166" i="7"/>
  <c r="BK159" i="7"/>
  <c r="BK157" i="7"/>
  <c r="BK155" i="7"/>
  <c r="BK148" i="7"/>
  <c r="BK144" i="7"/>
  <c r="BK142" i="7"/>
  <c r="BK189" i="7"/>
  <c r="BK187" i="7"/>
  <c r="BK178" i="7"/>
  <c r="BK176" i="7"/>
  <c r="BK170" i="7"/>
  <c r="BK168" i="7"/>
  <c r="BK162" i="7"/>
  <c r="BK160" i="7"/>
  <c r="BK158" i="7"/>
  <c r="BK154" i="7"/>
  <c r="BK153" i="7"/>
  <c r="BK151" i="7"/>
  <c r="BK147" i="7"/>
  <c r="BK145" i="7"/>
  <c r="BK143" i="7"/>
  <c r="BK140" i="7"/>
  <c r="BK138" i="7"/>
  <c r="BK136" i="7"/>
  <c r="BK134" i="7"/>
  <c r="BK132" i="7"/>
  <c r="BK280" i="8"/>
  <c r="BK274" i="8"/>
  <c r="BK260" i="8"/>
  <c r="BK256" i="8"/>
  <c r="BK253" i="8"/>
  <c r="BK251" i="8"/>
  <c r="BK235" i="8"/>
  <c r="BK231" i="8"/>
  <c r="BK229" i="8"/>
  <c r="BK227" i="8"/>
  <c r="BK225" i="8"/>
  <c r="BK221" i="8"/>
  <c r="BK218" i="8"/>
  <c r="BK216" i="8"/>
  <c r="BK212" i="8"/>
  <c r="BK210" i="8"/>
  <c r="BK208" i="8"/>
  <c r="BK204" i="8"/>
  <c r="BK200" i="8"/>
  <c r="BK198" i="8"/>
  <c r="BK194" i="8"/>
  <c r="BK188" i="8"/>
  <c r="BK186" i="8"/>
  <c r="BK181" i="8"/>
  <c r="BK180" i="8"/>
  <c r="BK178" i="8"/>
  <c r="BK176" i="8"/>
  <c r="BK174" i="8"/>
  <c r="BK172" i="8"/>
  <c r="BK168" i="8"/>
  <c r="BK164" i="8"/>
  <c r="BK162" i="8"/>
  <c r="BK157" i="8"/>
  <c r="BK155" i="8"/>
  <c r="BK145" i="8"/>
  <c r="BK286" i="8"/>
  <c r="BK285" i="8"/>
  <c r="BK267" i="8"/>
  <c r="BK265" i="8"/>
  <c r="BK262" i="8"/>
  <c r="BK258" i="8"/>
  <c r="BK255" i="8"/>
  <c r="BK249" i="8"/>
  <c r="BK247" i="8"/>
  <c r="BK245" i="8"/>
  <c r="BK243" i="8"/>
  <c r="BK241" i="8"/>
  <c r="BK239" i="8"/>
  <c r="BK237" i="8"/>
  <c r="BK233" i="8"/>
  <c r="BK224" i="8"/>
  <c r="BK214" i="8"/>
  <c r="BK209" i="8"/>
  <c r="BK207" i="8"/>
  <c r="BK205" i="8"/>
  <c r="BK202" i="8"/>
  <c r="BK193" i="8"/>
  <c r="BK185" i="8"/>
  <c r="BK182" i="8"/>
  <c r="BK170" i="8"/>
  <c r="BK166" i="8"/>
  <c r="BK160" i="8"/>
  <c r="BK151" i="8"/>
  <c r="BK149" i="8"/>
  <c r="BK147" i="8"/>
  <c r="BK143" i="8"/>
  <c r="BK141" i="8"/>
  <c r="BK139" i="8"/>
  <c r="BK622" i="9"/>
  <c r="BK620" i="9"/>
  <c r="BK617" i="9"/>
  <c r="BK611" i="9"/>
  <c r="BK610" i="9"/>
  <c r="BK600" i="9"/>
  <c r="BK595" i="9"/>
  <c r="BK592" i="9"/>
  <c r="BK582" i="9"/>
  <c r="BK576" i="9"/>
  <c r="BK573" i="9"/>
  <c r="BK570" i="9"/>
  <c r="BK568" i="9"/>
  <c r="BK558" i="9"/>
  <c r="BK556" i="9"/>
  <c r="BK554" i="9"/>
  <c r="BK546" i="9"/>
  <c r="BK537" i="9"/>
  <c r="BK526" i="9"/>
  <c r="BK524" i="9"/>
  <c r="BK516" i="9"/>
  <c r="BK515" i="9"/>
  <c r="BK506" i="9"/>
  <c r="BK494" i="9"/>
  <c r="BK492" i="9"/>
  <c r="BK489" i="9"/>
  <c r="BK486" i="9"/>
  <c r="BK482" i="9"/>
  <c r="BK479" i="9"/>
  <c r="BK472" i="9"/>
  <c r="BK463" i="9"/>
  <c r="BK455" i="9"/>
  <c r="BK454" i="9"/>
  <c r="BK448" i="9"/>
  <c r="BK445" i="9"/>
  <c r="BK435" i="9"/>
  <c r="BK431" i="9"/>
  <c r="BK425" i="9"/>
  <c r="BK423" i="9"/>
  <c r="BK415" i="9"/>
  <c r="BK413" i="9"/>
  <c r="BK407" i="9"/>
  <c r="BK390" i="9"/>
  <c r="BK386" i="9"/>
  <c r="BK378" i="9"/>
  <c r="BK376" i="9"/>
  <c r="BK369" i="9"/>
  <c r="BK367" i="9"/>
  <c r="BK365" i="9"/>
  <c r="BK363" i="9"/>
  <c r="BK346" i="9"/>
  <c r="BK344" i="9"/>
  <c r="BK340" i="9"/>
  <c r="BK334" i="9"/>
  <c r="BK327" i="9"/>
  <c r="BK323" i="9"/>
  <c r="BK321" i="9"/>
  <c r="BK316" i="9"/>
  <c r="BK311" i="9"/>
  <c r="BK307" i="9"/>
  <c r="BK303" i="9"/>
  <c r="BK290" i="9"/>
  <c r="BK288" i="9"/>
  <c r="BK284" i="9"/>
  <c r="BK282" i="9"/>
  <c r="BK280" i="9"/>
  <c r="BK277" i="9"/>
  <c r="BK274" i="9"/>
  <c r="BK268" i="9"/>
  <c r="BK264" i="9"/>
  <c r="BK262" i="9"/>
  <c r="BK260" i="9"/>
  <c r="BK254" i="9"/>
  <c r="BK246" i="9"/>
  <c r="BK241" i="9"/>
  <c r="BK232" i="9"/>
  <c r="BK230" i="9"/>
  <c r="BK212" i="9"/>
  <c r="BK208" i="9"/>
  <c r="BK206" i="9"/>
  <c r="BK204" i="9"/>
  <c r="BK195" i="9"/>
  <c r="BK621" i="9"/>
  <c r="BK599" i="9"/>
  <c r="BK593" i="9"/>
  <c r="BK590" i="9"/>
  <c r="BK587" i="9"/>
  <c r="BK584" i="9"/>
  <c r="BK579" i="9"/>
  <c r="BK567" i="9"/>
  <c r="BK566" i="9"/>
  <c r="BK564" i="9"/>
  <c r="BK561" i="9"/>
  <c r="BK551" i="9"/>
  <c r="BK548" i="9"/>
  <c r="BK543" i="9"/>
  <c r="BK540" i="9"/>
  <c r="BK536" i="9"/>
  <c r="BK528" i="9"/>
  <c r="BK520" i="9"/>
  <c r="BK517" i="9"/>
  <c r="BK514" i="9"/>
  <c r="BK511" i="9"/>
  <c r="BK508" i="9"/>
  <c r="BK503" i="9"/>
  <c r="BK497" i="9"/>
  <c r="BK495" i="9"/>
  <c r="BK476" i="9"/>
  <c r="BK474" i="9"/>
  <c r="BK469" i="9"/>
  <c r="BK466" i="9"/>
  <c r="BK464" i="9"/>
  <c r="BK462" i="9"/>
  <c r="BK456" i="9"/>
  <c r="BK447" i="9"/>
  <c r="BK442" i="9"/>
  <c r="BK424" i="9"/>
  <c r="BK418" i="9"/>
  <c r="BK412" i="9"/>
  <c r="BK404" i="9"/>
  <c r="BK400" i="9"/>
  <c r="BK395" i="9"/>
  <c r="BK385" i="9"/>
  <c r="BK375" i="9"/>
  <c r="BK373" i="9"/>
  <c r="BK371" i="9"/>
  <c r="BK361" i="9"/>
  <c r="BK358" i="9"/>
  <c r="BK355" i="9"/>
  <c r="BK353" i="9"/>
  <c r="BK351" i="9"/>
  <c r="BK342" i="9"/>
  <c r="BK338" i="9"/>
  <c r="BK332" i="9"/>
  <c r="BK330" i="9"/>
  <c r="BK328" i="9"/>
  <c r="BK326" i="9"/>
  <c r="BK322" i="9"/>
  <c r="BK320" i="9"/>
  <c r="BK312" i="9"/>
  <c r="BK305" i="9"/>
  <c r="BK304" i="9"/>
  <c r="BK300" i="9"/>
  <c r="BK298" i="9"/>
  <c r="BK296" i="9"/>
  <c r="BK292" i="9"/>
  <c r="BK286" i="9"/>
  <c r="BK270" i="9"/>
  <c r="BK258" i="9"/>
  <c r="BK256" i="9"/>
  <c r="BK255" i="9"/>
  <c r="BK203" i="9"/>
  <c r="BK201" i="9"/>
  <c r="BK198" i="9"/>
  <c r="BK334" i="10"/>
  <c r="BK327" i="10"/>
  <c r="BK325" i="10"/>
  <c r="BK319" i="10"/>
  <c r="BK310" i="10"/>
  <c r="BK308" i="10"/>
  <c r="BK306" i="10"/>
  <c r="BK304" i="10"/>
  <c r="BK300" i="10"/>
  <c r="BK298" i="10"/>
  <c r="BK288" i="10"/>
  <c r="BK284" i="10"/>
  <c r="BK282" i="10"/>
  <c r="BK280" i="10"/>
  <c r="BK278" i="10"/>
  <c r="BK274" i="10"/>
  <c r="BK272" i="10"/>
  <c r="BK268" i="10"/>
  <c r="BK264" i="10"/>
  <c r="BK262" i="10"/>
  <c r="BK260" i="10"/>
  <c r="BK257" i="10"/>
  <c r="BK253" i="10"/>
  <c r="BK251" i="10"/>
  <c r="BK247" i="10"/>
  <c r="BK245" i="10"/>
  <c r="BK241" i="10"/>
  <c r="BK239" i="10"/>
  <c r="BK237" i="10"/>
  <c r="BK231" i="10"/>
  <c r="BK229" i="10"/>
  <c r="BK225" i="10"/>
  <c r="BK221" i="10"/>
  <c r="BK207" i="10"/>
  <c r="BK205" i="10"/>
  <c r="BK203" i="10"/>
  <c r="BK187" i="10"/>
  <c r="BK183" i="10"/>
  <c r="BK181" i="10"/>
  <c r="BK179" i="10"/>
  <c r="BK177" i="10"/>
  <c r="BK173" i="10"/>
  <c r="BK168" i="10"/>
  <c r="BK166" i="10"/>
  <c r="BK160" i="10"/>
  <c r="BK154" i="10"/>
  <c r="BK150" i="10"/>
  <c r="BK142" i="10"/>
  <c r="BK140" i="10"/>
  <c r="BK136" i="10"/>
  <c r="BK331" i="10"/>
  <c r="BK329" i="10"/>
  <c r="BK323" i="10"/>
  <c r="BK321" i="10"/>
  <c r="BK317" i="10"/>
  <c r="BK315" i="10"/>
  <c r="BK311" i="10"/>
  <c r="BK307" i="10"/>
  <c r="BK299" i="10"/>
  <c r="BK295" i="10"/>
  <c r="BK291" i="10"/>
  <c r="BK289" i="10"/>
  <c r="BK283" i="10"/>
  <c r="BK279" i="10"/>
  <c r="BK277" i="10"/>
  <c r="BK271" i="10"/>
  <c r="BK269" i="10"/>
  <c r="BK266" i="10"/>
  <c r="BK256" i="10"/>
  <c r="BK254" i="10"/>
  <c r="BK248" i="10"/>
  <c r="BK244" i="10"/>
  <c r="BK238" i="10"/>
  <c r="BK236" i="10"/>
  <c r="BK234" i="10"/>
  <c r="BK232" i="10"/>
  <c r="BK230" i="10"/>
  <c r="BK223" i="10"/>
  <c r="BK218" i="10"/>
  <c r="BK212" i="10"/>
  <c r="BK206" i="10"/>
  <c r="BK204" i="10"/>
  <c r="BK202" i="10"/>
  <c r="BK200" i="10"/>
  <c r="BK199" i="10"/>
  <c r="BK197" i="10"/>
  <c r="BK195" i="10"/>
  <c r="BK193" i="10"/>
  <c r="BK191" i="10"/>
  <c r="BK189" i="10"/>
  <c r="BK185" i="10"/>
  <c r="BK175" i="10"/>
  <c r="BK164" i="10"/>
  <c r="BK162" i="10"/>
  <c r="BK159" i="10"/>
  <c r="BK157" i="10"/>
  <c r="BK151" i="10"/>
  <c r="BK149" i="10"/>
  <c r="BK147" i="10"/>
  <c r="BK143" i="10"/>
  <c r="BK153" i="11"/>
  <c r="BK149" i="11"/>
  <c r="BK147" i="11"/>
  <c r="BK142" i="11"/>
  <c r="BK140" i="11"/>
  <c r="BK138" i="11"/>
  <c r="BK152" i="11"/>
  <c r="BK150" i="11"/>
  <c r="BK146" i="11"/>
  <c r="BK144" i="11"/>
  <c r="BK136" i="11"/>
  <c r="BK186" i="12"/>
  <c r="BK183" i="12"/>
  <c r="BK178" i="12"/>
  <c r="BK176" i="12"/>
  <c r="BK172" i="12"/>
  <c r="BK170" i="12"/>
  <c r="BK164" i="12"/>
  <c r="BK162" i="12"/>
  <c r="BK158" i="12"/>
  <c r="BK168" i="12"/>
  <c r="BK166" i="12"/>
  <c r="BK160" i="12"/>
  <c r="BK156" i="12"/>
  <c r="BK154" i="12"/>
  <c r="BK138" i="12"/>
  <c r="BK136" i="12"/>
  <c r="BK134" i="12"/>
  <c r="BK334" i="13"/>
  <c r="BK331" i="13"/>
  <c r="BK327" i="13"/>
  <c r="BK326" i="13"/>
  <c r="BK325" i="13"/>
  <c r="BK323" i="13"/>
  <c r="BK317" i="13"/>
  <c r="BK311" i="13"/>
  <c r="BK309" i="13"/>
  <c r="BK301" i="13"/>
  <c r="BK299" i="13"/>
  <c r="BK296" i="13"/>
  <c r="BK294" i="13"/>
  <c r="BK291" i="13"/>
  <c r="BK286" i="13"/>
  <c r="BK280" i="13"/>
  <c r="BK279" i="13"/>
  <c r="BK278" i="13"/>
  <c r="BK277" i="13"/>
  <c r="BK275" i="13"/>
  <c r="BK271" i="13"/>
  <c r="BK268" i="13"/>
  <c r="BK260" i="13"/>
  <c r="BK250" i="13"/>
  <c r="BK246" i="13"/>
  <c r="BK244" i="13"/>
  <c r="BK237" i="13"/>
  <c r="BK222" i="13"/>
  <c r="BK218" i="13"/>
  <c r="BK214" i="13"/>
  <c r="BK212" i="13"/>
  <c r="BK204" i="13"/>
  <c r="BK202" i="13"/>
  <c r="BK200" i="13"/>
  <c r="BK198" i="13"/>
  <c r="BK193" i="13"/>
  <c r="BK191" i="13"/>
  <c r="BK189" i="13"/>
  <c r="BK185" i="13"/>
  <c r="BK183" i="13"/>
  <c r="BK172" i="13"/>
  <c r="BK320" i="13"/>
  <c r="BK315" i="13"/>
  <c r="BK313" i="13"/>
  <c r="BK306" i="13"/>
  <c r="BK303" i="13"/>
  <c r="BK288" i="13"/>
  <c r="BK284" i="13"/>
  <c r="BK282" i="13"/>
  <c r="BK273" i="13"/>
  <c r="BK266" i="13"/>
  <c r="BK264" i="13"/>
  <c r="BK262" i="13"/>
  <c r="BK258" i="13"/>
  <c r="BK256" i="13"/>
  <c r="BK254" i="13"/>
  <c r="BK252" i="13"/>
  <c r="BK248" i="13"/>
  <c r="BK241" i="13"/>
  <c r="BK239" i="13"/>
  <c r="BK235" i="13"/>
  <c r="BK228" i="13"/>
  <c r="BK226" i="13"/>
  <c r="BK215" i="13"/>
  <c r="BK207" i="13"/>
  <c r="BK203" i="13"/>
  <c r="BK197" i="13"/>
  <c r="BK192" i="13"/>
  <c r="BK180" i="13"/>
  <c r="BK178" i="13"/>
  <c r="BK176" i="13"/>
  <c r="BK168" i="13"/>
  <c r="BK159" i="13"/>
  <c r="BK150" i="13"/>
  <c r="BK264" i="14"/>
  <c r="BK258" i="14"/>
  <c r="BK253" i="14"/>
  <c r="BK249" i="14"/>
  <c r="BK245" i="14"/>
  <c r="BK243" i="14"/>
  <c r="BK233" i="14"/>
  <c r="BK226" i="14"/>
  <c r="BK224" i="14"/>
  <c r="BK220" i="14"/>
  <c r="BK216" i="14"/>
  <c r="BK204" i="14"/>
  <c r="BK202" i="14"/>
  <c r="BK194" i="14"/>
  <c r="BK192" i="14"/>
  <c r="BK186" i="14"/>
  <c r="BK182" i="14"/>
  <c r="BK169" i="14"/>
  <c r="BK167" i="14"/>
  <c r="BK159" i="14"/>
  <c r="BK157" i="14"/>
  <c r="BK150" i="14"/>
  <c r="BK148" i="14"/>
  <c r="BK143" i="14"/>
  <c r="BK139" i="14"/>
  <c r="BK269" i="14"/>
  <c r="BK268" i="14"/>
  <c r="BK266" i="14"/>
  <c r="BK262" i="14"/>
  <c r="BK260" i="14"/>
  <c r="BK256" i="14"/>
  <c r="BK254" i="14"/>
  <c r="BK252" i="14"/>
  <c r="BK248" i="14"/>
  <c r="BK244" i="14"/>
  <c r="BK240" i="14"/>
  <c r="BK236" i="14"/>
  <c r="BK234" i="14"/>
  <c r="BK222" i="14"/>
  <c r="BK218" i="14"/>
  <c r="BK215" i="14"/>
  <c r="BK213" i="14"/>
  <c r="BK210" i="14"/>
  <c r="BK208" i="14"/>
  <c r="BK206" i="14"/>
  <c r="BK195" i="14"/>
  <c r="BK187" i="14"/>
  <c r="BK185" i="14"/>
  <c r="BK179" i="14"/>
  <c r="BK174" i="14"/>
  <c r="BK172" i="14"/>
  <c r="BK170" i="14"/>
  <c r="BK168" i="14"/>
  <c r="BK163" i="14"/>
  <c r="BK155" i="14"/>
  <c r="BK149" i="14"/>
  <c r="BK144" i="14"/>
  <c r="BK140" i="14"/>
  <c r="BK136" i="14"/>
  <c r="BK137" i="15"/>
  <c r="BK134" i="15"/>
  <c r="BK133" i="15"/>
  <c r="BK127" i="15"/>
  <c r="BK130" i="15"/>
  <c r="BK126" i="15"/>
  <c r="BK188" i="2"/>
  <c r="BK179" i="2"/>
  <c r="BK172" i="2"/>
  <c r="BK160" i="2"/>
  <c r="BK154" i="2"/>
  <c r="BK150" i="2"/>
  <c r="BK145" i="2"/>
  <c r="BK141" i="2"/>
  <c r="BK137" i="2"/>
  <c r="BK135" i="2"/>
  <c r="BK178" i="2"/>
  <c r="BK177" i="2"/>
  <c r="BK176" i="2"/>
  <c r="BK167" i="2"/>
  <c r="BK166" i="2"/>
  <c r="BK165" i="2"/>
  <c r="BK164" i="2"/>
  <c r="BK163" i="2"/>
  <c r="BK161" i="2"/>
  <c r="BK158" i="2"/>
  <c r="BK157" i="2"/>
  <c r="BK155" i="2"/>
  <c r="BK153" i="2"/>
  <c r="BK151" i="2"/>
  <c r="BK146" i="2"/>
  <c r="BK144" i="2"/>
  <c r="BK138" i="2"/>
  <c r="BK136" i="2"/>
  <c r="AS99" i="1"/>
  <c r="BK180" i="3"/>
  <c r="BK177" i="3"/>
  <c r="BK174" i="3"/>
  <c r="BK169" i="3"/>
  <c r="BK163" i="3"/>
  <c r="BK161" i="3"/>
  <c r="BK159" i="3"/>
  <c r="BK157" i="3"/>
  <c r="BK152" i="3"/>
  <c r="BK148" i="3"/>
  <c r="BK146" i="3"/>
  <c r="BK140" i="3"/>
  <c r="BK132" i="3"/>
  <c r="BK185" i="3"/>
  <c r="BK181" i="3"/>
  <c r="BK175" i="3"/>
  <c r="BK172" i="3"/>
  <c r="BK170" i="3"/>
  <c r="BK168" i="3"/>
  <c r="BK150" i="3"/>
  <c r="BK141" i="3"/>
  <c r="BK134" i="3"/>
  <c r="BK228" i="4"/>
  <c r="BK224" i="4"/>
  <c r="BK220" i="4"/>
  <c r="BK218" i="4"/>
  <c r="BK216" i="4"/>
  <c r="BK206" i="4"/>
  <c r="BK205" i="4"/>
  <c r="BK199" i="4"/>
  <c r="BK197" i="4"/>
  <c r="BK195" i="4"/>
  <c r="BK193" i="4"/>
  <c r="BK191" i="4"/>
  <c r="BK189" i="4"/>
  <c r="BK181" i="4"/>
  <c r="BK177" i="4"/>
  <c r="BK173" i="4"/>
  <c r="BK167" i="4"/>
  <c r="BK159" i="4"/>
  <c r="BK157" i="4"/>
  <c r="BK149" i="4"/>
  <c r="BK147" i="4"/>
  <c r="BK143" i="4"/>
  <c r="BK139" i="4"/>
  <c r="BK137" i="4"/>
  <c r="BK237" i="4"/>
  <c r="BK235" i="4"/>
  <c r="BK232" i="4"/>
  <c r="BK230" i="4"/>
  <c r="BK226" i="4"/>
  <c r="BK222" i="4"/>
  <c r="BK214" i="4"/>
  <c r="BK212" i="4"/>
  <c r="BK209" i="4"/>
  <c r="BK207" i="4"/>
  <c r="BK200" i="4"/>
  <c r="BK187" i="4"/>
  <c r="BK185" i="4"/>
  <c r="BK183" i="4"/>
  <c r="BK179" i="4"/>
  <c r="BK175" i="4"/>
  <c r="BK164" i="4"/>
  <c r="BK152" i="4"/>
  <c r="BK148" i="4"/>
  <c r="BK146" i="4"/>
  <c r="BK142" i="4"/>
  <c r="BK140" i="4"/>
  <c r="BK134" i="4"/>
  <c r="BK239" i="5"/>
  <c r="BK229" i="5"/>
  <c r="BK225" i="5"/>
  <c r="BK223" i="5"/>
  <c r="BK209" i="5"/>
  <c r="BK203" i="5"/>
  <c r="BK197" i="5"/>
  <c r="BK184" i="5"/>
  <c r="BK178" i="5"/>
  <c r="BK174" i="5"/>
  <c r="BK167" i="5"/>
  <c r="BK164" i="5"/>
  <c r="BK161" i="5"/>
  <c r="BK157" i="5"/>
  <c r="BK155" i="5"/>
  <c r="BK151" i="5"/>
  <c r="BK147" i="5"/>
  <c r="BK143" i="5"/>
  <c r="BK236" i="5"/>
  <c r="BK233" i="5"/>
  <c r="BK226" i="5"/>
  <c r="BK221" i="5"/>
  <c r="BK219" i="5"/>
  <c r="BK216" i="5"/>
  <c r="BK213" i="5"/>
  <c r="BK207" i="5"/>
  <c r="BK205" i="5"/>
  <c r="BK200" i="5"/>
  <c r="BK195" i="5"/>
  <c r="BK193" i="5"/>
  <c r="BK191" i="5"/>
  <c r="BK189" i="5"/>
  <c r="BK188" i="5"/>
  <c r="BK186" i="5"/>
  <c r="BK182" i="5"/>
  <c r="BK180" i="5"/>
  <c r="BK176" i="5"/>
  <c r="BK169" i="5"/>
  <c r="BK159" i="5"/>
  <c r="BK153" i="5"/>
  <c r="BK149" i="5"/>
  <c r="BK145" i="5"/>
  <c r="BK141" i="5"/>
  <c r="BK139" i="5"/>
  <c r="BK275" i="6"/>
  <c r="BK269" i="6"/>
  <c r="BK264" i="6"/>
  <c r="BK259" i="6"/>
  <c r="BK257" i="6"/>
  <c r="BK253" i="6"/>
  <c r="BK251" i="6"/>
  <c r="BK244" i="6"/>
  <c r="BK242" i="6"/>
  <c r="BK236" i="6"/>
  <c r="BK233" i="6"/>
  <c r="BK225" i="6"/>
  <c r="BK220" i="6"/>
  <c r="BK214" i="6"/>
  <c r="BK208" i="6"/>
  <c r="BK203" i="6"/>
  <c r="BK201" i="6"/>
  <c r="BK194" i="6"/>
  <c r="BK191" i="6"/>
  <c r="BK180" i="6"/>
  <c r="BK174" i="6"/>
  <c r="BK172" i="6"/>
  <c r="BK169" i="6"/>
  <c r="BK167" i="6"/>
  <c r="BK158" i="6"/>
  <c r="BK267" i="6"/>
  <c r="BK260" i="6"/>
  <c r="BK258" i="6"/>
  <c r="BK256" i="6"/>
  <c r="BK254" i="6"/>
  <c r="BK252" i="6"/>
  <c r="BK247" i="6"/>
  <c r="BK245" i="6"/>
  <c r="BK241" i="6"/>
  <c r="BK237" i="6"/>
  <c r="BK230" i="6"/>
  <c r="BK228" i="6"/>
  <c r="BK219" i="6"/>
  <c r="BK215" i="6"/>
  <c r="BK213" i="6"/>
  <c r="BK206" i="6"/>
  <c r="BK204" i="6"/>
  <c r="BK202" i="6"/>
  <c r="BK197" i="6"/>
  <c r="BK193" i="6"/>
  <c r="BK190" i="6"/>
  <c r="BK189" i="6"/>
  <c r="BK186" i="6"/>
  <c r="BK184" i="6"/>
  <c r="BK182" i="6"/>
  <c r="BK178" i="6"/>
  <c r="BK176" i="6"/>
  <c r="BK165" i="6"/>
  <c r="BK163" i="6"/>
  <c r="BK160" i="6"/>
  <c r="BK155" i="6"/>
  <c r="BK153" i="6"/>
  <c r="BK149" i="6"/>
  <c r="BK191" i="7"/>
  <c r="BK185" i="7"/>
  <c r="BK180" i="7"/>
  <c r="BK174" i="7"/>
  <c r="BK172" i="7"/>
  <c r="BK164" i="7"/>
  <c r="BK156" i="7"/>
  <c r="BK152" i="7"/>
  <c r="BK141" i="7"/>
  <c r="BK135" i="7"/>
  <c r="BK186" i="7"/>
  <c r="BK184" i="7"/>
  <c r="BK182" i="7"/>
  <c r="BK181" i="7"/>
  <c r="BK177" i="7"/>
  <c r="BK173" i="7"/>
  <c r="BK171" i="7"/>
  <c r="BK169" i="7"/>
  <c r="BK167" i="7"/>
  <c r="BK165" i="7"/>
  <c r="BK163" i="7"/>
  <c r="BK161" i="7"/>
  <c r="BK150" i="7"/>
  <c r="BK146" i="7"/>
  <c r="BK139" i="7"/>
  <c r="BK137" i="7"/>
  <c r="BK133" i="7"/>
  <c r="BK283" i="8"/>
  <c r="BK281" i="8"/>
  <c r="BK279" i="8"/>
  <c r="BK275" i="8"/>
  <c r="BK273" i="8"/>
  <c r="BK271" i="8"/>
  <c r="BK266" i="8"/>
  <c r="BK263" i="8"/>
  <c r="BK259" i="8"/>
  <c r="BK252" i="8"/>
  <c r="BK244" i="8"/>
  <c r="BK234" i="8"/>
  <c r="BK230" i="8"/>
  <c r="BK228" i="8"/>
  <c r="BK222" i="8"/>
  <c r="BK220" i="8"/>
  <c r="BK217" i="8"/>
  <c r="BK215" i="8"/>
  <c r="BK211" i="8"/>
  <c r="BK201" i="8"/>
  <c r="BK199" i="8"/>
  <c r="BK197" i="8"/>
  <c r="BK195" i="8"/>
  <c r="BK192" i="8"/>
  <c r="BK190" i="8"/>
  <c r="BK179" i="8"/>
  <c r="BK177" i="8"/>
  <c r="BK175" i="8"/>
  <c r="BK173" i="8"/>
  <c r="BK167" i="8"/>
  <c r="BK163" i="8"/>
  <c r="BK158" i="8"/>
  <c r="BK156" i="8"/>
  <c r="BK153" i="8"/>
  <c r="BK150" i="8"/>
  <c r="BK144" i="8"/>
  <c r="BK142" i="8"/>
  <c r="BK138" i="8"/>
  <c r="BK284" i="8"/>
  <c r="BK282" i="8"/>
  <c r="BK278" i="8"/>
  <c r="BK272" i="8"/>
  <c r="BK270" i="8"/>
  <c r="BK268" i="8"/>
  <c r="BK261" i="8"/>
  <c r="BK257" i="8"/>
  <c r="BK254" i="8"/>
  <c r="BK250" i="8"/>
  <c r="BK248" i="8"/>
  <c r="BK246" i="8"/>
  <c r="BK242" i="8"/>
  <c r="BK240" i="8"/>
  <c r="BK238" i="8"/>
  <c r="BK236" i="8"/>
  <c r="BK232" i="8"/>
  <c r="BK226" i="8"/>
  <c r="BK223" i="8"/>
  <c r="BK213" i="8"/>
  <c r="BK206" i="8"/>
  <c r="BK203" i="8"/>
  <c r="BK196" i="8"/>
  <c r="BK191" i="8"/>
  <c r="BK189" i="8"/>
  <c r="BK187" i="8"/>
  <c r="BK183" i="8"/>
  <c r="BK171" i="8"/>
  <c r="BK169" i="8"/>
  <c r="BK165" i="8"/>
  <c r="BK161" i="8"/>
  <c r="BK148" i="8"/>
  <c r="BK146" i="8"/>
  <c r="BK140" i="8"/>
  <c r="BK618" i="9"/>
  <c r="BK616" i="9"/>
  <c r="BK613" i="9"/>
  <c r="BK609" i="9"/>
  <c r="BK607" i="9"/>
  <c r="BK604" i="9"/>
  <c r="BK601" i="9"/>
  <c r="BK597" i="9"/>
  <c r="BK575" i="9"/>
  <c r="BK569" i="9"/>
  <c r="BK565" i="9"/>
  <c r="BK552" i="9"/>
  <c r="BK549" i="9"/>
  <c r="BK547" i="9"/>
  <c r="BK545" i="9"/>
  <c r="BK541" i="9"/>
  <c r="BK538" i="9"/>
  <c r="BK534" i="9"/>
  <c r="BK531" i="9"/>
  <c r="BK527" i="9"/>
  <c r="BK507" i="9"/>
  <c r="BK500" i="9"/>
  <c r="BK493" i="9"/>
  <c r="BK487" i="9"/>
  <c r="BK485" i="9"/>
  <c r="BK484" i="9"/>
  <c r="BK483" i="9"/>
  <c r="BK480" i="9"/>
  <c r="BK475" i="9"/>
  <c r="BK471" i="9"/>
  <c r="BK468" i="9"/>
  <c r="BK459" i="9"/>
  <c r="BK453" i="9"/>
  <c r="BK452" i="9"/>
  <c r="BK450" i="9"/>
  <c r="BK444" i="9"/>
  <c r="BK439" i="9"/>
  <c r="BK436" i="9"/>
  <c r="BK434" i="9"/>
  <c r="BK432" i="9"/>
  <c r="BK429" i="9"/>
  <c r="BK426" i="9"/>
  <c r="BK422" i="9"/>
  <c r="BK420" i="9"/>
  <c r="BK416" i="9"/>
  <c r="BK414" i="9"/>
  <c r="BK408" i="9"/>
  <c r="BK406" i="9"/>
  <c r="BK398" i="9"/>
  <c r="BK397" i="9"/>
  <c r="BK396" i="9"/>
  <c r="BK391" i="9"/>
  <c r="BK388" i="9"/>
  <c r="BK383" i="9"/>
  <c r="BK380" i="9"/>
  <c r="BK370" i="9"/>
  <c r="BK366" i="9"/>
  <c r="BK360" i="9"/>
  <c r="BK354" i="9"/>
  <c r="BK352" i="9"/>
  <c r="BK350" i="9"/>
  <c r="BK348" i="9"/>
  <c r="BK343" i="9"/>
  <c r="BK339" i="9"/>
  <c r="BK324" i="9"/>
  <c r="BK318" i="9"/>
  <c r="BK314" i="9"/>
  <c r="BK310" i="9"/>
  <c r="BK308" i="9"/>
  <c r="BK302" i="9"/>
  <c r="BK294" i="9"/>
  <c r="BK287" i="9"/>
  <c r="BK279" i="9"/>
  <c r="BK275" i="9"/>
  <c r="BK273" i="9"/>
  <c r="BK269" i="9"/>
  <c r="BK267" i="9"/>
  <c r="BK265" i="9"/>
  <c r="BK263" i="9"/>
  <c r="BK257" i="9"/>
  <c r="BK249" i="9"/>
  <c r="BK235" i="9"/>
  <c r="BK233" i="9"/>
  <c r="BK229" i="9"/>
  <c r="BK219" i="9"/>
  <c r="BK217" i="9"/>
  <c r="BK215" i="9"/>
  <c r="BK211" i="9"/>
  <c r="BK209" i="9"/>
  <c r="BK207" i="9"/>
  <c r="BK199" i="9"/>
  <c r="BK614" i="9"/>
  <c r="BK608" i="9"/>
  <c r="BK605" i="9"/>
  <c r="BK602" i="9"/>
  <c r="BK598" i="9"/>
  <c r="BK588" i="9"/>
  <c r="BK586" i="9"/>
  <c r="BK581" i="9"/>
  <c r="BK577" i="9"/>
  <c r="BK572" i="9"/>
  <c r="BK562" i="9"/>
  <c r="BK559" i="9"/>
  <c r="BK557" i="9"/>
  <c r="BK555" i="9"/>
  <c r="BK544" i="9"/>
  <c r="BK535" i="9"/>
  <c r="BK533" i="9"/>
  <c r="BK530" i="9"/>
  <c r="BK525" i="9"/>
  <c r="BK523" i="9"/>
  <c r="BK521" i="9"/>
  <c r="BK518" i="9"/>
  <c r="BK512" i="9"/>
  <c r="BK509" i="9"/>
  <c r="BK505" i="9"/>
  <c r="BK504" i="9"/>
  <c r="BK501" i="9"/>
  <c r="BK498" i="9"/>
  <c r="BK496" i="9"/>
  <c r="BK490" i="9"/>
  <c r="BK477" i="9"/>
  <c r="BK473" i="9"/>
  <c r="BK465" i="9"/>
  <c r="BK461" i="9"/>
  <c r="BK458" i="9"/>
  <c r="BK451" i="9"/>
  <c r="BK443" i="9"/>
  <c r="BK441" i="9"/>
  <c r="BK438" i="9"/>
  <c r="BK433" i="9"/>
  <c r="BK427" i="9"/>
  <c r="BK421" i="9"/>
  <c r="BK419" i="9"/>
  <c r="BK417" i="9"/>
  <c r="BK410" i="9"/>
  <c r="BK405" i="9"/>
  <c r="BK402" i="9"/>
  <c r="BK399" i="9"/>
  <c r="BK393" i="9"/>
  <c r="BK384" i="9"/>
  <c r="BK382" i="9"/>
  <c r="BK377" i="9"/>
  <c r="BK374" i="9"/>
  <c r="BK372" i="9"/>
  <c r="BK368" i="9"/>
  <c r="BK364" i="9"/>
  <c r="BK362" i="9"/>
  <c r="BK356" i="9"/>
  <c r="BK349" i="9"/>
  <c r="BK347" i="9"/>
  <c r="BK345" i="9"/>
  <c r="BK341" i="9"/>
  <c r="BK336" i="9"/>
  <c r="BK333" i="9"/>
  <c r="BK331" i="9"/>
  <c r="BK329" i="9"/>
  <c r="BK325" i="9"/>
  <c r="BK319" i="9"/>
  <c r="BK313" i="9"/>
  <c r="BK309" i="9"/>
  <c r="BK306" i="9"/>
  <c r="BK301" i="9"/>
  <c r="BK299" i="9"/>
  <c r="BK297" i="9"/>
  <c r="BK291" i="9"/>
  <c r="BK289" i="9"/>
  <c r="BK285" i="9"/>
  <c r="BK283" i="9"/>
  <c r="BK281" i="9"/>
  <c r="BK272" i="9"/>
  <c r="BK271" i="9"/>
  <c r="BK266" i="9"/>
  <c r="BK261" i="9"/>
  <c r="BK259" i="9"/>
  <c r="BK252" i="9"/>
  <c r="BK250" i="9"/>
  <c r="BK248" i="9"/>
  <c r="BK247" i="9"/>
  <c r="BK245" i="9"/>
  <c r="BK244" i="9"/>
  <c r="BK243" i="9"/>
  <c r="BK239" i="9"/>
  <c r="BK238" i="9"/>
  <c r="BK237" i="9"/>
  <c r="BK236" i="9"/>
  <c r="BK234" i="9"/>
  <c r="BK231" i="9"/>
  <c r="BK228" i="9"/>
  <c r="BK227" i="9"/>
  <c r="BK226" i="9"/>
  <c r="BK224" i="9"/>
  <c r="BK222" i="9"/>
  <c r="BK221" i="9"/>
  <c r="BK220" i="9"/>
  <c r="BK218" i="9"/>
  <c r="BK216" i="9"/>
  <c r="BK214" i="9"/>
  <c r="BK213" i="9"/>
  <c r="BK210" i="9"/>
  <c r="BK205" i="9"/>
  <c r="BK202" i="9"/>
  <c r="BK200" i="9"/>
  <c r="BK197" i="9"/>
  <c r="BK335" i="10"/>
  <c r="BK333" i="10"/>
  <c r="BK330" i="10"/>
  <c r="BK326" i="10"/>
  <c r="BK322" i="10"/>
  <c r="BK320" i="10"/>
  <c r="BK318" i="10"/>
  <c r="BK316" i="10"/>
  <c r="BK309" i="10"/>
  <c r="BK305" i="10"/>
  <c r="BK301" i="10"/>
  <c r="BK297" i="10"/>
  <c r="BK293" i="10"/>
  <c r="BK287" i="10"/>
  <c r="BK285" i="10"/>
  <c r="BK281" i="10"/>
  <c r="BK275" i="10"/>
  <c r="BK273" i="10"/>
  <c r="BK267" i="10"/>
  <c r="BK265" i="10"/>
  <c r="BK261" i="10"/>
  <c r="BK258" i="10"/>
  <c r="BK252" i="10"/>
  <c r="BK250" i="10"/>
  <c r="BK246" i="10"/>
  <c r="BK242" i="10"/>
  <c r="BK240" i="10"/>
  <c r="BK228" i="10"/>
  <c r="BK226" i="10"/>
  <c r="BK224" i="10"/>
  <c r="BK220" i="10"/>
  <c r="BK216" i="10"/>
  <c r="BK214" i="10"/>
  <c r="BK210" i="10"/>
  <c r="BK208" i="10"/>
  <c r="BK196" i="10"/>
  <c r="BK194" i="10"/>
  <c r="BK188" i="10"/>
  <c r="BK186" i="10"/>
  <c r="BK182" i="10"/>
  <c r="BK180" i="10"/>
  <c r="BK174" i="10"/>
  <c r="BK172" i="10"/>
  <c r="BK167" i="10"/>
  <c r="BK155" i="10"/>
  <c r="BK153" i="10"/>
  <c r="BK145" i="10"/>
  <c r="BK141" i="10"/>
  <c r="BK139" i="10"/>
  <c r="BK137" i="10"/>
  <c r="BK133" i="10"/>
  <c r="BK336" i="10"/>
  <c r="BK328" i="10"/>
  <c r="BK324" i="10"/>
  <c r="BK314" i="10"/>
  <c r="BK313" i="10"/>
  <c r="BK312" i="10"/>
  <c r="BK303" i="10"/>
  <c r="BK302" i="10"/>
  <c r="BK296" i="10"/>
  <c r="BK294" i="10"/>
  <c r="BK292" i="10"/>
  <c r="BK290" i="10"/>
  <c r="BK286" i="10"/>
  <c r="BK276" i="10"/>
  <c r="BK270" i="10"/>
  <c r="BK263" i="10"/>
  <c r="BK259" i="10"/>
  <c r="BK255" i="10"/>
  <c r="BK249" i="10"/>
  <c r="BK243" i="10"/>
  <c r="BK235" i="10"/>
  <c r="BK233" i="10"/>
  <c r="BK227" i="10"/>
  <c r="BK222" i="10"/>
  <c r="BK219" i="10"/>
  <c r="BK217" i="10"/>
  <c r="BK215" i="10"/>
  <c r="BK213" i="10"/>
  <c r="BK211" i="10"/>
  <c r="BK209" i="10"/>
  <c r="BK201" i="10"/>
  <c r="BK198" i="10"/>
  <c r="BK192" i="10"/>
  <c r="BK190" i="10"/>
  <c r="BK184" i="10"/>
  <c r="BK178" i="10"/>
  <c r="BK176" i="10"/>
  <c r="BK171" i="10"/>
  <c r="BK170" i="10"/>
  <c r="BK169" i="10"/>
  <c r="BK165" i="10"/>
  <c r="BK163" i="10"/>
  <c r="BK161" i="10"/>
  <c r="BK158" i="10"/>
  <c r="BK156" i="10"/>
  <c r="BK152" i="10"/>
  <c r="BK148" i="10"/>
  <c r="BK146" i="10"/>
  <c r="BK144" i="10"/>
  <c r="BK138" i="10"/>
  <c r="BK132" i="10"/>
  <c r="BK154" i="11"/>
  <c r="BK148" i="11"/>
  <c r="BK141" i="11"/>
  <c r="BK139" i="11"/>
  <c r="BK137" i="11"/>
  <c r="BK133" i="11"/>
  <c r="BK156" i="11"/>
  <c r="BK151" i="11"/>
  <c r="BK145" i="11"/>
  <c r="BK188" i="12"/>
  <c r="BK185" i="12"/>
  <c r="BK175" i="12"/>
  <c r="BK173" i="12"/>
  <c r="BK171" i="12"/>
  <c r="BK167" i="12"/>
  <c r="BK163" i="12"/>
  <c r="BK153" i="12"/>
  <c r="BK152" i="12"/>
  <c r="BK151" i="12"/>
  <c r="BK150" i="12"/>
  <c r="BK149" i="12"/>
  <c r="BK148" i="12"/>
  <c r="BK146" i="12"/>
  <c r="BK145" i="12"/>
  <c r="BK143" i="12"/>
  <c r="BK142" i="12"/>
  <c r="BK141" i="12"/>
  <c r="BK133" i="12"/>
  <c r="BK132" i="12"/>
  <c r="BK131" i="12"/>
  <c r="BK180" i="12"/>
  <c r="BK177" i="12"/>
  <c r="BK174" i="12"/>
  <c r="BK169" i="12"/>
  <c r="BK165" i="12"/>
  <c r="BK161" i="12"/>
  <c r="BK159" i="12"/>
  <c r="BK157" i="12"/>
  <c r="BK155" i="12"/>
  <c r="BK144" i="12"/>
  <c r="BK140" i="12"/>
  <c r="BK139" i="12"/>
  <c r="BK137" i="12"/>
  <c r="BK135" i="12"/>
  <c r="BK314" i="13"/>
  <c r="BK312" i="13"/>
  <c r="BK310" i="13"/>
  <c r="BK304" i="13"/>
  <c r="BK298" i="13"/>
  <c r="BK292" i="13"/>
  <c r="BK290" i="13"/>
  <c r="BK287" i="13"/>
  <c r="BK285" i="13"/>
  <c r="BK281" i="13"/>
  <c r="BK274" i="13"/>
  <c r="BK261" i="13"/>
  <c r="BK259" i="13"/>
  <c r="BK255" i="13"/>
  <c r="BK251" i="13"/>
  <c r="BK242" i="13"/>
  <c r="BK238" i="13"/>
  <c r="BK236" i="13"/>
  <c r="BK230" i="13"/>
  <c r="BK223" i="13"/>
  <c r="BK221" i="13"/>
  <c r="BK219" i="13"/>
  <c r="BK217" i="13"/>
  <c r="BK213" i="13"/>
  <c r="BK211" i="13"/>
  <c r="BK206" i="13"/>
  <c r="BK201" i="13"/>
  <c r="BK199" i="13"/>
  <c r="BK194" i="13"/>
  <c r="BK190" i="13"/>
  <c r="BK188" i="13"/>
  <c r="BK186" i="13"/>
  <c r="BK184" i="13"/>
  <c r="BK182" i="13"/>
  <c r="BK173" i="13"/>
  <c r="BK170" i="13"/>
  <c r="BK169" i="13"/>
  <c r="BK166" i="13"/>
  <c r="BK163" i="13"/>
  <c r="BK161" i="13"/>
  <c r="BK157" i="13"/>
  <c r="BK156" i="13"/>
  <c r="BK153" i="13"/>
  <c r="BK328" i="13"/>
  <c r="BK324" i="13"/>
  <c r="BK321" i="13"/>
  <c r="BK319" i="13"/>
  <c r="BK316" i="13"/>
  <c r="BK307" i="13"/>
  <c r="BK302" i="13"/>
  <c r="BK300" i="13"/>
  <c r="BK295" i="13"/>
  <c r="BK283" i="13"/>
  <c r="BK276" i="13"/>
  <c r="BK272" i="13"/>
  <c r="BK270" i="13"/>
  <c r="BK267" i="13"/>
  <c r="BK265" i="13"/>
  <c r="BK263" i="13"/>
  <c r="BK257" i="13"/>
  <c r="BK253" i="13"/>
  <c r="BK249" i="13"/>
  <c r="BK247" i="13"/>
  <c r="BK245" i="13"/>
  <c r="BK240" i="13"/>
  <c r="BK233" i="13"/>
  <c r="BK232" i="13"/>
  <c r="BK229" i="13"/>
  <c r="BK227" i="13"/>
  <c r="BK224" i="13"/>
  <c r="BK220" i="13"/>
  <c r="BK216" i="13"/>
  <c r="BK210" i="13"/>
  <c r="BK195" i="13"/>
  <c r="BK187" i="13"/>
  <c r="BK181" i="13"/>
  <c r="BK179" i="13"/>
  <c r="BK177" i="13"/>
  <c r="BK174" i="13"/>
  <c r="BK167" i="13"/>
  <c r="BK165" i="13"/>
  <c r="BK162" i="13"/>
  <c r="BK160" i="13"/>
  <c r="BK158" i="13"/>
  <c r="BK154" i="13"/>
  <c r="BK152" i="13"/>
  <c r="BK265" i="14"/>
  <c r="BK263" i="14"/>
  <c r="BK259" i="14"/>
  <c r="BK250" i="14"/>
  <c r="BK246" i="14"/>
  <c r="BK242" i="14"/>
  <c r="BK238" i="14"/>
  <c r="BK232" i="14"/>
  <c r="BK230" i="14"/>
  <c r="BK227" i="14"/>
  <c r="BK225" i="14"/>
  <c r="BK223" i="14"/>
  <c r="BK219" i="14"/>
  <c r="BK217" i="14"/>
  <c r="BK207" i="14"/>
  <c r="BK205" i="14"/>
  <c r="BK201" i="14"/>
  <c r="BK199" i="14"/>
  <c r="BK197" i="14"/>
  <c r="BK193" i="14"/>
  <c r="BK191" i="14"/>
  <c r="BK189" i="14"/>
  <c r="BK165" i="14"/>
  <c r="BK161" i="14"/>
  <c r="BK158" i="14"/>
  <c r="BK152" i="14"/>
  <c r="BK146" i="14"/>
  <c r="BK142" i="14"/>
  <c r="BK138" i="14"/>
  <c r="BK267" i="14"/>
  <c r="BK261" i="14"/>
  <c r="BK257" i="14"/>
  <c r="BK255" i="14"/>
  <c r="BK251" i="14"/>
  <c r="BK247" i="14"/>
  <c r="BK241" i="14"/>
  <c r="BK239" i="14"/>
  <c r="BK237" i="14"/>
  <c r="BK235" i="14"/>
  <c r="BK231" i="14"/>
  <c r="BK228" i="14"/>
  <c r="BK221" i="14"/>
  <c r="BK214" i="14"/>
  <c r="BK212" i="14"/>
  <c r="BK211" i="14"/>
  <c r="BK209" i="14"/>
  <c r="BK203" i="14"/>
  <c r="BK200" i="14"/>
  <c r="BK198" i="14"/>
  <c r="BK196" i="14"/>
  <c r="BK190" i="14"/>
  <c r="BK188" i="14"/>
  <c r="BK184" i="14"/>
  <c r="BK183" i="14"/>
  <c r="BK180" i="14"/>
  <c r="BK176" i="14"/>
  <c r="BK173" i="14"/>
  <c r="BK171" i="14"/>
  <c r="BK164" i="14"/>
  <c r="BK162" i="14"/>
  <c r="BK153" i="14"/>
  <c r="BK145" i="14"/>
  <c r="BK141" i="14"/>
  <c r="BK137" i="14"/>
  <c r="BK138" i="15"/>
  <c r="BK128" i="15"/>
  <c r="BK135" i="15"/>
  <c r="BK132" i="15"/>
  <c r="BK131" i="15"/>
  <c r="BK129" i="15"/>
  <c r="R225" i="9" l="1"/>
  <c r="P591" i="9"/>
  <c r="P585" i="9"/>
  <c r="T278" i="9"/>
  <c r="P403" i="9"/>
  <c r="T225" i="9"/>
  <c r="T337" i="9"/>
  <c r="R381" i="9"/>
  <c r="R411" i="9"/>
  <c r="P574" i="9"/>
  <c r="R242" i="9"/>
  <c r="P253" i="9"/>
  <c r="P133" i="2"/>
  <c r="P130" i="2"/>
  <c r="R133" i="2"/>
  <c r="R130" i="2" s="1"/>
  <c r="R129" i="2" s="1"/>
  <c r="P149" i="2"/>
  <c r="R149" i="2"/>
  <c r="P174" i="2"/>
  <c r="T174" i="2"/>
  <c r="BK182" i="2"/>
  <c r="J106" i="2" s="1"/>
  <c r="R182" i="2"/>
  <c r="BK186" i="2"/>
  <c r="J107" i="2" s="1"/>
  <c r="R186" i="2"/>
  <c r="BK133" i="3"/>
  <c r="J101" i="3"/>
  <c r="T133" i="3"/>
  <c r="T130" i="3"/>
  <c r="P138" i="3"/>
  <c r="T138" i="3"/>
  <c r="P145" i="3"/>
  <c r="T145" i="3"/>
  <c r="P155" i="3"/>
  <c r="R155" i="3"/>
  <c r="BK179" i="3"/>
  <c r="J107" i="3"/>
  <c r="R179" i="3"/>
  <c r="P135" i="4"/>
  <c r="P130" i="4"/>
  <c r="R135" i="4"/>
  <c r="R130" i="4" s="1"/>
  <c r="R163" i="4"/>
  <c r="BK166" i="4"/>
  <c r="J106" i="4" s="1"/>
  <c r="T166" i="4"/>
  <c r="P210" i="4"/>
  <c r="T210" i="4"/>
  <c r="BK138" i="5"/>
  <c r="J102" i="5" s="1"/>
  <c r="R138" i="5"/>
  <c r="BK165" i="5"/>
  <c r="J104" i="5" s="1"/>
  <c r="P165" i="5"/>
  <c r="T165" i="5"/>
  <c r="P199" i="5"/>
  <c r="T202" i="5"/>
  <c r="P211" i="5"/>
  <c r="T211" i="5"/>
  <c r="P215" i="5"/>
  <c r="T215" i="5"/>
  <c r="P218" i="5"/>
  <c r="T218" i="5"/>
  <c r="P234" i="5"/>
  <c r="T234" i="5"/>
  <c r="P237" i="5"/>
  <c r="R237" i="5"/>
  <c r="P147" i="6"/>
  <c r="T147" i="6"/>
  <c r="BK152" i="6"/>
  <c r="J104" i="6" s="1"/>
  <c r="R152" i="6"/>
  <c r="BK157" i="6"/>
  <c r="J105" i="6"/>
  <c r="R157" i="6"/>
  <c r="BK161" i="6"/>
  <c r="J106" i="6" s="1"/>
  <c r="R161" i="6"/>
  <c r="BK170" i="6"/>
  <c r="J107" i="6"/>
  <c r="T170" i="6"/>
  <c r="BK187" i="6"/>
  <c r="J108" i="6" s="1"/>
  <c r="R187" i="6"/>
  <c r="BK192" i="6"/>
  <c r="J109" i="6"/>
  <c r="R192" i="6"/>
  <c r="BK196" i="6"/>
  <c r="J111" i="6" s="1"/>
  <c r="R196" i="6"/>
  <c r="BK200" i="6"/>
  <c r="J112" i="6"/>
  <c r="T200" i="6"/>
  <c r="P207" i="6"/>
  <c r="T207" i="6"/>
  <c r="P212" i="6"/>
  <c r="T212" i="6"/>
  <c r="P235" i="6"/>
  <c r="R235" i="6"/>
  <c r="BK250" i="6"/>
  <c r="J116" i="6"/>
  <c r="T250" i="6"/>
  <c r="P263" i="6"/>
  <c r="T263" i="6"/>
  <c r="P268" i="6"/>
  <c r="T268" i="6"/>
  <c r="BK272" i="6"/>
  <c r="J120" i="6"/>
  <c r="P272" i="6"/>
  <c r="P271" i="6" s="1"/>
  <c r="T272" i="6"/>
  <c r="T271" i="6" s="1"/>
  <c r="BK131" i="7"/>
  <c r="J102" i="7" s="1"/>
  <c r="R131" i="7"/>
  <c r="T131" i="7"/>
  <c r="P149" i="7"/>
  <c r="R149" i="7"/>
  <c r="BK183" i="7"/>
  <c r="J104" i="7" s="1"/>
  <c r="T183" i="7"/>
  <c r="P188" i="7"/>
  <c r="R188" i="7"/>
  <c r="BK137" i="8"/>
  <c r="J102" i="8"/>
  <c r="T137" i="8"/>
  <c r="R154" i="8"/>
  <c r="BK159" i="8"/>
  <c r="J105" i="8"/>
  <c r="R159" i="8"/>
  <c r="BK184" i="8"/>
  <c r="J106" i="8"/>
  <c r="R184" i="8"/>
  <c r="BK219" i="8"/>
  <c r="J107" i="8"/>
  <c r="T219" i="8"/>
  <c r="P264" i="8"/>
  <c r="T264" i="8"/>
  <c r="P269" i="8"/>
  <c r="R269" i="8"/>
  <c r="P277" i="8"/>
  <c r="P276" i="8"/>
  <c r="T277" i="8"/>
  <c r="T276" i="8" s="1"/>
  <c r="BK437" i="9"/>
  <c r="J130" i="9" s="1"/>
  <c r="T437" i="9"/>
  <c r="T430" i="9"/>
  <c r="P446" i="9"/>
  <c r="P440" i="9" s="1"/>
  <c r="T446" i="9"/>
  <c r="T440" i="9"/>
  <c r="BK457" i="9"/>
  <c r="J134" i="9"/>
  <c r="R457" i="9"/>
  <c r="R449" i="9"/>
  <c r="BK467" i="9"/>
  <c r="J136" i="9" s="1"/>
  <c r="R467" i="9"/>
  <c r="R460" i="9"/>
  <c r="P478" i="9"/>
  <c r="P470" i="9"/>
  <c r="T478" i="9"/>
  <c r="T470" i="9" s="1"/>
  <c r="P488" i="9"/>
  <c r="P481" i="9"/>
  <c r="R488" i="9"/>
  <c r="R481" i="9"/>
  <c r="BK499" i="9"/>
  <c r="J142" i="9"/>
  <c r="R499" i="9"/>
  <c r="R491" i="9" s="1"/>
  <c r="BK510" i="9"/>
  <c r="J144" i="9" s="1"/>
  <c r="R510" i="9"/>
  <c r="R502" i="9"/>
  <c r="BK519" i="9"/>
  <c r="J146" i="9" s="1"/>
  <c r="R519" i="9"/>
  <c r="R513" i="9" s="1"/>
  <c r="BK529" i="9"/>
  <c r="J148" i="9" s="1"/>
  <c r="R529" i="9"/>
  <c r="R522" i="9" s="1"/>
  <c r="P539" i="9"/>
  <c r="P532" i="9"/>
  <c r="R539" i="9"/>
  <c r="R532" i="9"/>
  <c r="BK550" i="9"/>
  <c r="J152" i="9"/>
  <c r="R550" i="9"/>
  <c r="R542" i="9" s="1"/>
  <c r="BK560" i="9"/>
  <c r="J154" i="9" s="1"/>
  <c r="R560" i="9"/>
  <c r="R553" i="9"/>
  <c r="BK571" i="9"/>
  <c r="J156" i="9" s="1"/>
  <c r="R571" i="9"/>
  <c r="R563" i="9" s="1"/>
  <c r="BK603" i="9"/>
  <c r="J166" i="9" s="1"/>
  <c r="R603" i="9"/>
  <c r="R596" i="9" s="1"/>
  <c r="BK612" i="9"/>
  <c r="BK606" i="9" s="1"/>
  <c r="J168" i="9"/>
  <c r="R612" i="9"/>
  <c r="R606" i="9" s="1"/>
  <c r="BK615" i="9"/>
  <c r="J169" i="9"/>
  <c r="R615" i="9"/>
  <c r="BK619" i="9"/>
  <c r="J170" i="9" s="1"/>
  <c r="T619" i="9"/>
  <c r="BK131" i="10"/>
  <c r="J102" i="10"/>
  <c r="P131" i="10"/>
  <c r="P130" i="10"/>
  <c r="R131" i="10"/>
  <c r="R130" i="10"/>
  <c r="T131" i="10"/>
  <c r="T130" i="10"/>
  <c r="P135" i="10"/>
  <c r="R135" i="10"/>
  <c r="BK332" i="10"/>
  <c r="J105" i="10"/>
  <c r="R332" i="10"/>
  <c r="BK135" i="11"/>
  <c r="J104" i="11"/>
  <c r="R135" i="11"/>
  <c r="BK143" i="11"/>
  <c r="J105" i="11"/>
  <c r="T143" i="11"/>
  <c r="BK130" i="12"/>
  <c r="J100" i="12" s="1"/>
  <c r="R130" i="12"/>
  <c r="BK147" i="12"/>
  <c r="J101" i="12"/>
  <c r="R147" i="12"/>
  <c r="BK184" i="12"/>
  <c r="J105" i="12" s="1"/>
  <c r="R184" i="12"/>
  <c r="R181" i="12" s="1"/>
  <c r="P151" i="13"/>
  <c r="T151" i="13"/>
  <c r="P155" i="13"/>
  <c r="P148" i="13" s="1"/>
  <c r="T155" i="13"/>
  <c r="T148" i="13" s="1"/>
  <c r="P164" i="13"/>
  <c r="T164" i="13"/>
  <c r="P171" i="13"/>
  <c r="T171" i="13"/>
  <c r="P175" i="13"/>
  <c r="T175" i="13"/>
  <c r="P196" i="13"/>
  <c r="R196" i="13"/>
  <c r="BK205" i="13"/>
  <c r="J107" i="13" s="1"/>
  <c r="R205" i="13"/>
  <c r="P209" i="13"/>
  <c r="T209" i="13"/>
  <c r="P225" i="13"/>
  <c r="T225" i="13"/>
  <c r="P231" i="13"/>
  <c r="T231" i="13"/>
  <c r="P234" i="13"/>
  <c r="T234" i="13"/>
  <c r="P243" i="13"/>
  <c r="T243" i="13"/>
  <c r="P269" i="13"/>
  <c r="T269" i="13"/>
  <c r="P289" i="13"/>
  <c r="T289" i="13"/>
  <c r="P293" i="13"/>
  <c r="T293" i="13"/>
  <c r="P297" i="13"/>
  <c r="T297" i="13"/>
  <c r="P305" i="13"/>
  <c r="T305" i="13"/>
  <c r="P308" i="13"/>
  <c r="T308" i="13"/>
  <c r="P318" i="13"/>
  <c r="T318" i="13"/>
  <c r="P322" i="13"/>
  <c r="T322" i="13"/>
  <c r="P135" i="14"/>
  <c r="T135" i="14"/>
  <c r="P147" i="14"/>
  <c r="T147" i="14"/>
  <c r="P151" i="14"/>
  <c r="T151" i="14"/>
  <c r="BK156" i="14"/>
  <c r="J104" i="14"/>
  <c r="R156" i="14"/>
  <c r="BK160" i="14"/>
  <c r="J105" i="14" s="1"/>
  <c r="R160" i="14"/>
  <c r="BK166" i="14"/>
  <c r="J106" i="14"/>
  <c r="T166" i="14"/>
  <c r="P178" i="14"/>
  <c r="BK181" i="14"/>
  <c r="J110" i="14"/>
  <c r="T181" i="14"/>
  <c r="P229" i="14"/>
  <c r="T229" i="14"/>
  <c r="P125" i="15"/>
  <c r="T125" i="15"/>
  <c r="P136" i="15"/>
  <c r="R136" i="15"/>
  <c r="BK133" i="2"/>
  <c r="J101" i="2"/>
  <c r="T133" i="2"/>
  <c r="T130" i="2"/>
  <c r="BK149" i="2"/>
  <c r="J102" i="2" s="1"/>
  <c r="T149" i="2"/>
  <c r="BK174" i="2"/>
  <c r="J105" i="2"/>
  <c r="R174" i="2"/>
  <c r="R173" i="2" s="1"/>
  <c r="P182" i="2"/>
  <c r="T182" i="2"/>
  <c r="P186" i="2"/>
  <c r="T186" i="2"/>
  <c r="P133" i="3"/>
  <c r="P130" i="3" s="1"/>
  <c r="R133" i="3"/>
  <c r="R130" i="3" s="1"/>
  <c r="R129" i="3" s="1"/>
  <c r="BK138" i="3"/>
  <c r="J102" i="3" s="1"/>
  <c r="R138" i="3"/>
  <c r="BK145" i="3"/>
  <c r="J105" i="3"/>
  <c r="R145" i="3"/>
  <c r="R144" i="3"/>
  <c r="BK155" i="3"/>
  <c r="J106" i="3"/>
  <c r="T155" i="3"/>
  <c r="P179" i="3"/>
  <c r="T179" i="3"/>
  <c r="BK135" i="4"/>
  <c r="J102" i="4"/>
  <c r="T135" i="4"/>
  <c r="T130" i="4"/>
  <c r="T129" i="4" s="1"/>
  <c r="BK163" i="4"/>
  <c r="J105" i="4" s="1"/>
  <c r="P163" i="4"/>
  <c r="T163" i="4"/>
  <c r="T162" i="4"/>
  <c r="P166" i="4"/>
  <c r="R166" i="4"/>
  <c r="BK210" i="4"/>
  <c r="J107" i="4" s="1"/>
  <c r="R210" i="4"/>
  <c r="P138" i="5"/>
  <c r="T138" i="5"/>
  <c r="BK162" i="5"/>
  <c r="J103" i="5" s="1"/>
  <c r="P162" i="5"/>
  <c r="R162" i="5"/>
  <c r="T162" i="5"/>
  <c r="R165" i="5"/>
  <c r="BK199" i="5"/>
  <c r="J105" i="5"/>
  <c r="R199" i="5"/>
  <c r="T199" i="5"/>
  <c r="BK202" i="5"/>
  <c r="J106" i="5"/>
  <c r="P202" i="5"/>
  <c r="R202" i="5"/>
  <c r="BK211" i="5"/>
  <c r="J108" i="5"/>
  <c r="R211" i="5"/>
  <c r="BK215" i="5"/>
  <c r="J109" i="5" s="1"/>
  <c r="R215" i="5"/>
  <c r="BK218" i="5"/>
  <c r="J110" i="5"/>
  <c r="R218" i="5"/>
  <c r="BK234" i="5"/>
  <c r="J111" i="5" s="1"/>
  <c r="R234" i="5"/>
  <c r="BK237" i="5"/>
  <c r="J112" i="5"/>
  <c r="T237" i="5"/>
  <c r="BK147" i="6"/>
  <c r="J102" i="6" s="1"/>
  <c r="R147" i="6"/>
  <c r="P152" i="6"/>
  <c r="T152" i="6"/>
  <c r="P157" i="6"/>
  <c r="T157" i="6"/>
  <c r="P161" i="6"/>
  <c r="T161" i="6"/>
  <c r="P170" i="6"/>
  <c r="R170" i="6"/>
  <c r="P187" i="6"/>
  <c r="T187" i="6"/>
  <c r="P192" i="6"/>
  <c r="T192" i="6"/>
  <c r="P196" i="6"/>
  <c r="T196" i="6"/>
  <c r="P200" i="6"/>
  <c r="R200" i="6"/>
  <c r="BK207" i="6"/>
  <c r="J113" i="6"/>
  <c r="R207" i="6"/>
  <c r="BK212" i="6"/>
  <c r="J114" i="6" s="1"/>
  <c r="R212" i="6"/>
  <c r="BK235" i="6"/>
  <c r="J115" i="6"/>
  <c r="T235" i="6"/>
  <c r="P250" i="6"/>
  <c r="R250" i="6"/>
  <c r="BK263" i="6"/>
  <c r="J117" i="6"/>
  <c r="R263" i="6"/>
  <c r="BK268" i="6"/>
  <c r="J118" i="6" s="1"/>
  <c r="R268" i="6"/>
  <c r="R272" i="6"/>
  <c r="R271" i="6"/>
  <c r="P131" i="7"/>
  <c r="BK149" i="7"/>
  <c r="J103" i="7" s="1"/>
  <c r="T149" i="7"/>
  <c r="P183" i="7"/>
  <c r="R183" i="7"/>
  <c r="BK188" i="7"/>
  <c r="J105" i="7" s="1"/>
  <c r="T188" i="7"/>
  <c r="P137" i="8"/>
  <c r="R137" i="8"/>
  <c r="BK154" i="8"/>
  <c r="J104" i="8"/>
  <c r="P154" i="8"/>
  <c r="T154" i="8"/>
  <c r="P159" i="8"/>
  <c r="T159" i="8"/>
  <c r="P184" i="8"/>
  <c r="T184" i="8"/>
  <c r="P219" i="8"/>
  <c r="R219" i="8"/>
  <c r="BK264" i="8"/>
  <c r="J108" i="8"/>
  <c r="R264" i="8"/>
  <c r="BK269" i="8"/>
  <c r="J109" i="8" s="1"/>
  <c r="T269" i="8"/>
  <c r="BK277" i="8"/>
  <c r="J111" i="8"/>
  <c r="R277" i="8"/>
  <c r="R276" i="8"/>
  <c r="P437" i="9"/>
  <c r="P430" i="9"/>
  <c r="R437" i="9"/>
  <c r="R430" i="9" s="1"/>
  <c r="BK446" i="9"/>
  <c r="J132" i="9" s="1"/>
  <c r="R446" i="9"/>
  <c r="R440" i="9" s="1"/>
  <c r="P457" i="9"/>
  <c r="P449" i="9"/>
  <c r="T457" i="9"/>
  <c r="T449" i="9"/>
  <c r="P467" i="9"/>
  <c r="P460" i="9" s="1"/>
  <c r="T467" i="9"/>
  <c r="T460" i="9" s="1"/>
  <c r="BK478" i="9"/>
  <c r="J138" i="9" s="1"/>
  <c r="R478" i="9"/>
  <c r="R470" i="9" s="1"/>
  <c r="BK488" i="9"/>
  <c r="J140" i="9" s="1"/>
  <c r="T488" i="9"/>
  <c r="T481" i="9"/>
  <c r="P499" i="9"/>
  <c r="P491" i="9"/>
  <c r="T499" i="9"/>
  <c r="T491" i="9" s="1"/>
  <c r="P510" i="9"/>
  <c r="P502" i="9" s="1"/>
  <c r="T510" i="9"/>
  <c r="T502" i="9"/>
  <c r="P519" i="9"/>
  <c r="P513" i="9"/>
  <c r="T519" i="9"/>
  <c r="T513" i="9" s="1"/>
  <c r="P529" i="9"/>
  <c r="P522" i="9" s="1"/>
  <c r="T529" i="9"/>
  <c r="T522" i="9"/>
  <c r="BK539" i="9"/>
  <c r="J150" i="9"/>
  <c r="T539" i="9"/>
  <c r="T532" i="9" s="1"/>
  <c r="P550" i="9"/>
  <c r="P542" i="9"/>
  <c r="T550" i="9"/>
  <c r="T542" i="9" s="1"/>
  <c r="P560" i="9"/>
  <c r="P553" i="9" s="1"/>
  <c r="T560" i="9"/>
  <c r="T553" i="9" s="1"/>
  <c r="P571" i="9"/>
  <c r="P563" i="9"/>
  <c r="T571" i="9"/>
  <c r="T563" i="9" s="1"/>
  <c r="P603" i="9"/>
  <c r="P596" i="9" s="1"/>
  <c r="T603" i="9"/>
  <c r="T596" i="9" s="1"/>
  <c r="P612" i="9"/>
  <c r="P606" i="9"/>
  <c r="T612" i="9"/>
  <c r="T606" i="9" s="1"/>
  <c r="P615" i="9"/>
  <c r="T615" i="9"/>
  <c r="P619" i="9"/>
  <c r="R619" i="9"/>
  <c r="BK135" i="10"/>
  <c r="J104" i="10"/>
  <c r="T135" i="10"/>
  <c r="P332" i="10"/>
  <c r="T332" i="10"/>
  <c r="P135" i="11"/>
  <c r="T135" i="11"/>
  <c r="T134" i="11"/>
  <c r="T130" i="11"/>
  <c r="P143" i="11"/>
  <c r="R143" i="11"/>
  <c r="P130" i="12"/>
  <c r="T130" i="12"/>
  <c r="P147" i="12"/>
  <c r="T147" i="12"/>
  <c r="P184" i="12"/>
  <c r="P181" i="12"/>
  <c r="T184" i="12"/>
  <c r="T181" i="12" s="1"/>
  <c r="BK151" i="13"/>
  <c r="J101" i="13" s="1"/>
  <c r="R151" i="13"/>
  <c r="BK155" i="13"/>
  <c r="J102" i="13" s="1"/>
  <c r="R155" i="13"/>
  <c r="R148" i="13" s="1"/>
  <c r="BK164" i="13"/>
  <c r="J103" i="13" s="1"/>
  <c r="R164" i="13"/>
  <c r="BK171" i="13"/>
  <c r="J104" i="13" s="1"/>
  <c r="R171" i="13"/>
  <c r="BK175" i="13"/>
  <c r="J105" i="13" s="1"/>
  <c r="R175" i="13"/>
  <c r="BK196" i="13"/>
  <c r="J106" i="13" s="1"/>
  <c r="T196" i="13"/>
  <c r="P205" i="13"/>
  <c r="T205" i="13"/>
  <c r="BK209" i="13"/>
  <c r="J109" i="13"/>
  <c r="R209" i="13"/>
  <c r="BK225" i="13"/>
  <c r="J110" i="13"/>
  <c r="R225" i="13"/>
  <c r="BK231" i="13"/>
  <c r="J111" i="13"/>
  <c r="R231" i="13"/>
  <c r="BK234" i="13"/>
  <c r="J112" i="13"/>
  <c r="R234" i="13"/>
  <c r="BK243" i="13"/>
  <c r="J113" i="13"/>
  <c r="R243" i="13"/>
  <c r="BK269" i="13"/>
  <c r="J114" i="13"/>
  <c r="R269" i="13"/>
  <c r="BK289" i="13"/>
  <c r="J115" i="13"/>
  <c r="R289" i="13"/>
  <c r="BK293" i="13"/>
  <c r="J116" i="13"/>
  <c r="R293" i="13"/>
  <c r="BK297" i="13"/>
  <c r="J117" i="13"/>
  <c r="R297" i="13"/>
  <c r="BK305" i="13"/>
  <c r="J118" i="13"/>
  <c r="R305" i="13"/>
  <c r="BK308" i="13"/>
  <c r="J119" i="13"/>
  <c r="R308" i="13"/>
  <c r="BK318" i="13"/>
  <c r="J120" i="13"/>
  <c r="R318" i="13"/>
  <c r="BK322" i="13"/>
  <c r="J121" i="13"/>
  <c r="R322" i="13"/>
  <c r="BK135" i="14"/>
  <c r="J100" i="14"/>
  <c r="R135" i="14"/>
  <c r="BK147" i="14"/>
  <c r="J101" i="14"/>
  <c r="R147" i="14"/>
  <c r="BK151" i="14"/>
  <c r="J102" i="14"/>
  <c r="R151" i="14"/>
  <c r="P156" i="14"/>
  <c r="T156" i="14"/>
  <c r="P160" i="14"/>
  <c r="T160" i="14"/>
  <c r="P166" i="14"/>
  <c r="R166" i="14"/>
  <c r="BK178" i="14"/>
  <c r="J109" i="14" s="1"/>
  <c r="R178" i="14"/>
  <c r="T178" i="14"/>
  <c r="T177" i="14" s="1"/>
  <c r="P181" i="14"/>
  <c r="R181" i="14"/>
  <c r="BK229" i="14"/>
  <c r="J111" i="14" s="1"/>
  <c r="R229" i="14"/>
  <c r="BK125" i="15"/>
  <c r="J100" i="15" s="1"/>
  <c r="R125" i="15"/>
  <c r="R124" i="15" s="1"/>
  <c r="R123" i="15" s="1"/>
  <c r="BK136" i="15"/>
  <c r="J101" i="15"/>
  <c r="T136" i="15"/>
  <c r="BK171" i="2"/>
  <c r="J103" i="2"/>
  <c r="BK131" i="4"/>
  <c r="J100" i="4" s="1"/>
  <c r="BK133" i="4"/>
  <c r="J101" i="4" s="1"/>
  <c r="BK160" i="4"/>
  <c r="J103" i="4" s="1"/>
  <c r="BK223" i="9"/>
  <c r="BK196" i="9" s="1"/>
  <c r="J101" i="9" s="1"/>
  <c r="BK357" i="9"/>
  <c r="BK337" i="9" s="1"/>
  <c r="J115" i="9" s="1"/>
  <c r="J116" i="9"/>
  <c r="BK409" i="9"/>
  <c r="J126" i="9" s="1"/>
  <c r="BK428" i="9"/>
  <c r="BK411" i="9" s="1"/>
  <c r="J127" i="9" s="1"/>
  <c r="BK449" i="9"/>
  <c r="J133" i="9"/>
  <c r="BK460" i="9"/>
  <c r="J135" i="9" s="1"/>
  <c r="BK491" i="9"/>
  <c r="J141" i="9"/>
  <c r="BK502" i="9"/>
  <c r="J143" i="9"/>
  <c r="BK513" i="9"/>
  <c r="J145" i="9" s="1"/>
  <c r="BK532" i="9"/>
  <c r="J149" i="9" s="1"/>
  <c r="BK542" i="9"/>
  <c r="J151" i="9"/>
  <c r="BK553" i="9"/>
  <c r="J153" i="9" s="1"/>
  <c r="BK578" i="9"/>
  <c r="J158" i="9"/>
  <c r="J167" i="9"/>
  <c r="BK132" i="11"/>
  <c r="J102" i="11" s="1"/>
  <c r="BK179" i="12"/>
  <c r="J102" i="12" s="1"/>
  <c r="BK187" i="12"/>
  <c r="J106" i="12" s="1"/>
  <c r="BK149" i="13"/>
  <c r="J100" i="13"/>
  <c r="BK333" i="13"/>
  <c r="J125" i="13" s="1"/>
  <c r="BK131" i="2"/>
  <c r="J100" i="2" s="1"/>
  <c r="BK131" i="3"/>
  <c r="J100" i="3"/>
  <c r="BK142" i="3"/>
  <c r="J103" i="3"/>
  <c r="BK150" i="6"/>
  <c r="J103" i="6" s="1"/>
  <c r="BK276" i="6"/>
  <c r="J121" i="6" s="1"/>
  <c r="BK152" i="8"/>
  <c r="J103" i="8" s="1"/>
  <c r="BK240" i="9"/>
  <c r="J104" i="9"/>
  <c r="BK251" i="9"/>
  <c r="J106" i="9" s="1"/>
  <c r="BK276" i="9"/>
  <c r="J108" i="9"/>
  <c r="BK293" i="9"/>
  <c r="J110" i="9" s="1"/>
  <c r="BK315" i="9"/>
  <c r="BK295" i="9" s="1"/>
  <c r="J111" i="9" s="1"/>
  <c r="BK335" i="9"/>
  <c r="J114" i="9"/>
  <c r="BK379" i="9"/>
  <c r="J118" i="9" s="1"/>
  <c r="BK387" i="9"/>
  <c r="J120" i="9" s="1"/>
  <c r="BK392" i="9"/>
  <c r="J122" i="9"/>
  <c r="BK401" i="9"/>
  <c r="J124" i="9" s="1"/>
  <c r="BK430" i="9"/>
  <c r="J129" i="9" s="1"/>
  <c r="BK481" i="9"/>
  <c r="J139" i="9"/>
  <c r="BK583" i="9"/>
  <c r="J160" i="9" s="1"/>
  <c r="BK585" i="9"/>
  <c r="J161" i="9" s="1"/>
  <c r="BK589" i="9"/>
  <c r="J162" i="9"/>
  <c r="BK594" i="9"/>
  <c r="J164" i="9"/>
  <c r="BK596" i="9"/>
  <c r="J165" i="9" s="1"/>
  <c r="BK155" i="11"/>
  <c r="J106" i="11" s="1"/>
  <c r="BK182" i="12"/>
  <c r="J104" i="12" s="1"/>
  <c r="BK330" i="13"/>
  <c r="J123" i="13"/>
  <c r="BK154" i="14"/>
  <c r="J103" i="14" s="1"/>
  <c r="BK175" i="14"/>
  <c r="J107" i="14" s="1"/>
  <c r="E85" i="15"/>
  <c r="J91" i="15"/>
  <c r="J93" i="15"/>
  <c r="F119" i="15"/>
  <c r="F120" i="15"/>
  <c r="J120" i="15"/>
  <c r="BF126" i="15"/>
  <c r="BF128" i="15"/>
  <c r="BF132" i="15"/>
  <c r="BF137" i="15"/>
  <c r="BF127" i="15"/>
  <c r="BF129" i="15"/>
  <c r="BF130" i="15"/>
  <c r="BF131" i="15"/>
  <c r="BF133" i="15"/>
  <c r="BF134" i="15"/>
  <c r="BF135" i="15"/>
  <c r="BF138" i="15"/>
  <c r="J91" i="14"/>
  <c r="J93" i="14"/>
  <c r="J94" i="14"/>
  <c r="E121" i="14"/>
  <c r="BF137" i="14"/>
  <c r="BF138" i="14"/>
  <c r="BF139" i="14"/>
  <c r="BF141" i="14"/>
  <c r="BF142" i="14"/>
  <c r="BF145" i="14"/>
  <c r="BF149" i="14"/>
  <c r="BF150" i="14"/>
  <c r="BF157" i="14"/>
  <c r="BF158" i="14"/>
  <c r="BF159" i="14"/>
  <c r="BF164" i="14"/>
  <c r="BF168" i="14"/>
  <c r="BF182" i="14"/>
  <c r="BF185" i="14"/>
  <c r="BF188" i="14"/>
  <c r="BF192" i="14"/>
  <c r="BF193" i="14"/>
  <c r="BF196" i="14"/>
  <c r="BF198" i="14"/>
  <c r="BF200" i="14"/>
  <c r="BF201" i="14"/>
  <c r="BF202" i="14"/>
  <c r="BF203" i="14"/>
  <c r="BF204" i="14"/>
  <c r="BF206" i="14"/>
  <c r="BF215" i="14"/>
  <c r="BF216" i="14"/>
  <c r="BF218" i="14"/>
  <c r="BF219" i="14"/>
  <c r="BF222" i="14"/>
  <c r="BF223" i="14"/>
  <c r="BF225" i="14"/>
  <c r="BF226" i="14"/>
  <c r="BF230" i="14"/>
  <c r="BF231" i="14"/>
  <c r="BF232" i="14"/>
  <c r="BF233" i="14"/>
  <c r="BF237" i="14"/>
  <c r="BF238" i="14"/>
  <c r="BF241" i="14"/>
  <c r="BF242" i="14"/>
  <c r="BF244" i="14"/>
  <c r="BF245" i="14"/>
  <c r="BF248" i="14"/>
  <c r="BF249" i="14"/>
  <c r="BF252" i="14"/>
  <c r="BF257" i="14"/>
  <c r="BF258" i="14"/>
  <c r="BF266" i="14"/>
  <c r="BF268" i="14"/>
  <c r="BF269" i="14"/>
  <c r="F93" i="14"/>
  <c r="F94" i="14"/>
  <c r="BF136" i="14"/>
  <c r="BF140" i="14"/>
  <c r="BF143" i="14"/>
  <c r="BF144" i="14"/>
  <c r="BF146" i="14"/>
  <c r="BF148" i="14"/>
  <c r="BF152" i="14"/>
  <c r="BF153" i="14"/>
  <c r="BF155" i="14"/>
  <c r="BF161" i="14"/>
  <c r="BF162" i="14"/>
  <c r="BF163" i="14"/>
  <c r="BF165" i="14"/>
  <c r="BF167" i="14"/>
  <c r="BF169" i="14"/>
  <c r="BF170" i="14"/>
  <c r="BF171" i="14"/>
  <c r="BF172" i="14"/>
  <c r="BF173" i="14"/>
  <c r="BF174" i="14"/>
  <c r="BF176" i="14"/>
  <c r="BF179" i="14"/>
  <c r="BF180" i="14"/>
  <c r="BF183" i="14"/>
  <c r="BF184" i="14"/>
  <c r="BF186" i="14"/>
  <c r="BF187" i="14"/>
  <c r="BF189" i="14"/>
  <c r="BF190" i="14"/>
  <c r="BF191" i="14"/>
  <c r="BF194" i="14"/>
  <c r="BF195" i="14"/>
  <c r="BF197" i="14"/>
  <c r="BF199" i="14"/>
  <c r="BF205" i="14"/>
  <c r="BF207" i="14"/>
  <c r="BF208" i="14"/>
  <c r="BF209" i="14"/>
  <c r="BF210" i="14"/>
  <c r="BF211" i="14"/>
  <c r="BF212" i="14"/>
  <c r="BF213" i="14"/>
  <c r="BF214" i="14"/>
  <c r="BF217" i="14"/>
  <c r="BF220" i="14"/>
  <c r="BF221" i="14"/>
  <c r="BF224" i="14"/>
  <c r="BF227" i="14"/>
  <c r="BF228" i="14"/>
  <c r="BF234" i="14"/>
  <c r="BF235" i="14"/>
  <c r="BF236" i="14"/>
  <c r="BF239" i="14"/>
  <c r="BF240" i="14"/>
  <c r="BF243" i="14"/>
  <c r="BF246" i="14"/>
  <c r="BF247" i="14"/>
  <c r="BF250" i="14"/>
  <c r="BF251" i="14"/>
  <c r="BF253" i="14"/>
  <c r="BF254" i="14"/>
  <c r="BF255" i="14"/>
  <c r="BF256" i="14"/>
  <c r="BF259" i="14"/>
  <c r="BF260" i="14"/>
  <c r="BF261" i="14"/>
  <c r="BF262" i="14"/>
  <c r="BF263" i="14"/>
  <c r="BF264" i="14"/>
  <c r="BF265" i="14"/>
  <c r="BF267" i="14"/>
  <c r="E85" i="13"/>
  <c r="F93" i="13"/>
  <c r="F94" i="13"/>
  <c r="J141" i="13"/>
  <c r="J143" i="13"/>
  <c r="J144" i="13"/>
  <c r="BF150" i="13"/>
  <c r="BF152" i="13"/>
  <c r="BF154" i="13"/>
  <c r="BF156" i="13"/>
  <c r="BF160" i="13"/>
  <c r="BF162" i="13"/>
  <c r="BF163" i="13"/>
  <c r="BF165" i="13"/>
  <c r="BF168" i="13"/>
  <c r="BF169" i="13"/>
  <c r="BF172" i="13"/>
  <c r="BF174" i="13"/>
  <c r="BF181" i="13"/>
  <c r="BF182" i="13"/>
  <c r="BF183" i="13"/>
  <c r="BF184" i="13"/>
  <c r="BF185" i="13"/>
  <c r="BF187" i="13"/>
  <c r="BF189" i="13"/>
  <c r="BF190" i="13"/>
  <c r="BF191" i="13"/>
  <c r="BF192" i="13"/>
  <c r="BF193" i="13"/>
  <c r="BF195" i="13"/>
  <c r="BF197" i="13"/>
  <c r="BF198" i="13"/>
  <c r="BF200" i="13"/>
  <c r="BF201" i="13"/>
  <c r="BF203" i="13"/>
  <c r="BF204" i="13"/>
  <c r="BF206" i="13"/>
  <c r="BF207" i="13"/>
  <c r="BF210" i="13"/>
  <c r="BF211" i="13"/>
  <c r="BF213" i="13"/>
  <c r="BF216" i="13"/>
  <c r="BF217" i="13"/>
  <c r="BF220" i="13"/>
  <c r="BF221" i="13"/>
  <c r="BF226" i="13"/>
  <c r="BF229" i="13"/>
  <c r="BF230" i="13"/>
  <c r="BF233" i="13"/>
  <c r="BF235" i="13"/>
  <c r="BF236" i="13"/>
  <c r="BF241" i="13"/>
  <c r="BF242" i="13"/>
  <c r="BF249" i="13"/>
  <c r="BF250" i="13"/>
  <c r="BF254" i="13"/>
  <c r="BF258" i="13"/>
  <c r="BF259" i="13"/>
  <c r="BF260" i="13"/>
  <c r="BF267" i="13"/>
  <c r="BF268" i="13"/>
  <c r="BF270" i="13"/>
  <c r="BF273" i="13"/>
  <c r="BF274" i="13"/>
  <c r="BF275" i="13"/>
  <c r="BF276" i="13"/>
  <c r="BF280" i="13"/>
  <c r="BF281" i="13"/>
  <c r="BF284" i="13"/>
  <c r="BF285" i="13"/>
  <c r="BF286" i="13"/>
  <c r="BF290" i="13"/>
  <c r="BF291" i="13"/>
  <c r="BF296" i="13"/>
  <c r="BF298" i="13"/>
  <c r="BF300" i="13"/>
  <c r="BF303" i="13"/>
  <c r="BF309" i="13"/>
  <c r="BF310" i="13"/>
  <c r="BF312" i="13"/>
  <c r="BF313" i="13"/>
  <c r="BF316" i="13"/>
  <c r="BF324" i="13"/>
  <c r="BF325" i="13"/>
  <c r="BF326" i="13"/>
  <c r="BF327" i="13"/>
  <c r="BF328" i="13"/>
  <c r="BF334" i="13"/>
  <c r="BF153" i="13"/>
  <c r="BF157" i="13"/>
  <c r="BF158" i="13"/>
  <c r="BF159" i="13"/>
  <c r="BF161" i="13"/>
  <c r="BF166" i="13"/>
  <c r="BF167" i="13"/>
  <c r="BF170" i="13"/>
  <c r="BF173" i="13"/>
  <c r="BF176" i="13"/>
  <c r="BF177" i="13"/>
  <c r="BF178" i="13"/>
  <c r="BF179" i="13"/>
  <c r="BF180" i="13"/>
  <c r="BF186" i="13"/>
  <c r="BF188" i="13"/>
  <c r="BF194" i="13"/>
  <c r="BF199" i="13"/>
  <c r="BF202" i="13"/>
  <c r="BF212" i="13"/>
  <c r="BF214" i="13"/>
  <c r="BF215" i="13"/>
  <c r="BF218" i="13"/>
  <c r="BF219" i="13"/>
  <c r="BF222" i="13"/>
  <c r="BF223" i="13"/>
  <c r="BF224" i="13"/>
  <c r="BF227" i="13"/>
  <c r="BF228" i="13"/>
  <c r="BF232" i="13"/>
  <c r="BF237" i="13"/>
  <c r="BF238" i="13"/>
  <c r="BF239" i="13"/>
  <c r="BF240" i="13"/>
  <c r="BF244" i="13"/>
  <c r="BF245" i="13"/>
  <c r="BF246" i="13"/>
  <c r="BF247" i="13"/>
  <c r="BF248" i="13"/>
  <c r="BF251" i="13"/>
  <c r="BF252" i="13"/>
  <c r="BF253" i="13"/>
  <c r="BF255" i="13"/>
  <c r="BF256" i="13"/>
  <c r="BF257" i="13"/>
  <c r="BF261" i="13"/>
  <c r="BF262" i="13"/>
  <c r="BF263" i="13"/>
  <c r="BF264" i="13"/>
  <c r="BF265" i="13"/>
  <c r="BF266" i="13"/>
  <c r="BF271" i="13"/>
  <c r="BF272" i="13"/>
  <c r="BF277" i="13"/>
  <c r="BF278" i="13"/>
  <c r="BF279" i="13"/>
  <c r="BF282" i="13"/>
  <c r="BF283" i="13"/>
  <c r="BF287" i="13"/>
  <c r="BF288" i="13"/>
  <c r="BF292" i="13"/>
  <c r="BF294" i="13"/>
  <c r="BF295" i="13"/>
  <c r="BF299" i="13"/>
  <c r="BF301" i="13"/>
  <c r="BF302" i="13"/>
  <c r="BF304" i="13"/>
  <c r="BF306" i="13"/>
  <c r="BF307" i="13"/>
  <c r="BF311" i="13"/>
  <c r="BF314" i="13"/>
  <c r="BF315" i="13"/>
  <c r="BF317" i="13"/>
  <c r="BF319" i="13"/>
  <c r="BF320" i="13"/>
  <c r="BF321" i="13"/>
  <c r="BF323" i="13"/>
  <c r="BF331" i="13"/>
  <c r="E85" i="12"/>
  <c r="J93" i="12"/>
  <c r="J94" i="12"/>
  <c r="J122" i="12"/>
  <c r="F125" i="12"/>
  <c r="BF131" i="12"/>
  <c r="BF132" i="12"/>
  <c r="BF140" i="12"/>
  <c r="BF141" i="12"/>
  <c r="BF142" i="12"/>
  <c r="BF145" i="12"/>
  <c r="BF146" i="12"/>
  <c r="BF148" i="12"/>
  <c r="BF149" i="12"/>
  <c r="BF150" i="12"/>
  <c r="BF151" i="12"/>
  <c r="BF152" i="12"/>
  <c r="BF157" i="12"/>
  <c r="BF161" i="12"/>
  <c r="BF162" i="12"/>
  <c r="BF163" i="12"/>
  <c r="BF166" i="12"/>
  <c r="BF170" i="12"/>
  <c r="BF171" i="12"/>
  <c r="BF176" i="12"/>
  <c r="BF177" i="12"/>
  <c r="BF178" i="12"/>
  <c r="BF180" i="12"/>
  <c r="BF183" i="12"/>
  <c r="BF185" i="12"/>
  <c r="BF186" i="12"/>
  <c r="F93" i="12"/>
  <c r="BF133" i="12"/>
  <c r="BF134" i="12"/>
  <c r="BF135" i="12"/>
  <c r="BF136" i="12"/>
  <c r="BF137" i="12"/>
  <c r="BF138" i="12"/>
  <c r="BF139" i="12"/>
  <c r="BF143" i="12"/>
  <c r="BF144" i="12"/>
  <c r="BF153" i="12"/>
  <c r="BF154" i="12"/>
  <c r="BF155" i="12"/>
  <c r="BF156" i="12"/>
  <c r="BF158" i="12"/>
  <c r="BF159" i="12"/>
  <c r="BF160" i="12"/>
  <c r="BF164" i="12"/>
  <c r="BF165" i="12"/>
  <c r="BF167" i="12"/>
  <c r="BF168" i="12"/>
  <c r="BF169" i="12"/>
  <c r="BF172" i="12"/>
  <c r="BF173" i="12"/>
  <c r="BF174" i="12"/>
  <c r="BF175" i="12"/>
  <c r="BF188" i="12"/>
  <c r="E85" i="11"/>
  <c r="F95" i="11"/>
  <c r="F96" i="11"/>
  <c r="BF136" i="11"/>
  <c r="BF137" i="11"/>
  <c r="BF139" i="11"/>
  <c r="BF140" i="11"/>
  <c r="BF141" i="11"/>
  <c r="BF145" i="11"/>
  <c r="BF146" i="11"/>
  <c r="BF147" i="11"/>
  <c r="BF148" i="11"/>
  <c r="BF152" i="11"/>
  <c r="BF153" i="11"/>
  <c r="BF156" i="11"/>
  <c r="J93" i="11"/>
  <c r="J95" i="11"/>
  <c r="J96" i="11"/>
  <c r="BF133" i="11"/>
  <c r="BF138" i="11"/>
  <c r="BF142" i="11"/>
  <c r="BF144" i="11"/>
  <c r="BF149" i="11"/>
  <c r="BF150" i="11"/>
  <c r="BF151" i="11"/>
  <c r="BF154" i="11"/>
  <c r="J93" i="10"/>
  <c r="F95" i="10"/>
  <c r="F96" i="10"/>
  <c r="J96" i="10"/>
  <c r="E115" i="10"/>
  <c r="BF132" i="10"/>
  <c r="BF133" i="10"/>
  <c r="BF137" i="10"/>
  <c r="BF138" i="10"/>
  <c r="BF140" i="10"/>
  <c r="BF141" i="10"/>
  <c r="BF144" i="10"/>
  <c r="BF149" i="10"/>
  <c r="BF154" i="10"/>
  <c r="BF159" i="10"/>
  <c r="BF164" i="10"/>
  <c r="BF165" i="10"/>
  <c r="BF166" i="10"/>
  <c r="BF168" i="10"/>
  <c r="BF170" i="10"/>
  <c r="BF171" i="10"/>
  <c r="BF172" i="10"/>
  <c r="BF173" i="10"/>
  <c r="BF174" i="10"/>
  <c r="BF178" i="10"/>
  <c r="BF179" i="10"/>
  <c r="BF181" i="10"/>
  <c r="BF185" i="10"/>
  <c r="BF186" i="10"/>
  <c r="BF187" i="10"/>
  <c r="BF190" i="10"/>
  <c r="BF191" i="10"/>
  <c r="BF193" i="10"/>
  <c r="BF196" i="10"/>
  <c r="BF204" i="10"/>
  <c r="BF207" i="10"/>
  <c r="BF208" i="10"/>
  <c r="BF209" i="10"/>
  <c r="BF212" i="10"/>
  <c r="BF215" i="10"/>
  <c r="BF217" i="10"/>
  <c r="BF220" i="10"/>
  <c r="BF223" i="10"/>
  <c r="BF224" i="10"/>
  <c r="BF225" i="10"/>
  <c r="BF227" i="10"/>
  <c r="BF228" i="10"/>
  <c r="BF230" i="10"/>
  <c r="BF231" i="10"/>
  <c r="BF236" i="10"/>
  <c r="BF239" i="10"/>
  <c r="BF240" i="10"/>
  <c r="BF244" i="10"/>
  <c r="BF246" i="10"/>
  <c r="BF247" i="10"/>
  <c r="BF249" i="10"/>
  <c r="BF251" i="10"/>
  <c r="BF252" i="10"/>
  <c r="BF256" i="10"/>
  <c r="BF257" i="10"/>
  <c r="BF259" i="10"/>
  <c r="BF261" i="10"/>
  <c r="BF263" i="10"/>
  <c r="BF264" i="10"/>
  <c r="BF265" i="10"/>
  <c r="BF266" i="10"/>
  <c r="BF267" i="10"/>
  <c r="BF271" i="10"/>
  <c r="BF272" i="10"/>
  <c r="BF273" i="10"/>
  <c r="BF274" i="10"/>
  <c r="BF279" i="10"/>
  <c r="BF280" i="10"/>
  <c r="BF281" i="10"/>
  <c r="BF283" i="10"/>
  <c r="BF284" i="10"/>
  <c r="BF286" i="10"/>
  <c r="BF287" i="10"/>
  <c r="BF292" i="10"/>
  <c r="BF296" i="10"/>
  <c r="BF297" i="10"/>
  <c r="BF299" i="10"/>
  <c r="BF300" i="10"/>
  <c r="BF303" i="10"/>
  <c r="BF304" i="10"/>
  <c r="BF305" i="10"/>
  <c r="BF306" i="10"/>
  <c r="BF307" i="10"/>
  <c r="BF308" i="10"/>
  <c r="BF309" i="10"/>
  <c r="BF315" i="10"/>
  <c r="BF316" i="10"/>
  <c r="BF317" i="10"/>
  <c r="BF318" i="10"/>
  <c r="BF319" i="10"/>
  <c r="BF321" i="10"/>
  <c r="BF324" i="10"/>
  <c r="BF325" i="10"/>
  <c r="BF326" i="10"/>
  <c r="BF327" i="10"/>
  <c r="BF328" i="10"/>
  <c r="BF329" i="10"/>
  <c r="BF331" i="10"/>
  <c r="BF335" i="10"/>
  <c r="BF336" i="10"/>
  <c r="J95" i="10"/>
  <c r="BF136" i="10"/>
  <c r="BF139" i="10"/>
  <c r="BF142" i="10"/>
  <c r="BF143" i="10"/>
  <c r="BF145" i="10"/>
  <c r="BF146" i="10"/>
  <c r="BF147" i="10"/>
  <c r="BF148" i="10"/>
  <c r="BF150" i="10"/>
  <c r="BF151" i="10"/>
  <c r="BF152" i="10"/>
  <c r="BF153" i="10"/>
  <c r="BF155" i="10"/>
  <c r="BF156" i="10"/>
  <c r="BF157" i="10"/>
  <c r="BF158" i="10"/>
  <c r="BF160" i="10"/>
  <c r="BF161" i="10"/>
  <c r="BF162" i="10"/>
  <c r="BF163" i="10"/>
  <c r="BF167" i="10"/>
  <c r="BF169" i="10"/>
  <c r="BF175" i="10"/>
  <c r="BF176" i="10"/>
  <c r="BF177" i="10"/>
  <c r="BF180" i="10"/>
  <c r="BF182" i="10"/>
  <c r="BF183" i="10"/>
  <c r="BF184" i="10"/>
  <c r="BF188" i="10"/>
  <c r="BF189" i="10"/>
  <c r="BF192" i="10"/>
  <c r="BF194" i="10"/>
  <c r="BF195" i="10"/>
  <c r="BF197" i="10"/>
  <c r="BF198" i="10"/>
  <c r="BF199" i="10"/>
  <c r="BF200" i="10"/>
  <c r="BF201" i="10"/>
  <c r="BF202" i="10"/>
  <c r="BF203" i="10"/>
  <c r="BF205" i="10"/>
  <c r="BF206" i="10"/>
  <c r="BF210" i="10"/>
  <c r="BF211" i="10"/>
  <c r="BF213" i="10"/>
  <c r="BF214" i="10"/>
  <c r="BF216" i="10"/>
  <c r="BF218" i="10"/>
  <c r="BF219" i="10"/>
  <c r="BF221" i="10"/>
  <c r="BF222" i="10"/>
  <c r="BF226" i="10"/>
  <c r="BF229" i="10"/>
  <c r="BF232" i="10"/>
  <c r="BF233" i="10"/>
  <c r="BF234" i="10"/>
  <c r="BF235" i="10"/>
  <c r="BF237" i="10"/>
  <c r="BF238" i="10"/>
  <c r="BF241" i="10"/>
  <c r="BF242" i="10"/>
  <c r="BF243" i="10"/>
  <c r="BF245" i="10"/>
  <c r="BF248" i="10"/>
  <c r="BF250" i="10"/>
  <c r="BF253" i="10"/>
  <c r="BF254" i="10"/>
  <c r="BF255" i="10"/>
  <c r="BF258" i="10"/>
  <c r="BF260" i="10"/>
  <c r="BF262" i="10"/>
  <c r="BF268" i="10"/>
  <c r="BF269" i="10"/>
  <c r="BF270" i="10"/>
  <c r="BF275" i="10"/>
  <c r="BF276" i="10"/>
  <c r="BF277" i="10"/>
  <c r="BF278" i="10"/>
  <c r="BF282" i="10"/>
  <c r="BF285" i="10"/>
  <c r="BF288" i="10"/>
  <c r="BF289" i="10"/>
  <c r="BF290" i="10"/>
  <c r="BF291" i="10"/>
  <c r="BF293" i="10"/>
  <c r="BF294" i="10"/>
  <c r="BF295" i="10"/>
  <c r="BF298" i="10"/>
  <c r="BF301" i="10"/>
  <c r="BF302" i="10"/>
  <c r="BF310" i="10"/>
  <c r="BF311" i="10"/>
  <c r="BF312" i="10"/>
  <c r="BF313" i="10"/>
  <c r="BF314" i="10"/>
  <c r="BF320" i="10"/>
  <c r="BF322" i="10"/>
  <c r="BF323" i="10"/>
  <c r="BF330" i="10"/>
  <c r="BF333" i="10"/>
  <c r="BF334" i="10"/>
  <c r="J93" i="9"/>
  <c r="J95" i="9"/>
  <c r="J96" i="9"/>
  <c r="F190" i="9"/>
  <c r="F191" i="9"/>
  <c r="BF195" i="9"/>
  <c r="BF200" i="9"/>
  <c r="BF203" i="9"/>
  <c r="BF204" i="9"/>
  <c r="BF205" i="9"/>
  <c r="BF206" i="9"/>
  <c r="BF207" i="9"/>
  <c r="BF208" i="9"/>
  <c r="BF210" i="9"/>
  <c r="BF211" i="9"/>
  <c r="BF212" i="9"/>
  <c r="BF214" i="9"/>
  <c r="BF218" i="9"/>
  <c r="BF222" i="9"/>
  <c r="BF224" i="9"/>
  <c r="BF228" i="9"/>
  <c r="BF229" i="9"/>
  <c r="BF231" i="9"/>
  <c r="BF232" i="9"/>
  <c r="BF234" i="9"/>
  <c r="BF239" i="9"/>
  <c r="BF241" i="9"/>
  <c r="BF245" i="9"/>
  <c r="BF248" i="9"/>
  <c r="BF256" i="9"/>
  <c r="BF261" i="9"/>
  <c r="BF262" i="9"/>
  <c r="BF263" i="9"/>
  <c r="BF264" i="9"/>
  <c r="BF266" i="9"/>
  <c r="BF267" i="9"/>
  <c r="BF268" i="9"/>
  <c r="BF272" i="9"/>
  <c r="BF273" i="9"/>
  <c r="BF277" i="9"/>
  <c r="BF279" i="9"/>
  <c r="BF283" i="9"/>
  <c r="BF286" i="9"/>
  <c r="BF287" i="9"/>
  <c r="BF289" i="9"/>
  <c r="BF294" i="9"/>
  <c r="BF300" i="9"/>
  <c r="BF301" i="9"/>
  <c r="BF306" i="9"/>
  <c r="BF307" i="9"/>
  <c r="BF309" i="9"/>
  <c r="BF310" i="9"/>
  <c r="BF314" i="9"/>
  <c r="BF320" i="9"/>
  <c r="BF322" i="9"/>
  <c r="BF323" i="9"/>
  <c r="BF326" i="9"/>
  <c r="BF333" i="9"/>
  <c r="BF336" i="9"/>
  <c r="BF338" i="9"/>
  <c r="BF339" i="9"/>
  <c r="BF342" i="9"/>
  <c r="BF343" i="9"/>
  <c r="BF345" i="9"/>
  <c r="BF347" i="9"/>
  <c r="BF349" i="9"/>
  <c r="BF351" i="9"/>
  <c r="BF355" i="9"/>
  <c r="BF356" i="9"/>
  <c r="BF361" i="9"/>
  <c r="BF362" i="9"/>
  <c r="BF364" i="9"/>
  <c r="BF365" i="9"/>
  <c r="BF366" i="9"/>
  <c r="BF368" i="9"/>
  <c r="BF369" i="9"/>
  <c r="BF377" i="9"/>
  <c r="BF380" i="9"/>
  <c r="BF382" i="9"/>
  <c r="BF384" i="9"/>
  <c r="BF386" i="9"/>
  <c r="BF388" i="9"/>
  <c r="BF390" i="9"/>
  <c r="BF393" i="9"/>
  <c r="BF400" i="9"/>
  <c r="BF402" i="9"/>
  <c r="BF405" i="9"/>
  <c r="BF406" i="9"/>
  <c r="BF408" i="9"/>
  <c r="BF410" i="9"/>
  <c r="BF412" i="9"/>
  <c r="BF413" i="9"/>
  <c r="BF414" i="9"/>
  <c r="BF415" i="9"/>
  <c r="BF419" i="9"/>
  <c r="BF421" i="9"/>
  <c r="BF422" i="9"/>
  <c r="BF424" i="9"/>
  <c r="BF425" i="9"/>
  <c r="BF427" i="9"/>
  <c r="BF431" i="9"/>
  <c r="BF433" i="9"/>
  <c r="BF434" i="9"/>
  <c r="BF435" i="9"/>
  <c r="BF436" i="9"/>
  <c r="BF438" i="9"/>
  <c r="BF439" i="9"/>
  <c r="BF443" i="9"/>
  <c r="BF444" i="9"/>
  <c r="BF448" i="9"/>
  <c r="BF451" i="9"/>
  <c r="BF456" i="9"/>
  <c r="BF458" i="9"/>
  <c r="BF459" i="9"/>
  <c r="BF462" i="9"/>
  <c r="BF466" i="9"/>
  <c r="BF469" i="9"/>
  <c r="BF471" i="9"/>
  <c r="BF475" i="9"/>
  <c r="BF479" i="9"/>
  <c r="BF486" i="9"/>
  <c r="BF489" i="9"/>
  <c r="BF492" i="9"/>
  <c r="BF493" i="9"/>
  <c r="BF498" i="9"/>
  <c r="BF501" i="9"/>
  <c r="BF505" i="9"/>
  <c r="BF506" i="9"/>
  <c r="BF509" i="9"/>
  <c r="BF511" i="9"/>
  <c r="BF514" i="9"/>
  <c r="BF515" i="9"/>
  <c r="BF520" i="9"/>
  <c r="BF521" i="9"/>
  <c r="BF523" i="9"/>
  <c r="BF525" i="9"/>
  <c r="BF528" i="9"/>
  <c r="BF530" i="9"/>
  <c r="BF531" i="9"/>
  <c r="BF533" i="9"/>
  <c r="BF537" i="9"/>
  <c r="BF543" i="9"/>
  <c r="BF545" i="9"/>
  <c r="BF546" i="9"/>
  <c r="BF548" i="9"/>
  <c r="BF549" i="9"/>
  <c r="BF557" i="9"/>
  <c r="BF562" i="9"/>
  <c r="BF564" i="9"/>
  <c r="BF567" i="9"/>
  <c r="BF568" i="9"/>
  <c r="BF569" i="9"/>
  <c r="BF581" i="9"/>
  <c r="BF584" i="9"/>
  <c r="BF587" i="9"/>
  <c r="BF588" i="9"/>
  <c r="BF590" i="9"/>
  <c r="BF593" i="9"/>
  <c r="BF595" i="9"/>
  <c r="BF599" i="9"/>
  <c r="BF600" i="9"/>
  <c r="BF608" i="9"/>
  <c r="BF609" i="9"/>
  <c r="BF611" i="9"/>
  <c r="BF616" i="9"/>
  <c r="BF617" i="9"/>
  <c r="BF618" i="9"/>
  <c r="BF621" i="9"/>
  <c r="E85" i="9"/>
  <c r="BF197" i="9"/>
  <c r="BF198" i="9"/>
  <c r="BF199" i="9"/>
  <c r="BF201" i="9"/>
  <c r="BF202" i="9"/>
  <c r="BF209" i="9"/>
  <c r="BF213" i="9"/>
  <c r="BF215" i="9"/>
  <c r="BF216" i="9"/>
  <c r="BF217" i="9"/>
  <c r="BF219" i="9"/>
  <c r="BF220" i="9"/>
  <c r="BF221" i="9"/>
  <c r="BF226" i="9"/>
  <c r="BF227" i="9"/>
  <c r="BF230" i="9"/>
  <c r="BF233" i="9"/>
  <c r="BF235" i="9"/>
  <c r="BF236" i="9"/>
  <c r="BF237" i="9"/>
  <c r="BF238" i="9"/>
  <c r="BF243" i="9"/>
  <c r="BF244" i="9"/>
  <c r="BF246" i="9"/>
  <c r="BF247" i="9"/>
  <c r="BF249" i="9"/>
  <c r="BF250" i="9"/>
  <c r="BF252" i="9"/>
  <c r="BF254" i="9"/>
  <c r="BF255" i="9"/>
  <c r="BF257" i="9"/>
  <c r="BF258" i="9"/>
  <c r="BF259" i="9"/>
  <c r="BF260" i="9"/>
  <c r="BF265" i="9"/>
  <c r="BF269" i="9"/>
  <c r="BF270" i="9"/>
  <c r="BF271" i="9"/>
  <c r="BF274" i="9"/>
  <c r="BF275" i="9"/>
  <c r="BF280" i="9"/>
  <c r="BF281" i="9"/>
  <c r="BF282" i="9"/>
  <c r="BF284" i="9"/>
  <c r="BF285" i="9"/>
  <c r="BF288" i="9"/>
  <c r="BF290" i="9"/>
  <c r="BF291" i="9"/>
  <c r="BF292" i="9"/>
  <c r="BF296" i="9"/>
  <c r="BF297" i="9"/>
  <c r="BF298" i="9"/>
  <c r="BF299" i="9"/>
  <c r="BF302" i="9"/>
  <c r="BF303" i="9"/>
  <c r="BF304" i="9"/>
  <c r="BF305" i="9"/>
  <c r="BF308" i="9"/>
  <c r="BF311" i="9"/>
  <c r="BF312" i="9"/>
  <c r="BF313" i="9"/>
  <c r="BF316" i="9"/>
  <c r="BF318" i="9"/>
  <c r="BF319" i="9"/>
  <c r="BF321" i="9"/>
  <c r="BF324" i="9"/>
  <c r="BF325" i="9"/>
  <c r="BF327" i="9"/>
  <c r="BF328" i="9"/>
  <c r="BF329" i="9"/>
  <c r="BF330" i="9"/>
  <c r="BF331" i="9"/>
  <c r="BF332" i="9"/>
  <c r="BF334" i="9"/>
  <c r="BF340" i="9"/>
  <c r="BF341" i="9"/>
  <c r="BF344" i="9"/>
  <c r="BF346" i="9"/>
  <c r="BF348" i="9"/>
  <c r="BF350" i="9"/>
  <c r="BF352" i="9"/>
  <c r="BF353" i="9"/>
  <c r="BF354" i="9"/>
  <c r="BF358" i="9"/>
  <c r="BF360" i="9"/>
  <c r="BF363" i="9"/>
  <c r="BF367" i="9"/>
  <c r="BF370" i="9"/>
  <c r="BF371" i="9"/>
  <c r="BF372" i="9"/>
  <c r="BF373" i="9"/>
  <c r="BF374" i="9"/>
  <c r="BF375" i="9"/>
  <c r="BF376" i="9"/>
  <c r="BF378" i="9"/>
  <c r="BF383" i="9"/>
  <c r="BF385" i="9"/>
  <c r="BF391" i="9"/>
  <c r="BF395" i="9"/>
  <c r="BF396" i="9"/>
  <c r="BF397" i="9"/>
  <c r="BF398" i="9"/>
  <c r="BF399" i="9"/>
  <c r="BF404" i="9"/>
  <c r="BF407" i="9"/>
  <c r="BF416" i="9"/>
  <c r="BF417" i="9"/>
  <c r="BF418" i="9"/>
  <c r="BF420" i="9"/>
  <c r="BF423" i="9"/>
  <c r="BF426" i="9"/>
  <c r="BF429" i="9"/>
  <c r="BF432" i="9"/>
  <c r="BF441" i="9"/>
  <c r="BF442" i="9"/>
  <c r="BF445" i="9"/>
  <c r="BF447" i="9"/>
  <c r="BF450" i="9"/>
  <c r="BF452" i="9"/>
  <c r="BF453" i="9"/>
  <c r="BF454" i="9"/>
  <c r="BF455" i="9"/>
  <c r="BF461" i="9"/>
  <c r="BF463" i="9"/>
  <c r="BF464" i="9"/>
  <c r="BF465" i="9"/>
  <c r="BF468" i="9"/>
  <c r="BF472" i="9"/>
  <c r="BF473" i="9"/>
  <c r="BF474" i="9"/>
  <c r="BF476" i="9"/>
  <c r="BF477" i="9"/>
  <c r="BF480" i="9"/>
  <c r="BF482" i="9"/>
  <c r="BF483" i="9"/>
  <c r="BF484" i="9"/>
  <c r="BF485" i="9"/>
  <c r="BF487" i="9"/>
  <c r="BF490" i="9"/>
  <c r="BF494" i="9"/>
  <c r="BF495" i="9"/>
  <c r="BF496" i="9"/>
  <c r="BF497" i="9"/>
  <c r="BF500" i="9"/>
  <c r="BF503" i="9"/>
  <c r="BF504" i="9"/>
  <c r="BF507" i="9"/>
  <c r="BF508" i="9"/>
  <c r="BF512" i="9"/>
  <c r="BF516" i="9"/>
  <c r="BF517" i="9"/>
  <c r="BF518" i="9"/>
  <c r="BF524" i="9"/>
  <c r="BF526" i="9"/>
  <c r="BF527" i="9"/>
  <c r="BF534" i="9"/>
  <c r="BF535" i="9"/>
  <c r="BF536" i="9"/>
  <c r="BF538" i="9"/>
  <c r="BF540" i="9"/>
  <c r="BF541" i="9"/>
  <c r="BF544" i="9"/>
  <c r="BF547" i="9"/>
  <c r="BF551" i="9"/>
  <c r="BF552" i="9"/>
  <c r="BF554" i="9"/>
  <c r="BF555" i="9"/>
  <c r="BF556" i="9"/>
  <c r="BF558" i="9"/>
  <c r="BF559" i="9"/>
  <c r="BF561" i="9"/>
  <c r="BF565" i="9"/>
  <c r="BF566" i="9"/>
  <c r="BF570" i="9"/>
  <c r="BF572" i="9"/>
  <c r="BF573" i="9"/>
  <c r="BF575" i="9"/>
  <c r="BF576" i="9"/>
  <c r="BF577" i="9"/>
  <c r="BF579" i="9"/>
  <c r="BF582" i="9"/>
  <c r="BF586" i="9"/>
  <c r="BF592" i="9"/>
  <c r="BF597" i="9"/>
  <c r="BF598" i="9"/>
  <c r="BF601" i="9"/>
  <c r="BF602" i="9"/>
  <c r="BF604" i="9"/>
  <c r="BF605" i="9"/>
  <c r="BF607" i="9"/>
  <c r="BF610" i="9"/>
  <c r="BF613" i="9"/>
  <c r="BF614" i="9"/>
  <c r="BF620" i="9"/>
  <c r="BF622" i="9"/>
  <c r="E85" i="8"/>
  <c r="F95" i="8"/>
  <c r="F96" i="8"/>
  <c r="BF141" i="8"/>
  <c r="BF143" i="8"/>
  <c r="BF144" i="8"/>
  <c r="BF149" i="8"/>
  <c r="BF151" i="8"/>
  <c r="BF153" i="8"/>
  <c r="BF155" i="8"/>
  <c r="BF156" i="8"/>
  <c r="BF157" i="8"/>
  <c r="BF158" i="8"/>
  <c r="BF161" i="8"/>
  <c r="BF162" i="8"/>
  <c r="BF163" i="8"/>
  <c r="BF166" i="8"/>
  <c r="BF169" i="8"/>
  <c r="BF171" i="8"/>
  <c r="BF172" i="8"/>
  <c r="BF173" i="8"/>
  <c r="BF174" i="8"/>
  <c r="BF175" i="8"/>
  <c r="BF176" i="8"/>
  <c r="BF177" i="8"/>
  <c r="BF178" i="8"/>
  <c r="BF179" i="8"/>
  <c r="BF180" i="8"/>
  <c r="BF187" i="8"/>
  <c r="BF189" i="8"/>
  <c r="BF192" i="8"/>
  <c r="BF194" i="8"/>
  <c r="BF196" i="8"/>
  <c r="BF197" i="8"/>
  <c r="BF198" i="8"/>
  <c r="BF199" i="8"/>
  <c r="BF200" i="8"/>
  <c r="BF203" i="8"/>
  <c r="BF207" i="8"/>
  <c r="BF210" i="8"/>
  <c r="BF211" i="8"/>
  <c r="BF215" i="8"/>
  <c r="BF218" i="8"/>
  <c r="BF220" i="8"/>
  <c r="BF221" i="8"/>
  <c r="BF224" i="8"/>
  <c r="BF226" i="8"/>
  <c r="BF227" i="8"/>
  <c r="BF228" i="8"/>
  <c r="BF229" i="8"/>
  <c r="BF230" i="8"/>
  <c r="BF233" i="8"/>
  <c r="BF234" i="8"/>
  <c r="BF240" i="8"/>
  <c r="BF243" i="8"/>
  <c r="BF245" i="8"/>
  <c r="BF247" i="8"/>
  <c r="BF250" i="8"/>
  <c r="BF251" i="8"/>
  <c r="BF252" i="8"/>
  <c r="BF256" i="8"/>
  <c r="BF257" i="8"/>
  <c r="BF259" i="8"/>
  <c r="BF260" i="8"/>
  <c r="BF262" i="8"/>
  <c r="BF263" i="8"/>
  <c r="BF265" i="8"/>
  <c r="BF268" i="8"/>
  <c r="BF270" i="8"/>
  <c r="BF272" i="8"/>
  <c r="BF273" i="8"/>
  <c r="BF274" i="8"/>
  <c r="BF275" i="8"/>
  <c r="BF278" i="8"/>
  <c r="BF279" i="8"/>
  <c r="BF280" i="8"/>
  <c r="BF284" i="8"/>
  <c r="BF286" i="8"/>
  <c r="J93" i="8"/>
  <c r="J95" i="8"/>
  <c r="J96" i="8"/>
  <c r="BF138" i="8"/>
  <c r="BF139" i="8"/>
  <c r="BF140" i="8"/>
  <c r="BF142" i="8"/>
  <c r="BF145" i="8"/>
  <c r="BF146" i="8"/>
  <c r="BF147" i="8"/>
  <c r="BF148" i="8"/>
  <c r="BF150" i="8"/>
  <c r="BF160" i="8"/>
  <c r="BF164" i="8"/>
  <c r="BF165" i="8"/>
  <c r="BF167" i="8"/>
  <c r="BF168" i="8"/>
  <c r="BF170" i="8"/>
  <c r="BF181" i="8"/>
  <c r="BF182" i="8"/>
  <c r="BF183" i="8"/>
  <c r="BF185" i="8"/>
  <c r="BF186" i="8"/>
  <c r="BF188" i="8"/>
  <c r="BF190" i="8"/>
  <c r="BF191" i="8"/>
  <c r="BF193" i="8"/>
  <c r="BF195" i="8"/>
  <c r="BF201" i="8"/>
  <c r="BF202" i="8"/>
  <c r="BF204" i="8"/>
  <c r="BF205" i="8"/>
  <c r="BF206" i="8"/>
  <c r="BF208" i="8"/>
  <c r="BF209" i="8"/>
  <c r="BF212" i="8"/>
  <c r="BF213" i="8"/>
  <c r="BF214" i="8"/>
  <c r="BF216" i="8"/>
  <c r="BF217" i="8"/>
  <c r="BF222" i="8"/>
  <c r="BF223" i="8"/>
  <c r="BF225" i="8"/>
  <c r="BF231" i="8"/>
  <c r="BF232" i="8"/>
  <c r="BF235" i="8"/>
  <c r="BF236" i="8"/>
  <c r="BF237" i="8"/>
  <c r="BF238" i="8"/>
  <c r="BF239" i="8"/>
  <c r="BF241" i="8"/>
  <c r="BF242" i="8"/>
  <c r="BF244" i="8"/>
  <c r="BF246" i="8"/>
  <c r="BF248" i="8"/>
  <c r="BF249" i="8"/>
  <c r="BF253" i="8"/>
  <c r="BF254" i="8"/>
  <c r="BF255" i="8"/>
  <c r="BF258" i="8"/>
  <c r="BF261" i="8"/>
  <c r="BF266" i="8"/>
  <c r="BF267" i="8"/>
  <c r="BF271" i="8"/>
  <c r="BF281" i="8"/>
  <c r="BF282" i="8"/>
  <c r="BF283" i="8"/>
  <c r="BF285" i="8"/>
  <c r="E85" i="7"/>
  <c r="F95" i="7"/>
  <c r="F96" i="7"/>
  <c r="J126" i="7"/>
  <c r="BF138" i="7"/>
  <c r="BF140" i="7"/>
  <c r="BF141" i="7"/>
  <c r="BF142" i="7"/>
  <c r="BF145" i="7"/>
  <c r="BF147" i="7"/>
  <c r="BF148" i="7"/>
  <c r="BF154" i="7"/>
  <c r="BF155" i="7"/>
  <c r="BF156" i="7"/>
  <c r="BF158" i="7"/>
  <c r="BF163" i="7"/>
  <c r="BF165" i="7"/>
  <c r="BF166" i="7"/>
  <c r="BF167" i="7"/>
  <c r="BF171" i="7"/>
  <c r="BF173" i="7"/>
  <c r="BF174" i="7"/>
  <c r="BF176" i="7"/>
  <c r="BF178" i="7"/>
  <c r="BF181" i="7"/>
  <c r="BF182" i="7"/>
  <c r="BF186" i="7"/>
  <c r="BF189" i="7"/>
  <c r="J93" i="7"/>
  <c r="J95" i="7"/>
  <c r="BF132" i="7"/>
  <c r="BF133" i="7"/>
  <c r="BF134" i="7"/>
  <c r="BF135" i="7"/>
  <c r="BF136" i="7"/>
  <c r="BF137" i="7"/>
  <c r="BF139" i="7"/>
  <c r="BF143" i="7"/>
  <c r="BF144" i="7"/>
  <c r="BF146" i="7"/>
  <c r="BF150" i="7"/>
  <c r="BF151" i="7"/>
  <c r="BF152" i="7"/>
  <c r="BF153" i="7"/>
  <c r="BF157" i="7"/>
  <c r="BF159" i="7"/>
  <c r="BF160" i="7"/>
  <c r="BF161" i="7"/>
  <c r="BF162" i="7"/>
  <c r="BF164" i="7"/>
  <c r="BF168" i="7"/>
  <c r="BF169" i="7"/>
  <c r="BF170" i="7"/>
  <c r="BF172" i="7"/>
  <c r="BF175" i="7"/>
  <c r="BF177" i="7"/>
  <c r="BF179" i="7"/>
  <c r="BF180" i="7"/>
  <c r="BF184" i="7"/>
  <c r="BF185" i="7"/>
  <c r="BF187" i="7"/>
  <c r="BF190" i="7"/>
  <c r="BF191" i="7"/>
  <c r="J95" i="6"/>
  <c r="J96" i="6"/>
  <c r="F141" i="6"/>
  <c r="F142" i="6"/>
  <c r="BF151" i="6"/>
  <c r="BF153" i="6"/>
  <c r="BF158" i="6"/>
  <c r="BF160" i="6"/>
  <c r="BF162" i="6"/>
  <c r="BF165" i="6"/>
  <c r="BF166" i="6"/>
  <c r="BF168" i="6"/>
  <c r="BF171" i="6"/>
  <c r="BF173" i="6"/>
  <c r="BF174" i="6"/>
  <c r="BF179" i="6"/>
  <c r="BF180" i="6"/>
  <c r="BF186" i="6"/>
  <c r="BF190" i="6"/>
  <c r="BF191" i="6"/>
  <c r="BF193" i="6"/>
  <c r="BF194" i="6"/>
  <c r="BF198" i="6"/>
  <c r="BF202" i="6"/>
  <c r="BF206" i="6"/>
  <c r="BF208" i="6"/>
  <c r="BF210" i="6"/>
  <c r="BF213" i="6"/>
  <c r="BF216" i="6"/>
  <c r="BF219" i="6"/>
  <c r="BF221" i="6"/>
  <c r="BF225" i="6"/>
  <c r="BF230" i="6"/>
  <c r="BF232" i="6"/>
  <c r="BF233" i="6"/>
  <c r="BF236" i="6"/>
  <c r="BF238" i="6"/>
  <c r="BF241" i="6"/>
  <c r="BF242" i="6"/>
  <c r="BF243" i="6"/>
  <c r="BF248" i="6"/>
  <c r="BF253" i="6"/>
  <c r="BF256" i="6"/>
  <c r="BF258" i="6"/>
  <c r="BF259" i="6"/>
  <c r="BF261" i="6"/>
  <c r="BF262" i="6"/>
  <c r="BF264" i="6"/>
  <c r="BF269" i="6"/>
  <c r="BF273" i="6"/>
  <c r="BF274" i="6"/>
  <c r="BF275" i="6"/>
  <c r="E85" i="6"/>
  <c r="J93" i="6"/>
  <c r="BF148" i="6"/>
  <c r="BF149" i="6"/>
  <c r="BF154" i="6"/>
  <c r="BF155" i="6"/>
  <c r="BF156" i="6"/>
  <c r="BF159" i="6"/>
  <c r="BF163" i="6"/>
  <c r="BF164" i="6"/>
  <c r="BF167" i="6"/>
  <c r="BF169" i="6"/>
  <c r="BF172" i="6"/>
  <c r="BF175" i="6"/>
  <c r="BF176" i="6"/>
  <c r="BF177" i="6"/>
  <c r="BF178" i="6"/>
  <c r="BF181" i="6"/>
  <c r="BF182" i="6"/>
  <c r="BF183" i="6"/>
  <c r="BF184" i="6"/>
  <c r="BF185" i="6"/>
  <c r="BF188" i="6"/>
  <c r="BF189" i="6"/>
  <c r="BF197" i="6"/>
  <c r="BF199" i="6"/>
  <c r="BF201" i="6"/>
  <c r="BF203" i="6"/>
  <c r="BF204" i="6"/>
  <c r="BF205" i="6"/>
  <c r="BF209" i="6"/>
  <c r="BF211" i="6"/>
  <c r="BF214" i="6"/>
  <c r="BF215" i="6"/>
  <c r="BF217" i="6"/>
  <c r="BF218" i="6"/>
  <c r="BF220" i="6"/>
  <c r="BF222" i="6"/>
  <c r="BF223" i="6"/>
  <c r="BF224" i="6"/>
  <c r="BF226" i="6"/>
  <c r="BF227" i="6"/>
  <c r="BF228" i="6"/>
  <c r="BF229" i="6"/>
  <c r="BF231" i="6"/>
  <c r="BF234" i="6"/>
  <c r="BF237" i="6"/>
  <c r="BF239" i="6"/>
  <c r="BF240" i="6"/>
  <c r="BF244" i="6"/>
  <c r="BF245" i="6"/>
  <c r="BF246" i="6"/>
  <c r="BF247" i="6"/>
  <c r="BF249" i="6"/>
  <c r="BF251" i="6"/>
  <c r="BF252" i="6"/>
  <c r="BF254" i="6"/>
  <c r="BF255" i="6"/>
  <c r="BF257" i="6"/>
  <c r="BF260" i="6"/>
  <c r="BF265" i="6"/>
  <c r="BF266" i="6"/>
  <c r="BF267" i="6"/>
  <c r="BF270" i="6"/>
  <c r="BF277" i="6"/>
  <c r="E85" i="5"/>
  <c r="F95" i="5"/>
  <c r="F96" i="5"/>
  <c r="BF140" i="5"/>
  <c r="BF141" i="5"/>
  <c r="BF142" i="5"/>
  <c r="BF143" i="5"/>
  <c r="BF146" i="5"/>
  <c r="BF149" i="5"/>
  <c r="BF150" i="5"/>
  <c r="BF151" i="5"/>
  <c r="BF159" i="5"/>
  <c r="BF160" i="5"/>
  <c r="BF161" i="5"/>
  <c r="BF163" i="5"/>
  <c r="BF164" i="5"/>
  <c r="BF168" i="5"/>
  <c r="BF170" i="5"/>
  <c r="BF172" i="5"/>
  <c r="BF173" i="5"/>
  <c r="BF176" i="5"/>
  <c r="BF177" i="5"/>
  <c r="BF183" i="5"/>
  <c r="BF186" i="5"/>
  <c r="BF189" i="5"/>
  <c r="BF191" i="5"/>
  <c r="BF193" i="5"/>
  <c r="BF196" i="5"/>
  <c r="BF197" i="5"/>
  <c r="BF198" i="5"/>
  <c r="BF203" i="5"/>
  <c r="BF204" i="5"/>
  <c r="BF207" i="5"/>
  <c r="BF208" i="5"/>
  <c r="BF209" i="5"/>
  <c r="BF213" i="5"/>
  <c r="BF214" i="5"/>
  <c r="BF217" i="5"/>
  <c r="BF219" i="5"/>
  <c r="BF222" i="5"/>
  <c r="BF223" i="5"/>
  <c r="BF224" i="5"/>
  <c r="BF227" i="5"/>
  <c r="BF228" i="5"/>
  <c r="BF229" i="5"/>
  <c r="BF236" i="5"/>
  <c r="J93" i="5"/>
  <c r="J95" i="5"/>
  <c r="J96" i="5"/>
  <c r="BF139" i="5"/>
  <c r="BF144" i="5"/>
  <c r="BF145" i="5"/>
  <c r="BF147" i="5"/>
  <c r="BF148" i="5"/>
  <c r="BF152" i="5"/>
  <c r="BF153" i="5"/>
  <c r="BF154" i="5"/>
  <c r="BF155" i="5"/>
  <c r="BF156" i="5"/>
  <c r="BF157" i="5"/>
  <c r="BF158" i="5"/>
  <c r="BF166" i="5"/>
  <c r="BF167" i="5"/>
  <c r="BF169" i="5"/>
  <c r="BF171" i="5"/>
  <c r="BF174" i="5"/>
  <c r="BF175" i="5"/>
  <c r="BF178" i="5"/>
  <c r="BF179" i="5"/>
  <c r="BF180" i="5"/>
  <c r="BF181" i="5"/>
  <c r="BF182" i="5"/>
  <c r="BF184" i="5"/>
  <c r="BF185" i="5"/>
  <c r="BF187" i="5"/>
  <c r="BF188" i="5"/>
  <c r="BF190" i="5"/>
  <c r="BF192" i="5"/>
  <c r="BF194" i="5"/>
  <c r="BF195" i="5"/>
  <c r="BF200" i="5"/>
  <c r="BF201" i="5"/>
  <c r="BF205" i="5"/>
  <c r="BF206" i="5"/>
  <c r="BF212" i="5"/>
  <c r="BF216" i="5"/>
  <c r="BF220" i="5"/>
  <c r="BF221" i="5"/>
  <c r="BF225" i="5"/>
  <c r="BF226" i="5"/>
  <c r="BF230" i="5"/>
  <c r="BF231" i="5"/>
  <c r="BF232" i="5"/>
  <c r="BF233" i="5"/>
  <c r="BF235" i="5"/>
  <c r="BF238" i="5"/>
  <c r="BF239" i="5"/>
  <c r="F93" i="4"/>
  <c r="J94" i="4"/>
  <c r="J123" i="4"/>
  <c r="J125" i="4"/>
  <c r="BF132" i="4"/>
  <c r="BF136" i="4"/>
  <c r="BF138" i="4"/>
  <c r="BF139" i="4"/>
  <c r="BF140" i="4"/>
  <c r="BF142" i="4"/>
  <c r="BF143" i="4"/>
  <c r="BF145" i="4"/>
  <c r="BF149" i="4"/>
  <c r="BF150" i="4"/>
  <c r="BF153" i="4"/>
  <c r="BF154" i="4"/>
  <c r="BF155" i="4"/>
  <c r="BF156" i="4"/>
  <c r="BF158" i="4"/>
  <c r="BF159" i="4"/>
  <c r="BF165" i="4"/>
  <c r="BF168" i="4"/>
  <c r="BF169" i="4"/>
  <c r="BF176" i="4"/>
  <c r="BF178" i="4"/>
  <c r="BF179" i="4"/>
  <c r="BF181" i="4"/>
  <c r="BF185" i="4"/>
  <c r="BF188" i="4"/>
  <c r="BF190" i="4"/>
  <c r="BF191" i="4"/>
  <c r="BF192" i="4"/>
  <c r="BF196" i="4"/>
  <c r="BF197" i="4"/>
  <c r="BF198" i="4"/>
  <c r="BF201" i="4"/>
  <c r="BF214" i="4"/>
  <c r="BF216" i="4"/>
  <c r="BF217" i="4"/>
  <c r="BF218" i="4"/>
  <c r="BF219" i="4"/>
  <c r="BF222" i="4"/>
  <c r="BF223" i="4"/>
  <c r="BF225" i="4"/>
  <c r="BF226" i="4"/>
  <c r="BF227" i="4"/>
  <c r="BF230" i="4"/>
  <c r="BF232" i="4"/>
  <c r="BF236" i="4"/>
  <c r="BF237" i="4"/>
  <c r="E85" i="4"/>
  <c r="F94" i="4"/>
  <c r="BF134" i="4"/>
  <c r="BF137" i="4"/>
  <c r="BF141" i="4"/>
  <c r="BF144" i="4"/>
  <c r="BF146" i="4"/>
  <c r="BF147" i="4"/>
  <c r="BF148" i="4"/>
  <c r="BF151" i="4"/>
  <c r="BF152" i="4"/>
  <c r="BF157" i="4"/>
  <c r="BF161" i="4"/>
  <c r="BF164" i="4"/>
  <c r="BF167" i="4"/>
  <c r="BF170" i="4"/>
  <c r="BF171" i="4"/>
  <c r="BF172" i="4"/>
  <c r="BF173" i="4"/>
  <c r="BF174" i="4"/>
  <c r="BF175" i="4"/>
  <c r="BF177" i="4"/>
  <c r="BF180" i="4"/>
  <c r="BF182" i="4"/>
  <c r="BF183" i="4"/>
  <c r="BF184" i="4"/>
  <c r="BF186" i="4"/>
  <c r="BF187" i="4"/>
  <c r="BF189" i="4"/>
  <c r="BF193" i="4"/>
  <c r="BF194" i="4"/>
  <c r="BF195" i="4"/>
  <c r="BF199" i="4"/>
  <c r="BF200" i="4"/>
  <c r="BF202" i="4"/>
  <c r="BF203" i="4"/>
  <c r="BF204" i="4"/>
  <c r="BF205" i="4"/>
  <c r="BF206" i="4"/>
  <c r="BF207" i="4"/>
  <c r="BF208" i="4"/>
  <c r="BF209" i="4"/>
  <c r="BF211" i="4"/>
  <c r="BF212" i="4"/>
  <c r="BF213" i="4"/>
  <c r="BF215" i="4"/>
  <c r="BF220" i="4"/>
  <c r="BF221" i="4"/>
  <c r="BF224" i="4"/>
  <c r="BF228" i="4"/>
  <c r="BF229" i="4"/>
  <c r="BF231" i="4"/>
  <c r="BF233" i="4"/>
  <c r="BF234" i="4"/>
  <c r="BF235" i="4"/>
  <c r="E85" i="3"/>
  <c r="J91" i="3"/>
  <c r="F94" i="3"/>
  <c r="F125" i="3"/>
  <c r="BF139" i="3"/>
  <c r="BF141" i="3"/>
  <c r="BF146" i="3"/>
  <c r="BF147" i="3"/>
  <c r="BF148" i="3"/>
  <c r="BF150" i="3"/>
  <c r="BF151" i="3"/>
  <c r="BF156" i="3"/>
  <c r="BF157" i="3"/>
  <c r="BF158" i="3"/>
  <c r="BF159" i="3"/>
  <c r="BF160" i="3"/>
  <c r="BF161" i="3"/>
  <c r="BF162" i="3"/>
  <c r="BF164" i="3"/>
  <c r="BF165" i="3"/>
  <c r="BF173" i="3"/>
  <c r="BF175" i="3"/>
  <c r="BF176" i="3"/>
  <c r="BF178" i="3"/>
  <c r="BF184" i="3"/>
  <c r="BF185" i="3"/>
  <c r="BF186" i="3"/>
  <c r="J93" i="3"/>
  <c r="J94" i="3"/>
  <c r="BF132" i="3"/>
  <c r="BF134" i="3"/>
  <c r="BF135" i="3"/>
  <c r="BF136" i="3"/>
  <c r="BF137" i="3"/>
  <c r="BF140" i="3"/>
  <c r="BF143" i="3"/>
  <c r="BF149" i="3"/>
  <c r="BF152" i="3"/>
  <c r="BF153" i="3"/>
  <c r="BF154" i="3"/>
  <c r="BF163" i="3"/>
  <c r="BF166" i="3"/>
  <c r="BF167" i="3"/>
  <c r="BF168" i="3"/>
  <c r="BF169" i="3"/>
  <c r="BF170" i="3"/>
  <c r="BF171" i="3"/>
  <c r="BF172" i="3"/>
  <c r="BF174" i="3"/>
  <c r="BF177" i="3"/>
  <c r="BF180" i="3"/>
  <c r="BF181" i="3"/>
  <c r="BF182" i="3"/>
  <c r="BF183" i="3"/>
  <c r="J91" i="2"/>
  <c r="J93" i="2"/>
  <c r="F94" i="2"/>
  <c r="E117" i="2"/>
  <c r="F125" i="2"/>
  <c r="J126" i="2"/>
  <c r="BF134" i="2"/>
  <c r="BF135" i="2"/>
  <c r="BF136" i="2"/>
  <c r="BF139" i="2"/>
  <c r="BF140" i="2"/>
  <c r="BF144" i="2"/>
  <c r="BF147" i="2"/>
  <c r="BF157" i="2"/>
  <c r="BF158" i="2"/>
  <c r="BF159" i="2"/>
  <c r="BF167" i="2"/>
  <c r="BF168" i="2"/>
  <c r="BF170" i="2"/>
  <c r="BF172" i="2"/>
  <c r="BF177" i="2"/>
  <c r="BF179" i="2"/>
  <c r="BF132" i="2"/>
  <c r="BF137" i="2"/>
  <c r="BF138" i="2"/>
  <c r="BF141" i="2"/>
  <c r="BF142" i="2"/>
  <c r="BF143" i="2"/>
  <c r="BF145" i="2"/>
  <c r="BF146" i="2"/>
  <c r="BF148" i="2"/>
  <c r="BF150" i="2"/>
  <c r="BF151" i="2"/>
  <c r="BF152" i="2"/>
  <c r="BF153" i="2"/>
  <c r="BF154" i="2"/>
  <c r="BF155" i="2"/>
  <c r="BF156" i="2"/>
  <c r="BF160" i="2"/>
  <c r="BF161" i="2"/>
  <c r="BF162" i="2"/>
  <c r="BF163" i="2"/>
  <c r="BF164" i="2"/>
  <c r="BF165" i="2"/>
  <c r="BF166" i="2"/>
  <c r="BF169" i="2"/>
  <c r="BF175" i="2"/>
  <c r="BF176" i="2"/>
  <c r="BF178" i="2"/>
  <c r="BF180" i="2"/>
  <c r="BF181" i="2"/>
  <c r="BF183" i="2"/>
  <c r="BF184" i="2"/>
  <c r="BF185" i="2"/>
  <c r="BF187" i="2"/>
  <c r="BF188" i="2"/>
  <c r="BF189" i="2"/>
  <c r="F35" i="2"/>
  <c r="AZ96" i="1"/>
  <c r="F38" i="2"/>
  <c r="BC96" i="1" s="1"/>
  <c r="AS95" i="1"/>
  <c r="AS94" i="1"/>
  <c r="J35" i="3"/>
  <c r="AV97" i="1" s="1"/>
  <c r="F39" i="3"/>
  <c r="BD97" i="1" s="1"/>
  <c r="J35" i="4"/>
  <c r="AV98" i="1" s="1"/>
  <c r="F38" i="4"/>
  <c r="BC98" i="1"/>
  <c r="F39" i="4"/>
  <c r="BD98" i="1" s="1"/>
  <c r="F40" i="5"/>
  <c r="BC100" i="1" s="1"/>
  <c r="J37" i="5"/>
  <c r="AV100" i="1" s="1"/>
  <c r="F41" i="5"/>
  <c r="BD100" i="1" s="1"/>
  <c r="F41" i="6"/>
  <c r="BD101" i="1" s="1"/>
  <c r="J37" i="6"/>
  <c r="AV101" i="1"/>
  <c r="F40" i="6"/>
  <c r="BC101" i="1" s="1"/>
  <c r="F40" i="7"/>
  <c r="BC102" i="1"/>
  <c r="F41" i="7"/>
  <c r="BD102" i="1" s="1"/>
  <c r="J37" i="8"/>
  <c r="AV103" i="1" s="1"/>
  <c r="F40" i="8"/>
  <c r="BC103" i="1" s="1"/>
  <c r="J37" i="9"/>
  <c r="AV104" i="1" s="1"/>
  <c r="F40" i="9"/>
  <c r="BC104" i="1" s="1"/>
  <c r="F39" i="9"/>
  <c r="BB104" i="1"/>
  <c r="F41" i="10"/>
  <c r="BD105" i="1" s="1"/>
  <c r="J37" i="11"/>
  <c r="AV106" i="1" s="1"/>
  <c r="F39" i="11"/>
  <c r="BB106" i="1" s="1"/>
  <c r="F37" i="11"/>
  <c r="AZ106" i="1"/>
  <c r="F40" i="11"/>
  <c r="BC106" i="1" s="1"/>
  <c r="F41" i="11"/>
  <c r="BD106" i="1" s="1"/>
  <c r="J35" i="12"/>
  <c r="AV108" i="1" s="1"/>
  <c r="F38" i="12"/>
  <c r="BC108" i="1"/>
  <c r="F35" i="13"/>
  <c r="AZ109" i="1" s="1"/>
  <c r="J35" i="13"/>
  <c r="AV109" i="1" s="1"/>
  <c r="F38" i="13"/>
  <c r="BC109" i="1" s="1"/>
  <c r="F39" i="14"/>
  <c r="BD110" i="1" s="1"/>
  <c r="F35" i="14"/>
  <c r="AZ110" i="1" s="1"/>
  <c r="F38" i="14"/>
  <c r="BC110" i="1" s="1"/>
  <c r="F38" i="15"/>
  <c r="BC111" i="1" s="1"/>
  <c r="F35" i="15"/>
  <c r="AZ111" i="1" s="1"/>
  <c r="F39" i="15"/>
  <c r="BD111" i="1" s="1"/>
  <c r="F37" i="2"/>
  <c r="BB96" i="1" s="1"/>
  <c r="F39" i="2"/>
  <c r="BD96" i="1" s="1"/>
  <c r="J35" i="2"/>
  <c r="AV96" i="1"/>
  <c r="F35" i="3"/>
  <c r="AZ97" i="1" s="1"/>
  <c r="F37" i="3"/>
  <c r="BB97" i="1" s="1"/>
  <c r="F38" i="3"/>
  <c r="BC97" i="1" s="1"/>
  <c r="F35" i="4"/>
  <c r="AZ98" i="1"/>
  <c r="F37" i="4"/>
  <c r="BB98" i="1" s="1"/>
  <c r="F37" i="5"/>
  <c r="AZ100" i="1" s="1"/>
  <c r="F39" i="5"/>
  <c r="BB100" i="1" s="1"/>
  <c r="F37" i="6"/>
  <c r="AZ101" i="1" s="1"/>
  <c r="F39" i="6"/>
  <c r="BB101" i="1" s="1"/>
  <c r="F37" i="7"/>
  <c r="AZ102" i="1" s="1"/>
  <c r="J37" i="7"/>
  <c r="AV102" i="1" s="1"/>
  <c r="F39" i="7"/>
  <c r="BB102" i="1"/>
  <c r="F39" i="8"/>
  <c r="BB103" i="1" s="1"/>
  <c r="F37" i="8"/>
  <c r="AZ103" i="1" s="1"/>
  <c r="F41" i="8"/>
  <c r="BD103" i="1" s="1"/>
  <c r="F37" i="9"/>
  <c r="AZ104" i="1" s="1"/>
  <c r="F41" i="9"/>
  <c r="BD104" i="1" s="1"/>
  <c r="J37" i="10"/>
  <c r="AV105" i="1" s="1"/>
  <c r="F37" i="10"/>
  <c r="AZ105" i="1" s="1"/>
  <c r="F40" i="10"/>
  <c r="BC105" i="1" s="1"/>
  <c r="F39" i="10"/>
  <c r="BB105" i="1" s="1"/>
  <c r="F35" i="12"/>
  <c r="AZ108" i="1" s="1"/>
  <c r="F37" i="12"/>
  <c r="BB108" i="1" s="1"/>
  <c r="F39" i="12"/>
  <c r="BD108" i="1" s="1"/>
  <c r="F37" i="13"/>
  <c r="BB109" i="1" s="1"/>
  <c r="F39" i="13"/>
  <c r="BD109" i="1" s="1"/>
  <c r="J35" i="14"/>
  <c r="AV110" i="1" s="1"/>
  <c r="F37" i="14"/>
  <c r="BB110" i="1" s="1"/>
  <c r="J35" i="15"/>
  <c r="AV111" i="1" s="1"/>
  <c r="F37" i="15"/>
  <c r="BB111" i="1" s="1"/>
  <c r="BK563" i="9" l="1"/>
  <c r="J155" i="9" s="1"/>
  <c r="BK470" i="9"/>
  <c r="J137" i="9" s="1"/>
  <c r="BK440" i="9"/>
  <c r="J131" i="9" s="1"/>
  <c r="BK522" i="9"/>
  <c r="J147" i="9" s="1"/>
  <c r="J112" i="9"/>
  <c r="J128" i="9"/>
  <c r="BK394" i="9"/>
  <c r="J123" i="9" s="1"/>
  <c r="BK278" i="9"/>
  <c r="J109" i="9" s="1"/>
  <c r="BK403" i="9"/>
  <c r="J125" i="9" s="1"/>
  <c r="J102" i="9"/>
  <c r="BK242" i="9"/>
  <c r="J105" i="9" s="1"/>
  <c r="R194" i="9"/>
  <c r="P194" i="9"/>
  <c r="AU104" i="1"/>
  <c r="T194" i="9"/>
  <c r="R177" i="14"/>
  <c r="R134" i="14"/>
  <c r="R133" i="14" s="1"/>
  <c r="R208" i="13"/>
  <c r="R147" i="13" s="1"/>
  <c r="P129" i="12"/>
  <c r="P128" i="12"/>
  <c r="AU108" i="1"/>
  <c r="P134" i="11"/>
  <c r="P130" i="11"/>
  <c r="AU106" i="1" s="1"/>
  <c r="T134" i="10"/>
  <c r="P136" i="8"/>
  <c r="P135" i="8" s="1"/>
  <c r="AU103" i="1" s="1"/>
  <c r="P195" i="6"/>
  <c r="R210" i="5"/>
  <c r="T137" i="5"/>
  <c r="P124" i="15"/>
  <c r="P123" i="15"/>
  <c r="AU111" i="1"/>
  <c r="P177" i="14"/>
  <c r="T134" i="14"/>
  <c r="T133" i="14"/>
  <c r="P208" i="13"/>
  <c r="P147" i="13"/>
  <c r="AU109" i="1" s="1"/>
  <c r="R134" i="10"/>
  <c r="R129" i="10"/>
  <c r="T130" i="7"/>
  <c r="T129" i="7" s="1"/>
  <c r="R130" i="7"/>
  <c r="R129" i="7"/>
  <c r="R195" i="6"/>
  <c r="T146" i="6"/>
  <c r="T210" i="5"/>
  <c r="R162" i="4"/>
  <c r="R129" i="4" s="1"/>
  <c r="P144" i="3"/>
  <c r="P129" i="3"/>
  <c r="AU97" i="1" s="1"/>
  <c r="T173" i="2"/>
  <c r="T129" i="2" s="1"/>
  <c r="T129" i="12"/>
  <c r="T128" i="12"/>
  <c r="R136" i="8"/>
  <c r="R135" i="8" s="1"/>
  <c r="P130" i="7"/>
  <c r="P129" i="7" s="1"/>
  <c r="AU102" i="1" s="1"/>
  <c r="T195" i="6"/>
  <c r="R146" i="6"/>
  <c r="R145" i="6"/>
  <c r="P137" i="5"/>
  <c r="P162" i="4"/>
  <c r="P129" i="4"/>
  <c r="AU98" i="1" s="1"/>
  <c r="T124" i="15"/>
  <c r="T123" i="15" s="1"/>
  <c r="P134" i="14"/>
  <c r="P133" i="14"/>
  <c r="AU110" i="1" s="1"/>
  <c r="T208" i="13"/>
  <c r="T147" i="13"/>
  <c r="R129" i="12"/>
  <c r="R128" i="12"/>
  <c r="R134" i="11"/>
  <c r="R130" i="11"/>
  <c r="P134" i="10"/>
  <c r="P129" i="10" s="1"/>
  <c r="AU105" i="1" s="1"/>
  <c r="T129" i="10"/>
  <c r="T136" i="8"/>
  <c r="T135" i="8"/>
  <c r="P146" i="6"/>
  <c r="P145" i="6"/>
  <c r="AU101" i="1"/>
  <c r="P210" i="5"/>
  <c r="R137" i="5"/>
  <c r="R136" i="5"/>
  <c r="T144" i="3"/>
  <c r="T129" i="3"/>
  <c r="P173" i="2"/>
  <c r="P129" i="2"/>
  <c r="AU96" i="1"/>
  <c r="BK580" i="9"/>
  <c r="J159" i="9" s="1"/>
  <c r="BK225" i="9"/>
  <c r="J103" i="9"/>
  <c r="BK381" i="9"/>
  <c r="J119" i="9" s="1"/>
  <c r="BK317" i="9"/>
  <c r="J113" i="9"/>
  <c r="BK359" i="9"/>
  <c r="J117" i="9" s="1"/>
  <c r="BK591" i="9"/>
  <c r="J163" i="9" s="1"/>
  <c r="BK253" i="9"/>
  <c r="J107" i="9" s="1"/>
  <c r="BK574" i="9"/>
  <c r="J157" i="9"/>
  <c r="BK389" i="9"/>
  <c r="J121" i="9" s="1"/>
  <c r="BK130" i="2"/>
  <c r="J99" i="2"/>
  <c r="BK146" i="6"/>
  <c r="J101" i="6" s="1"/>
  <c r="BK195" i="6"/>
  <c r="J110" i="6"/>
  <c r="BK130" i="7"/>
  <c r="J101" i="7" s="1"/>
  <c r="BK276" i="8"/>
  <c r="J110" i="8" s="1"/>
  <c r="BK130" i="10"/>
  <c r="J101" i="10" s="1"/>
  <c r="BK134" i="10"/>
  <c r="J103" i="10"/>
  <c r="BK131" i="11"/>
  <c r="J101" i="11" s="1"/>
  <c r="BK134" i="11"/>
  <c r="J103" i="11"/>
  <c r="BK181" i="12"/>
  <c r="J103" i="12" s="1"/>
  <c r="BK148" i="13"/>
  <c r="J99" i="13"/>
  <c r="BK208" i="13"/>
  <c r="J108" i="13" s="1"/>
  <c r="BK134" i="14"/>
  <c r="J99" i="14" s="1"/>
  <c r="BK177" i="14"/>
  <c r="J108" i="14" s="1"/>
  <c r="BK173" i="2"/>
  <c r="J104" i="2"/>
  <c r="BK130" i="3"/>
  <c r="J99" i="3" s="1"/>
  <c r="BK144" i="3"/>
  <c r="J104" i="3"/>
  <c r="BK130" i="4"/>
  <c r="J99" i="4" s="1"/>
  <c r="BK162" i="4"/>
  <c r="J104" i="4"/>
  <c r="BK137" i="5"/>
  <c r="J101" i="5" s="1"/>
  <c r="BK210" i="5"/>
  <c r="J107" i="5" s="1"/>
  <c r="BK271" i="6"/>
  <c r="J119" i="6" s="1"/>
  <c r="BK136" i="8"/>
  <c r="J101" i="8"/>
  <c r="BK129" i="12"/>
  <c r="J99" i="12" s="1"/>
  <c r="BK329" i="13"/>
  <c r="J122" i="13"/>
  <c r="BK332" i="13"/>
  <c r="J124" i="13"/>
  <c r="BK124" i="15"/>
  <c r="BK123" i="15" s="1"/>
  <c r="J98" i="15"/>
  <c r="J36" i="2"/>
  <c r="AW96" i="1"/>
  <c r="AT96" i="1"/>
  <c r="J36" i="3"/>
  <c r="AW97" i="1" s="1"/>
  <c r="AT97" i="1" s="1"/>
  <c r="F36" i="4"/>
  <c r="BA98" i="1"/>
  <c r="F38" i="5"/>
  <c r="BA100" i="1"/>
  <c r="J38" i="6"/>
  <c r="AW101" i="1" s="1"/>
  <c r="AT101" i="1" s="1"/>
  <c r="J38" i="7"/>
  <c r="AW102" i="1" s="1"/>
  <c r="AT102" i="1" s="1"/>
  <c r="F38" i="8"/>
  <c r="BA103" i="1" s="1"/>
  <c r="J38" i="9"/>
  <c r="AW104" i="1" s="1"/>
  <c r="AT104" i="1" s="1"/>
  <c r="F38" i="10"/>
  <c r="BA105" i="1" s="1"/>
  <c r="F38" i="11"/>
  <c r="BA106" i="1" s="1"/>
  <c r="BC99" i="1"/>
  <c r="AY99" i="1" s="1"/>
  <c r="BB99" i="1"/>
  <c r="AX99" i="1" s="1"/>
  <c r="J36" i="12"/>
  <c r="AW108" i="1" s="1"/>
  <c r="AT108" i="1" s="1"/>
  <c r="F36" i="13"/>
  <c r="BA109" i="1" s="1"/>
  <c r="F36" i="14"/>
  <c r="BA110" i="1" s="1"/>
  <c r="AZ107" i="1"/>
  <c r="AV107" i="1" s="1"/>
  <c r="BC107" i="1"/>
  <c r="AY107" i="1" s="1"/>
  <c r="BD107" i="1"/>
  <c r="F36" i="2"/>
  <c r="BA96" i="1"/>
  <c r="F36" i="3"/>
  <c r="BA97" i="1" s="1"/>
  <c r="J36" i="4"/>
  <c r="AW98" i="1" s="1"/>
  <c r="AT98" i="1" s="1"/>
  <c r="J38" i="5"/>
  <c r="AW100" i="1" s="1"/>
  <c r="AT100" i="1" s="1"/>
  <c r="F38" i="6"/>
  <c r="BA101" i="1" s="1"/>
  <c r="F38" i="7"/>
  <c r="BA102" i="1" s="1"/>
  <c r="J38" i="8"/>
  <c r="AW103" i="1" s="1"/>
  <c r="AT103" i="1" s="1"/>
  <c r="F38" i="9"/>
  <c r="BA104" i="1" s="1"/>
  <c r="J38" i="10"/>
  <c r="AW105" i="1" s="1"/>
  <c r="AT105" i="1" s="1"/>
  <c r="J38" i="11"/>
  <c r="AW106" i="1" s="1"/>
  <c r="AT106" i="1" s="1"/>
  <c r="BD99" i="1"/>
  <c r="AZ99" i="1"/>
  <c r="AV99" i="1" s="1"/>
  <c r="F36" i="12"/>
  <c r="BA108" i="1" s="1"/>
  <c r="J36" i="13"/>
  <c r="AW109" i="1" s="1"/>
  <c r="AT109" i="1" s="1"/>
  <c r="J36" i="14"/>
  <c r="AW110" i="1" s="1"/>
  <c r="AT110" i="1" s="1"/>
  <c r="J36" i="15"/>
  <c r="AW111" i="1" s="1"/>
  <c r="AT111" i="1" s="1"/>
  <c r="BB107" i="1"/>
  <c r="AX107" i="1" s="1"/>
  <c r="F36" i="15"/>
  <c r="BA111" i="1" s="1"/>
  <c r="T145" i="6" l="1"/>
  <c r="P136" i="5"/>
  <c r="AU100" i="1"/>
  <c r="T136" i="5"/>
  <c r="BK129" i="2"/>
  <c r="J98" i="2"/>
  <c r="BK129" i="4"/>
  <c r="J98" i="4" s="1"/>
  <c r="BK145" i="6"/>
  <c r="J100" i="6"/>
  <c r="BK194" i="9"/>
  <c r="J100" i="9"/>
  <c r="BK129" i="10"/>
  <c r="J100" i="10"/>
  <c r="BK130" i="11"/>
  <c r="J100" i="11"/>
  <c r="BK147" i="13"/>
  <c r="J98" i="13"/>
  <c r="BK133" i="14"/>
  <c r="J99" i="15"/>
  <c r="BK129" i="3"/>
  <c r="J98" i="3"/>
  <c r="BK136" i="5"/>
  <c r="J100" i="5"/>
  <c r="BK129" i="7"/>
  <c r="J100" i="7"/>
  <c r="BK135" i="8"/>
  <c r="J100" i="8"/>
  <c r="BK128" i="12"/>
  <c r="AU99" i="1"/>
  <c r="J32" i="15"/>
  <c r="J32" i="12"/>
  <c r="BD95" i="1"/>
  <c r="BC95" i="1"/>
  <c r="AY95" i="1" s="1"/>
  <c r="AU107" i="1"/>
  <c r="J32" i="14"/>
  <c r="BA99" i="1"/>
  <c r="AW99" i="1" s="1"/>
  <c r="AT99" i="1" s="1"/>
  <c r="AZ95" i="1"/>
  <c r="AV95" i="1" s="1"/>
  <c r="BB95" i="1"/>
  <c r="AX95" i="1" s="1"/>
  <c r="BA107" i="1"/>
  <c r="AW107" i="1" s="1"/>
  <c r="AT107" i="1" s="1"/>
  <c r="J41" i="14" l="1"/>
  <c r="J41" i="12"/>
  <c r="J41" i="15"/>
  <c r="J98" i="14"/>
  <c r="J98" i="12"/>
  <c r="AU95" i="1"/>
  <c r="AU94" i="1" s="1"/>
  <c r="BD94" i="1"/>
  <c r="W33" i="1" s="1"/>
  <c r="J32" i="2"/>
  <c r="J34" i="6"/>
  <c r="J34" i="8"/>
  <c r="J34" i="5"/>
  <c r="J34" i="9"/>
  <c r="BA95" i="1"/>
  <c r="AW95" i="1" s="1"/>
  <c r="AT95" i="1" s="1"/>
  <c r="BB94" i="1"/>
  <c r="AX94" i="1" s="1"/>
  <c r="J32" i="4"/>
  <c r="J32" i="3"/>
  <c r="J34" i="11"/>
  <c r="J34" i="7"/>
  <c r="J32" i="13"/>
  <c r="J34" i="10"/>
  <c r="BC94" i="1"/>
  <c r="W32" i="1" s="1"/>
  <c r="AZ94" i="1"/>
  <c r="AV94" i="1" s="1"/>
  <c r="AK29" i="1" s="1"/>
  <c r="J43" i="10" l="1"/>
  <c r="J43" i="9"/>
  <c r="J41" i="3"/>
  <c r="J43" i="5"/>
  <c r="J41" i="2"/>
  <c r="J41" i="4"/>
  <c r="J43" i="8"/>
  <c r="J43" i="7"/>
  <c r="J43" i="11"/>
  <c r="J41" i="13"/>
  <c r="J43" i="6"/>
  <c r="W29" i="1"/>
  <c r="AY94" i="1"/>
  <c r="W31" i="1"/>
  <c r="BA94" i="1"/>
  <c r="AK26" i="1" l="1"/>
  <c r="AW94" i="1"/>
  <c r="AT94" i="1" l="1"/>
</calcChain>
</file>

<file path=xl/sharedStrings.xml><?xml version="1.0" encoding="utf-8"?>
<sst xmlns="http://schemas.openxmlformats.org/spreadsheetml/2006/main" count="24247" uniqueCount="3372">
  <si>
    <t>Export Komplet</t>
  </si>
  <si>
    <t/>
  </si>
  <si>
    <t>2.0</t>
  </si>
  <si>
    <t>False</t>
  </si>
  <si>
    <t>{8f6114c5-8bf6-40aa-9bab-311c9c0cac1e}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</si>
  <si>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</si>
  <si>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</si>
  <si>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</si>
  <si>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</si>
  <si>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</si>
  <si>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</si>
  <si>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</si>
  <si>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1274Ponuka</t>
  </si>
  <si>
    <t>Stavba:</t>
  </si>
  <si>
    <t>Bratislava III. OR PZ rekonštrukcia objektu_AKTUALNY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</si>
  <si>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</si>
  <si>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</si>
  <si>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</si>
  <si>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</si>
  <si>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</si>
  <si>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</si>
  <si>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</si>
  <si>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IČ DPH:</t>
  </si>
  <si>
    <t>Zhotoviteľ: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</si>
  <si>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</si>
  <si>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</si>
  <si>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</si>
  <si>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</si>
  <si>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</si>
  <si>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</si>
  <si>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</si>
  <si>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</si>
  <si>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</si>
  <si>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</si>
  <si>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</si>
  <si>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</si>
  <si>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</si>
  <si>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</si>
  <si>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</si>
  <si>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</si>
  <si>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</si>
  <si>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</si>
  <si>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</si>
  <si>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</si>
  <si>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</si>
  <si>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</si>
  <si>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</si>
  <si>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</si>
  <si>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</si>
  <si>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</si>
  <si>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</si>
  <si>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</si>
  <si>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</si>
  <si>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</si>
  <si>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</si>
  <si>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</si>
  <si>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</si>
  <si>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</si>
  <si>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</si>
  <si>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</si>
  <si>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</si>
  <si>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</si>
  <si>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</si>
  <si>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</si>
  <si>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</si>
  <si>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</si>
  <si>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</si>
  <si>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</si>
  <si>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</si>
  <si>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</si>
  <si>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</si>
  <si>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</si>
  <si>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SO 01.1</t>
  </si>
  <si>
    <t>SO 01.1 Budova OR  PZ, Bratislava 3  - ZELENÁ ČASŤ PRÁC</t>
  </si>
  <si>
    <t>STA</t>
  </si>
  <si>
    <t>1</t>
  </si>
  <si>
    <t>{ebff9f34-a91f-494a-b07e-92c35abc6d94}</t>
  </si>
  <si>
    <t>/</t>
  </si>
  <si>
    <t>SO 01.1 a</t>
  </si>
  <si>
    <t xml:space="preserve">  SO 01.1 a)  -ZATEPLENIE OBVODOVÉHO PLÁŠŤA   </t>
  </si>
  <si>
    <t>Časť</t>
  </si>
  <si>
    <t>2</t>
  </si>
  <si>
    <t>{23289641-6250-49b7-a5e1-4373faed869c}</t>
  </si>
  <si>
    <t>SO 01.1 b</t>
  </si>
  <si>
    <t xml:space="preserve">SO 01.1 b)  -ZATEPLENIE STREŠNÉHO PLÁŠŤA   </t>
  </si>
  <si>
    <t>{9eb81ffb-b3c8-4742-a0c3-02944a1289c4}</t>
  </si>
  <si>
    <t>SO 01.1 c</t>
  </si>
  <si>
    <t xml:space="preserve">SO 01.1 c) -VÝMENA OTVOROVÝCH KONŠTRUKCIÍ  </t>
  </si>
  <si>
    <t>{527fdbc3-7cd2-4d18-8e13-8f583bbdf852}</t>
  </si>
  <si>
    <t>SO 01.1 d</t>
  </si>
  <si>
    <t xml:space="preserve">SO 01.1 d) -OSTATNÉ PRÁCE </t>
  </si>
  <si>
    <t>{32a5dd8e-814e-4590-a1d7-8d199a1be413}</t>
  </si>
  <si>
    <t>SO 01.1 d-B</t>
  </si>
  <si>
    <t xml:space="preserve">SO 01.1 d) -BÚRACIE PRÁCE </t>
  </si>
  <si>
    <t>3</t>
  </si>
  <si>
    <t>{811d36aa-2d3b-48ad-938f-73736544220d}</t>
  </si>
  <si>
    <t>SO 01.1 d-N</t>
  </si>
  <si>
    <t xml:space="preserve">SO 01.1 d) -NOVÉ KONŠTRUKCIE </t>
  </si>
  <si>
    <t>{21099485-b8ad-4ba4-b3c3-18c2935c60dd}</t>
  </si>
  <si>
    <t>SO 01.1 d-ZTI</t>
  </si>
  <si>
    <t xml:space="preserve">SO 01.1 d) -ZDRAVOTECHNIKA </t>
  </si>
  <si>
    <t>{be684e3a-fea3-4939-84c6-6cb444ce857e}</t>
  </si>
  <si>
    <t>SO 01.1 d-UK</t>
  </si>
  <si>
    <t>SO 01.1 d) -VYKUROVANIE</t>
  </si>
  <si>
    <t>{103b2b11-a460-418d-b059-114130d4fe23}</t>
  </si>
  <si>
    <t>SO 01.1 d-VZT</t>
  </si>
  <si>
    <t>SO 01.1 d) -VZDUCHOTECHNIKA</t>
  </si>
  <si>
    <t>{e9e06f51-2dbd-4304-a1f9-12b4dc41bcca}</t>
  </si>
  <si>
    <t>SO 01.1 d-ELI</t>
  </si>
  <si>
    <t xml:space="preserve">SO 01.1 d) -SILNOPRÚD </t>
  </si>
  <si>
    <t>{c8178ae8-6ff8-48b7-ba04-72516bc54c29}</t>
  </si>
  <si>
    <t>SO 01.1 d-SL</t>
  </si>
  <si>
    <t xml:space="preserve">SO 01.1 d) SLABOPRÚD </t>
  </si>
  <si>
    <t>{75df9cb3-dd5a-43be-821d-4be9dcc06115}</t>
  </si>
  <si>
    <t>SO  01.2</t>
  </si>
  <si>
    <t>SO 01.2 Budova OR PZ, Bratislava III. - NEZELENÁ ČASŤ PRÁC</t>
  </si>
  <si>
    <t>{7d3208b2-4f35-42ab-966b-c0d47d6b847d}</t>
  </si>
  <si>
    <t>SO 01.2-B</t>
  </si>
  <si>
    <t xml:space="preserve">B - BÚRACIE PRÁCE </t>
  </si>
  <si>
    <t>{7385c82e-e1ae-4374-a8b8-d861e5b11398}</t>
  </si>
  <si>
    <t>SO 01.2-N</t>
  </si>
  <si>
    <t>N -NOVÉ KONŠTRUKCIE</t>
  </si>
  <si>
    <t>{0e62d223-72f8-48a0-8360-b3ec82e2f9dc}</t>
  </si>
  <si>
    <t>SO 01.2-ZTI</t>
  </si>
  <si>
    <t>ZTI - ZDRAVOTECHNIKA</t>
  </si>
  <si>
    <t>{d19992de-7a5a-4011-90e4-6a50ce9fe157}</t>
  </si>
  <si>
    <t>SO 01.2-NN</t>
  </si>
  <si>
    <t xml:space="preserve">NN - ELEKTRO - VONKAJŠIE ROZVODY </t>
  </si>
  <si>
    <t>{5bb97809-0a63-463a-953d-01e401928d8d}</t>
  </si>
  <si>
    <t>KRYCÍ LIST ROZPOČTU</t>
  </si>
  <si>
    <t>Objekt:</t>
  </si>
  <si>
    <t>SO 01.1 - SO 01.1 Budova OR  PZ, Bratislava 3  - ZELENÁ ČASŤ PRÁC</t>
  </si>
  <si>
    <t>Časť:</t>
  </si>
  <si>
    <t xml:space="preserve">SO 01.1 a -   SO 01.1 a)  -ZATEPLENIE OBVODOVÉHO PLÁŠŤA   </t>
  </si>
  <si>
    <t>REKAPITULÁCIA ROZPOČTU</t>
  </si>
  <si>
    <t>Kód dielu - Popis</t>
  </si>
  <si>
    <t>Cena celkom [EUR]</t>
  </si>
  <si>
    <t>Náklady z rozpočtu</t>
  </si>
  <si>
    <t>-1</t>
  </si>
  <si>
    <t xml:space="preserve">HSV - Práce a dodávky HSV   </t>
  </si>
  <si>
    <t xml:space="preserve">    3 - Zvislé a kompletné konštrukcie   </t>
  </si>
  <si>
    <t xml:space="preserve">    6 - Úpravy povrchov, podlahy, osadenie   </t>
  </si>
  <si>
    <t xml:space="preserve">    9 - Ostatné konštrukcie a práce-búranie   </t>
  </si>
  <si>
    <t xml:space="preserve">    99 - Presun hmôt HSV   </t>
  </si>
  <si>
    <t xml:space="preserve">PSV - Práce a dodávky PSV   </t>
  </si>
  <si>
    <t xml:space="preserve">    711 - Izolácie proti vode a vlhkosti   </t>
  </si>
  <si>
    <t xml:space="preserve">    713 - Izolácie tepelné   </t>
  </si>
  <si>
    <t xml:space="preserve">    767 - Konštrukcie doplnkové kovové   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</si>
  <si>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</si>
  <si>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</si>
  <si>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</si>
  <si>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</si>
  <si>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</si>
  <si>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</si>
  <si>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</si>
  <si>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</si>
  <si>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</si>
  <si>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</si>
  <si>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</si>
  <si>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</si>
  <si>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</si>
  <si>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 xml:space="preserve">Práce a dodávky HSV   </t>
  </si>
  <si>
    <t>ROZPOCET</t>
  </si>
  <si>
    <t xml:space="preserve">Zvislé a kompletné konštrukcie   </t>
  </si>
  <si>
    <t>K</t>
  </si>
  <si>
    <t>319201311.S</t>
  </si>
  <si>
    <t>Vyrovnanie nerovného povrchu bez odsekania tehál hr.do 30 mm</t>
  </si>
  <si>
    <t>m2</t>
  </si>
  <si>
    <t>4</t>
  </si>
  <si>
    <t>6</t>
  </si>
  <si>
    <t xml:space="preserve">Úpravy povrchov, podlahy, osadenie   </t>
  </si>
  <si>
    <t>620991121.S</t>
  </si>
  <si>
    <t>Zakrývanie výplní vonkajších otvorov s rámami a zárubňami, zábradlí, oplechovania, atď. zhotovené z lešenia akýmkoľvek spôsobom</t>
  </si>
  <si>
    <t>622421522.S</t>
  </si>
  <si>
    <t>Oprava vonkajších omietok stien zo suchých zmesí, štukových, členitosť I, opravovaná plocha nad 40% do 50% vrátane penetrácie</t>
  </si>
  <si>
    <t>622428971.S</t>
  </si>
  <si>
    <t>Príplatok k cene za viacfarebnú omietku fasáda</t>
  </si>
  <si>
    <t>8</t>
  </si>
  <si>
    <t>5</t>
  </si>
  <si>
    <t>622460122.S</t>
  </si>
  <si>
    <t>Príprava vonkajšieho podkladu stien penetráciou hĺbkovou na nasiakavé podklady</t>
  </si>
  <si>
    <t>10</t>
  </si>
  <si>
    <t>622464222</t>
  </si>
  <si>
    <t>Vonkajšia omietka stien tenkovrstvová silikátová základ a škrabaná 2 mm - ostenia</t>
  </si>
  <si>
    <t>12</t>
  </si>
  <si>
    <t>7</t>
  </si>
  <si>
    <t>622464223</t>
  </si>
  <si>
    <t>Vonkajšia omietka stien tenkovrstvová silikátová 3 mm</t>
  </si>
  <si>
    <t>14</t>
  </si>
  <si>
    <t>622465112</t>
  </si>
  <si>
    <t>Vonkajšia omietka stien WEBER, mramorové zrná, weber.pas marmolit, strednozrnná</t>
  </si>
  <si>
    <t>16</t>
  </si>
  <si>
    <t>9</t>
  </si>
  <si>
    <t>622466111</t>
  </si>
  <si>
    <t>Príprava podkladu, prednástrek ,pod omietky vonk.stien,miešanie strojne,nanášanie ručne hr.2 mm</t>
  </si>
  <si>
    <t>18</t>
  </si>
  <si>
    <t>622467496</t>
  </si>
  <si>
    <t>Vonkajšia penetrácia stien, silikátová ST c farebná pod omietky ušlachtilé, pastovité, silikátové fasádne a fasádne farby</t>
  </si>
  <si>
    <t>11</t>
  </si>
  <si>
    <t>622903111.S</t>
  </si>
  <si>
    <t>Očist., nosného muriva alebo betónu, múrov a valov pred začatím opráv ručne</t>
  </si>
  <si>
    <t>22</t>
  </si>
  <si>
    <t>625251390</t>
  </si>
  <si>
    <t>Kontaktný zatepľovací systém hr. 200 mm BAUMIT STAR  alebo ekvivalent- riešenie pre sokel (XPS), skrutkovacie kotvy</t>
  </si>
  <si>
    <t>24</t>
  </si>
  <si>
    <t>13</t>
  </si>
  <si>
    <t>625250762.S</t>
  </si>
  <si>
    <t>Kontaktný zatepľovací systém ostenia z minerálnej vlny hr. 30 mm, BAUMIT STAR alebo ekvivalent</t>
  </si>
  <si>
    <t>26</t>
  </si>
  <si>
    <t>625250713.S</t>
  </si>
  <si>
    <t>Kontaktný zatepľovací systém z minerálnej vlny hr. 200 mm,  BAUMIT STAR alebo ekvivalent, skrutkovacie kotvy</t>
  </si>
  <si>
    <t>28</t>
  </si>
  <si>
    <t>15</t>
  </si>
  <si>
    <t>625250122.S</t>
  </si>
  <si>
    <t>Príplatok za zhotovenie vodorovnej podhľadovej konštrukcie z kontaktného zatepľovacieho systému z MW hr. nad 190 mm</t>
  </si>
  <si>
    <t>30</t>
  </si>
  <si>
    <t>627452419-R</t>
  </si>
  <si>
    <t>Pretmelenie okolo okenných a dverných otvorov ,spojov (PUR pena + tmel)</t>
  </si>
  <si>
    <t>m</t>
  </si>
  <si>
    <t>32</t>
  </si>
  <si>
    <t xml:space="preserve">Ostatné konštrukcie a práce-búranie   </t>
  </si>
  <si>
    <t>17</t>
  </si>
  <si>
    <t>941941032.S</t>
  </si>
  <si>
    <t>Montáž lešenia ľahkého pracovného radového s podlahami šírky od 0,80 do 1,00 m, výšky nad 10 do 30 m</t>
  </si>
  <si>
    <t>34</t>
  </si>
  <si>
    <t>941941292.S</t>
  </si>
  <si>
    <t>Príplatok za prvý a každý ďalší i začatý mesiac použitia lešenia ľahkého pracovného radového s podlahami šírky nad 1,00 do 1,20 m, v. nad 10 do 30 m</t>
  </si>
  <si>
    <t>36</t>
  </si>
  <si>
    <t>19</t>
  </si>
  <si>
    <t>941941832.S</t>
  </si>
  <si>
    <t>Demontáž lešenia ľahkého pracovného radového s podlahami šírky nad 0,80 do 1,00 m, výšky nad 10 do 30 m</t>
  </si>
  <si>
    <t>38</t>
  </si>
  <si>
    <t>944941103.S</t>
  </si>
  <si>
    <t>Ochranné dvojtyčové zábradlie na lešeňových rúrkových konštrukciách</t>
  </si>
  <si>
    <t>40</t>
  </si>
  <si>
    <t>21</t>
  </si>
  <si>
    <t>944944103.S</t>
  </si>
  <si>
    <t>Ochranná sieť na boku lešenia</t>
  </si>
  <si>
    <t>42</t>
  </si>
  <si>
    <t>944945013.S</t>
  </si>
  <si>
    <t>Montáž záchytnej striešky zriadenej súčasne s ľahkým alebo ťažkým lešením šírky nad 2 m</t>
  </si>
  <si>
    <t>44</t>
  </si>
  <si>
    <t>23</t>
  </si>
  <si>
    <t>944945193.S</t>
  </si>
  <si>
    <t>Príplatok za prvý a každý ďalší i začatý mesiac použitia záchytnej striešky nad 2 m</t>
  </si>
  <si>
    <t>46</t>
  </si>
  <si>
    <t>944945813.S</t>
  </si>
  <si>
    <t>Demontáž záchytnej striešky zriaďovanej súčasne s ľahkým alebo ťažkým lešením šírky nad 2 m</t>
  </si>
  <si>
    <t>48</t>
  </si>
  <si>
    <t>25</t>
  </si>
  <si>
    <t>952903011.S</t>
  </si>
  <si>
    <t>Čistenie fasád tlakovou vodou od prachu, usadenín a pavučín z úrovne terénu</t>
  </si>
  <si>
    <t>50</t>
  </si>
  <si>
    <t>953945319.S</t>
  </si>
  <si>
    <t>Hliníkový soklový profil šírky 203 mm</t>
  </si>
  <si>
    <t>52</t>
  </si>
  <si>
    <t>27</t>
  </si>
  <si>
    <t>953995427.S</t>
  </si>
  <si>
    <t>Dilatačný profil typ E - priebežný</t>
  </si>
  <si>
    <t>54</t>
  </si>
  <si>
    <t>953945351.S</t>
  </si>
  <si>
    <t>Hliníkový rohový ochranný profil s integrovanou mriežkou</t>
  </si>
  <si>
    <t>56</t>
  </si>
  <si>
    <t>29</t>
  </si>
  <si>
    <t>953993011.S</t>
  </si>
  <si>
    <t>Montáž hniezdnej búdky na budovy pre vtáctvo z polystyrénu s 1 až 3 komorami</t>
  </si>
  <si>
    <t>ks</t>
  </si>
  <si>
    <t>58</t>
  </si>
  <si>
    <t>M</t>
  </si>
  <si>
    <t>591820001140.S</t>
  </si>
  <si>
    <t>Hniezdna búdka pre vtáky dvojkomorová pre dážďovníky na fasádu, drevobetón, šxvxhr 660x150x150 mm</t>
  </si>
  <si>
    <t>60</t>
  </si>
  <si>
    <t>31</t>
  </si>
  <si>
    <t>953993051.S</t>
  </si>
  <si>
    <t>Montáž búdky na budovy pre netopiere z polystyrénu s 1 komorou</t>
  </si>
  <si>
    <t>62</t>
  </si>
  <si>
    <t>283810004180.S</t>
  </si>
  <si>
    <t>Búdka pre netopiere z XPS jednokomorová, polystyrén, šxvxhr 300x500x100 mm</t>
  </si>
  <si>
    <t>64</t>
  </si>
  <si>
    <t>33</t>
  </si>
  <si>
    <t>953995115</t>
  </si>
  <si>
    <t>Nadokenná lišta s odkvapovým nosom (PVC)</t>
  </si>
  <si>
    <t>66</t>
  </si>
  <si>
    <t>953995184</t>
  </si>
  <si>
    <t>Okenný a dverový dilatačný profil (plastový)</t>
  </si>
  <si>
    <t>68</t>
  </si>
  <si>
    <t>35</t>
  </si>
  <si>
    <t>953995406.S</t>
  </si>
  <si>
    <t>Okenný a dverový začisťovací profil</t>
  </si>
  <si>
    <t>70</t>
  </si>
  <si>
    <t>953995422.S</t>
  </si>
  <si>
    <t>Rohový profil s integrovanou sieťovinou - flexibilný</t>
  </si>
  <si>
    <t>72</t>
  </si>
  <si>
    <t>37</t>
  </si>
  <si>
    <t>953995431.S</t>
  </si>
  <si>
    <t>Ukončovací profil v rovine (styk dvoch konštrukčných systémov)</t>
  </si>
  <si>
    <t>74</t>
  </si>
  <si>
    <t>99</t>
  </si>
  <si>
    <t xml:space="preserve">Presun hmôt HSV   </t>
  </si>
  <si>
    <t>999281111.S</t>
  </si>
  <si>
    <t>Presun hmôt pre opravy a údržbu objektov vrátane vonkajších plášťov výšky do 25 m</t>
  </si>
  <si>
    <t>t</t>
  </si>
  <si>
    <t>76</t>
  </si>
  <si>
    <t>PSV</t>
  </si>
  <si>
    <t xml:space="preserve">Práce a dodávky PSV   </t>
  </si>
  <si>
    <t>711</t>
  </si>
  <si>
    <t xml:space="preserve">Izolácie proti vode a vlhkosti   </t>
  </si>
  <si>
    <t>39</t>
  </si>
  <si>
    <t>711112001.S</t>
  </si>
  <si>
    <t>Zhotovenie  izolácie proti zemnej vlhkosti zvislá penetračným náterom za studena</t>
  </si>
  <si>
    <t>78</t>
  </si>
  <si>
    <t>246170000950.S</t>
  </si>
  <si>
    <t>Lak asfaltový penetračný, organický</t>
  </si>
  <si>
    <t>kg</t>
  </si>
  <si>
    <t>80</t>
  </si>
  <si>
    <t>41</t>
  </si>
  <si>
    <t>711113141</t>
  </si>
  <si>
    <t>Izolácia proti zemnej vlhkosti a povrchovej vodeI AQUAFIN 2K hr. 2 mm na ploche zvislej</t>
  </si>
  <si>
    <t>82</t>
  </si>
  <si>
    <t>711142101.S</t>
  </si>
  <si>
    <t>Izolácia proti zemnej vlhkosti s protiradonovou odolnosťou nopovou HDPE fóliou hrúbky 0,5 mm, výška nopu 8 mm šírka 2 m zvislá</t>
  </si>
  <si>
    <t>84</t>
  </si>
  <si>
    <t>43</t>
  </si>
  <si>
    <t>711142559.S</t>
  </si>
  <si>
    <t>Zhotovenie  izolácie proti zemnej vlhkosti a tlakovej vode zvislá NAIP pritavením</t>
  </si>
  <si>
    <t>86</t>
  </si>
  <si>
    <t>628310001000</t>
  </si>
  <si>
    <t>Pás asfaltový HYDROBIT V 60 S 35 pre spodné vrstvy hydroizolačných systémov, ICOPAL   alebo ekvivalent</t>
  </si>
  <si>
    <t>88</t>
  </si>
  <si>
    <t>45</t>
  </si>
  <si>
    <t>998711103.S</t>
  </si>
  <si>
    <t>Presun hmôt pre izoláciu proti vode v objektoch výšky nad 12 do 60 m</t>
  </si>
  <si>
    <t>90</t>
  </si>
  <si>
    <t>713</t>
  </si>
  <si>
    <t xml:space="preserve">Izolácie tepelné   </t>
  </si>
  <si>
    <t>713132215.S</t>
  </si>
  <si>
    <t>Montáž tepelnej izolácie podzemných stien a základov xps kotvením a lepením</t>
  </si>
  <si>
    <t>92</t>
  </si>
  <si>
    <t>47</t>
  </si>
  <si>
    <t>283750000220</t>
  </si>
  <si>
    <t>Fasádna izolačná doska BAUMIT XPS-P, 1250x600 mm, hr. 180-200 mm, na izolovanie sokla alebo ekvivalent</t>
  </si>
  <si>
    <t>m3</t>
  </si>
  <si>
    <t>94</t>
  </si>
  <si>
    <t>998713103.S</t>
  </si>
  <si>
    <t>Presun hmôt pre izolácie tepelné v objektoch výšky nad 12 m do 24 m</t>
  </si>
  <si>
    <t>96</t>
  </si>
  <si>
    <t>767</t>
  </si>
  <si>
    <t xml:space="preserve">Konštrukcie doplnkové kovové   </t>
  </si>
  <si>
    <t>49</t>
  </si>
  <si>
    <t>767422101.S</t>
  </si>
  <si>
    <t>Montáž opláštenia kovová fasáda Alucobond _ rošt opláštenia</t>
  </si>
  <si>
    <t>98</t>
  </si>
  <si>
    <t>7674221021</t>
  </si>
  <si>
    <t>Montáž opláštenia alucobond kovová fasáda - plošné prvky</t>
  </si>
  <si>
    <t>100</t>
  </si>
  <si>
    <t>51</t>
  </si>
  <si>
    <t>55353_PC</t>
  </si>
  <si>
    <t>Kazety obkladu alucobond</t>
  </si>
  <si>
    <t>102</t>
  </si>
  <si>
    <t xml:space="preserve">SO 01.1 b - SO 01.1 b)  -ZATEPLENIE STREŠNÉHO PLÁŠŤA   </t>
  </si>
  <si>
    <t xml:space="preserve">    5 - Komunikácie   </t>
  </si>
  <si>
    <t xml:space="preserve">    712 - Izolácie striech   </t>
  </si>
  <si>
    <t xml:space="preserve">Komunikácie   </t>
  </si>
  <si>
    <t>576131321.S</t>
  </si>
  <si>
    <t>Koberec asfaltový modifikovaný I.tr. mastixový SMA 11 O  strednozrnný, po zhutnení hr. 40 mm š. nad 3 m</t>
  </si>
  <si>
    <t>631315811.S</t>
  </si>
  <si>
    <t>Položenie dilatovaného prostého betónu v spáde (m3) hr. do 260 mm</t>
  </si>
  <si>
    <t>589310005800.S</t>
  </si>
  <si>
    <t>Betón STN EN 206-1-C 25/30-XC3 (SK)-Cl 0,4-Dmax 22 - S2 z cementu portlandského</t>
  </si>
  <si>
    <t>631362021.S</t>
  </si>
  <si>
    <t>Výstuž mazanín z betónov (z kameniva) a z ľahkých betónov zo zváraných sietí z drôtov typu KARI  sieť  KY 50</t>
  </si>
  <si>
    <t>631319155</t>
  </si>
  <si>
    <t>Príplatok za prehlad. povrchu betónovej mazaniny oceľ. hlad. hr. do 260 mm</t>
  </si>
  <si>
    <t>919726222.S</t>
  </si>
  <si>
    <t>Dilatačné škáry rezané bet. plôch, tesnenie škár zálievkou za studena, pozdĺžne</t>
  </si>
  <si>
    <t>246990002800.S</t>
  </si>
  <si>
    <t>Tmel zálievkový pre tmelenie škár komunikácií, aplikovanie za studena</t>
  </si>
  <si>
    <t>l</t>
  </si>
  <si>
    <t>919741111.S</t>
  </si>
  <si>
    <t>Ošetrenie cementobetónovej plochy vodou</t>
  </si>
  <si>
    <t>711131101.S</t>
  </si>
  <si>
    <t>Zhotovenie  izolácie proti zemnej vlhkosti vodorovná AIP na sucho</t>
  </si>
  <si>
    <t>6284200002_R</t>
  </si>
  <si>
    <t>Podkladný hydroizolačný pás  samolepiaci, (Hyrene spot st) alebo ekvivalent</t>
  </si>
  <si>
    <t>711131103.S</t>
  </si>
  <si>
    <t>Zhotovenie  izolácie proti zemnej vlhkosti vodorovne, separačná PE fólia</t>
  </si>
  <si>
    <t>283290003600</t>
  </si>
  <si>
    <t>Separačná fólia FE, šxl 1,3x100 m, na oddelenie betónových poterov, PE,</t>
  </si>
  <si>
    <t>711141559.S</t>
  </si>
  <si>
    <t>Zhotovenie hydroizolácie vodorovná NAIP plnoplošne natavenej</t>
  </si>
  <si>
    <t>628310000_R</t>
  </si>
  <si>
    <t>Hydroizolácia (Rorce 4000 Dalle) plnoplošne natavená alebo ekvvalent</t>
  </si>
  <si>
    <t>711471057.S</t>
  </si>
  <si>
    <t>Zhotovenie izolácie proti vode nopovou fóliou HDPE  položenou voľne na ploche vodorovnej</t>
  </si>
  <si>
    <t>283230002300.S</t>
  </si>
  <si>
    <t>Profilovaná fólia HDPE, výška nopov 8 mm, pevnosť v tlaku 400 kN/m2, pre spodnú stavbu</t>
  </si>
  <si>
    <t>712</t>
  </si>
  <si>
    <t xml:space="preserve">Izolácie striech   </t>
  </si>
  <si>
    <t>712290010.S</t>
  </si>
  <si>
    <t>Zhotovenie parozábrany pre strechy ploché do 10°</t>
  </si>
  <si>
    <t>283230007300</t>
  </si>
  <si>
    <t>Parozábrana FATRAFOL Fatrapar E, hr. 0,15 mm, š. 2 m, materiál na báze PO - modifikovaný PE, FATRA IZOLFA (alebo ekvivalent)</t>
  </si>
  <si>
    <t>712370070.S</t>
  </si>
  <si>
    <t>Zhotovenie povlakovej krytiny striech plochých do 10° PVC-P fóliou upevnenou prikotvením so zvarením spoju</t>
  </si>
  <si>
    <t>283220002300</t>
  </si>
  <si>
    <t>Hydroizolačná fólia PVC-P FATRAFOL 810, hr. 2,00 mm, š. 1,6/2,05 m, izolácia plochých striech, sivá, FATRA IZOLFA(alebo ekvivalent)</t>
  </si>
  <si>
    <t>311970001500</t>
  </si>
  <si>
    <t>Vrut SK-RB Power do dĺžky 150 mm na upevnenie  FATRAFOL   alebo ekvivalent</t>
  </si>
  <si>
    <t>712873230.S</t>
  </si>
  <si>
    <t>Zhotovenie povlakovej krytiny vytiahnutím izol.povlaku z PVC-P fólie na konštrukcie prevyšujúce úroveň strechy do 50 cm so zvarením spoju</t>
  </si>
  <si>
    <t>245920000900.S</t>
  </si>
  <si>
    <t>Zálievka pre poisťovanie tesnosti zvarov fóliou z PVC-P</t>
  </si>
  <si>
    <t>283220002300.S</t>
  </si>
  <si>
    <t>Hydroizolačná fólia PVC-P hr. 2,0 mm izolácia plochých striech</t>
  </si>
  <si>
    <t>712873240.S</t>
  </si>
  <si>
    <t>Zhotovenie povlakovej krytiny vytiahnutím izol. povlaku  PVC-P na konštrukcie prevyšujúce úroveň strechy nad 50 cm prikotvením so zváraným spojom</t>
  </si>
  <si>
    <t>283220001200</t>
  </si>
  <si>
    <t>Hydroizolačná fólia PVC-P FATRAFOL,  strešných detailov, farba sivá (alebo ekvivalent)</t>
  </si>
  <si>
    <t>311970001500.1</t>
  </si>
  <si>
    <t>Vrut SK-RB Power do dĺžky 150 mm na upevnenie  FATRAFOL alebo ekvivalent</t>
  </si>
  <si>
    <t>712973210.S</t>
  </si>
  <si>
    <t>Detaily k PVC-P fóliam preplátanie spojov</t>
  </si>
  <si>
    <t>712973240.S</t>
  </si>
  <si>
    <t>Detaily k PVC-P fóliam osadenie vetracích komínkov</t>
  </si>
  <si>
    <t>283770004000.S</t>
  </si>
  <si>
    <t>Odvetrávací komín pre PVC-P fólie, výška 225 mm, priemer 75 mm</t>
  </si>
  <si>
    <t>311690001000.S</t>
  </si>
  <si>
    <t>Rozperný nit 6x30 mm do betónu, hliníkový</t>
  </si>
  <si>
    <t>712990040.S</t>
  </si>
  <si>
    <t>Položenie geotextílie vodorovne alebo zvislo na strechy ploché do 10°</t>
  </si>
  <si>
    <t>693110004500.S</t>
  </si>
  <si>
    <t>Geotextília polypropylénová netkaná 300 g/m2</t>
  </si>
  <si>
    <t>693110003200.S</t>
  </si>
  <si>
    <t>Geotextília polypropylénová netkaná 500 g/m2</t>
  </si>
  <si>
    <t>712991040</t>
  </si>
  <si>
    <t>Montáž podkladnej konštrukcie z OSB dosiek atike šírky 411 - 620 mm pod klampiarske konštrukcie</t>
  </si>
  <si>
    <t>607260000300</t>
  </si>
  <si>
    <t>Doska OSB 3 Superfinish ECO nebrúsené hrxlxš 18x2500x1250 mm, JAFHOLZ   alebo ekvivalent</t>
  </si>
  <si>
    <t>998712103.S</t>
  </si>
  <si>
    <t>Presun hmôt pre izoláciu povlakovej krytiny v objektoch výšky nad 12 do 24 m</t>
  </si>
  <si>
    <t>713144070.S</t>
  </si>
  <si>
    <t>Montáž tepelnej izolácie z XPS kladený voľne</t>
  </si>
  <si>
    <t>283750003800</t>
  </si>
  <si>
    <t>Doska XPS STYRODUR 5000 CS hr. 100 mm, pre extrémne zaťaženie, parkoviská, haly, ISOVER   alebo ekvivalent</t>
  </si>
  <si>
    <t>713146401</t>
  </si>
  <si>
    <t>Montáž tepelnej izolácie striech plochých do 10° doskami PIR TR27 " Kingspan Therma"  hr. 100 mm, lepenim ,prikotvením</t>
  </si>
  <si>
    <t>2323900250</t>
  </si>
  <si>
    <t>Polyuretanová doska s uzavretou bunkovou štrukt.(tvrdá pena), hr. 100 mm " PUR/PIR TR 27 FM" Kingspan Therma" (alebo ekvivalent)</t>
  </si>
  <si>
    <t>713146420</t>
  </si>
  <si>
    <t>Montáž tepelnej izolácie striech plochých do 10° doskami PIR TR27 " Kingspan Therma"  hr. 200 mm,  rozloženej v dvoch vrstvách, lepenim ,prikotvením</t>
  </si>
  <si>
    <t>28329375001</t>
  </si>
  <si>
    <t>Polyuretanová doska s uzavretou bunkovou štrukt.(tvrdá pena), hr. 100 mm " PUR/PIR TR 27 FM" Kingspan Therma" (alebo ekvivalent),  v dvoch vrstvách</t>
  </si>
  <si>
    <t xml:space="preserve">SO 01.1 c - SO 01.1 c) -VÝMENA OTVOROVÝCH KONŠTRUKCIÍ  </t>
  </si>
  <si>
    <t xml:space="preserve">    764 - Konštrukcie klampiarske   </t>
  </si>
  <si>
    <t xml:space="preserve">    766 - Konštrukcie stolárske   </t>
  </si>
  <si>
    <t>319202321</t>
  </si>
  <si>
    <t>Vyrovnanie nerovného povrchu pri osadzovaní výplní primurovaním hr.30-80 mm</t>
  </si>
  <si>
    <t>612409991</t>
  </si>
  <si>
    <t>Začistenie omietok (s dodaním hmoty) okolo okien, dverí,podláh, obkladov atď.</t>
  </si>
  <si>
    <t>967031734</t>
  </si>
  <si>
    <t>Prikresanie plošné, muriva z akýchkoľvek tehál pálených na akúkoľvek maltu hr. do 300 mm,  -0,55700t</t>
  </si>
  <si>
    <t>968071116.S</t>
  </si>
  <si>
    <t>Demontáž dverí kovových vchodových, 1 bm obvodu - 0,005t</t>
  </si>
  <si>
    <t>968071136.S</t>
  </si>
  <si>
    <t>Vyvesenie kovového krídla vrát do suti plochy do 4 m2</t>
  </si>
  <si>
    <t>968071137.S</t>
  </si>
  <si>
    <t>Vyvesenie kovového krídla vrát do suti plochy nad 4 m2</t>
  </si>
  <si>
    <t>968072558.S</t>
  </si>
  <si>
    <t>Vybúranie kovových vrát plochy do 5 m2,  -0,06000t</t>
  </si>
  <si>
    <t>968072559.S</t>
  </si>
  <si>
    <t>Vybúranie kovových vrát plochy nad 5 m2,  -0,06600t</t>
  </si>
  <si>
    <t>968081112.S</t>
  </si>
  <si>
    <t>Vyvesenie plastového okenného krídla do suti plochy do 1, 5 m2, -0,01400t</t>
  </si>
  <si>
    <t>968081113.S</t>
  </si>
  <si>
    <t>Vyvesenie plastového okenného krídla do suti plochy nad 1, 5 m2, -0,02000t</t>
  </si>
  <si>
    <t>968081115.S</t>
  </si>
  <si>
    <t>Demontáž okien plastových, 1 bm obvodu - 0,007t</t>
  </si>
  <si>
    <t>968081116.S</t>
  </si>
  <si>
    <t>Demontáž dverí plastových vchodových, 1 bm obvodu - 0,012t</t>
  </si>
  <si>
    <t>968081125.S</t>
  </si>
  <si>
    <t>Vyvesenie plastového dverného krídla do suti plochy do 2 m2, -0,02600t</t>
  </si>
  <si>
    <t>968081126.S</t>
  </si>
  <si>
    <t>Vyvesenie plastového dverného krídla do suti plochy nad 2 m2, -0,03000t</t>
  </si>
  <si>
    <t>9790089620</t>
  </si>
  <si>
    <t>Zákonný poplatok obci</t>
  </si>
  <si>
    <t>979011111.S</t>
  </si>
  <si>
    <t>Zvislá doprava sutiny a vybúraných hmôt za prvé podlažie nad alebo pod základným podlažím</t>
  </si>
  <si>
    <t>979011121.S</t>
  </si>
  <si>
    <t>Zvislá doprava sutiny a vybúraných hmôt za každé ďalšie podlažie</t>
  </si>
  <si>
    <t>979081111.S</t>
  </si>
  <si>
    <t>Odvoz sutiny a vybúraných hmôt na skládku do 1 km</t>
  </si>
  <si>
    <t>979081121.S</t>
  </si>
  <si>
    <t>Odvoz sutiny a vybúraných hmôt na skládku za každý ďalší 1 km</t>
  </si>
  <si>
    <t>979082111.S</t>
  </si>
  <si>
    <t>Vnútrostavenisková doprava sutiny a vybúraných hmôt do 10 m</t>
  </si>
  <si>
    <t>979082212.S</t>
  </si>
  <si>
    <t>Vodorovná doprava sutiny po suchu s naložením a so zložením na vzdialenosť do 50 m</t>
  </si>
  <si>
    <t>979087213.S</t>
  </si>
  <si>
    <t>Nakladanie na dopravné prostriedky pre vodorovnú dopravu vybúraných hmôt</t>
  </si>
  <si>
    <t>979089112.S</t>
  </si>
  <si>
    <t>Poplatok za skládku - drevo, sklo, plasty (17 02 ), ostatné</t>
  </si>
  <si>
    <t>979089312</t>
  </si>
  <si>
    <t>Poplatok za skladovanie - kovy (meď, bronz, mosadz atď.) (17 04 ), ostatné</t>
  </si>
  <si>
    <t>979089612.S</t>
  </si>
  <si>
    <t>Poplatok za skládku - iné odpady zo stavieb a demolácií (17 09), ostatné</t>
  </si>
  <si>
    <t>979089713</t>
  </si>
  <si>
    <t>Prenájom kontajneru 7 m3</t>
  </si>
  <si>
    <t>764</t>
  </si>
  <si>
    <t xml:space="preserve">Konštrukcie klampiarske   </t>
  </si>
  <si>
    <t>764410350</t>
  </si>
  <si>
    <t>Oplechovanie parapetov z hliníkového Al plechu vrátane rohov rš 270 mm + prislušenstvo a vrátane farebnej úpravy</t>
  </si>
  <si>
    <t>998764103.S</t>
  </si>
  <si>
    <t>Presun hmôt pre konštrukcie klampiarske v objektoch výšky nad 12 do 24 m</t>
  </si>
  <si>
    <t>766</t>
  </si>
  <si>
    <t xml:space="preserve">Konštrukcie stolárske   </t>
  </si>
  <si>
    <t>766496111</t>
  </si>
  <si>
    <t>Montáž vnútorných parapetov - laminát</t>
  </si>
  <si>
    <t>6119000300</t>
  </si>
  <si>
    <t>Parapetná doska vlhkovzdorná DTD vrchná vrstva: CPL laminát SPRELA 0,7 mm  širka 350 mm   alebo ekvivalent</t>
  </si>
  <si>
    <t>766621400.1</t>
  </si>
  <si>
    <t>Montáž  plastového, hliníkového okna, okennej steny s hydroizolačnými ISO páskami (exteriérová a interiérová), za 1 bm montáže ,Uwmax= 0,65W/m2K, Rmin= 36 dB "EXTERIER"</t>
  </si>
  <si>
    <t>2832301230</t>
  </si>
  <si>
    <t>Tesniaca fólia CX exteriér 290 mm/30 m, pre okenné konštrukcie</t>
  </si>
  <si>
    <t>2832301280</t>
  </si>
  <si>
    <t>Tesniaca fólia CX interiér 290 mm, pre okenné konštrukcie</t>
  </si>
  <si>
    <t>61141000-PC1</t>
  </si>
  <si>
    <t>Plastová okenná stena , rozmer 2400x600 mm (šxv) s izolačným trojsklom bezpeč. sklom triedy P2  , okná  sklopné , Uwmax= 0,65W/m2K, Rmin= 36 dB, celoobvodové kovanie - 6 komorový profil,v zmysle popisu vo výpise stav. prvkov</t>
  </si>
  <si>
    <t>61141000-PC2</t>
  </si>
  <si>
    <t>Plastové okno jednokrídlové - sklopné s aretovaním, združené, rozmer 1500x600 mm (šxv) s izolačným trojsklom ,Uwmax= 0,65W/m2K, Rmin= 36 dB, celoobvodové kovanie - 6 komorový profil;  v zmysle popisu vo výpise stav. prvkov</t>
  </si>
  <si>
    <t>61141000-PC3</t>
  </si>
  <si>
    <t>Plastové okno jednokrídlové - sklopné s aretovaním, združené, rozmer 900x600 mm (šxv) s izolačným trojsklom ,Uwmax= 0,65W/m2K, Rmin= 36 dB, celoobvodové kovanie - 6 komorový profil;  v zmysle popisu vo výpise stav. prvkov</t>
  </si>
  <si>
    <t>61141000-PC4</t>
  </si>
  <si>
    <t>Plastové okno jednokrídlové - sklopné s aretovaním, združené, rozmer 1200x600 mm (šxv) s izolačným trojsklom ,Uwmax= 0,65W/m2K, Rmin= 36 dB, celoobvodové kovanie - 6 komorový profil;  v zmysle popisu vo výpise stav. prvkov</t>
  </si>
  <si>
    <t>61141000-PC5</t>
  </si>
  <si>
    <t>Plastové okno jednokrídlové, otváravé- sklopné s aretovaním, rozmer 1 500x1 800 mm (šxv) s izolačným trojsklom bezpeč. sklom triedy P2  ,Uwmax= 0,65 W/m2K, Rmin= 36 dB, celoobvodové kovanie - 6 komorový profil, V zmysle popisu vo výpise stav.prvkov</t>
  </si>
  <si>
    <t>61141000-PC6</t>
  </si>
  <si>
    <t>Plastová okenná stena , rozmer 2400x2100 mm (šxv) s izolačným trojsklom bezpeč. sklom triedy P2  , okná otváravé, sklopné , Uwmax= 0,65 W/m2K, Rmin= 36 dB, celoobvodové kovanie - 6 komorový profil,v zmysle popisu vo výpise stav. prvkov</t>
  </si>
  <si>
    <t>61141000-PC7</t>
  </si>
  <si>
    <t>Plastová okenná stena , rozmer 2400x2400 mm (šxv) s izolačným trojsklom bezpeč. sklom triedy P2  , okná fixné, sklopné , Uwmax= 0,65 W/m2K, Rmin= 36 dB, celoobvodové kovanie - 6 komorový profil,v zmysle popisu vo výpise stav. prvkov</t>
  </si>
  <si>
    <t>61141000-PC8</t>
  </si>
  <si>
    <t>Plastové okno jednokrídlové - sklopné s aretovaním, združené, rozmer 900x900 mm (šxv) s izolačným trojsklom ,Uwmax= 0,65W/m2K, Rmin= 36 dB, celoobvodové kovanie - 6 komorový profil;  v zmysle popisu vo výpise stav. prvkov</t>
  </si>
  <si>
    <t>61141000-PC9</t>
  </si>
  <si>
    <t>Plastová okenná stena , rozmer 900x2100 mm (šxv) s izolačným trojsklom bezpeč. sklom triedy P2, združena  , okná otváravé, sklopné , Uwmax= 0,65 W/m2K, Rmin= 36 dB, celoobvodové kovanie - 6 komorový profil,v zmysle popisu vo výpise stav. prvkov</t>
  </si>
  <si>
    <t>61141000-PC10</t>
  </si>
  <si>
    <t>Plastová okenná stena , rozmer 1500x2100 mm (šxv) s izolačným trojsklom bezpeč. sklom triedy P2, združena  , okná otváravé, sklopné , Uwmax= 0,65 W/m2K, Rmin= 36 dB, celoobvodové kovanie - 6 komorový profil,v zmysle popisu vo výpise stav. prvkov</t>
  </si>
  <si>
    <t>61141000-PC11</t>
  </si>
  <si>
    <t>Plastová okenná stena , rozmer 4800x2100 mm (šxv) s izolačným trojsklom bezpeč. sklom triedy P2, združena  , okná otváravé, sklopné , Uwmax= 0,65 W/m2K, Rmin= 36 dB, celoobvodové kovanie - 6 komorový profil,v zmysle popisu vo výpise stav. prvkov</t>
  </si>
  <si>
    <t>61141000-PC12</t>
  </si>
  <si>
    <t>Plastové okno delené dvojkrídlové združené otváravé, dolné sklopné s aretovaním, rozmer 1500x2100 mm (šxv) s izolačným trojsklom ,Uwmax= 0,65W/m2K, Rmin= 36 dB, celoobvodové kovanie - 6 komorový profil;  v zmysle popisu vo výpise stav. prvkov</t>
  </si>
  <si>
    <t>61141000-PC12a</t>
  </si>
  <si>
    <t>Plastové okno delené dvojkrídlové združené otváravé, dolné sklopné s aretovaním, rozmer 1500x1800 mm (šxv) s izolačným trojsklom ,Uwmax= 0,65W/m2K, Rmin= 36 dB, celoobvodové kovanie - 6 komorový profil;  v zmysle popisu vo výpise stav. prvkov</t>
  </si>
  <si>
    <t>61141000-PC13</t>
  </si>
  <si>
    <t>Plastová okenná stena , rozmer 2400x1800 mm (šxv) s izolačným trojsklom bezpeč. sklom triedy P2, združena  , okná otváravé, sklopné , Uwmax= 0,65 W/m2K, Rmin= 36 dB, celoobvodové kovanie - 6 komorový profil,v zmysle popisu vo výpise stav. prvkov</t>
  </si>
  <si>
    <t>61141000-PC14</t>
  </si>
  <si>
    <t>Plastová okenná stena , rozmer 4800x1800 mm (šxv) s izolačným trojsklom bezpeč. sklom triedy P2, združena  , okná otváravé, sklopné , Uwmax= 0,65 W/m2K, Rmin= 36 dB, celoobvodové kovanie - 6 komorový profil,v zmysle popisu vo výpise stav. prvkov</t>
  </si>
  <si>
    <t>61141000-PC15</t>
  </si>
  <si>
    <t>Plastové okno jednokrídlové, otváravé- sklopné s aretovaním, rozmer 1 200x1 800 mm (šxv) s izolačným trojsklom bezpeč. sklom triedy P2  ,Uwmax= 0,65 W/m2K, Rmin= 36 dB, celoobvodové kovanie - 6 komorový profil, V zmysle popisu vo výpise stav.prvkov</t>
  </si>
  <si>
    <t>61141000-PC16</t>
  </si>
  <si>
    <t>Plastové okno jednokrídlové, otváravé- sklopné s aretovaním, rozmer 900x1 800 mm (šxv) s izolačným trojsklom bezpeč. sklom triedy P2  ,Uwmax= 0,65 W/m2K, Rmin= 36 dB, celoobvodové kovanie - 6 komorový profil, V zmysle popisu vo výpise stav.prvkov</t>
  </si>
  <si>
    <t>61141000-PC17</t>
  </si>
  <si>
    <t>Plastové okno dvojkrídlové, otváravé, rozmer 1500x1 800 mm (šxv) s izolačným trojsklom bezpeč. sklom triedy P2  ,Uwmax= 0,65 W/m2K, Rmin= 36 dB, celoobvodové kovanie - 6 komorový profil, V zmysle popisu vo výpise stav.prvkov</t>
  </si>
  <si>
    <t>104</t>
  </si>
  <si>
    <t>53</t>
  </si>
  <si>
    <t>61141000-PC18</t>
  </si>
  <si>
    <t>Plastová okenná stena , rozmer 3600x1800 mm (šxv) s izolačným trojsklom bezpeč. sklom triedy P2, združena  , okná otváravé, sklopné , Uwmax= 0,65 W/m2K, Rmin= 36 dB, celoobvodové kovanie - 6 komorový profil,v zmysle popisu vo výpise stav. prvkov</t>
  </si>
  <si>
    <t>106</t>
  </si>
  <si>
    <t>61141000-PC19</t>
  </si>
  <si>
    <t>Plastové okno dvojkrídlové, otváravé, rozmer 1200x1 200 mm (šxv) s izolačným trojsklom bezpeč. sklom triedy P2  ,Uwmax= 0,65 W/m2K, Rmin= 36 dB, celoobvodové kovanie - 6 komorový profil, V zmysle popisu vo výpise stav.prvkov</t>
  </si>
  <si>
    <t>108</t>
  </si>
  <si>
    <t>55</t>
  </si>
  <si>
    <t>61141000-PC20</t>
  </si>
  <si>
    <t>Plastové okno jednokrídlové, otváravé- sklopné s aretovaním, rozmer 900x1 200 mm (šxv) s izolačným trojsklom bezpeč. sklom triedy P2  ,Uwmax= 0,65 W/m2K, Rmin= 36 dB, celoobvodové kovanie - 6 komorový profil, V zmysle popisu vo výpise stav.prvkov</t>
  </si>
  <si>
    <t>110</t>
  </si>
  <si>
    <t>766641071.S</t>
  </si>
  <si>
    <t>Montáž dverí balkónových plastových s hydroizolačnými ISO páskami (exteriérová a interiérová) "EXTERIER"</t>
  </si>
  <si>
    <t>112</t>
  </si>
  <si>
    <t>57</t>
  </si>
  <si>
    <t>283290006100.S</t>
  </si>
  <si>
    <t>Tesniaca paropriepustná fólia polymér-flísová, š. 290 mm, dĺ. 30 m, pre tesnenie pripájacej škáry okenného rámu a muriva z exteriéru</t>
  </si>
  <si>
    <t>114</t>
  </si>
  <si>
    <t>283290006200.S</t>
  </si>
  <si>
    <t>Tesniaca paronepriepustná fólia polymér-flísová, š. 70 mm, dĺ. 30 m, pre tesnenie pripájacej škáry okenného rámu a muriva z interiéru</t>
  </si>
  <si>
    <t>116</t>
  </si>
  <si>
    <t>59</t>
  </si>
  <si>
    <t>611420000- PC-26</t>
  </si>
  <si>
    <t>Balkónové dvere plastové otváravo, vxš 2400x900 mm ,V zmysle popisu vo výpise stav.prvkov</t>
  </si>
  <si>
    <t>118</t>
  </si>
  <si>
    <t>767640001</t>
  </si>
  <si>
    <t>Montáž exterierovej  hliníkovej presklenenej steny, presklenených hliníkových dverí , zarubeň rámová za 1 m obvodu dverí; Uwmax= 0,85W/m2K, Rmin= 36 dB</t>
  </si>
  <si>
    <t>120</t>
  </si>
  <si>
    <t>61</t>
  </si>
  <si>
    <t>61141222 PC-6</t>
  </si>
  <si>
    <t>Exterierová hliníková stena zádveria s integrovaným dverným otvorom , 1800/3000, presklenená tepelnoizolačným trojsklom s bezpeč. sklom triedy P2A , svetlíky fixne presklenené, celoobvodové kovanie,vrátane kovania;V zmysle popisu vo výpise prvkov</t>
  </si>
  <si>
    <t>122</t>
  </si>
  <si>
    <t>61141222 PC-6a</t>
  </si>
  <si>
    <t>Exterierová hliníková stena zádveria s integrovaným dverným otvorom ,roz.š/v 2500/3000, presklenená tepelnoizolačným trojsklom s bezpeč. sklom triedy P2A , svetlíky fixne presklenené, celoobvodové kovanie,vrátane kovania;V zmysle popisu vo výpise prvkov</t>
  </si>
  <si>
    <t>124</t>
  </si>
  <si>
    <t>63</t>
  </si>
  <si>
    <t>767640010</t>
  </si>
  <si>
    <t>Montáž exterierovej hliníkovej steny zádveria s tepelnoizolačných bez. sklom a automaticky posuvnými  dvernými krídlami za 1 m obvodu dverí; Uwmax= 0,85W/m2K, Rmin= 36 dB</t>
  </si>
  <si>
    <t>126</t>
  </si>
  <si>
    <t>553410037  PC-8</t>
  </si>
  <si>
    <t>Hliníková stena zádveria  5500/3000 mm s nadsvetlíkom, presklenená tepelnoizolačným bez. sklom s  integrovanými dvojkrídlovými automaticky posuvnými dverami na fotobunku, bočné a horné nadsvetlíky fixne presklenené, celoobvodové kovanie;v zmysle popisu VV</t>
  </si>
  <si>
    <t>128</t>
  </si>
  <si>
    <t>65</t>
  </si>
  <si>
    <t>553410037  PC-25</t>
  </si>
  <si>
    <t>Hliníková stena zádveria  1100/2100 mm , presklenená tepelnoizolačným bez. sklom s  jednokrídlovým automaticky posuvným dverným krídlom na fotobunku a digitálnym prepínačom,  celoobvodové kovanie; v zmysle popisu vo výpise prvkov</t>
  </si>
  <si>
    <t>130</t>
  </si>
  <si>
    <t>767640002</t>
  </si>
  <si>
    <t>Montáž exerierových dverí hliníkových, tepelnoizolačných za 1 m obvodu dverí; Uwmax= 0,85 W/m2K; Rmin= 36 dB, vrátane kovania</t>
  </si>
  <si>
    <t>132</t>
  </si>
  <si>
    <t>67</t>
  </si>
  <si>
    <t>611412220 PC-7</t>
  </si>
  <si>
    <t>Exteriérové, tepelnoizolačné hliníkové dvere dvojkrídlové bezpeč. otváravé plné , rozmerov 1600/2000 , dvere otváravé, Uwmax=0,85 W/m2K; Rmin= 36dB, do rámovej zárubne celoobvodové kovanie, vrátane kovania ;  V zmysle popisu vo výpise prvkov</t>
  </si>
  <si>
    <t>134</t>
  </si>
  <si>
    <t>611412220 PC-7a</t>
  </si>
  <si>
    <t>Exteriérové, tepelnoizolačné hliníkové dvere jednokrídlové bezpeč. otváravé plné , rozmerov 900/2000 , dvere otváravé, Uwmax=0,85 W/m2K; Rmin= 36dB, do rámovej zárubne celoobvodové kovanie, vrátane kovania ;  V zmysle popisu vo výpise prvkov</t>
  </si>
  <si>
    <t>136</t>
  </si>
  <si>
    <t>69</t>
  </si>
  <si>
    <t>766669116</t>
  </si>
  <si>
    <t>Montáž samozatvárača pre dverné krídla s hmotnosťou do 25 kg</t>
  </si>
  <si>
    <t>138</t>
  </si>
  <si>
    <t>549170000500.S</t>
  </si>
  <si>
    <t>Samozatvárač dverí do 60 kg hydraulický, rozmer 173x85,5x76 mm, pre dvere šírky max. 900 mm</t>
  </si>
  <si>
    <t>140</t>
  </si>
  <si>
    <t>71</t>
  </si>
  <si>
    <t>549170000600.S</t>
  </si>
  <si>
    <t>Samozatvárač dverí do 70 kg hydraulický, rozmer 173x85,5x76 mm, pre dvere šírky max. 1500 mm</t>
  </si>
  <si>
    <t>142</t>
  </si>
  <si>
    <t>998766103.S</t>
  </si>
  <si>
    <t>Presun hmot pre konštrukcie stolárske v objektoch výšky nad 12 do 24 m</t>
  </si>
  <si>
    <t>144</t>
  </si>
  <si>
    <t>73</t>
  </si>
  <si>
    <t>767635010.S</t>
  </si>
  <si>
    <t>Montáž ochrannej, bezpečnostnej a protislnečnej fólie na okná</t>
  </si>
  <si>
    <t>1779690755</t>
  </si>
  <si>
    <t>283290007200</t>
  </si>
  <si>
    <t>Fólia na sklo ochranná a bezpečnostná, š. 1,83 m, zosílená SC7 (1 vrstva 200 μm)</t>
  </si>
  <si>
    <t>-1908716154</t>
  </si>
  <si>
    <t>75</t>
  </si>
  <si>
    <t>7676462501</t>
  </si>
  <si>
    <t>Montáž bezpečnostnej hliníkovej zárubne, ukotvenie "EXTERIÉR"</t>
  </si>
  <si>
    <t>146</t>
  </si>
  <si>
    <t>553310003_PC- 24</t>
  </si>
  <si>
    <t>Zárubňa hliníková  šxv 800x1800, jednokrídlová - atyp</t>
  </si>
  <si>
    <t>148</t>
  </si>
  <si>
    <t>77</t>
  </si>
  <si>
    <t>553310003_PC- 7a</t>
  </si>
  <si>
    <t>Zárubňa hliníková  šxv 900x2000, jednokrídlová</t>
  </si>
  <si>
    <t>150</t>
  </si>
  <si>
    <t>553310003_PC- 7</t>
  </si>
  <si>
    <t>Zárubňa hliníková šxv 1600x2000, dvojkrídlová</t>
  </si>
  <si>
    <t>152</t>
  </si>
  <si>
    <t>79</t>
  </si>
  <si>
    <t>767652210.S</t>
  </si>
  <si>
    <t>Montáž vrát otočných, osadených do oceľovej konštrukcie, s plochou do 6 m2</t>
  </si>
  <si>
    <t>154</t>
  </si>
  <si>
    <t>5534100624 PC-4</t>
  </si>
  <si>
    <t>Brána dvojkrídlová otváravá, hliníková rámová s tepelnou izoláciou , hrúbka rámu 60 mm, šxv 1500x2600mm; V zmysle popisu vo výpise stav.prvkov</t>
  </si>
  <si>
    <t>156</t>
  </si>
  <si>
    <t>81</t>
  </si>
  <si>
    <t>5534100624 PC-5</t>
  </si>
  <si>
    <t>Brána dvojkrídlová otváravá, hliníková rámová s tepelnou izoláciou , hrúbka rámu 60 mm, šxv 1800x2600mm; V zmysle popisu vo výpise stav.prvkov</t>
  </si>
  <si>
    <t>158</t>
  </si>
  <si>
    <t>767652230.S</t>
  </si>
  <si>
    <t>Montáž exterierovej tepelnoizolačnej dvojkrídlovej brány otváravej, osadenej do oceľovej konštrukcie, s plochou nad 9 do 13 m2</t>
  </si>
  <si>
    <t>160</t>
  </si>
  <si>
    <t>83</t>
  </si>
  <si>
    <t>5534100624 PC-2</t>
  </si>
  <si>
    <t>Brána dvojkrídlová otváravá hliníková rámová s tepelnou izoláciou a krídlovým pohonom ns  elektrický pohon, hrúbka rámu 60 mm, šxv 3000x3000mm; V zmysle popisu vo výpise stav.prvkov</t>
  </si>
  <si>
    <t>162</t>
  </si>
  <si>
    <t>5534100624 PC-3</t>
  </si>
  <si>
    <t>Brána dvojkrídlová otváravá, hliníková rámová s tepelnou izoláciou , hrúbka rámu 60 mm, šxv 3000x3300mm; V zmysle popisu vo výpise stav.prvkov</t>
  </si>
  <si>
    <t>164</t>
  </si>
  <si>
    <t>85</t>
  </si>
  <si>
    <t>767660005.S</t>
  </si>
  <si>
    <t>Montáž siete proti hmyzu na okno, pevnej úchytkami na tesnenie</t>
  </si>
  <si>
    <t>166</t>
  </si>
  <si>
    <t>553420000005.S</t>
  </si>
  <si>
    <t>Okenná sieť proti hmyzu pevná s vnútorným lemom na rám okna, reverzibilná z interiéru, farba biela</t>
  </si>
  <si>
    <t>168</t>
  </si>
  <si>
    <t>87</t>
  </si>
  <si>
    <t>767660156.S</t>
  </si>
  <si>
    <t>Montáž hliníkovej vonkajšej žalúzie od šírky 80 cm do 140 cm a dĺžky do 260 cm do podomietkovej schránky, elektricky ovládané- podľa popisu v PD</t>
  </si>
  <si>
    <t>170</t>
  </si>
  <si>
    <t>611530012800.S</t>
  </si>
  <si>
    <t>Žalúzie exteriérové hliníkové, šxl 900x2400 mm</t>
  </si>
  <si>
    <t>172</t>
  </si>
  <si>
    <t>89</t>
  </si>
  <si>
    <t>611530019400.S</t>
  </si>
  <si>
    <t>Žalúzie exteriérové hliníkové , šxl 1200x1800 mm</t>
  </si>
  <si>
    <t>174</t>
  </si>
  <si>
    <t>767660166.S</t>
  </si>
  <si>
    <t>Montáž hliníkovej vonkajšej žalúzie od šírky 180 cm do 240 cm a dĺžky do 260 cm do podomietkovej schránky,  elektricky ovládané- podľa popisu v PD</t>
  </si>
  <si>
    <t>176</t>
  </si>
  <si>
    <t>91</t>
  </si>
  <si>
    <t>611530041300.S</t>
  </si>
  <si>
    <t>Žalúzie exteriérové hliníkové , šxl 2400x2100 mm</t>
  </si>
  <si>
    <t>178</t>
  </si>
  <si>
    <t>611530041000.S</t>
  </si>
  <si>
    <t>Žalúzie exteriérové hliníkové , šxl 2400x1800 mm</t>
  </si>
  <si>
    <t>180</t>
  </si>
  <si>
    <t>93</t>
  </si>
  <si>
    <t>767660171.S</t>
  </si>
  <si>
    <t>Montáž hliníkovej vonkajšej žalúzie od šírky 240 cm do 480 cm a do  dĺžky 260 cm do podomietkovej schránky</t>
  </si>
  <si>
    <t>182</t>
  </si>
  <si>
    <t>611530059300.S</t>
  </si>
  <si>
    <t>Žalúzie exteriérové hliníkové, šxl 4800x2100 mm</t>
  </si>
  <si>
    <t>184</t>
  </si>
  <si>
    <t>95</t>
  </si>
  <si>
    <t>611530059000.S</t>
  </si>
  <si>
    <t>Žalúzie exteriérové hliníkové , šxl 4800x1800 mm</t>
  </si>
  <si>
    <t>186</t>
  </si>
  <si>
    <t>767661500.S</t>
  </si>
  <si>
    <t>Montáž interierovej žalúzie hliníkovej lamelovej štandardnej</t>
  </si>
  <si>
    <t>188</t>
  </si>
  <si>
    <t>97</t>
  </si>
  <si>
    <t>611530061500.S</t>
  </si>
  <si>
    <t>Bočné vedenie pre žalúzie, silikónové lanko</t>
  </si>
  <si>
    <t>190</t>
  </si>
  <si>
    <t>611530061300.S</t>
  </si>
  <si>
    <t>Žalúzie interiérové hliníkové, lamela šírky 18/25 mm, biela, bez vedenia (alebo ekvivalent)</t>
  </si>
  <si>
    <t>192</t>
  </si>
  <si>
    <t>998767103.S</t>
  </si>
  <si>
    <t>Presun hmôt pre kovové stavebné doplnkové konštrukcie v objektoch výšky nad 12 do 24 m</t>
  </si>
  <si>
    <t>194</t>
  </si>
  <si>
    <t xml:space="preserve">SO 01.1 d - SO 01.1 d) -OSTATNÉ PRÁCE </t>
  </si>
  <si>
    <t>Úroveň 3:</t>
  </si>
  <si>
    <t xml:space="preserve">SO 01.1 d-B - SO 01.1 d) -BÚRACIE PRÁCE </t>
  </si>
  <si>
    <t xml:space="preserve">    1 - Zemné práce   </t>
  </si>
  <si>
    <t xml:space="preserve">    2 - Zakladanie   </t>
  </si>
  <si>
    <t xml:space="preserve">767 - Konštrukcie doplnkové kovové   </t>
  </si>
  <si>
    <t xml:space="preserve">HZS - Hodinové zúčtovacie sadzby   </t>
  </si>
  <si>
    <t xml:space="preserve">Zemné práce   </t>
  </si>
  <si>
    <t>111201101.S</t>
  </si>
  <si>
    <t>Odstránenie krovín a stromov s koreňom s priemerom kmeňa do 100 mm, do 1000 m2</t>
  </si>
  <si>
    <t>111101101</t>
  </si>
  <si>
    <t>Odstránenie travín a tŕstia s príp. nutným premiestnením a s uložením na hromady do 50 m, pri celkovej ploche do 1000m2</t>
  </si>
  <si>
    <t>113107231.S</t>
  </si>
  <si>
    <t>Odstránenie krytu v ploche nad 200 m2 z betónu prostého, hr. vrstvy do 150 mm,  -0,22500t</t>
  </si>
  <si>
    <t>113107241.S</t>
  </si>
  <si>
    <t>Odstránenie krytu v ploche nad 200 m2 asfaltového, hr. vrstvy do 50 mm,  -0,12500t</t>
  </si>
  <si>
    <t>113152310.S</t>
  </si>
  <si>
    <t>Frézovanie asf. podkladu alebo krytu bez prek., plochy cez 500 do 1000 m2, pruh š. cez 0,5 m do 1 m, hr. do 30 mm  0,075 t</t>
  </si>
  <si>
    <t>113206111.S</t>
  </si>
  <si>
    <t>Vytrhanie obrúb betónových, s vybúraním lôžka, z krajníkov alebo obrubníkov stojatých,  -0,14500t</t>
  </si>
  <si>
    <t>119001411</t>
  </si>
  <si>
    <t>Dočasné zaistenie podzemného potrubia DN do 200</t>
  </si>
  <si>
    <t>119001422</t>
  </si>
  <si>
    <t>Dočasné zaistenie káblov a káblových tratí do 6 káblov</t>
  </si>
  <si>
    <t>119001801</t>
  </si>
  <si>
    <t>Ochranné zábradlie okolo výkopu, drevené výšky 1,10 m dvojtyčové</t>
  </si>
  <si>
    <t>122202209</t>
  </si>
  <si>
    <t>Príplatok za lepivosť horniny 3</t>
  </si>
  <si>
    <t>122201101</t>
  </si>
  <si>
    <t>Odkopávka a prekopávka nezapažená v hornine 3, do 100 m3</t>
  </si>
  <si>
    <t>130001101.S</t>
  </si>
  <si>
    <t>Príplatok k cenám za sťaženie výkopu v blízkosti podzemného vedenia alebo výbušbnín - pre všetky triedy</t>
  </si>
  <si>
    <t>130201001</t>
  </si>
  <si>
    <t>Výkop jamy a ryhy v obmedzenom priestore horn. tr.3 ručne</t>
  </si>
  <si>
    <t>130901122</t>
  </si>
  <si>
    <t>Búranie konštrukcií z prostého betónu prekladaného kameňom vo vykopávkach</t>
  </si>
  <si>
    <t>132211121.S</t>
  </si>
  <si>
    <t>Hĺbenie rýh šírky nad 600  do 1300 mm v  horninách tr. 3 súdržných - ručným náradím</t>
  </si>
  <si>
    <t>132211139.S</t>
  </si>
  <si>
    <t>Príplatok za lepivosť pri hĺbení rýh š nad 600 do 1300 mm ručným náradím v horninetr. 3</t>
  </si>
  <si>
    <t>162601102</t>
  </si>
  <si>
    <t>Vodorovné premiestnenie výkopku tr.1-4 do 5000 m</t>
  </si>
  <si>
    <t>167101102.S</t>
  </si>
  <si>
    <t>Nakladanie neuľahnutého výkopku z hornín tr.1-4 nad 100 do 1000 m3</t>
  </si>
  <si>
    <t>171201202.S</t>
  </si>
  <si>
    <t>Uloženie sypaniny na skládky nad 100 do 1000 m3</t>
  </si>
  <si>
    <t>171209002.S</t>
  </si>
  <si>
    <t>Poplatok za skládku - zemina a kamenivo (17 05) ostatné</t>
  </si>
  <si>
    <t>181101102.S</t>
  </si>
  <si>
    <t>Úprava pláne v zárezoch v hornine 1-4 so zhutnením</t>
  </si>
  <si>
    <t>183405212</t>
  </si>
  <si>
    <t>Výsev trávniku hydroosevom na hlušinu</t>
  </si>
  <si>
    <t>0057211200</t>
  </si>
  <si>
    <t>Trávové semeno - parková zmes</t>
  </si>
  <si>
    <t xml:space="preserve">Zakladanie   </t>
  </si>
  <si>
    <t>289902121.S</t>
  </si>
  <si>
    <t>Otlčenie alebo osekanie vrstiev betónu stien s hr. odsekanej vrstvy L do 80 mm,  -0,13800t</t>
  </si>
  <si>
    <t>289902221</t>
  </si>
  <si>
    <t>Otlčenie alebo osekanie vrstiev betónu líca klenieb s hr. odsekanej vrstvy L do 80 mm,  -0,13800t</t>
  </si>
  <si>
    <t>919735122.S</t>
  </si>
  <si>
    <t>Rezanie existujúceho betónového krytu alebo podkladu hĺbky nad 50 do 100 mm</t>
  </si>
  <si>
    <t>919735125.S</t>
  </si>
  <si>
    <t>Rezanie existujúceho betónového krytu alebo podkladu hĺbky nad 200 do 250 mm</t>
  </si>
  <si>
    <t>938571031</t>
  </si>
  <si>
    <t>Otryskanie degradovaného betónu pieskom</t>
  </si>
  <si>
    <t>938902311</t>
  </si>
  <si>
    <t>Čistenie betónového podkladu vysokotlakovým vodným lúčom do hrúbky 5 mm - stropov</t>
  </si>
  <si>
    <t>938902312</t>
  </si>
  <si>
    <t>Čistenie betónového podkladu vysokotlakovým vodným lúčom do hrúbky 5 mm - stien</t>
  </si>
  <si>
    <t>965081812.S</t>
  </si>
  <si>
    <t>Búranie dlažieb, z kamen., cement., terazzových, čadičových alebo keramických, hr. nad 10 mm,  -0,06500t</t>
  </si>
  <si>
    <t>971033341.S</t>
  </si>
  <si>
    <t>Vybúranie otvoru v murive tehl. plochy do 0,09 m2 hr. do 300 mm,  -0,05700t</t>
  </si>
  <si>
    <t>971033441.S</t>
  </si>
  <si>
    <t>Vybúranie otvoru v murive tehl. plochy do 0,25 m2 hr. do 300 mm,  -0,14600t</t>
  </si>
  <si>
    <t>971033541.S</t>
  </si>
  <si>
    <t>Vybúranie otvorov v murive tehl. plochy do 1 m2 hr. do 300 mm,  -1,87500t</t>
  </si>
  <si>
    <t>971033641.S</t>
  </si>
  <si>
    <t>Vybúranie otvorov v murive tehl. plochy do 4 m2 hr. do 300 mm,  -1,87500t</t>
  </si>
  <si>
    <t>972054241.S</t>
  </si>
  <si>
    <t>Vybúranie otvoru v stropoch a klenbách železob. plochy do 0,09 m2, hr. nad 120 mm,  -0,03200t</t>
  </si>
  <si>
    <t>976071111</t>
  </si>
  <si>
    <t>Vybúranie kovových madiel a zábradlí,  -0,03700t</t>
  </si>
  <si>
    <t>978015261.S</t>
  </si>
  <si>
    <t>Otlčenie omietok vonkajších priečelí jednoduchých, s vyškriabaním škár, očistením muriva, v rozsahu do 50 %,  -0,02900t</t>
  </si>
  <si>
    <t>978059631.S</t>
  </si>
  <si>
    <t>Odsekanie a odobratie obkladov stien z obkladačiek vonkajších vrátane podkladovej omietky nad 2 m2,  -0,08900t</t>
  </si>
  <si>
    <t>978071211</t>
  </si>
  <si>
    <t>Odsekanie a odstránenie izolácie lepenkovej zvislej,  -0,07300t</t>
  </si>
  <si>
    <t>978071251.S</t>
  </si>
  <si>
    <t>Odsekanie a odstránenie hydroizolácie vodorovnej,  -0,07300t</t>
  </si>
  <si>
    <t>981511114</t>
  </si>
  <si>
    <t>Demolácia konštrukcií objektov, vykonávaná postupným rozoberaním z ocele a železobetónu,  -2,41000t</t>
  </si>
  <si>
    <t>979011201.S</t>
  </si>
  <si>
    <t>Plastový sklz na stavebnú sutinu výšky do 10 m</t>
  </si>
  <si>
    <t>979011202.S</t>
  </si>
  <si>
    <t>Príplatok k cene za každý ďalší meter výšky</t>
  </si>
  <si>
    <t>979011232.S</t>
  </si>
  <si>
    <t>Demontáž sklzu na stavebnú sutinu výšky do 20 m</t>
  </si>
  <si>
    <t>979089012.S</t>
  </si>
  <si>
    <t>Poplatok za skládku - betón, tehly, dlaždice (17 01) ostatné</t>
  </si>
  <si>
    <t>979089211.S</t>
  </si>
  <si>
    <t>Poplatok za skládku - bitúmenové zmesi, uhoľný decht, dechtové výrobky (17 03), nebezpečné</t>
  </si>
  <si>
    <t>979089312.S</t>
  </si>
  <si>
    <t>Poplatok za skládku - kovy (meď, bronz, mosadz atď.) (17 04 ), ostatné</t>
  </si>
  <si>
    <t>998981123.S</t>
  </si>
  <si>
    <t>Presun hmôt na demoláciu objektov bez obmedzenia vykonávanú postupným rozoberaním výšky do 21 m</t>
  </si>
  <si>
    <t>767584811.S</t>
  </si>
  <si>
    <t>Demontáž mriežky vzduchotechnickej,  -0,00100t</t>
  </si>
  <si>
    <t>767914810.S</t>
  </si>
  <si>
    <t>Demontáž oplotenia rámového na oceľové stĺpiky, výšky do 1 m,  -0,00900t</t>
  </si>
  <si>
    <t>767914830</t>
  </si>
  <si>
    <t>Demontáž oplotenia rámového na oceľové stĺpiky, výšky nad 1 do 2 m,  -0,00900t</t>
  </si>
  <si>
    <t>767920840.S</t>
  </si>
  <si>
    <t>Demontáž vrát a vrátok na oplotenie s plochou jednotlivo nad 6 do 10 m2,  -0,28500t</t>
  </si>
  <si>
    <t>767996801</t>
  </si>
  <si>
    <t>Demontáž ostatných doplnkov stavieb s hmotnosťou jednotlivých dielov konštrukcií do 50 kg,  -0,00100t</t>
  </si>
  <si>
    <t>767996802</t>
  </si>
  <si>
    <t>Demontáž ostatných doplnkov stavieb s hmotnosťou jednotlivých dielov konštr. nad 50 do 100 kg,  -0,00100t</t>
  </si>
  <si>
    <t>712300833</t>
  </si>
  <si>
    <t>Odstránenie povlakovej krytiny na strechách plochých 10° trojvrstvovej,  -0,01400t</t>
  </si>
  <si>
    <t>712300841.S</t>
  </si>
  <si>
    <t>Odstránenie povlakovej krytiny na strechách plochých do 10° machu,  -0,00200t</t>
  </si>
  <si>
    <t>713000018</t>
  </si>
  <si>
    <t>Odstránenie tepelnej izolácie stropov lepenej z polystyrénu hr. do 10 cm -0,00798t</t>
  </si>
  <si>
    <t>764334850</t>
  </si>
  <si>
    <t>Demontáž lemovania múrov na plochých strechách vrátane krycieho plechu nadmúroviek rš 540 mm,  -0,00320t</t>
  </si>
  <si>
    <t>764339810.S</t>
  </si>
  <si>
    <t>Demontáž lemovania komínov na vlnitej alebo hladkej krytine v ploche, so sklonom do 30°  -0,00720t</t>
  </si>
  <si>
    <t>764345831</t>
  </si>
  <si>
    <t>Demontáž ostatných prkov kusových, ventilačný nadstavec so sklonom do 30°, D do 150 mm,  -0,00303t</t>
  </si>
  <si>
    <t>764351836</t>
  </si>
  <si>
    <t>Demontáž háka so sklonom žľabu do 30°  -0,00009t</t>
  </si>
  <si>
    <t>764352820</t>
  </si>
  <si>
    <t>Demontáž žľabov pododkvapových polkruhových so sklonom do 30st. rš 400 a 500 mm,  -0,00445t</t>
  </si>
  <si>
    <t>764359841</t>
  </si>
  <si>
    <t>Demontáž kotlíka zberného na plochej streche,  -0,00516t</t>
  </si>
  <si>
    <t>764394821</t>
  </si>
  <si>
    <t>Demontáž podkladového pásu rš 330 a 400 mm,  -0,00021t</t>
  </si>
  <si>
    <t>764410850.S</t>
  </si>
  <si>
    <t>Demontáž oplechovania parapetov rš od 100 do 330 mm,  -0,00135t</t>
  </si>
  <si>
    <t>764430810</t>
  </si>
  <si>
    <t>Demontáž oplechovania múrov a nadmuroviek rš do 250 mm,  -0,00142t</t>
  </si>
  <si>
    <t>764430840</t>
  </si>
  <si>
    <t>Demontáž oplechovania múrov a nadmuroviek rš od 330 do 500 mm,  -0,00230t</t>
  </si>
  <si>
    <t>764453844</t>
  </si>
  <si>
    <t>Demontáž odpadového kolena horného dvojitého 120 a 150 mm,  -0,00290t</t>
  </si>
  <si>
    <t>764453881</t>
  </si>
  <si>
    <t>Demontáž odpadového výpustu vody kruhového,  -0,00020t</t>
  </si>
  <si>
    <t>764454802</t>
  </si>
  <si>
    <t>Demontáž odpadových rúr kruhových, s priemerom 150 mm,  -0,00285t</t>
  </si>
  <si>
    <t>HZS-004</t>
  </si>
  <si>
    <t>Nešpecifikované práce - demontáž exist. klampiarských prvkov</t>
  </si>
  <si>
    <t>hod</t>
  </si>
  <si>
    <t>766694981.S</t>
  </si>
  <si>
    <t>Demontáž parapetnej dosky drevenej šírky do 300 mm, -0,006t</t>
  </si>
  <si>
    <t>HZS</t>
  </si>
  <si>
    <t xml:space="preserve">Hodinové zúčtovacie sadzby   </t>
  </si>
  <si>
    <t>HZS001</t>
  </si>
  <si>
    <t>Demontáž bleskozvodu na streche a fasáde</t>
  </si>
  <si>
    <t>262144</t>
  </si>
  <si>
    <t>HZS002</t>
  </si>
  <si>
    <t>Geodetické práce - vykonávané pred výstavbou a vykonávané v priebehu výstavby;  určenie priebehu nadzemného alebo podzemného existujúceho aj plánovaného vedenia; vytýčenie staveniska, výškové merania</t>
  </si>
  <si>
    <t xml:space="preserve">SO 01.1 d-N - SO 01.1 d) -NOVÉ KONŠTRUKCIE </t>
  </si>
  <si>
    <t xml:space="preserve">    4 - Vodorovné konštrukcie   </t>
  </si>
  <si>
    <t xml:space="preserve">    721 - Vonkajšia kanalizácia   </t>
  </si>
  <si>
    <t xml:space="preserve">    769 - Montáž vzduchotechnických zariadení   </t>
  </si>
  <si>
    <t xml:space="preserve">    771 - Podlahy z dlaždíc   </t>
  </si>
  <si>
    <t xml:space="preserve">    783 - Dokončovacie práce - nátery   </t>
  </si>
  <si>
    <t xml:space="preserve">M - Práce a dodávky M   </t>
  </si>
  <si>
    <t xml:space="preserve">    33-M - Montáže dopravných zariadení, skladových zariadení a váh   </t>
  </si>
  <si>
    <t>174101002</t>
  </si>
  <si>
    <t>Zásyp sypaninou so zhutnením jám, šachiet, rýh, zárezov alebo okolo objektov nad 100 do 1000 m3</t>
  </si>
  <si>
    <t>181201102</t>
  </si>
  <si>
    <t>Úprava pláne v násypoch v hornine 1-4 so zhutnením</t>
  </si>
  <si>
    <t>275313612.S</t>
  </si>
  <si>
    <t>Betón základových pätiek, prostý tr. C 20/25</t>
  </si>
  <si>
    <t>317121102.S</t>
  </si>
  <si>
    <t>Montáž prefabrikovaného prekladu pre svetlosť otvoru nad 1050 do 1800 mm</t>
  </si>
  <si>
    <t>596460000560</t>
  </si>
  <si>
    <t>Keramický spriahnutý preklad POROTHERM KP 14,5, lxšxv 1500x145x85 mm   alebo ekvivalent</t>
  </si>
  <si>
    <t>317121103.S</t>
  </si>
  <si>
    <t>Montáž prefabrikovaného prekladu pre svetlosť otvoru nad 1800 do 3750 mm</t>
  </si>
  <si>
    <t>593210000_PC</t>
  </si>
  <si>
    <t>Preklad železobetónový KPN 350; 350/120/65 P, lxšxv 3490x120x65 mm, plný   alebo ekvivalent</t>
  </si>
  <si>
    <t xml:space="preserve">Vodorovné konštrukcie   </t>
  </si>
  <si>
    <t>411391026.S</t>
  </si>
  <si>
    <t>Sanácia stropov a prievlakov uhlíkovými lamelami lepených na povrch, modul pružnosti lamely nad 210 kN/mm2, rozmer 120/1,4 mm</t>
  </si>
  <si>
    <t>430321414.S</t>
  </si>
  <si>
    <t>Schodiskové konštrukcie, betón železový tr. C 25/30</t>
  </si>
  <si>
    <t>430362021.S</t>
  </si>
  <si>
    <t>Výstuž schodiskových konštrukcií zo zváraných sietí z drôtov typu KARI</t>
  </si>
  <si>
    <t>564231111</t>
  </si>
  <si>
    <t>Podklad alebo podsyp zo štrkopiesku s rozprestretím, vlhčením a zhutnením po zhutnení hr.100 mm</t>
  </si>
  <si>
    <t>564750211</t>
  </si>
  <si>
    <t>Podklad alebo kryt z kameniva hrubého drveného veľ. 0-32 mm s rozprestretím a zhutnením hr. 150 mm</t>
  </si>
  <si>
    <t>564851111.S</t>
  </si>
  <si>
    <t>Podklad zo štrkodrviny s rozprestretím a zhutnením, po zhutnení hr. 150 mm</t>
  </si>
  <si>
    <t>564861111</t>
  </si>
  <si>
    <t>Podklad zo štrkodrviny 0/63 s rozprestrením a zhutnením, hr.po zhutnení 200 mm</t>
  </si>
  <si>
    <t>567123114.S</t>
  </si>
  <si>
    <t>Podklad z kameniva stmeleného cementom, s rozprestrenm a zhutnením CBGM C 5/6, po zhutnení hr. 100 mm</t>
  </si>
  <si>
    <t>581114113</t>
  </si>
  <si>
    <t>Kryt z betónu prostého C 25/30 komunikácií pre peších hr. 100 mm</t>
  </si>
  <si>
    <t>596911141.S</t>
  </si>
  <si>
    <t>Kladenie betónovej zámkovej dlažby komunikácií pre peších hr. 60 mm pre peších do 50 m2 so zriadením lôžka z kameniva hr. 30 mm</t>
  </si>
  <si>
    <t>592460017700</t>
  </si>
  <si>
    <t>Dlažba betónová SEMMELROCK CITYTOP systémová bez fázy - nehlučná, rozmer 100x200x60 mm, sivá   alebo ekvivalent</t>
  </si>
  <si>
    <t>611465113.S</t>
  </si>
  <si>
    <t>Vnútorný sanačný systém stropov, sanačný prednástrek cementový, krytie 100%</t>
  </si>
  <si>
    <t>611466161.S</t>
  </si>
  <si>
    <t>Vnútorný sanačný systém stropov bezcementový, sanačná omietka, hr. 10 mm</t>
  </si>
  <si>
    <t>611466213.S</t>
  </si>
  <si>
    <t>Vnútorný sanačný systém stropov, stierka, hr. 3 mm</t>
  </si>
  <si>
    <t>612465281.S</t>
  </si>
  <si>
    <t>Vnútorný sanačný systém stien, vodný roztok pre ošetrenie muriva poškodeného soľami, 1 vrstva</t>
  </si>
  <si>
    <t>612465311.S</t>
  </si>
  <si>
    <t>Vnútorný sanačný systém stien s obsahom cementu, kompletný systém, hr. cca 45 mm</t>
  </si>
  <si>
    <t>617472001.S</t>
  </si>
  <si>
    <t>Oprava a utesnenie trhlín vodostav. betónov a betónov objektov kryštalickou hydroizolačnou hmotou ručne, zemná vlhkosť, 1 vrstva hr. 10 mm</t>
  </si>
  <si>
    <t>622454521.S</t>
  </si>
  <si>
    <t>Oprava vonk.omietok cementových v množstve opravovanej plochy do 50% štukových hladených</t>
  </si>
  <si>
    <t>622462402</t>
  </si>
  <si>
    <t>Vonkajšia sanačná omietka stien BAUMIT Sanova prednástrek, krytie 100% alebo ekvivalent</t>
  </si>
  <si>
    <t>622462411</t>
  </si>
  <si>
    <t>Vonkajšia sanačná omietka stien BAUMIT Sanova trasová omietka WTA, hr. 20 mm alebo ekvivalent</t>
  </si>
  <si>
    <t>622463257</t>
  </si>
  <si>
    <t>Ochrana, čistenie a sanácia konštrukcií Weber - Terranova, saponát na čistenie fasády, weber E709  alebo ekvivalent</t>
  </si>
  <si>
    <t>631362412.S</t>
  </si>
  <si>
    <t>Výstuž zo sietí KARI, priemer drôtu 5/5 mm, veľkosť oka 150x150 mm</t>
  </si>
  <si>
    <t>632451021</t>
  </si>
  <si>
    <t>Vyrovnávací poter muriva MC 15 hr 20 mm</t>
  </si>
  <si>
    <t>632451605.S</t>
  </si>
  <si>
    <t>Ochranný antikorózny náter na báze cementu s PP vláknami na výstuž</t>
  </si>
  <si>
    <t>632451622.S</t>
  </si>
  <si>
    <t>Sanácia betónovej konštrukcie opravnou (reprofilačnou) maltou na betón a murivo hr. 10 mm</t>
  </si>
  <si>
    <t>632451660.S</t>
  </si>
  <si>
    <t>Sanácia betónovej konštrukcie hrubou opravnou (reprofilačnou) maltou na betón hr. 30 mm</t>
  </si>
  <si>
    <t>632452213.S</t>
  </si>
  <si>
    <t>Cementový poter, pevnosti v tlaku 20 MPa, hr. 20 mm</t>
  </si>
  <si>
    <t>916362112.S</t>
  </si>
  <si>
    <t>Osadenie cestného obrubníka betónového stojatého do lôžka z betónu prostého tr. C 16/20 s bočnou oporou</t>
  </si>
  <si>
    <t>592170002100.S</t>
  </si>
  <si>
    <t>Obrubník cestný, lxšxv 1000x100x200 mm, skosenie 15/15 mm</t>
  </si>
  <si>
    <t>917862111</t>
  </si>
  <si>
    <t>Osadenie chodník. obrubníka betónového stojatého do lôžka z betónu prosteho tr. C 16/20 s bočnou oporou</t>
  </si>
  <si>
    <t>592170001700</t>
  </si>
  <si>
    <t>Obrubník parkový, lxšxv 1000x50x200 mm</t>
  </si>
  <si>
    <t>998223011.S</t>
  </si>
  <si>
    <t>Presun hmôt pre pozemné komunikácie s krytom dláždeným (822 2.3, 822 5.3) akejkoľvek dĺžky objektu</t>
  </si>
  <si>
    <t>Zhotovenie  izolácie proti zemnej vlhkosti vodorovne, separačná fólia na sucho</t>
  </si>
  <si>
    <t>Separačná geotextília polypropylénová netkaná 300 g/m2</t>
  </si>
  <si>
    <t>713111135.S</t>
  </si>
  <si>
    <t>Montáž tepelnej izolácie stropov rebrových minerálnou vlnou, spodkom prilepením</t>
  </si>
  <si>
    <t>631460000900.S</t>
  </si>
  <si>
    <t>Doska (lamela) z minerálnej vlny hr. 100 mm CTL C1 Thermal, pre stropy   alebo ekvivalent</t>
  </si>
  <si>
    <t>713112125.S</t>
  </si>
  <si>
    <t>Montáž tepelnej izolácie dilatácie stropov rovných polystyrénom, prilepením</t>
  </si>
  <si>
    <t>283750002600.S</t>
  </si>
  <si>
    <t>Doska XPS 300 hr. 200 mm, dilatácie podlahy strechy</t>
  </si>
  <si>
    <t>283720011600.S</t>
  </si>
  <si>
    <t>Doska fasádna EPS F hr. 20 mm so zníženou nasiakavosťou, pre dilatáciu sokla</t>
  </si>
  <si>
    <t>721</t>
  </si>
  <si>
    <t xml:space="preserve">Vonkajšia kanalizácia   </t>
  </si>
  <si>
    <t>721242130.S</t>
  </si>
  <si>
    <t>Montáž lapača strešných splavenín plastového z PP s kĺbom, lapacím košom a zápachovou uzávierkou DN 110/125</t>
  </si>
  <si>
    <t>286630056700.S</t>
  </si>
  <si>
    <t>Lapač strešných splavenín pre PVC vpuste</t>
  </si>
  <si>
    <t>286630056900.S</t>
  </si>
  <si>
    <t>Lapač lístia pre vpuste</t>
  </si>
  <si>
    <t>998721103.S</t>
  </si>
  <si>
    <t>Presun hmôt pre vnútornú kanalizáciu v objektoch výšky nad 12 do 24 m</t>
  </si>
  <si>
    <t>764171271</t>
  </si>
  <si>
    <t>Krytina poplast. plechu - lemovanie VZT na ploche</t>
  </si>
  <si>
    <t>764171477.S</t>
  </si>
  <si>
    <t>Lemovanie múru bočné pri obvodovom múre, r.š. 350 mm</t>
  </si>
  <si>
    <t>764171845</t>
  </si>
  <si>
    <t>Krytina  - odkvapové lemovanie, sklon strechy do 30°</t>
  </si>
  <si>
    <t>764357503.S</t>
  </si>
  <si>
    <t>Žľaby z poplastovaného plechu,  zaatikové bez hákov r.š. 1300 mm</t>
  </si>
  <si>
    <t>764359221.S</t>
  </si>
  <si>
    <t>Kotlík žľabový oválny pozink farebný, rozmer (r.š./D) 330/90 mm</t>
  </si>
  <si>
    <t>764430510.S</t>
  </si>
  <si>
    <t>Oplechovanie muriva a atík z poplastovaného plechu, vrátane rohov r.š. 330 mm</t>
  </si>
  <si>
    <t>764430550.S</t>
  </si>
  <si>
    <t>Oplechovanie muriva a atík z poplastovaného plechu, vrátane rohov r.š. 750 mm</t>
  </si>
  <si>
    <t>764430560.S</t>
  </si>
  <si>
    <t>Oplechovanie muriva a atík z poplastovaného plechu, vrátane rohov r.š. 900 mm</t>
  </si>
  <si>
    <t>764430561.S</t>
  </si>
  <si>
    <t>Oplechovanie muriva a atík z poplastovaného plechu, vrátane rohov r.š. 850 mm</t>
  </si>
  <si>
    <t>7644414-R</t>
  </si>
  <si>
    <t>Hranatý chrlič  TWC 150/150 mm s intgrovanou manžetou pre bočný odpad cez atiku z PVC  dĺžky do 500 mm, ozn. K6</t>
  </si>
  <si>
    <t>764454455.S</t>
  </si>
  <si>
    <t>Zvodové rúry z pozinkovaného farbeného PZf plechu,vrátane lemov so zaústením, manžiet, kolien, vpustov vody a prechodových kusov, kruhové priemer 150 mm, ozn.K8</t>
  </si>
  <si>
    <t>764546215.S</t>
  </si>
  <si>
    <t>Montáž krycej lišty dilatácie podláh z medeného Cu plechu, r.š. 450 mm, mechanicky kotvenej</t>
  </si>
  <si>
    <t>196210002200.S</t>
  </si>
  <si>
    <t>Krycia lišta - hladká medená, hrúbka 1,00 mm</t>
  </si>
  <si>
    <t>764751112.S</t>
  </si>
  <si>
    <t>Zvodová rúra kruhová pozink farebný vrátane príslušenstva, priemer 100 mm</t>
  </si>
  <si>
    <t>764751132.S</t>
  </si>
  <si>
    <t>Koleno zvodovej rúry pozink farebný, priemer 100 mm</t>
  </si>
  <si>
    <t>764751142.S</t>
  </si>
  <si>
    <t>Koleno výtokové zvodovej rúry pozink farebný, priemer 100 mm</t>
  </si>
  <si>
    <t>764751143.S</t>
  </si>
  <si>
    <t>Koleno výtokové zvodovej rúry pozink farebný, priemer 125 mm</t>
  </si>
  <si>
    <t>764751171.S</t>
  </si>
  <si>
    <t>Zachytávač nečistôt plastový vo farbe, priemer do 100 mm</t>
  </si>
  <si>
    <t>764761122.S</t>
  </si>
  <si>
    <t>Žľab pododkvapový polkruhový pozink farebný vrátane čela, hákov, rohov, kútov, r.š. 300 mm</t>
  </si>
  <si>
    <t>764761235</t>
  </si>
  <si>
    <t>Žľabový kotlík k štvorhranným žľabom rozmer D 150 mm Lindab</t>
  </si>
  <si>
    <t>764761241.S</t>
  </si>
  <si>
    <t>Filtračná vložka proti zaneseniu lístia do kotlíka nerezová, priemer 100 mm</t>
  </si>
  <si>
    <t>767163100.S</t>
  </si>
  <si>
    <t>Montáž zábradlia nerezové na terasy a Lodžie, výplň rebrovanie, kotvenie do múrika</t>
  </si>
  <si>
    <t>553520001300.S</t>
  </si>
  <si>
    <t>Zábradlie nerezové, vertikálna výplň nerez, madlo kruhové, výška  od350 do 900 mm, kotvenie do múrika, podľa popisu vo výpise stavebných prvkov</t>
  </si>
  <si>
    <t>553520001301.S</t>
  </si>
  <si>
    <t>Zábradlie nerezové, vertikálna výplň nerez, madlo kruhové, výška  do 1200 mm, kotvenie do podlahy, podľa popisu vo výpise stavebných prvkov</t>
  </si>
  <si>
    <t>767165110.S</t>
  </si>
  <si>
    <t>Montáž zábradlia rovného montáž madiel z rúrok alebo tenkostenných profilov skrutkovaním</t>
  </si>
  <si>
    <t>553520003500.S</t>
  </si>
  <si>
    <t>Madlo schodiskové pre kotvenie na stenu, nerezové</t>
  </si>
  <si>
    <t>767833100</t>
  </si>
  <si>
    <t>Montáž rebríkov do muriva s bočnicami z profilovej ocele, z rúrok alebo z tenkostenných profilov</t>
  </si>
  <si>
    <t>5539545600</t>
  </si>
  <si>
    <t>Rebrík vonkajší  s ochranným košom a prírubou</t>
  </si>
  <si>
    <t>767914130.S</t>
  </si>
  <si>
    <t>Montáž oplotenia rámového, na oceľové stĺpiky, vo výške od 1,1 do 2,0 m;podľa popisu vo výpise stavebných prvkov</t>
  </si>
  <si>
    <t>767920240.S</t>
  </si>
  <si>
    <t>Montáž brán a vrátok k oploteniu osadzovaných na stĺpiky oceľové, s plochou jednotlivo nad 6 do 8 m2</t>
  </si>
  <si>
    <t>5534100573_PC</t>
  </si>
  <si>
    <t>Brána oceľová dvojkrídlová 4400x1600 mmpodľa ;popisu vo výpise stavebných prvkov</t>
  </si>
  <si>
    <t>767995106.S</t>
  </si>
  <si>
    <t>Montáž ostatných atypických kovových stavebných doplnkových konštrukcií  do 250 kg</t>
  </si>
  <si>
    <t>767995200.S</t>
  </si>
  <si>
    <t>Výroba atypického výrobku - mreže</t>
  </si>
  <si>
    <t>767995205.S</t>
  </si>
  <si>
    <t>Výroba atypického zábradlia rovného z profilovanej ocele; podľa popisu vo výpise stavebných prvkov</t>
  </si>
  <si>
    <t>769</t>
  </si>
  <si>
    <t xml:space="preserve">Montáž vzduchotechnických zariadení   </t>
  </si>
  <si>
    <t>769036015.S</t>
  </si>
  <si>
    <t>Montáž protidažďovej žalúzie prierezu 0.284-0.315 m2</t>
  </si>
  <si>
    <t>429720056300.PC</t>
  </si>
  <si>
    <t>Žalúzia protidažďová hliniková s 25 mm rámom, šxv 600x500 mm</t>
  </si>
  <si>
    <t>429720037200.PC</t>
  </si>
  <si>
    <t>Žalúzia protidažďová D 500 mm, hliníková s rámom</t>
  </si>
  <si>
    <t>769036027.S</t>
  </si>
  <si>
    <t>Montáž protidažďovej žalúzie prierezu 0.504-0.600 m2</t>
  </si>
  <si>
    <t>429720048700.PC</t>
  </si>
  <si>
    <t>Žalúzia protidažďová hliniková s 25 mm rámom, šxv 1800x250 mm</t>
  </si>
  <si>
    <t>429720050300.PC</t>
  </si>
  <si>
    <t>Žalúzia protidažďová hliniková s 25 mm rámom, šxv 1500x250 mm</t>
  </si>
  <si>
    <t>429720051900.PC</t>
  </si>
  <si>
    <t>Žalúzia protidažďová hliniková s 25 mm rámom, šxv 1200x500 mm</t>
  </si>
  <si>
    <t>429720063200.PC</t>
  </si>
  <si>
    <t>Žalúzia protidažďová hliniková s 25 mm rámom, šxv 1000x500 mm</t>
  </si>
  <si>
    <t>429720064800.PC</t>
  </si>
  <si>
    <t>Žalúzia protidažďová hliniková s 25 mm rámom, šxv 1100x600 mm</t>
  </si>
  <si>
    <t>196</t>
  </si>
  <si>
    <t>769036036.S</t>
  </si>
  <si>
    <t>Montáž protidažďovej žalúzie prierezu 0.810-1.200 m2</t>
  </si>
  <si>
    <t>198</t>
  </si>
  <si>
    <t>429720062000.S</t>
  </si>
  <si>
    <t>Žalúzia protidažďová hliniková s 25 mm rámom, šxv 1000x1000 mm</t>
  </si>
  <si>
    <t>200</t>
  </si>
  <si>
    <t>101</t>
  </si>
  <si>
    <t>998769203</t>
  </si>
  <si>
    <t>Presun hmôt pre montáž vzduchotechnických zariadení v stavbe (objekte) výšky nad 7 do 24 m</t>
  </si>
  <si>
    <t>%</t>
  </si>
  <si>
    <t>202</t>
  </si>
  <si>
    <t>771</t>
  </si>
  <si>
    <t xml:space="preserve">Podlahy z dlaždíc   </t>
  </si>
  <si>
    <t>771275308.S</t>
  </si>
  <si>
    <t>Montáž obkladov schodiskových stupňov dlaždicami do flexibilného tmelu veľ. 300 x 600 mm</t>
  </si>
  <si>
    <t>204</t>
  </si>
  <si>
    <t>103</t>
  </si>
  <si>
    <t>59764000850-R</t>
  </si>
  <si>
    <t>Schodovka exteriérová mrazuvzorná  keramická, lxvxhr 298x598x10 mm s drážkami a prednou zaoblenou hranou s trvalou impregráciou, tr. R10</t>
  </si>
  <si>
    <t>206</t>
  </si>
  <si>
    <t>771541220.S</t>
  </si>
  <si>
    <t>Montáž podláh z dlaždíc gres kladených do tmelu flexibil. veľ. 300 x 600 mm</t>
  </si>
  <si>
    <t>208</t>
  </si>
  <si>
    <t>105</t>
  </si>
  <si>
    <t>5977400021-R</t>
  </si>
  <si>
    <t>Dlaždice keramické mrazuvzdorné, lxvxhr 298x598x10 mm, gresové neglazované,  s protišmykovou úpravou s tvarovou  impregráciou, tr.R10</t>
  </si>
  <si>
    <t>210</t>
  </si>
  <si>
    <t>783</t>
  </si>
  <si>
    <t xml:space="preserve">Dokončovacie práce - nátery   </t>
  </si>
  <si>
    <t>783222100</t>
  </si>
  <si>
    <t>Nátery kov.stav.doplnk.konštr. syntetické farby šedej na vzduchu schnúce dvojnásobné - 70µm</t>
  </si>
  <si>
    <t>212</t>
  </si>
  <si>
    <t>107</t>
  </si>
  <si>
    <t>783226100</t>
  </si>
  <si>
    <t>Nátery kov.stav.doplnk.konštr. syntetické na vzduchu schnúce základný - 35µm</t>
  </si>
  <si>
    <t>214</t>
  </si>
  <si>
    <t xml:space="preserve">Práce a dodávky M   </t>
  </si>
  <si>
    <t>33-M</t>
  </si>
  <si>
    <t xml:space="preserve">Montáže dopravných zariadení, skladových zariadení a váh   </t>
  </si>
  <si>
    <t>3303PC001</t>
  </si>
  <si>
    <t>Zvislá schodisková plošina pre osoby na indvalidnom vozíku nosnosť 300 kg, zdvih do 1,5 m, typ MPR, montáž</t>
  </si>
  <si>
    <t>216</t>
  </si>
  <si>
    <t>109</t>
  </si>
  <si>
    <t>500PC001</t>
  </si>
  <si>
    <t>Konštrukcia schodiskovej plošiny pre ZTP; MPR s príslušenstvom</t>
  </si>
  <si>
    <t>256</t>
  </si>
  <si>
    <t>218</t>
  </si>
  <si>
    <t>998933203</t>
  </si>
  <si>
    <t>Presun hmôt pre montáž doprav., skladových zariad. a váh v stavbách (objektoch) výšky nad 7 do 24 m</t>
  </si>
  <si>
    <t>220</t>
  </si>
  <si>
    <t>111</t>
  </si>
  <si>
    <t>Montáž prvkov na  fasáde</t>
  </si>
  <si>
    <t>222</t>
  </si>
  <si>
    <t xml:space="preserve">SO 01.1 d-ZTI - SO 01.1 d) -ZDRAVOTECHNIKA </t>
  </si>
  <si>
    <t xml:space="preserve">    722 - Zdravotechnika - vnútorný vodovod   </t>
  </si>
  <si>
    <t xml:space="preserve">    724 - Zdravotechnika - strojné vybavenie   </t>
  </si>
  <si>
    <t xml:space="preserve">    732 - Ústredné kúrenie - strojovne   </t>
  </si>
  <si>
    <t>713482111.S</t>
  </si>
  <si>
    <t>Montáž trubíc z PE, hr.do 15 mm,vnút.priemer do 38 mm</t>
  </si>
  <si>
    <t>283310002800</t>
  </si>
  <si>
    <t>Izolačná PE trubica TUBOLIT DG 20x13 mm (d potrubia x hr. izolácie), nadrezaná, AZ FLEX   alebo ekvivalent</t>
  </si>
  <si>
    <t>283310003000</t>
  </si>
  <si>
    <t>Izolačná PE trubica TUBOLIT DG 25x13 mm (d potrubia x hr. izolácie), nadrezaná, AZ FLEX   alebo ekvivalent</t>
  </si>
  <si>
    <t>283310003100</t>
  </si>
  <si>
    <t>Izolačná PE trubica 28x13 mm (d potrubia x hr. izolácie)</t>
  </si>
  <si>
    <t>283310003200</t>
  </si>
  <si>
    <t>Izolačná PE trubica 32x13 mm (d potrubia x hr. izolácie)</t>
  </si>
  <si>
    <t>283310003300</t>
  </si>
  <si>
    <t>Izolačná PE trubica TUBOLIT DG 35x13 mm (d potrubia x hr. izolácie), nadrezaná, AZ FLEX   alebo ekvivalent</t>
  </si>
  <si>
    <t>713482112.S</t>
  </si>
  <si>
    <t>Montáž trubíc z PE, hr.do 15 mm,vnút.priemer 39-70 mm</t>
  </si>
  <si>
    <t>283310003500</t>
  </si>
  <si>
    <t>Izolačná PE trubica TUBOLIT DG 42x13 mm (d potrubia x hr. izolácie), nadrezaná, AZ FLEX   alebo ekvivalent</t>
  </si>
  <si>
    <t>283310003800</t>
  </si>
  <si>
    <t>Izolačná PE trubica TUBOLIT DG 54x13 mm (d potrubia x hr. izolácie), nadrezaná, AZ FLEX   alebo ekvivalent</t>
  </si>
  <si>
    <t>713482121.S</t>
  </si>
  <si>
    <t>Montáž trubíc z PE, hr.15-20 mm,vnút.priemer do 38 mm</t>
  </si>
  <si>
    <t>283310004700</t>
  </si>
  <si>
    <t>Izolačná PE trubica TUBOLIT DG 22x20 mm (d potrubia x hr. izolácie), nadrezaná, AZ FLEX   alebo ekvivalent</t>
  </si>
  <si>
    <t>283310004800</t>
  </si>
  <si>
    <t>Izolačná PE trubica 28x20 mm (d potrubia x hr. izolácie)</t>
  </si>
  <si>
    <t>713482132.S</t>
  </si>
  <si>
    <t>Montáž trubíc z PE, hr.30 mm,vnút.priemer 39-70 mm</t>
  </si>
  <si>
    <t>283310006400</t>
  </si>
  <si>
    <t>Izolačná PE trubica 35x30 mm (d potrubia x hr. izolácie)</t>
  </si>
  <si>
    <t>283310006500</t>
  </si>
  <si>
    <t>Izolačná PE trubica TUBOLIT DG 42x30 mm (d potrubia x hr. izolácie), rozrezaná, AZ FLEX   alebo ekvivalent</t>
  </si>
  <si>
    <t>7135307251</t>
  </si>
  <si>
    <t>Protipožiarny prestup cez strop (ZTI) (Protipožiarny napeňujúci pás-2m, Protipožiarna doska s minerálnej vlny s náterom 0,5 m2, Tmel protipožiarny 1ks, Manžeta kanalizačného potrubia, Pena Protipožiarna 1 ks +Štítok 1 ks)</t>
  </si>
  <si>
    <t>998713202.S</t>
  </si>
  <si>
    <t>Presun hmôt pre izolácie tepelné v objektoch výšky nad 6 m do 12 m</t>
  </si>
  <si>
    <t>722</t>
  </si>
  <si>
    <t xml:space="preserve">Zdravotechnika - vnútorný vodovod   </t>
  </si>
  <si>
    <t>722130213.S</t>
  </si>
  <si>
    <t>Potrubie z oceľových rúr pozink. bezšvíkových bežných-11 353.0, 10 004.0 zvarov. bežných-11 343.00 DN 25</t>
  </si>
  <si>
    <t>722130214.S</t>
  </si>
  <si>
    <t>Potrubie z oceľových rúr pozink. bezšvíkových bežných-11 353.0, 10 004.0 zvarov. bežných-11 343.00 DN 32</t>
  </si>
  <si>
    <t>722130216.S</t>
  </si>
  <si>
    <t>Potrubie z oceľových rúr pozink. bezšvíkových bežných-11 353.0, 10 004.0 zvarov. bežných-11 343.00 DN 50</t>
  </si>
  <si>
    <t>722130801.S</t>
  </si>
  <si>
    <t>Demontáž potrubia z oceľových rúrok závitových do DN 25,  -0,00213t</t>
  </si>
  <si>
    <t>722130802.S</t>
  </si>
  <si>
    <t>Demontáž potrubia z oceľových rúrok závitových nad DN 25 do DN 40,  -0,00497t</t>
  </si>
  <si>
    <t>722130803.S</t>
  </si>
  <si>
    <t>Demontáž potrubia z oceľových rúrok závitových nad DN 40 do DN 50,  -0,00670t</t>
  </si>
  <si>
    <t>722131931.S</t>
  </si>
  <si>
    <t>Oprava vodovodného potrubia závitového prepojenie doterajšieho potrubia</t>
  </si>
  <si>
    <t>722172609</t>
  </si>
  <si>
    <t>Plasthliníkové potrubie Rehau RAUTITAN stabil v tyčiach spájané lisovaním dxt 20,2x2,9 mm</t>
  </si>
  <si>
    <t>722172610</t>
  </si>
  <si>
    <t>Plasthliníkové potrubie Rehau RAUTITAN stabil v tyčiach spájané lisovaním dxt 25x3,7 mm</t>
  </si>
  <si>
    <t>722172611</t>
  </si>
  <si>
    <t>Potrubie z rúr REHAU, rúrka univerzálna RAUTITAN stabil DN 32,0x4,7 v tyčiach - teplá voda</t>
  </si>
  <si>
    <t>722172612</t>
  </si>
  <si>
    <t>Plasthliníkové potrubie Rehau RAUTITAN stabil v tyčiach spájané lisovaním dxt 40x6 mm</t>
  </si>
  <si>
    <t>722172628</t>
  </si>
  <si>
    <t>Plasthliníkové potrubie Rehau RAUTITAN flex v tyčiach spájané lisovaním dxt 20x2,8 mm</t>
  </si>
  <si>
    <t>722172629</t>
  </si>
  <si>
    <t>Plasthliníkové potrubie Rehau RAUTITAN flex v tyčiach spájané lisovaním dxt 25x3,5 mm</t>
  </si>
  <si>
    <t>722172630</t>
  </si>
  <si>
    <t>Plasthliníkové potrubie Rehau RAUTITAN flex v tyčiach spájané lisovaním dxt 32x4,4 mm</t>
  </si>
  <si>
    <t>722172631</t>
  </si>
  <si>
    <t>Plasthliníkové potrubie Rehau RAUTITAN flex v tyčiach spájané lisovaním dxt 40x5,5 mm</t>
  </si>
  <si>
    <t>722221010.S</t>
  </si>
  <si>
    <t>Montáž guľového kohúta závitového priameho pre vodu G 1/2</t>
  </si>
  <si>
    <t>551110004900.S</t>
  </si>
  <si>
    <t>Guľový uzáver pre vodu 1/2", niklovaná mosadz</t>
  </si>
  <si>
    <t>722221015.S</t>
  </si>
  <si>
    <t>Montáž guľového kohúta závitového priameho pre vodu G 3/4</t>
  </si>
  <si>
    <t>551110005000.S</t>
  </si>
  <si>
    <t>Guľový uzáver pre vodu 3/4", niklovaná mosadz</t>
  </si>
  <si>
    <t>722221020.S</t>
  </si>
  <si>
    <t>Montáž guľového kohúta závitového priameho pre vodu G 1</t>
  </si>
  <si>
    <t>551110005100.S</t>
  </si>
  <si>
    <t>Guľový uzáver pre vodu 1", niklovaná mosadz</t>
  </si>
  <si>
    <t>722221025.S</t>
  </si>
  <si>
    <t>Montáž guľového kohúta závitového priameho pre vodu G 5/4</t>
  </si>
  <si>
    <t>551110005200.S</t>
  </si>
  <si>
    <t>Guľový uzáver pre vodu 5/4", niklovaná mosadz</t>
  </si>
  <si>
    <t>722221035.S</t>
  </si>
  <si>
    <t>Montáž guľového kohúta závitového priameho pre vodu G 2</t>
  </si>
  <si>
    <t>551110006000.S</t>
  </si>
  <si>
    <t>Guľový uzáver pre vodu 2", niklovaná mosadz</t>
  </si>
  <si>
    <t>722221290.S</t>
  </si>
  <si>
    <t>Montáž spätného ventilu závitového G 2</t>
  </si>
  <si>
    <t>551110016900.S</t>
  </si>
  <si>
    <t>Spätný ventil kontrolovateľný, 2" FF, PN 16, mosadz, disk plast</t>
  </si>
  <si>
    <t>722250005.S</t>
  </si>
  <si>
    <t>Montáž hydrantového systému s tvarovo stálou hadicou D 25</t>
  </si>
  <si>
    <t>súb.</t>
  </si>
  <si>
    <t>449150003000</t>
  </si>
  <si>
    <t>Hydrantový systém s tvarovo stálou hadicou D 25, hadica 30 m, skriňa 650x650x285 mm, plné dvierka</t>
  </si>
  <si>
    <t>722290226.S</t>
  </si>
  <si>
    <t>Tlaková skúška vodovodného potrubia závitového do DN 50</t>
  </si>
  <si>
    <t>722290234.S</t>
  </si>
  <si>
    <t>Prepláchnutie a dezinfekcia vodovodného potrubia do DN 80</t>
  </si>
  <si>
    <t>722290822.S</t>
  </si>
  <si>
    <t>Vnútrostav. premiestnenie vybúraných hmôt vnútorný vodovod vodorovne do 100 m z budov vys. do 12 m</t>
  </si>
  <si>
    <t>998722202.S</t>
  </si>
  <si>
    <t>Presun hmôt pre vnútorný vodovod v objektoch výšky nad 6 do 12 m</t>
  </si>
  <si>
    <t>724</t>
  </si>
  <si>
    <t xml:space="preserve">Zdravotechnika - strojné vybavenie   </t>
  </si>
  <si>
    <t>724125810.S1</t>
  </si>
  <si>
    <t>Demontáž čerpadla vodovodného ponorného,  -0,07500t</t>
  </si>
  <si>
    <t>724149101.S1</t>
  </si>
  <si>
    <t>Montáž čerpadla ponorného</t>
  </si>
  <si>
    <t>4261500018501</t>
  </si>
  <si>
    <t>Ponorné čerpadlo Grundfos SL1.50.65 .30.2.50B.C   alebo ekvivalent</t>
  </si>
  <si>
    <t>998724201.S</t>
  </si>
  <si>
    <t>Presun hmôt pre strojné vybavenie v objektoch výšky do 6 m</t>
  </si>
  <si>
    <t>732</t>
  </si>
  <si>
    <t xml:space="preserve">Ústredné kúrenie - strojovne   </t>
  </si>
  <si>
    <t>732219220.S</t>
  </si>
  <si>
    <t>Montáž zásobníka teplej vody objem 500 l</t>
  </si>
  <si>
    <t>484380001900.S1</t>
  </si>
  <si>
    <t>Reflex AL 500/R, akumulačný ohrievač s izoláciou   alebo ekvivalent</t>
  </si>
  <si>
    <t>998732201.S</t>
  </si>
  <si>
    <t>Presun hmôt pre strojovne v objektoch výšky do 6 m</t>
  </si>
  <si>
    <t>SO 01.1 d-UK - SO 01.1 d) -VYKUROVANIE</t>
  </si>
  <si>
    <t xml:space="preserve">    731 - Ústredné kúrenie - kotolne   </t>
  </si>
  <si>
    <t xml:space="preserve">    733 - Ústredné kúrenie - rozvodné potrubie   </t>
  </si>
  <si>
    <t xml:space="preserve">    734 - Ústredné kúrenie - armatúry   </t>
  </si>
  <si>
    <t xml:space="preserve">    735 - Ústredné kúrenie - vykurovacie telesá   </t>
  </si>
  <si>
    <t xml:space="preserve">    783 - Nátery   </t>
  </si>
  <si>
    <t xml:space="preserve">    36-M - Montáž prevádzkových, meracích a regulačných zariadení   </t>
  </si>
  <si>
    <t>713300822.S</t>
  </si>
  <si>
    <t>Odstránenie tepelnej izolácie telies pásmi alebo fóliami plôch tvarovaných,  -0,00240t</t>
  </si>
  <si>
    <t>713482000.R</t>
  </si>
  <si>
    <t>Montáž trubíc z PE, hr.do 100 mm,vnút.priemer DN40 - DN150</t>
  </si>
  <si>
    <t>azf2791</t>
  </si>
  <si>
    <t>Rockwool 800 48x40  izolácia-skruž s hliníkovou fóliou (ALS) AZ FLEX Rockwool alebo ekvivalent</t>
  </si>
  <si>
    <t>azf2808</t>
  </si>
  <si>
    <t>Rockwool 800 60x50  izolácia-skruž s hliníkovou fóliou (ALS) AZ FLEX Rockwool   alebo ekvivalent</t>
  </si>
  <si>
    <t>azf2811</t>
  </si>
  <si>
    <t>Rockwool 800 76x50  izolácia-skruž s hliníkovou fóliou (ALS) AZ FLEX Rockwool   alebo ekvivalent</t>
  </si>
  <si>
    <t>283310004500.S</t>
  </si>
  <si>
    <t>Izolačná PE trubica dxhr. 15x20 mm, nadrezaná, na izolovanie rozvodov vody, kúrenia, zdravotechniky</t>
  </si>
  <si>
    <t>283310004700.S</t>
  </si>
  <si>
    <t>Izolačná PE trubica dxhr. 22x20 mm, nadrezaná, na izolovanie rozvodov vody, kúrenia, zdravotechniky</t>
  </si>
  <si>
    <t>283310004800.S</t>
  </si>
  <si>
    <t>Izolačná PE trubica dxhr. 28x20 mm, nadrezaná, na izolovanie rozvodov vody, kúrenia, zdravotechniky</t>
  </si>
  <si>
    <t>713482131.S</t>
  </si>
  <si>
    <t>Montáž trubíc z PE, hr.30 mm,vnút.priemer do 38 mm</t>
  </si>
  <si>
    <t>283310006400.S</t>
  </si>
  <si>
    <t>Izolačná PE trubica dxhr. 35x30 mm, rozrezaná, na izolovanie rozvodov vody, kúrenia, zdravotechniky</t>
  </si>
  <si>
    <t>283310006500.S</t>
  </si>
  <si>
    <t>Izolačná PE trubica dxhr. 42x30 mm, rozrezaná, na izolovanie rozvodov vody, kúrenia, zdravotechniky</t>
  </si>
  <si>
    <t>998713193.S</t>
  </si>
  <si>
    <t>Izolácie tepelné, prípl.za presun nad vymedz. najväčšiu dopravnú vzdial. do 500 m</t>
  </si>
  <si>
    <t>731</t>
  </si>
  <si>
    <t xml:space="preserve">Ústredné kúrenie - kotolne   </t>
  </si>
  <si>
    <t>731341999</t>
  </si>
  <si>
    <t>Komplex.skušky na tesnosť, dilatačné a funkčné, doregul.systému ÚK,zaučenie obsluhy investora</t>
  </si>
  <si>
    <t>732199100.S</t>
  </si>
  <si>
    <t>Montáž orientačného štítka</t>
  </si>
  <si>
    <t>548230000900.S</t>
  </si>
  <si>
    <t>Štítok smaltovaný do 5 písmen, lxv 100x150 mm</t>
  </si>
  <si>
    <t>998732102.S</t>
  </si>
  <si>
    <t>Presun hmôt pre strojovne v objektoch výšky nad 6 m do 12 m</t>
  </si>
  <si>
    <t>998732193.S</t>
  </si>
  <si>
    <t>Strojovne, prípl.za presun nad vymedz. najväčšiu dopravnú vzdialenosť do 500 m</t>
  </si>
  <si>
    <t>733</t>
  </si>
  <si>
    <t xml:space="preserve">Ústredné kúrenie - rozvodné potrubie   </t>
  </si>
  <si>
    <t>733110803.S</t>
  </si>
  <si>
    <t>Demontáž potrubia z oceľových rúrok závitových do DN 15,  -0,00100t</t>
  </si>
  <si>
    <t>733110806.S</t>
  </si>
  <si>
    <t>Demontáž potrubia z oceľových rúrok závitových nad 15 do DN 32,  -0,00320t</t>
  </si>
  <si>
    <t>733110808.S</t>
  </si>
  <si>
    <t>Demontáž potrubia z oceľových rúrok závitových nad 32 do DN 50,  -0,00532t</t>
  </si>
  <si>
    <t>733110810.S</t>
  </si>
  <si>
    <t>Demontáž potrubia z oceľových rúrok závitových nad 50 do DN 80,  -0,00858t</t>
  </si>
  <si>
    <t>733111102.S</t>
  </si>
  <si>
    <t>Potrubie z rúrok závitových oceľových bezšvových bežných nízkotlakových DN 10</t>
  </si>
  <si>
    <t>733111103.S</t>
  </si>
  <si>
    <t>Potrubie z rúrok závitových oceľových bezšvových bežných nízkotlakových DN 15</t>
  </si>
  <si>
    <t>733111104.S</t>
  </si>
  <si>
    <t>Potrubie z rúrok závitových oceľových bezšvových bežných nízkotlakových DN 20</t>
  </si>
  <si>
    <t>733111105.S</t>
  </si>
  <si>
    <t>Potrubie z rúrok závitových oceľových bezšvových bežných nízkotlakových DN 25</t>
  </si>
  <si>
    <t>733111106.S</t>
  </si>
  <si>
    <t>Potrubie z rúrok závitových oceľových bezšvových bežných nízkotlakových DN 32</t>
  </si>
  <si>
    <t>733111107.S</t>
  </si>
  <si>
    <t>Potrubie z rúrok závitových oceľových bezšvových bežných nízkotlakových DN 40</t>
  </si>
  <si>
    <t>733111108.S</t>
  </si>
  <si>
    <t>Potrubie z rúrok závitových oceľových bezšvových bežných nízkotlakových DN 50</t>
  </si>
  <si>
    <t>733113112.S</t>
  </si>
  <si>
    <t>Potrubie z rúrok závitových Príplatok k cene za zhotovenie prípojky z oceľ. rúrok závitových DN 10</t>
  </si>
  <si>
    <t>733113113.S</t>
  </si>
  <si>
    <t>Potrubie z rúrok závitových Príplatok k cene za zhotovenie prípojky z oceľ. rúrok závitových DN 15</t>
  </si>
  <si>
    <t>733113114.S</t>
  </si>
  <si>
    <t>Potrubie z rúrok závitových Príplatok k cene za zhotovenie prípojky z oceľ. rúrok závitových DN 20</t>
  </si>
  <si>
    <t>733113115.S</t>
  </si>
  <si>
    <t>Potrubie z rúrok závitových Príplatok k cene za zhotovenie prípojky z oceľ. rúrok závitových DN 25</t>
  </si>
  <si>
    <t>733113117.S</t>
  </si>
  <si>
    <t>Potrubie z rúrok závitových Príplatok k cene za zhotovenie prípojky z oceľ. rúrok závitových DN 40</t>
  </si>
  <si>
    <t>733113118.S</t>
  </si>
  <si>
    <t>Potrubie z rúrok závitových Príplatok k cene za zhotovenie prípojky z oceľ. rúrok závitových DN 50</t>
  </si>
  <si>
    <t>733121123.S</t>
  </si>
  <si>
    <t>Potrubie z rúrok hladkých bezšvových nízkotlakových priemer 76/3,6</t>
  </si>
  <si>
    <t>733190107.S</t>
  </si>
  <si>
    <t>Tlaková skúška potrubia z oceľových rúrok závitových</t>
  </si>
  <si>
    <t>733190217.S</t>
  </si>
  <si>
    <t>Tlaková skúška potrubia z oceľových rúrok do priemeru 89/5</t>
  </si>
  <si>
    <t>733193820.S</t>
  </si>
  <si>
    <t>Rozrezanie konzoly, podpery a výložníka pre potrubie z uholníkov L nad 50x50x5 do 80x80x8 mm,  -0,00747t</t>
  </si>
  <si>
    <t>733890803.S</t>
  </si>
  <si>
    <t>Vnútrostav. premiestnenie vybúraných hmôt rozvodov potrubia vodorovne do 100 m z obj. výš. do 24m</t>
  </si>
  <si>
    <t>998733103.S</t>
  </si>
  <si>
    <t>Presun hmôt pre rozvody potrubia v objektoch výšky nad 6 do 24 m</t>
  </si>
  <si>
    <t>998733193.S</t>
  </si>
  <si>
    <t>Rozvody potrubia, prípl.za presun nad vymedz. najväčšiu dopravnú vzdial. do 500 m</t>
  </si>
  <si>
    <t>734</t>
  </si>
  <si>
    <t xml:space="preserve">Ústredné kúrenie - armatúry   </t>
  </si>
  <si>
    <t>734200822.S</t>
  </si>
  <si>
    <t>Demontáž armatúry závitovej s dvomi závitmi nad 1/2 do G 1,  -0,00110t</t>
  </si>
  <si>
    <t>734209112.S</t>
  </si>
  <si>
    <t>Montáž závitovej armatúry s 2 závitmi do G 1/2</t>
  </si>
  <si>
    <t>551393201.000</t>
  </si>
  <si>
    <t>Termostatický ventil Heimeier s automatickým obmedzením prietoku ECLIPSE, priamy Rp3/8, Heimeier   alebo ekvivalent</t>
  </si>
  <si>
    <t>551035201.000</t>
  </si>
  <si>
    <t>Radiátorové uzatváracie a regulačné skrutkovanie s vypoušťaním REGULUX , priamy Rp3/8, Heimeier   alebo ekvivalent</t>
  </si>
  <si>
    <t>734213110.S</t>
  </si>
  <si>
    <t>Montáž ventilu odvzdušňovacieho ručného závitového vykurovacích telies do G 1/4</t>
  </si>
  <si>
    <t>551210011500.S</t>
  </si>
  <si>
    <t>Ventil odvzdušňovací 1/4” s ručným ovládaním a tesnením, armatúry pre uzavreté systémy</t>
  </si>
  <si>
    <t>734213250.S</t>
  </si>
  <si>
    <t>Montáž ventilu odvzdušňovacieho závitového automatického G 1/2</t>
  </si>
  <si>
    <t>551210009500.S</t>
  </si>
  <si>
    <t>Ventil odvzdušňovací automatický, 1/2"</t>
  </si>
  <si>
    <t>734223156.S</t>
  </si>
  <si>
    <t>Montáž vyvažovacieho ventilu priameho pre kúrenie DN 32</t>
  </si>
  <si>
    <t>55152851032</t>
  </si>
  <si>
    <t>Ventil TA-STAD DN 32, priamy vyvažovací, Heimeier   alebo ekvivalent</t>
  </si>
  <si>
    <t>734223158.S</t>
  </si>
  <si>
    <t>Montáž vyvažovacieho ventilu priameho pre kúrenie DN 40</t>
  </si>
  <si>
    <t>55152851640</t>
  </si>
  <si>
    <t>Ventil TA-STAD DN 40, priamy vyvažovací, Heimeier   alebo ekvivalent</t>
  </si>
  <si>
    <t>734223162.S</t>
  </si>
  <si>
    <t>Montáž vyvažovacieho ventilu priameho pre kúrenie DN 65</t>
  </si>
  <si>
    <t>55152181065</t>
  </si>
  <si>
    <t>Ventil TA-STAF DN65, priamy vyvažovací, Heimeier   alebo ekvivalent</t>
  </si>
  <si>
    <t>734223208.S</t>
  </si>
  <si>
    <t>Montáž termostatickej hlavice kvapalinovej jednoduchej</t>
  </si>
  <si>
    <t>6700-00.500</t>
  </si>
  <si>
    <t>Termostatická hlavica o vstavaným snímačom DX biela, Heimeier   alebo ekvivalent</t>
  </si>
  <si>
    <t>734224003.S</t>
  </si>
  <si>
    <t>Montáž guľového kohúta závitového G 3/8</t>
  </si>
  <si>
    <t>551210044500.S</t>
  </si>
  <si>
    <t>Guľový ventil 3/8”, páčka chróm</t>
  </si>
  <si>
    <t>734224006.S</t>
  </si>
  <si>
    <t>Montáž guľového kohúta závitového G 1/2</t>
  </si>
  <si>
    <t>551210044600.S</t>
  </si>
  <si>
    <t>Guľový ventil 1/2”, páčka chróm</t>
  </si>
  <si>
    <t>734224009.S</t>
  </si>
  <si>
    <t>Montáž guľového kohúta závitového G 3/4</t>
  </si>
  <si>
    <t>551210044700.S</t>
  </si>
  <si>
    <t>Guľový ventil 3/4”, páčka chróm</t>
  </si>
  <si>
    <t>734291113.S</t>
  </si>
  <si>
    <t>Ostané armatúry, kohútik plniaci a vypúšťací normy 13 7061, PN 1,0/100st. C G 1/2</t>
  </si>
  <si>
    <t>551240001400.S</t>
  </si>
  <si>
    <t>Kohút plniaci a vypúšťací K 310, DN 15, PN 10</t>
  </si>
  <si>
    <t>734291350.S</t>
  </si>
  <si>
    <t>Montáž filtra závitového G 1 1/4</t>
  </si>
  <si>
    <t>422010002400.S</t>
  </si>
  <si>
    <t>Filter závitový nerez 5/4", dĺ. 105 mm, pre vykurovanie a klimatizácie, rozvody vody a priemysel</t>
  </si>
  <si>
    <t>734291380.S</t>
  </si>
  <si>
    <t>Montáž filtra závitového G 2 1/2</t>
  </si>
  <si>
    <t>422010003500.S</t>
  </si>
  <si>
    <t>Filter závitový na vodu 2 1/2", FF, PN 16, mosadz</t>
  </si>
  <si>
    <t>734411121.S</t>
  </si>
  <si>
    <t>Teplomer technický rohový typ 160 prev."B"</t>
  </si>
  <si>
    <t>388320004200.S</t>
  </si>
  <si>
    <t>Teplomer DTR, rozsah 0-200°C, dĺžka stonky 400 mm</t>
  </si>
  <si>
    <t>388320004400.S</t>
  </si>
  <si>
    <t>Návarok priamy M20x1,5 mm - 19 mm</t>
  </si>
  <si>
    <t>734890803.S</t>
  </si>
  <si>
    <t>Vnútrostaveniskové premiestnenie vybúraných hmôt armatúr do 24m</t>
  </si>
  <si>
    <t>998734103.S</t>
  </si>
  <si>
    <t>Presun hmôt pre armatúry v objektoch výšky nad 6 do 24 m</t>
  </si>
  <si>
    <t>998734193.S</t>
  </si>
  <si>
    <t>Armatúry, prípl.za presun nad vymedz. najväčšiu dopravnú vzdialenosť do 500 m</t>
  </si>
  <si>
    <t>735</t>
  </si>
  <si>
    <t xml:space="preserve">Ústredné kúrenie - vykurovacie telesá   </t>
  </si>
  <si>
    <t>735000912.S</t>
  </si>
  <si>
    <t>Vyregulovanie dvojregulačného ventilu s termostatickým ovládaním</t>
  </si>
  <si>
    <t>735151811.S</t>
  </si>
  <si>
    <t>Demontáž vykurovacieho telesa panelového jednoradového stavebnej dĺžky do 1500 mm,  -0,01235t</t>
  </si>
  <si>
    <t>735151821.S</t>
  </si>
  <si>
    <t>Demontáž vykurovacieho telesa panelového dvojradového stavebnej dĺžky do 1500 mm,  -0,02493t</t>
  </si>
  <si>
    <t>735151822.S</t>
  </si>
  <si>
    <t>Demontáž vykurovacieho telesa panelového dvojradového stavebnej dĺžky nad 1500 do 2820 mm,  -0,04675t</t>
  </si>
  <si>
    <t>735153300.S</t>
  </si>
  <si>
    <t>Príplatok k cene za odvzdušňovací ventil telies panelových oceľových s príplatkom 8 %</t>
  </si>
  <si>
    <t>735154140.S</t>
  </si>
  <si>
    <t>Montáž vykurovacieho telesa panelového dvojradového výšky 600 mm/ dĺžky 400-600 mm</t>
  </si>
  <si>
    <t>K00206004009016011</t>
  </si>
  <si>
    <t>Oceľové panelové radiátory KORAD 20K 600x400, s bočným pripojením, s 2 panelmi   alebo ekvivalent</t>
  </si>
  <si>
    <t>K00206005009016011</t>
  </si>
  <si>
    <t>Oceľové panelové radiátory KORAD 20K 600x500, s bočným pripojením, s 2 panelmi   alebo ekvivalent</t>
  </si>
  <si>
    <t>K00206006009016011</t>
  </si>
  <si>
    <t>Oceľové panelové radiátory KORAD 20K 600x600, s bočným pripojením, s 2 panelmi   alebo ekvivalent</t>
  </si>
  <si>
    <t>K00226005009016011</t>
  </si>
  <si>
    <t>Oceľové panelové radiátory KORAD 22K 600x500, s bočným pripojením, s 2 panelmi a 2 konvektormi   alebo ekvivalent</t>
  </si>
  <si>
    <t>K00226006009016011</t>
  </si>
  <si>
    <t>Oceľové panelové radiátory KORAD 22K 600x600, s bočným pripojením, s 2 panelmi a 2 konvektormi   alebo ekvivalent</t>
  </si>
  <si>
    <t>735154141.S</t>
  </si>
  <si>
    <t>Montáž vykurovacieho telesa panelového dvojradového výšky 600 mm/ dĺžky 700-900 mm</t>
  </si>
  <si>
    <t>K00206007009016011</t>
  </si>
  <si>
    <t>Oceľové panelové radiátory KORAD 20K 600x700, s bočným pripojením, s 2 panelmi   alebo ekvivalent</t>
  </si>
  <si>
    <t>K00206008009016011</t>
  </si>
  <si>
    <t>Oceľové panelové radiátory KORAD 20K 600x800, s bočným pripojením, s 2 panelmi   alebo ekvivalent</t>
  </si>
  <si>
    <t>K00206009009016011</t>
  </si>
  <si>
    <t>Oceľové panelové radiátory KORAD 20K 600x900, s bočným pripojením, s 2 panelmi   alebo ekvivalent</t>
  </si>
  <si>
    <t>K00216008009016011</t>
  </si>
  <si>
    <t>Oceľové panelové radiátory KORAD 21K 600x800, s bočným pripojením, s 2 panelmi a 1 konvektorom   alebo ekvivalent</t>
  </si>
  <si>
    <t>K00216009009016011</t>
  </si>
  <si>
    <t>Oceľové panelové radiátory KORAD 21K 600x900, s bočným pripojením, s 2 panelmi a 1 konvektorom   alebo ekvivalent</t>
  </si>
  <si>
    <t>K00226007009016011</t>
  </si>
  <si>
    <t>Oceľové panelové radiátory KORAD 22K 600x700, s bočným pripojením, s 2 panelmi a 2 konvektormi   alebo ekvivalent</t>
  </si>
  <si>
    <t>K00226009009016011</t>
  </si>
  <si>
    <t>Oceľové panelové radiátory KORAD 22K 600x900, s bočným pripojením, s 2 panelmi a 2 konvektormi   alebo ekvivalent</t>
  </si>
  <si>
    <t>735154142.S</t>
  </si>
  <si>
    <t>Montáž vykurovacieho telesa panelového dvojradového výšky 600 mm/ dĺžky 1000-1200 mm</t>
  </si>
  <si>
    <t>K00206010009016011</t>
  </si>
  <si>
    <t>Oceľové panelové radiátory KORAD 20K 600x1000, s bočným pripojením, s 2 panelmi   alebo ekvivalent</t>
  </si>
  <si>
    <t>K00206011009016011</t>
  </si>
  <si>
    <t>Oceľové panelové radiátory KORAD 20K 600x1100, s bočným pripojením, s 2 panelmi alebo ekvivalent</t>
  </si>
  <si>
    <t>K00216010009016011</t>
  </si>
  <si>
    <t>Oceľové panelové radiátory KORAD 21K 600x1000, s bočným pripojením, s 2 panelmi a 1 konvektorom   alebo ekvivalent</t>
  </si>
  <si>
    <t>K00216011009016011</t>
  </si>
  <si>
    <t>Oceľové panelové radiátory KORAD 21K 600x1100, s bočným pripojením, s 2 panelmi a 1 konvektorom   alebo ekvivalent</t>
  </si>
  <si>
    <t>K00216012009016011</t>
  </si>
  <si>
    <t>Oceľové panelové radiátory KORAD 21K 600x1200, s bočným pripojením, s 2 panelmi a 1 konvektorom   alebo ekvivalent</t>
  </si>
  <si>
    <t>K00226010009016011</t>
  </si>
  <si>
    <t>Oceľové panelové radiátory KORAD 22K 600x1000, s bočným pripojením, s 2 panelmi a 2 konvektormi   alebo ekvivalent</t>
  </si>
  <si>
    <t>735154143.S</t>
  </si>
  <si>
    <t>Montáž vykurovacieho telesa panelového dvojradového výšky 600 mm/ dĺžky 1400-1800 mm</t>
  </si>
  <si>
    <t>K00216013009016011</t>
  </si>
  <si>
    <t>Oceľové panelové radiátory KORAD 21K 600x1300, s bočným pripojením, s 2 panelmi a 1 konvektorom   alebo ekvivalent</t>
  </si>
  <si>
    <t>K00226014009016011</t>
  </si>
  <si>
    <t>Oceľové panelové radiátory KORAD 22K 600x1400, s bočným pripojením, s 2 panelmi a 2 konvektormi   alebo ekvivalent</t>
  </si>
  <si>
    <t>K00226015009016011</t>
  </si>
  <si>
    <t>Oceľové panelové radiátory KORAD 22K 600x1500, s bočným pripojením, s 2 panelmi a 2 konvektormi   alebo ekvivalent</t>
  </si>
  <si>
    <t>735154242.S</t>
  </si>
  <si>
    <t>Montáž vykurovacieho telesa panelového trojradového výšky 600 mm/ dĺžky 1000-1200 mm</t>
  </si>
  <si>
    <t>K00336010009016011</t>
  </si>
  <si>
    <t>Oceľové panelové radiátory KORAD 33K 600x1000, s bočným pripojením, s 3 panelmi a 3 konvektormi   alebo ekvivalent</t>
  </si>
  <si>
    <t>735158120.S</t>
  </si>
  <si>
    <t>Vykurovacie telesá panelové dvojradové, tlaková skúška telesa vodou</t>
  </si>
  <si>
    <t>735158130.S</t>
  </si>
  <si>
    <t>Vykurovacie telesá panelové trojradové, tlaková skúška telesa vodou</t>
  </si>
  <si>
    <t>735191910.S</t>
  </si>
  <si>
    <t>Napustenie vody do vykurovacieho systému vrátane potrubia o v. pl. vykurovacích telies</t>
  </si>
  <si>
    <t>224</t>
  </si>
  <si>
    <t>113</t>
  </si>
  <si>
    <t>735211811.S</t>
  </si>
  <si>
    <t>Demontáž registra z oceľových rúrok rebrového 76/3/156 do 3m s počtom prameňov 1,  -0,02419t</t>
  </si>
  <si>
    <t>226</t>
  </si>
  <si>
    <t>735211812.S</t>
  </si>
  <si>
    <t>Demontáž registra z oceľových rúrok rebrového 76/3/156 do 3m s počtom prameňov 2,  -0,05108t</t>
  </si>
  <si>
    <t>228</t>
  </si>
  <si>
    <t>115</t>
  </si>
  <si>
    <t>735211822.S</t>
  </si>
  <si>
    <t>Demontáž registra z oceľových rúrok rebrového 76/3/156 do 6m s počtom prameňov 2,  -0,12842t</t>
  </si>
  <si>
    <t>230</t>
  </si>
  <si>
    <t>735211824.S</t>
  </si>
  <si>
    <t>Demontáž registra z oceľových rúrok rebrového 76/3/156 do 6m s počtom prameňov 4,  -0,25684t</t>
  </si>
  <si>
    <t>232</t>
  </si>
  <si>
    <t>117</t>
  </si>
  <si>
    <t>735291800.S</t>
  </si>
  <si>
    <t>Demontáž konzol alebo držiakov vykurovacieho telesa, registra, konvektora do odpadu,  0,00075t</t>
  </si>
  <si>
    <t>234</t>
  </si>
  <si>
    <t>735494811.S</t>
  </si>
  <si>
    <t>Vypúšťanie vody z vykurovacích sústav o v. pl. vykurovacích telies</t>
  </si>
  <si>
    <t>236</t>
  </si>
  <si>
    <t>119</t>
  </si>
  <si>
    <t>735890803.S</t>
  </si>
  <si>
    <t>Vnútrostaveniskové premiestnenie vybúraných hmôt vykurovacích telies do 24m</t>
  </si>
  <si>
    <t>238</t>
  </si>
  <si>
    <t>998735101.S</t>
  </si>
  <si>
    <t>Presun hmôt pre vykurovacie telesá v objektoch výšky do 6 m</t>
  </si>
  <si>
    <t>240</t>
  </si>
  <si>
    <t>121</t>
  </si>
  <si>
    <t>998735193.S</t>
  </si>
  <si>
    <t>Vykurovacie telesá, prípl.za presun nad vymedz. najväčšiu dopr. vzdial. do 500 m</t>
  </si>
  <si>
    <t>242</t>
  </si>
  <si>
    <t>767995101.S</t>
  </si>
  <si>
    <t>Montáž ostatných atypických kovových stavebných doplnkových konštrukcií do 5 kg</t>
  </si>
  <si>
    <t>244</t>
  </si>
  <si>
    <t>123</t>
  </si>
  <si>
    <t>123PCzavesy</t>
  </si>
  <si>
    <t>Profilový material na konzoly a závesy potrubia a vykurovacich telies</t>
  </si>
  <si>
    <t>246</t>
  </si>
  <si>
    <t>248</t>
  </si>
  <si>
    <t>125</t>
  </si>
  <si>
    <t>998767193.S</t>
  </si>
  <si>
    <t>Kovové stav.dopln.konštr., prípl.za presun nad najväčšiu dopr. vzdial. do 500 m</t>
  </si>
  <si>
    <t>250</t>
  </si>
  <si>
    <t xml:space="preserve">Nátery   </t>
  </si>
  <si>
    <t>783222100.S</t>
  </si>
  <si>
    <t>252</t>
  </si>
  <si>
    <t>127</t>
  </si>
  <si>
    <t>783226100.S</t>
  </si>
  <si>
    <t>254</t>
  </si>
  <si>
    <t>783424140.S</t>
  </si>
  <si>
    <t>Nátery kov.potr.a armatúr syntetické potrubie do DN 50 mm dvojnás. so základným náterom - 105µm</t>
  </si>
  <si>
    <t>129</t>
  </si>
  <si>
    <t>783424340.S</t>
  </si>
  <si>
    <t>Nátery kov.potr.a armatúr syntetické potrubie do DN 50 mm dvojnás. 1x email a základný náter - 140µm</t>
  </si>
  <si>
    <t>258</t>
  </si>
  <si>
    <t>783425150.S</t>
  </si>
  <si>
    <t>Nátery kov.potr.a armatúr syntetické potrubie do DN 100 mm dvojnásobné so základným náterom - 105µm</t>
  </si>
  <si>
    <t>260</t>
  </si>
  <si>
    <t>131</t>
  </si>
  <si>
    <t>783425350.S</t>
  </si>
  <si>
    <t>Nátery kov.potr.a armatúr syntetické potrubie do DN 100 mm dvojnás. 1x email a základný náter - 140µm</t>
  </si>
  <si>
    <t>262</t>
  </si>
  <si>
    <t>36-M</t>
  </si>
  <si>
    <t xml:space="preserve">Montáž prevádzkových, meracích a regulačných zariadení   </t>
  </si>
  <si>
    <t>360412032.R</t>
  </si>
  <si>
    <t>Montáž ultrazvukového merača tepla a chladu do prietoku 6,0 m3/h</t>
  </si>
  <si>
    <t>264</t>
  </si>
  <si>
    <t>133</t>
  </si>
  <si>
    <t>389Enbra1a</t>
  </si>
  <si>
    <t>Ultrazvukový merač tepla SHARKY 775, DN 32, Qp 6 m3/h, 130°C, závitový PN25, MID, stavebná dĺžka 260mm, štandardne GJ   alebo ekvivalent</t>
  </si>
  <si>
    <t>266</t>
  </si>
  <si>
    <t>389Enbra 1b</t>
  </si>
  <si>
    <t>Pár mosadzných teplomerných púzdier 85mm (pre merače DN25-50)</t>
  </si>
  <si>
    <t>268</t>
  </si>
  <si>
    <t>135</t>
  </si>
  <si>
    <t>360412032.S</t>
  </si>
  <si>
    <t>Montáž ultrazvukového merača tepla a chladu do prietoku 2,5 m3/h</t>
  </si>
  <si>
    <t>270</t>
  </si>
  <si>
    <t>389Enbra2a</t>
  </si>
  <si>
    <t>Ultrazvukový merač tepla SHARKY 775, DN 20, Qp 2,5 m3/h, 130°C, závitový PN25, MID, stavebná dĺžka 130mm, štandardne GJ alebo ekvivalent</t>
  </si>
  <si>
    <t>272</t>
  </si>
  <si>
    <t>137</t>
  </si>
  <si>
    <t>389Enbra2b</t>
  </si>
  <si>
    <t>Guľový kohút G1“ s objímkou na teplomer (používa sa 1ks pre jeden merač DN20, montáž do prívodu)</t>
  </si>
  <si>
    <t>274</t>
  </si>
  <si>
    <t>389510004600.S</t>
  </si>
  <si>
    <t>Návarok M10x1 pre snímač 28 mm, DN 20-32</t>
  </si>
  <si>
    <t>276</t>
  </si>
  <si>
    <t>139</t>
  </si>
  <si>
    <t>360413001.S</t>
  </si>
  <si>
    <t>Uvedenie a zablombovanie merača tepla</t>
  </si>
  <si>
    <t>278</t>
  </si>
  <si>
    <t>361420115.S</t>
  </si>
  <si>
    <t>Montáž snímača pre regulátor teploty - typ snímača TA</t>
  </si>
  <si>
    <t>280</t>
  </si>
  <si>
    <t>SO 01.1 d-VZT - SO 01.1 d) -VZDUCHOTECHNIKA</t>
  </si>
  <si>
    <t>D1 - Prevádzkové vetranie priestoru garáží na 1.PP</t>
  </si>
  <si>
    <t xml:space="preserve">    D2 - Montážny, pomocný a iný spotrebný materiál</t>
  </si>
  <si>
    <t>D3 - Teplovzdušné vetranie m.č. 0.02, 0.03, 0.04</t>
  </si>
  <si>
    <t>D4 - Podtlakové prevetrávanie sociálneho zázemia m.č. 0.23, 0.24, 0.25, 0.26</t>
  </si>
  <si>
    <t>D5 - Teplovzdušné vetranie m.č. 1.16, 1.16a, 1.17, 1.17a. 1.18, 1.19, 1.20a, 1.33, 1.33a,1..33b, 1.33c</t>
  </si>
  <si>
    <t>D6 - Teplovzdušné vetranie m.č. 2.03, 2.04, 2.04b, 2.05, 2.34b</t>
  </si>
  <si>
    <t>D7 - Teplovzdušné vetranie m.č. 2.11, 2.12, 2.12a, 2,13, 2.13a, 2.14, 2.15</t>
  </si>
  <si>
    <t>D8 - Teplovzdušné vetranie m.č. 3.15, 3.15a, 3.16, 3.16a,3.17, 3.18</t>
  </si>
  <si>
    <t>D9 - Teplovzdušné vetranie m.č. 4.11, 4.11a, 4.12, 4.12a, 4.13, 4.14, 4.54</t>
  </si>
  <si>
    <t>D10 -  Teplovzdušné vetranie m.č. 5.10, 5.10a, 5.11, 5.11a, 5.12, 5.13</t>
  </si>
  <si>
    <t>D11 - Nútené vetranie kuchynky (m.č.5.02)</t>
  </si>
  <si>
    <t>D12 - Nútené vetranie skladu (m.č.5.01a)</t>
  </si>
  <si>
    <t>D13 - Nútené vetranie kuchynky (m.č.2.36)</t>
  </si>
  <si>
    <t>D14 - Nútené vetranie miestnosti upratovačky (m.č.2.35)</t>
  </si>
  <si>
    <t>D15 - Teplovzdušné vetranie m.č. 3.02, 3.03, 3.04, 3.05, 3.06, 3.07, 3.08, 3.09</t>
  </si>
  <si>
    <t>D16 - Klimatizácia miestností č. 2.17,4.16,5.37</t>
  </si>
  <si>
    <t>D17 - Klimatizácia miestností č. 5.01,5.35,5.36</t>
  </si>
  <si>
    <t>D18 - Klimatizácia serverovne v m.č. 3.51</t>
  </si>
  <si>
    <t>D19 - Klimatizácia miestností č. 5.03,5.04,5.34</t>
  </si>
  <si>
    <t>D20 - Klimatizácia miestností č. 3.21,2.08,2.22</t>
  </si>
  <si>
    <t>D21 - Klimatizácia miestností č. 2.19,2.20,2.21</t>
  </si>
  <si>
    <t>D22 - Klimatizácia miestností č. 4.07,5.05,5.06,5.16,5.17</t>
  </si>
  <si>
    <t>D23 - Klimatizácia miestností č. 3.13,3.14,4.09</t>
  </si>
  <si>
    <t>D24 - Klimatizácia miestností č. 1.14,5.08,5.09,5.09a</t>
  </si>
  <si>
    <t>D25 - Klimatizácia miestností č. 5.18,5.19,5.20,5.21</t>
  </si>
  <si>
    <t>D26 - Klimatizácia miestností č. 1.30,2.53,5.22</t>
  </si>
  <si>
    <t>D27 - Klimatizácia miestností č. 3.26,3.27,3.28,3.29,3.30</t>
  </si>
  <si>
    <t>D28 - Klimatizácia miestnosti č. 2.43</t>
  </si>
  <si>
    <t>D29 - Klimatizácia miestností č. 1.50, 3.52,3.53</t>
  </si>
  <si>
    <t>D30 - Nútené vetranie kuchynky (m.č. 3.39)</t>
  </si>
  <si>
    <t>D31 - Nútené vetranie miestnosti upratovačky (m.č. 3.38)</t>
  </si>
  <si>
    <t>D32 - Nútené vetranie kuchynky (m.č. 4.37)</t>
  </si>
  <si>
    <t>D33 - Nútené vetranie miestnosti upratovačky (m.č. 4.36)</t>
  </si>
  <si>
    <t>D34 - Klimatizácia miestností č. 5.25,5.26,5.32,5.33</t>
  </si>
  <si>
    <t>D35 - Klimatizácia miestností č. 3.32,4.33,5.28</t>
  </si>
  <si>
    <t>D36 - Hodinové zúčtovacie sadzby</t>
  </si>
  <si>
    <t>D37 - Vedľajšie rozpočtové náklady</t>
  </si>
  <si>
    <t>Pol1</t>
  </si>
  <si>
    <t>ZARIADENIE</t>
  </si>
  <si>
    <t>Mj.</t>
  </si>
  <si>
    <t>Prevádzkové vetranie priestoru garáží na 1.PP</t>
  </si>
  <si>
    <t>Ventilátor prio 250EC-L , 230V( alebo ekvivalent)</t>
  </si>
  <si>
    <t>prio konzola, 2ks FK250 spona (alebo ekvivalent)</t>
  </si>
  <si>
    <t>kpl</t>
  </si>
  <si>
    <t>riadiaca jednotka EC-Vent CB (alebo ekvivalent)</t>
  </si>
  <si>
    <t>jednotka s displejom EC-Vent RU (alebo ekvivalent)</t>
  </si>
  <si>
    <t>COF - elektromechanický snímač CO (alebo ekvivalent)</t>
  </si>
  <si>
    <t>menič signálu MM6-24/D</t>
  </si>
  <si>
    <t>transformátor s krytom 230V/24V PSS20 na DIN lištu</t>
  </si>
  <si>
    <t>relay box 24VDC/1 changer (alebo ekvivalent)</t>
  </si>
  <si>
    <t>výstražný transparent so sirénou a batériou LT-KTG-kompl. (alebo ekvivalent)</t>
  </si>
  <si>
    <t>Pretlaková žalúzia VKK 250 + box kruhové napojenie d250 (alebo ekvivalent)</t>
  </si>
  <si>
    <t>Tlmič hluku LDC 250-900 (alebo ekvivalent)</t>
  </si>
  <si>
    <t>Žalúzia PZAL-525x525-UR-S  (alebo ekvivalent)</t>
  </si>
  <si>
    <t>Mriežka NOVA-E-1-525x525-UR-AN</t>
  </si>
  <si>
    <t>Mriežka NOVA-L1-2-325x125-20-0 + UR</t>
  </si>
  <si>
    <t>Mriežka NOVA-L1-2-325x225-20-0 + UR</t>
  </si>
  <si>
    <t>bm</t>
  </si>
  <si>
    <t>Mriežka NOVA-L1-2-225x125-20-0 + UR</t>
  </si>
  <si>
    <t>Tanierový ventil - odvodný Systemair EFF100SW+RFU100 (alebo ekvivalent)</t>
  </si>
  <si>
    <t>Tanierový ventil - odvodný Systemair EFF125SW+RFU125 (alebo ekvivalent)</t>
  </si>
  <si>
    <t>Výfuková hlavica VH 250 (alebo ekvivalent)</t>
  </si>
  <si>
    <t>VZT potrubie štvorhranné pozink, min. 275g/m2, tr. tesnosti A podľa STN EN 12237 a STN EN 1505, do obvodu 2100mm, 50% tv.</t>
  </si>
  <si>
    <t>VZT potrubie štvorhranné pozink, min. 275g/m2, tr. tesnosti A podľa STN EN 12237 a STN EN 1505, do obvodu 1250mm, 50% tv.</t>
  </si>
  <si>
    <t>VZT potrubie štvorhranné pozink, min. 275g/m2, tr. tesnosti A podľa STN EN 12237 a STN EN 1505, do obvodu 900mm, 50% tv.</t>
  </si>
  <si>
    <t>Špirálovo vinuté kruhové SPIRO  potrubie s obojstranným pozinkovaním s minimálnou vrstvou zinku 275 g/m2, trieda tesnosti A podla STN EN 12237, vyhotovenie podla STN EN 1506 do priemeru DN 250/25% tvaroviek</t>
  </si>
  <si>
    <t>Špirálovo vinuté kruhové SPIRO  potrubie s obojstranným pozinkovaním s minimálnou vrstvou zinku 275 g/m2, trieda tesnosti A podla STN EN 12237, vyhotovenie podla STN EN 1506 do priemeru DN 160/30% tvaroviek</t>
  </si>
  <si>
    <t>Špirálovo vinuté kruhové SPIRO  potrubie s obojstranným pozinkovaním s minimálnou vrstvou zinku 275 g/m2, trieda tesnosti A podla STN EN 12237, vyhotovenie podla STN EN 1506 do priemeru DN 125/25% tvaroviek</t>
  </si>
  <si>
    <t>Špirálovo vinuté kruhové SPIRO  potrubie s obojstranným pozinkovaním s minimálnou vrstvou zinku 275 g/m2, trieda tesnosti A podla STN EN 12237, vyhotovenie podla STN EN 1506 do priemeru DN 100/25% tvaroviek</t>
  </si>
  <si>
    <t>Montážny, pomocný a iný spotrebný materiál</t>
  </si>
  <si>
    <t>Kotviaci, závesný a spojovací materiál</t>
  </si>
  <si>
    <t>Teplovzdušné vetranie m.č. 0.02, 0.03, 0.04</t>
  </si>
  <si>
    <t>VZT jednotka ATREA DUPLEX 800 Multi Eco, Vp=700m3/h,          Vo=700m3/h (alebo ekvivalent)</t>
  </si>
  <si>
    <t>prekáblovanie ovládača aTouch do 8m</t>
  </si>
  <si>
    <t>Mriežka IGC-250 (alebo ekvivalent)</t>
  </si>
  <si>
    <t>Tanierový ventil - prívodný Systemair TFF160SW+RFU160 (alebo ekvivalent)</t>
  </si>
  <si>
    <t>Tanierový ventil - odvodný Systemair EFF160SW+RFU160 (alebo ekvivalent)</t>
  </si>
  <si>
    <t>Dverová mriežka NOVA-D-2-325x125-UR1-AN  (alebo ekvivalent)</t>
  </si>
  <si>
    <t>Dverová mriežka NOVA-D-2-325x225-UR1-AN  (alebo ekvivalent)</t>
  </si>
  <si>
    <t>VZT potrubie štvorhranné pozink, min. 275g/m2, tr. tesnosti A podľa STN EN 12237 a STN EN 1505, do obvodu 1250mm, 100% tv.</t>
  </si>
  <si>
    <t>Izolácia Kaiflex ST - pásy, ALUfólia, samolep, hr.20 mm (alebo ekvivalent)</t>
  </si>
  <si>
    <t>Podtlakové prevetrávanie sociálneho zázemia m.č. 0.23, 0.24, 0.25, 0.26</t>
  </si>
  <si>
    <t>Ventilátor Systemair K125XL sileo, Vo=200m3/h (alebo ekvivalent)</t>
  </si>
  <si>
    <t>kpl.</t>
  </si>
  <si>
    <t>Mriežka IGC-160</t>
  </si>
  <si>
    <t>Teplovzdušné vetranie m.č. 1.16, 1.16a, 1.17, 1.17a. 1.18, 1.19, 1.20a, 1.33, 1.33a,1..33b, 1.33c</t>
  </si>
  <si>
    <t>VZT jednotka ATREA DUPLEX 1100 Multi Eco, Vp=730m3/h,          Vo=730m3/h (alebo ekvivalent)</t>
  </si>
  <si>
    <t>opcia: tlacítko prevtrania+kabeláž do 8m</t>
  </si>
  <si>
    <t>Požiarna klapka FDR-3G-250-H0 (alebo ekvivalent)</t>
  </si>
  <si>
    <t>Výfukový kus so sitom 400x350/45°</t>
  </si>
  <si>
    <t>Výfuková hlavica VH 400</t>
  </si>
  <si>
    <t>Prechod simetrický 400x350-Ø400/300</t>
  </si>
  <si>
    <t>VZT potrubie štvorhranné pozink, min. 275g/m2, tr. tesnosti A podľa STN EN 12237 a STN EN 1505, do obvodu 1500mm, 25% tv.</t>
  </si>
  <si>
    <t>Špirálovo vinuté kruhové SPIRO  potrubie s obojstranným pozinkovaním s minimálnou vrstvou zinku 275 g/m2, trieda tesnosti A podla STN EN 12237, vyhotovenie podla STN EN 1506 do priemeru DN 200/25% tvaroviek</t>
  </si>
  <si>
    <t>Nástavec na odovod kondenzátu 1/2"</t>
  </si>
  <si>
    <t>Teplovzdušné vetranie m.č. 2.03, 2.04, 2.04b, 2.05, 2.34b</t>
  </si>
  <si>
    <t>VZT jednotka ATREA DUPLEX 380 ECV5.aM-CL, Vp=280m3/h,          Vo=280m3/h (alebo ekvivalent)</t>
  </si>
  <si>
    <t>prekáblovanie ovládača aDot do 8m</t>
  </si>
  <si>
    <t>Flexo hadica Sonoduct A71YJ-160</t>
  </si>
  <si>
    <t>Teplovzdušné vetranie m.č. 2.11, 2.12, 2.12a, 2,13, 2.13a, 2.14, 2.15</t>
  </si>
  <si>
    <t>VZT jednotka ATREA DUPLEX 1100 Multi Eco, Vp=830m3/h,          Vo=830m3/h (alebo ekvivalent)</t>
  </si>
  <si>
    <t>Tanierový ventil - prívodný Systemair TFF125SW+RFU125 (alebo ekvivalent)</t>
  </si>
  <si>
    <t>Tanierový ventil - prívodný Systemair TFF100SW+RFU100 (alebo ekvivalent)</t>
  </si>
  <si>
    <t>Dverová mriežka NOVA-D-2-425x325-UR1-AN  (alebo ekvivalent)</t>
  </si>
  <si>
    <t>Teplovzdušné vetranie m.č. 3.15, 3.15a, 3.16, 3.16a,3.17, 3.18</t>
  </si>
  <si>
    <t>VZT jednotka ATREA DUPLEX 800 Multi Eco, Vp=530m3/h,          Vo=530m3/h (alebo ekvivalent)</t>
  </si>
  <si>
    <t>Teplovzdušné vetranie m.č. 4.11, 4.11a, 4.12, 4.12a, 4.13, 4.14, 4.54</t>
  </si>
  <si>
    <t>VZT jednotka ATREA DUPLEX 800 Multi Eco 30/4, Vp=680m3/h,          Vo=680m3/h (alebo ekvivalent)</t>
  </si>
  <si>
    <t>opcia: tlacítko prevtrania+kabeláž do 8m, 2ks sifón</t>
  </si>
  <si>
    <t>282</t>
  </si>
  <si>
    <t>284</t>
  </si>
  <si>
    <t>286</t>
  </si>
  <si>
    <t>288</t>
  </si>
  <si>
    <t>290</t>
  </si>
  <si>
    <t>292</t>
  </si>
  <si>
    <t>294</t>
  </si>
  <si>
    <t>296</t>
  </si>
  <si>
    <t xml:space="preserve"> Teplovzdušné vetranie m.č. 5.10, 5.10a, 5.11, 5.11a, 5.12, 5.13</t>
  </si>
  <si>
    <t>298</t>
  </si>
  <si>
    <t>300</t>
  </si>
  <si>
    <t>302</t>
  </si>
  <si>
    <t>304</t>
  </si>
  <si>
    <t>306</t>
  </si>
  <si>
    <t>308</t>
  </si>
  <si>
    <t>310</t>
  </si>
  <si>
    <t>312</t>
  </si>
  <si>
    <t>314</t>
  </si>
  <si>
    <t>316</t>
  </si>
  <si>
    <t>318</t>
  </si>
  <si>
    <t>320</t>
  </si>
  <si>
    <t>322</t>
  </si>
  <si>
    <t>324</t>
  </si>
  <si>
    <t>Špirálovo vinuté kruhové SPIRO  potrubie s obojstranným pozinkovaním s minimálnou vrstvou zinku 275 g/m2, trieda tesnosti A podla STN EN 12237, vyhotovenie podla STN EN 1506 do priemeru DN 200/20% tvaroviek</t>
  </si>
  <si>
    <t>326</t>
  </si>
  <si>
    <t>328</t>
  </si>
  <si>
    <t>330</t>
  </si>
  <si>
    <t>332</t>
  </si>
  <si>
    <t>Izolácia Kaiflex ST - pásy, samolep, hr.20 mm (alebo ekvivalent)</t>
  </si>
  <si>
    <t>334</t>
  </si>
  <si>
    <t>336</t>
  </si>
  <si>
    <t>Nútené vetranie kuchynky (m.č.5.02)</t>
  </si>
  <si>
    <t>Stenový ventilátor BF Silent 150T</t>
  </si>
  <si>
    <t>338</t>
  </si>
  <si>
    <t>340</t>
  </si>
  <si>
    <t>Výfukový kus so ritom D160</t>
  </si>
  <si>
    <t>342</t>
  </si>
  <si>
    <t>Zberač kondenzátu</t>
  </si>
  <si>
    <t>344</t>
  </si>
  <si>
    <t>346</t>
  </si>
  <si>
    <t>Montážny, tesniaci, závesný a spojovací materiál</t>
  </si>
  <si>
    <t>348</t>
  </si>
  <si>
    <t>Nútené vetranie skladu (m.č.5.01a)</t>
  </si>
  <si>
    <t>BF100TX</t>
  </si>
  <si>
    <t>350</t>
  </si>
  <si>
    <t>352</t>
  </si>
  <si>
    <t>354</t>
  </si>
  <si>
    <t>Nútené vetranie kuchynky (m.č.2.36)</t>
  </si>
  <si>
    <t>356</t>
  </si>
  <si>
    <t>358</t>
  </si>
  <si>
    <t>360</t>
  </si>
  <si>
    <t>362</t>
  </si>
  <si>
    <t>364</t>
  </si>
  <si>
    <t>366</t>
  </si>
  <si>
    <t>368</t>
  </si>
  <si>
    <t>Nútené vetranie miestnosti upratovačky (m.č.2.35)</t>
  </si>
  <si>
    <t>370</t>
  </si>
  <si>
    <t>372</t>
  </si>
  <si>
    <t>374</t>
  </si>
  <si>
    <t>376</t>
  </si>
  <si>
    <t>378</t>
  </si>
  <si>
    <t>380</t>
  </si>
  <si>
    <t>Teplovzdušné vetranie m.č. 3.02, 3.03, 3.04, 3.05, 3.06, 3.07, 3.08, 3.09</t>
  </si>
  <si>
    <t>VZT jednotka ATREA DUPLEX 570 EC5.aM-CL, Vp=450m3/h,          Vo=450m3/h (alebo ekvivalent)</t>
  </si>
  <si>
    <t>382</t>
  </si>
  <si>
    <t>384</t>
  </si>
  <si>
    <t>386</t>
  </si>
  <si>
    <t>Mriežka IGC-250</t>
  </si>
  <si>
    <t>388</t>
  </si>
  <si>
    <t>Flexo hadica Sonoduct A71YJ-250</t>
  </si>
  <si>
    <t>390</t>
  </si>
  <si>
    <t>Tanierový ventil - prívodný Systemair TFF200SW+RFU200 (alebo ekvivalent)</t>
  </si>
  <si>
    <t>392</t>
  </si>
  <si>
    <t>394</t>
  </si>
  <si>
    <t>396</t>
  </si>
  <si>
    <t>398</t>
  </si>
  <si>
    <t>400</t>
  </si>
  <si>
    <t>402</t>
  </si>
  <si>
    <t>404</t>
  </si>
  <si>
    <t>406</t>
  </si>
  <si>
    <t>408</t>
  </si>
  <si>
    <t>410</t>
  </si>
  <si>
    <t>412</t>
  </si>
  <si>
    <t>414</t>
  </si>
  <si>
    <t>Klimatizácia miestností č. 2.17,4.16,5.37</t>
  </si>
  <si>
    <t>Kondenzačná jednotka 3MXM68A</t>
  </si>
  <si>
    <t>416</t>
  </si>
  <si>
    <t>Nástenná jednotka FTXP20M9</t>
  </si>
  <si>
    <t>418</t>
  </si>
  <si>
    <t>Predizolované chladiarenské Cu potrubie 6/10 (mm), zasekať do steny</t>
  </si>
  <si>
    <t>420</t>
  </si>
  <si>
    <t>Kábel CYKY 5Jx1,5 vedené s potrubím</t>
  </si>
  <si>
    <t>422</t>
  </si>
  <si>
    <t>Inštalačná rúrka do exteriéru FXP 20/14</t>
  </si>
  <si>
    <t>424</t>
  </si>
  <si>
    <t>426</t>
  </si>
  <si>
    <t>Betónové prvky 500x500x80 (mm)</t>
  </si>
  <si>
    <t>428</t>
  </si>
  <si>
    <t>Kotviaci, závesný a spojovací a spotrebný materiál</t>
  </si>
  <si>
    <t>430</t>
  </si>
  <si>
    <t>Klimatizácia miestností č. 5.01,5.35,5.36</t>
  </si>
  <si>
    <t>432</t>
  </si>
  <si>
    <t>434</t>
  </si>
  <si>
    <t>436</t>
  </si>
  <si>
    <t>438</t>
  </si>
  <si>
    <t>440</t>
  </si>
  <si>
    <t>442</t>
  </si>
  <si>
    <t>444</t>
  </si>
  <si>
    <t>Klimatizácia serverovne v m.č. 3.51</t>
  </si>
  <si>
    <t>Kondenzačná jednotka Daikin RZAG35A (alebo ekvivalent)</t>
  </si>
  <si>
    <t>446</t>
  </si>
  <si>
    <t>Nástenná klimatizačná jednotka DAIKIN FTXM50R, IR ovládač (alebo ekvivalent)</t>
  </si>
  <si>
    <t>448</t>
  </si>
  <si>
    <t>Redukcia pripojenia ASYCPIR</t>
  </si>
  <si>
    <t>450</t>
  </si>
  <si>
    <t>Predizolované chladiarenské Cu potrubie 6/12 (mm), zasekať do steny</t>
  </si>
  <si>
    <t>452</t>
  </si>
  <si>
    <t>454</t>
  </si>
  <si>
    <t>456</t>
  </si>
  <si>
    <t>Chladivo R32</t>
  </si>
  <si>
    <t>458</t>
  </si>
  <si>
    <t>460</t>
  </si>
  <si>
    <t>462</t>
  </si>
  <si>
    <t>Klimatizácia miestností č. 5.03,5.04,5.34</t>
  </si>
  <si>
    <t>464</t>
  </si>
  <si>
    <t>466</t>
  </si>
  <si>
    <t>468</t>
  </si>
  <si>
    <t>470</t>
  </si>
  <si>
    <t>472</t>
  </si>
  <si>
    <t>Špirálovo vinuté kruhové SPIRO  potrubie s obojstranným pozinkovaním s minimálnou vrstvou zinku 275 g/m2, trieda tesnosti A podla STN EN 12237, vyhotovenie podla STN EN 1506 do priemeru DN 160/20% tvaroviek</t>
  </si>
  <si>
    <t>474</t>
  </si>
  <si>
    <t>476</t>
  </si>
  <si>
    <t>478</t>
  </si>
  <si>
    <t>Klimatizácia miestností č. 3.21,2.08,2.22</t>
  </si>
  <si>
    <t>480</t>
  </si>
  <si>
    <t>Nástenná jednotka FTXM20R</t>
  </si>
  <si>
    <t>482</t>
  </si>
  <si>
    <t>Nástenná jednotka FTXM25R</t>
  </si>
  <si>
    <t>484</t>
  </si>
  <si>
    <t>486</t>
  </si>
  <si>
    <t>488</t>
  </si>
  <si>
    <t>490</t>
  </si>
  <si>
    <t>492</t>
  </si>
  <si>
    <t>494</t>
  </si>
  <si>
    <t>496</t>
  </si>
  <si>
    <t>Klimatizácia miestností č. 2.19,2.20,2.21</t>
  </si>
  <si>
    <t>498</t>
  </si>
  <si>
    <t>500</t>
  </si>
  <si>
    <t>502</t>
  </si>
  <si>
    <t>504</t>
  </si>
  <si>
    <t>506</t>
  </si>
  <si>
    <t>508</t>
  </si>
  <si>
    <t>510</t>
  </si>
  <si>
    <t>512</t>
  </si>
  <si>
    <t>Klimatizácia miestností č. 4.07,5.05,5.06,5.16,5.17</t>
  </si>
  <si>
    <t>Kondenzačná jednotka 5MXM90A</t>
  </si>
  <si>
    <t>514</t>
  </si>
  <si>
    <t>516</t>
  </si>
  <si>
    <t>Kazetová jednotka FFA25A9</t>
  </si>
  <si>
    <t>518</t>
  </si>
  <si>
    <t>520</t>
  </si>
  <si>
    <t>522</t>
  </si>
  <si>
    <t>524</t>
  </si>
  <si>
    <t>526</t>
  </si>
  <si>
    <t>528</t>
  </si>
  <si>
    <t>530</t>
  </si>
  <si>
    <t>Klimatizácia miestností č. 3.13,3.14,4.09</t>
  </si>
  <si>
    <t>532</t>
  </si>
  <si>
    <t>534</t>
  </si>
  <si>
    <t>536</t>
  </si>
  <si>
    <t>538</t>
  </si>
  <si>
    <t>540</t>
  </si>
  <si>
    <t>542</t>
  </si>
  <si>
    <t>544</t>
  </si>
  <si>
    <t>546</t>
  </si>
  <si>
    <t>548</t>
  </si>
  <si>
    <t>Klimatizácia miestností č. 1.14,5.08,5.09,5.09a</t>
  </si>
  <si>
    <t>Kondenzačná jednotka 4MXM80A</t>
  </si>
  <si>
    <t>550</t>
  </si>
  <si>
    <t>552</t>
  </si>
  <si>
    <t>554</t>
  </si>
  <si>
    <t>556</t>
  </si>
  <si>
    <t>558</t>
  </si>
  <si>
    <t>560</t>
  </si>
  <si>
    <t>562</t>
  </si>
  <si>
    <t>Klimatizácia miestností č. 5.18,5.19,5.20,5.21</t>
  </si>
  <si>
    <t>564</t>
  </si>
  <si>
    <t>566</t>
  </si>
  <si>
    <t>568</t>
  </si>
  <si>
    <t>570</t>
  </si>
  <si>
    <t>572</t>
  </si>
  <si>
    <t>574</t>
  </si>
  <si>
    <t>576</t>
  </si>
  <si>
    <t>578</t>
  </si>
  <si>
    <t>Klimatizácia miestností č. 1.30,2.53,5.22</t>
  </si>
  <si>
    <t>580</t>
  </si>
  <si>
    <t>582</t>
  </si>
  <si>
    <t>584</t>
  </si>
  <si>
    <t>586</t>
  </si>
  <si>
    <t>588</t>
  </si>
  <si>
    <t>590</t>
  </si>
  <si>
    <t>592</t>
  </si>
  <si>
    <t>594</t>
  </si>
  <si>
    <t>Klimatizácia miestností č. 3.26,3.27,3.28,3.29,3.30</t>
  </si>
  <si>
    <t>596</t>
  </si>
  <si>
    <t>598</t>
  </si>
  <si>
    <t>600</t>
  </si>
  <si>
    <t>602</t>
  </si>
  <si>
    <t>604</t>
  </si>
  <si>
    <t>606</t>
  </si>
  <si>
    <t>608</t>
  </si>
  <si>
    <t>610</t>
  </si>
  <si>
    <t>612</t>
  </si>
  <si>
    <t>Klimatizácia miestnosti č. 2.43</t>
  </si>
  <si>
    <t>Kondenzačná jednotka RXM25R9</t>
  </si>
  <si>
    <t>614</t>
  </si>
  <si>
    <t>616</t>
  </si>
  <si>
    <t>618</t>
  </si>
  <si>
    <t>620</t>
  </si>
  <si>
    <t>622</t>
  </si>
  <si>
    <t>Špirálovo vinuté kruhové SPIRO  potrubie s obojstranným pozinkovaním s minimálnou vrstvou zinku 275 g/m2, trieda tesnosti A podla STN EN 12237, vyhotovenie podla STN EN 1506 do priemeru DN 100/20% tvaroviek</t>
  </si>
  <si>
    <t>624</t>
  </si>
  <si>
    <t>626</t>
  </si>
  <si>
    <t>628</t>
  </si>
  <si>
    <t>Klimatizácia miestností č. 1.50, 3.52,3.53</t>
  </si>
  <si>
    <t>630</t>
  </si>
  <si>
    <t>632</t>
  </si>
  <si>
    <t>634</t>
  </si>
  <si>
    <t>636</t>
  </si>
  <si>
    <t>638</t>
  </si>
  <si>
    <t>640</t>
  </si>
  <si>
    <t>642</t>
  </si>
  <si>
    <t>644</t>
  </si>
  <si>
    <t>646</t>
  </si>
  <si>
    <t>Nútené vetranie kuchynky (m.č. 3.39)</t>
  </si>
  <si>
    <t>648</t>
  </si>
  <si>
    <t>650</t>
  </si>
  <si>
    <t>652</t>
  </si>
  <si>
    <t>654</t>
  </si>
  <si>
    <t>Nútené vetranie miestnosti upratovačky (m.č. 3.38)</t>
  </si>
  <si>
    <t>656</t>
  </si>
  <si>
    <t>658</t>
  </si>
  <si>
    <t>660</t>
  </si>
  <si>
    <t>Nútené vetranie kuchynky (m.č. 4.37)</t>
  </si>
  <si>
    <t>662</t>
  </si>
  <si>
    <t>664</t>
  </si>
  <si>
    <t>666</t>
  </si>
  <si>
    <t>668</t>
  </si>
  <si>
    <t>Nútené vetranie miestnosti upratovačky (m.č. 4.36)</t>
  </si>
  <si>
    <t>670</t>
  </si>
  <si>
    <t>672</t>
  </si>
  <si>
    <t>674</t>
  </si>
  <si>
    <t>Klimatizácia miestností č. 5.25,5.26,5.32,5.33</t>
  </si>
  <si>
    <t>Kondenzačná jednotka 4MXM80</t>
  </si>
  <si>
    <t>676</t>
  </si>
  <si>
    <t>678</t>
  </si>
  <si>
    <t>680</t>
  </si>
  <si>
    <t>682</t>
  </si>
  <si>
    <t>684</t>
  </si>
  <si>
    <t>686</t>
  </si>
  <si>
    <t>688</t>
  </si>
  <si>
    <t>690</t>
  </si>
  <si>
    <t>Klimatizácia miestností č. 3.32,4.33,5.28</t>
  </si>
  <si>
    <t>Kondenzačná jednotka 3MXM68</t>
  </si>
  <si>
    <t>692</t>
  </si>
  <si>
    <t>694</t>
  </si>
  <si>
    <t>696</t>
  </si>
  <si>
    <t>698</t>
  </si>
  <si>
    <t>700</t>
  </si>
  <si>
    <t>702</t>
  </si>
  <si>
    <t>704</t>
  </si>
  <si>
    <t>Hodinové zúčtovacie sadzby</t>
  </si>
  <si>
    <t>Zaregulovanie, funkčné skúšky</t>
  </si>
  <si>
    <t>706</t>
  </si>
  <si>
    <t>Komplexné skúšky, zaškolenie obsluhy</t>
  </si>
  <si>
    <t>708</t>
  </si>
  <si>
    <t>Búracie a pomocné stavebné práce</t>
  </si>
  <si>
    <t>710</t>
  </si>
  <si>
    <t>Vedľajšie rozpočtové náklady</t>
  </si>
  <si>
    <t>Projektové práce-náklady na dokumentáciu skutočného vyhotovenia stavby</t>
  </si>
  <si>
    <t>D+M</t>
  </si>
  <si>
    <t>Dopravné náklady - mimostavenisková doprava objektivizácia dopravných nákladov materiálov</t>
  </si>
  <si>
    <t>714</t>
  </si>
  <si>
    <t>Kompletačná a koordinačná činnosť - kompletačná činnosť bez rozlíšenia</t>
  </si>
  <si>
    <t>716</t>
  </si>
  <si>
    <t xml:space="preserve">SO 01.1 d-ELI - SO 01.1 d) -SILNOPRÚD </t>
  </si>
  <si>
    <t xml:space="preserve">    21-M - Elektromontáže   </t>
  </si>
  <si>
    <t xml:space="preserve">    HZS - Hodinové zúčtovacie sadzby   </t>
  </si>
  <si>
    <t>971033131.S</t>
  </si>
  <si>
    <t>Vybúranie otvoru v murive tehl. priemeru profilu do 60 mm hr. do 150 mm,  -0,00100t</t>
  </si>
  <si>
    <t>974032850.S</t>
  </si>
  <si>
    <t>Vyrezanie rýh frézovaním v murive z dierovaných pálených tehál hĺbky 20 mm, š. 40 mm -0,00100t</t>
  </si>
  <si>
    <t>21-M</t>
  </si>
  <si>
    <t xml:space="preserve">Elektromontáže   </t>
  </si>
  <si>
    <t>210010093</t>
  </si>
  <si>
    <t>Rúrka ohybná elektroinštalačná z HDPE, D 90 uložená voľne</t>
  </si>
  <si>
    <t>345710006500</t>
  </si>
  <si>
    <t>Rúrka ohybná HD-PR FXKVR DN 90 alebo ekvivalent</t>
  </si>
  <si>
    <t>210010116.L</t>
  </si>
  <si>
    <t>Kanál DLP 195/50, uložený pevne</t>
  </si>
  <si>
    <t>345750057700.S</t>
  </si>
  <si>
    <t>Kanál elektroinštalačný DLP, 195x50 mm, LEGRAND  alebo ekvivalent</t>
  </si>
  <si>
    <t>345750059000.S</t>
  </si>
  <si>
    <t>Kryt koncový pre  kanál 195x50 mm, LEGRAND alebo ekvivalent</t>
  </si>
  <si>
    <t>345750064110.S</t>
  </si>
  <si>
    <t>Prepážka do inštalačných kanálov 50H, LEGRAND alebo ekvivalent</t>
  </si>
  <si>
    <t>345350002102.S</t>
  </si>
  <si>
    <t>Rámik krycí 4-modulový  horizontálny pre kombináciu s montážnou doskou, LEGRAND alebo ekvivalent</t>
  </si>
  <si>
    <t>345750067700.S</t>
  </si>
  <si>
    <t>Montážna doska 2 prístrojová, LEGRAND alebo ekvivalent</t>
  </si>
  <si>
    <t>345750060203.S</t>
  </si>
  <si>
    <t>Kryt š.85 , LEGRAND  alebo ekvivalent</t>
  </si>
  <si>
    <t>345750060203.S1</t>
  </si>
  <si>
    <t>plochý roh DLP  195x50</t>
  </si>
  <si>
    <t>-342654254</t>
  </si>
  <si>
    <t>345750060203.S2</t>
  </si>
  <si>
    <t>Vnútorný roh DLP 195/50</t>
  </si>
  <si>
    <t>-1248230697</t>
  </si>
  <si>
    <t>345750060203.S3</t>
  </si>
  <si>
    <t>vonkajší roh  DLP 195/50</t>
  </si>
  <si>
    <t>-1986307186</t>
  </si>
  <si>
    <t>210010116.S</t>
  </si>
  <si>
    <t>Lišta elektroinštalačná z PVC 180x60, uložená pevne, vkladacia</t>
  </si>
  <si>
    <t>345750057700</t>
  </si>
  <si>
    <t>Kanál elektroinštalačný HD z PVC, EKE 180x60 mm   alebo ekvivalent</t>
  </si>
  <si>
    <t>210010301.S</t>
  </si>
  <si>
    <t>Krabica prístrojová bez zapojenia (1901, KP 68, KZ 3)</t>
  </si>
  <si>
    <t>345410002100.S</t>
  </si>
  <si>
    <t>Krabica prístrojová z PVC pod omietku KP 68/2 KA alebo ekvivalent</t>
  </si>
  <si>
    <t>210010351.S</t>
  </si>
  <si>
    <t>Krabicová rozvodka z lisovaného izolantu vrátane ukončenia káblov a zapojenia vodičov typ 6455-11 do 4 m</t>
  </si>
  <si>
    <t>345410013000</t>
  </si>
  <si>
    <t>Krabica rozvodná PVC na stenu 6455-11 šxvxh 124x112x50 mm</t>
  </si>
  <si>
    <t>210010573.S</t>
  </si>
  <si>
    <t>Rúrka ohybná elektroinštalačná UV stabilná, D 28 uložená pevne</t>
  </si>
  <si>
    <t>345710011430.S</t>
  </si>
  <si>
    <t>Rúrka ohybná  z PA, UV stabilná bezhalogénová samozhášavá, D 28,5 mm</t>
  </si>
  <si>
    <t>210010582.S</t>
  </si>
  <si>
    <t>Rúrka tuhá elektroinštalačná z PVC, D 20 uložená pevne</t>
  </si>
  <si>
    <t>345710000200.S</t>
  </si>
  <si>
    <t>Rúrka tuhá hrdlová 1520 s nízkou mechanickou odolnosťou z PVC, samozhášavá, D 20 mm</t>
  </si>
  <si>
    <t>345710020015.S</t>
  </si>
  <si>
    <t>Spojka 0220 z PVC pra tuhé elektroinštal. rúrky, samozhášavé, D 20 mm</t>
  </si>
  <si>
    <t>210010802.S</t>
  </si>
  <si>
    <t>Lišta elektroinštalačná z PVC 20x20, uložená pevne, vkladacia</t>
  </si>
  <si>
    <t>345750064610.S</t>
  </si>
  <si>
    <t>Lišta hranatá z PVC, 20x20 mm</t>
  </si>
  <si>
    <t>210020306.S</t>
  </si>
  <si>
    <t>Káblový žľab - káblový nosný systém, pozink., vrátane príslušenstva, 125/100 mm bez veka vrátane podpery</t>
  </si>
  <si>
    <t>345750010100.S</t>
  </si>
  <si>
    <t>Žľab káblový, šxv 125x100 mm, z pozinkovanej ocele</t>
  </si>
  <si>
    <t>345750014000.S</t>
  </si>
  <si>
    <t>Koleno 90° pre káblový žľab šxv 125x100 mm, z pozinkovanej ocele</t>
  </si>
  <si>
    <t>345750047800.S</t>
  </si>
  <si>
    <t>Spojka pre káblový žľab šírky 100 mm, z pozinkovanej ocele</t>
  </si>
  <si>
    <t>345750053100.S</t>
  </si>
  <si>
    <t>Držiak stropný pre káblový žľab z pozinkovanej ocele</t>
  </si>
  <si>
    <t>345750054300.S</t>
  </si>
  <si>
    <t>Spojovacia sada pre káblový žlab, M8</t>
  </si>
  <si>
    <t>210100001.S</t>
  </si>
  <si>
    <t>Ukončenie vodičov v rozvádzač. vrátane zapojenia a vodičovej koncovky do 2,5 mm2</t>
  </si>
  <si>
    <t>210100002.S</t>
  </si>
  <si>
    <t>Ukončenie vodičov v rozvádzač. vrátane zapojenia a vodičovej koncovky do 6 mm2</t>
  </si>
  <si>
    <t>210100003.S</t>
  </si>
  <si>
    <t>Ukončenie vodičov v rozvádzač. vrátane zapojenia a vodičovej koncovky do 16 mm2</t>
  </si>
  <si>
    <t>210100004.S</t>
  </si>
  <si>
    <t>Ukončenie vodičov v rozvádzač. vrátane zapojenia a vodičovej koncovky do 25 mm2</t>
  </si>
  <si>
    <t>210100006.S</t>
  </si>
  <si>
    <t>Ukončenie vodičov v rozvádzač. vrátane zapojenia a vodičovej koncovky do 50 mm2</t>
  </si>
  <si>
    <t>210100007.S</t>
  </si>
  <si>
    <t>Ukončenie vodičov v rozvádzač. vrátane zapojenia a vodičovej koncovky do 70 mm2</t>
  </si>
  <si>
    <t>210110021</t>
  </si>
  <si>
    <t>Spínač nástenný pre prostredie vonkajšie a mokré, vrátane zapojenia jednopólový - radenie 1</t>
  </si>
  <si>
    <t>345320003100</t>
  </si>
  <si>
    <t>Vypínač jednoduchý, radenie 1, IP 54</t>
  </si>
  <si>
    <t>210110041</t>
  </si>
  <si>
    <t>Spínače polozapustené a zapustené vrátane zapojenia jednopólový - radenie 1</t>
  </si>
  <si>
    <t>345340003100</t>
  </si>
  <si>
    <t>Spínač  jednopolový radenie 1</t>
  </si>
  <si>
    <t>210110043</t>
  </si>
  <si>
    <t>Spínač polozapustený a zapustený vrátane zapojenia sériový prep.stried. - radenie 5 A</t>
  </si>
  <si>
    <t>345320001801</t>
  </si>
  <si>
    <t>Spínač radenie 5</t>
  </si>
  <si>
    <t>210110045</t>
  </si>
  <si>
    <t>Spínač polozapustený a zapustený vrátane zapojenia stried.prep.- radenie 6</t>
  </si>
  <si>
    <t>345330000400</t>
  </si>
  <si>
    <t>Prepínač  radenie 6</t>
  </si>
  <si>
    <t>210110046</t>
  </si>
  <si>
    <t>Spínač polozapustený a zapustený vrátane zapojenia krížový prep.- radenie 7</t>
  </si>
  <si>
    <t>345320002500</t>
  </si>
  <si>
    <t>Prepínač radenie 7</t>
  </si>
  <si>
    <t>210110095.S</t>
  </si>
  <si>
    <t>Spínače snímač pohybu na stenu a do stropu</t>
  </si>
  <si>
    <t>404610002300.S</t>
  </si>
  <si>
    <t>Detektor pohybu na 1000W</t>
  </si>
  <si>
    <t>210110096.S</t>
  </si>
  <si>
    <t>Spínač žaluziový ovládač tlačítkový</t>
  </si>
  <si>
    <t>345350004320.S</t>
  </si>
  <si>
    <t>Rámik jednoduchý pre spínače a zásuvky</t>
  </si>
  <si>
    <t>374410021504.S</t>
  </si>
  <si>
    <t>Ovládač žalúzií pre priame ovládanie motora</t>
  </si>
  <si>
    <t>210111012.S</t>
  </si>
  <si>
    <t>Domová zásuvka polozapustená alebo zapustená, 10/16 A 250 V 2P + Z 2 x zapojenie</t>
  </si>
  <si>
    <t>3455200004902</t>
  </si>
  <si>
    <t>Zásuvka MOSAIC dvojnásobná,  16A,  biela, LEGRAND   alebo ekvivalent</t>
  </si>
  <si>
    <t>3455200004901</t>
  </si>
  <si>
    <t>Zásuvka MOSAIC dvojnásobná, 16A,  červená, LEGRAND   alebo ekvivalent</t>
  </si>
  <si>
    <t>210111031.S</t>
  </si>
  <si>
    <t>Zásuvka na povrchovú montáž IP 44, 250V / 16A, vrátane zapojenia 2P + PE</t>
  </si>
  <si>
    <t>345510001210.S</t>
  </si>
  <si>
    <t>Zásuvka jednonásobná na povrch, radenie 2P+PE, IP 44</t>
  </si>
  <si>
    <t>210120027.S</t>
  </si>
  <si>
    <t>Radové poistkové odpínače SPH 2 trojpólové do 400 A</t>
  </si>
  <si>
    <t>345290011000.S</t>
  </si>
  <si>
    <t>Odpínač poistkový radový FH2-3S/F, 400A, veľkosť 2</t>
  </si>
  <si>
    <t>210120104.S</t>
  </si>
  <si>
    <t>Poistka nožová veľkost 2 do 400 A 500 V</t>
  </si>
  <si>
    <t>345290006910.S</t>
  </si>
  <si>
    <t>Poistková vložka nožová PNA2 40A gG, veľkosť 2</t>
  </si>
  <si>
    <t>345290006920.S</t>
  </si>
  <si>
    <t>Poistková vložka nožová PNA2 50A gG, veľkosť 2</t>
  </si>
  <si>
    <t>345290007300.S</t>
  </si>
  <si>
    <t>Poistková vložka nožová PNA2 125A gG, veľkosť 2</t>
  </si>
  <si>
    <t>345290007400.S</t>
  </si>
  <si>
    <t>Poistková vložka nožová PNA2 160A gG, veľkosť 2</t>
  </si>
  <si>
    <t>210190001</t>
  </si>
  <si>
    <t>Montáž oceľoplechovej/plastovej  rozvodnice do váhy 20 kg</t>
  </si>
  <si>
    <t>4006</t>
  </si>
  <si>
    <t>Rozvádzač RS1.2</t>
  </si>
  <si>
    <t>5001</t>
  </si>
  <si>
    <t>Zásuvková kombinácia ZK - SEZ ROS 11/FI-26</t>
  </si>
  <si>
    <t>4010</t>
  </si>
  <si>
    <t>Rozvádzač RS1.3</t>
  </si>
  <si>
    <t>4007</t>
  </si>
  <si>
    <t>Rozvádzač RS1.4</t>
  </si>
  <si>
    <t>4002</t>
  </si>
  <si>
    <t>Rozvádzač RM5.2</t>
  </si>
  <si>
    <t>4011</t>
  </si>
  <si>
    <t>Rozvádzač RS2.2</t>
  </si>
  <si>
    <t>4005</t>
  </si>
  <si>
    <t>Rozvádzač RS2.3</t>
  </si>
  <si>
    <t>210190002.S</t>
  </si>
  <si>
    <t>Montáž oceľoplechovej rozvodnice do váhy 50 kg</t>
  </si>
  <si>
    <t>4004</t>
  </si>
  <si>
    <t>4012</t>
  </si>
  <si>
    <t>Rozvádzač RS1.1</t>
  </si>
  <si>
    <t>4009</t>
  </si>
  <si>
    <t>Rozvádzač RS2.1</t>
  </si>
  <si>
    <t>4012.1</t>
  </si>
  <si>
    <t>Rozvádzač RS3.1</t>
  </si>
  <si>
    <t>4014</t>
  </si>
  <si>
    <t>Rozvádzač RS5.1</t>
  </si>
  <si>
    <t>4015</t>
  </si>
  <si>
    <t>Rozvádzač RS3.2</t>
  </si>
  <si>
    <t>4016</t>
  </si>
  <si>
    <t>Rozvádzač RS4.2</t>
  </si>
  <si>
    <t>4017</t>
  </si>
  <si>
    <t>Rozvádzač R01</t>
  </si>
  <si>
    <t>4018</t>
  </si>
  <si>
    <t>Rozvádzač RM02</t>
  </si>
  <si>
    <t>4019</t>
  </si>
  <si>
    <t>Rozvádzač RM 03 (04)</t>
  </si>
  <si>
    <t>4020</t>
  </si>
  <si>
    <t>Rozvádzač RZ</t>
  </si>
  <si>
    <t>210190071.S</t>
  </si>
  <si>
    <t>Montáž rozvádzača nedeliteľného do váhy 500 kg</t>
  </si>
  <si>
    <t>5001.1</t>
  </si>
  <si>
    <t>UPS 20kVA  - 93PS-20 4x32x9Ah</t>
  </si>
  <si>
    <t>210193200.W</t>
  </si>
  <si>
    <t>Nabíjacia stanica Wallbox  povrchová montáž IP 65</t>
  </si>
  <si>
    <t>22000001</t>
  </si>
  <si>
    <t>Nabíjacia stanica  GCEW Power box 22kW</t>
  </si>
  <si>
    <t>22000002</t>
  </si>
  <si>
    <t>nabíjacia stanica GreenWallbox 3,7kW</t>
  </si>
  <si>
    <t>210201512.S</t>
  </si>
  <si>
    <t>Zapojenie núdzového svietidla IP40, 1x svetelný LED zdroj - núdzový režim</t>
  </si>
  <si>
    <t>348150001202.S</t>
  </si>
  <si>
    <t>LED svietidlo núdzové 2W, IP40, 1h stály/núdzový režim, 200 lm</t>
  </si>
  <si>
    <t>210201520.S</t>
  </si>
  <si>
    <t>Zapojenie svietidla 1x svetelný zdroj, núdzového, podhľadového, LED - núdzový režim</t>
  </si>
  <si>
    <t>348150000900</t>
  </si>
  <si>
    <t>LED svietidlo núdzové AXP, 1W, IP65/20, 1h núdzový režim, 250 lm, rozmer 100x37 mm, AMI</t>
  </si>
  <si>
    <t>210201761.S</t>
  </si>
  <si>
    <t>Zapojenie uličného svietidla IP65, 1x svetelný zdroj</t>
  </si>
  <si>
    <t>348370001202.S</t>
  </si>
  <si>
    <t>Svietidlo uličné INDUS LED 1x35W, IP65 alebo ekvivalent</t>
  </si>
  <si>
    <t>210201865.S</t>
  </si>
  <si>
    <t>Montáž stožiara oceľového výšky 8 m s prírubou pre uličné svietidlá</t>
  </si>
  <si>
    <t>348370004600.S</t>
  </si>
  <si>
    <t>Rošt základový ZR 1-5 pre stožiar výšky 5-12 m</t>
  </si>
  <si>
    <t>316720001400</t>
  </si>
  <si>
    <t>Stožiar kužeľový STK 60/80/3PK12 prírubový zinkový, výška 8 m, ELV PRODUKT  alebo ekvivalent</t>
  </si>
  <si>
    <t>210201912</t>
  </si>
  <si>
    <t>Montáž svietidla interiérového na strop do 2 kg</t>
  </si>
  <si>
    <t>3017</t>
  </si>
  <si>
    <t>A-AMI  I1227AMI771.LED1-PM ANCORA 22W,1200mm Osram BL G3 200mA alebo ekvivalent</t>
  </si>
  <si>
    <t>3010</t>
  </si>
  <si>
    <t>B-AMI A1217BEATA LED1-OP BEATA LED 21W</t>
  </si>
  <si>
    <t>3011</t>
  </si>
  <si>
    <t>C- AMI A2157MIRKO1-120LED4 LED zabud. sv.MIRKO1 2x15,3W</t>
  </si>
  <si>
    <t>3014</t>
  </si>
  <si>
    <t>D- AMI  A2207UNIQA-TW.LED.4 UNIQA LED, 2x20W, TW raster</t>
  </si>
  <si>
    <t>3015</t>
  </si>
  <si>
    <t>E-AMI A2217BEATA LED2-OP BEATA LED</t>
  </si>
  <si>
    <t>3016</t>
  </si>
  <si>
    <t>F-AMI A2307UNIQUA-TW LED4 UNIQUA LED 2x30W TW raster</t>
  </si>
  <si>
    <t>3018</t>
  </si>
  <si>
    <t>G-AMI A2357UNIQUA-TW LED4 UNIQUA LED 2x35W TW raster</t>
  </si>
  <si>
    <t>3013</t>
  </si>
  <si>
    <t>H- AWEX EDRE18/18W/CB/1/SE/X/WH/4000 EDRE-2170 lm</t>
  </si>
  <si>
    <t>3013.1</t>
  </si>
  <si>
    <t>J- AWEX EDRE24/24W/CB/1/SE/X/WH/4000 EDRE-2585 lm</t>
  </si>
  <si>
    <t>3021</t>
  </si>
  <si>
    <t>K- TREVOS DL 195 BARI LED 1620/840 LED downlight</t>
  </si>
  <si>
    <t>3022</t>
  </si>
  <si>
    <t>L- AMI PAOLA M91-MP LED4</t>
  </si>
  <si>
    <t>3023</t>
  </si>
  <si>
    <t>M- ABBY LINDBY IP65 nástenné svietidlo so snímačom pohybu</t>
  </si>
  <si>
    <t>210204107.S</t>
  </si>
  <si>
    <t>Výložník oceľový trojramenný - do hmotn. 70 kg</t>
  </si>
  <si>
    <t>316770002400</t>
  </si>
  <si>
    <t>Výložník V3T-05-D trojramenný, vyloženie 0,5 m,</t>
  </si>
  <si>
    <t>210204203.S</t>
  </si>
  <si>
    <t>Elektrovýstroj stožiara 3 okruhy</t>
  </si>
  <si>
    <t>345610003900.S</t>
  </si>
  <si>
    <t>Svorkovnica PSR 16-3</t>
  </si>
  <si>
    <t>210220021.S</t>
  </si>
  <si>
    <t>Uzemňovacie vedenie v zemi FeZn vrátane izolácie spojov O 10 mm</t>
  </si>
  <si>
    <t>354410054700.S</t>
  </si>
  <si>
    <t>Drôt bleskozvodový FeZn, d 8 mm</t>
  </si>
  <si>
    <t>210220031</t>
  </si>
  <si>
    <t>Ekvipotenciálna svorkovnica EPS 2 v krabici KO 125 E</t>
  </si>
  <si>
    <t>345410000400</t>
  </si>
  <si>
    <t>Krabica odbočná z PVC s viečkom pod omietku KO 125 E, šxvxh 150x150x77 mm, KOPOS  alebo ekvivalent</t>
  </si>
  <si>
    <t>345610005100</t>
  </si>
  <si>
    <t>Svorkovnica ekvipotencionálna EPS 2, KOPOS alebo ekvivalent</t>
  </si>
  <si>
    <t>210220050</t>
  </si>
  <si>
    <t>Označenie zvodov číselnými štítkami</t>
  </si>
  <si>
    <t>354410064800</t>
  </si>
  <si>
    <t>Štítok orientačný na zvody 1</t>
  </si>
  <si>
    <t>354410064900</t>
  </si>
  <si>
    <t>Štítok orientačný na zvody 2</t>
  </si>
  <si>
    <t>354410065000</t>
  </si>
  <si>
    <t>Štítok orientačný na zvody 3</t>
  </si>
  <si>
    <t>354410065100</t>
  </si>
  <si>
    <t>Štítok orientačný na zvody 4</t>
  </si>
  <si>
    <t>354410065200</t>
  </si>
  <si>
    <t>Štítok orientačný na zvody 5</t>
  </si>
  <si>
    <t>354410065300</t>
  </si>
  <si>
    <t>Štítok orientačný na zvody 6-9</t>
  </si>
  <si>
    <t>354410065400</t>
  </si>
  <si>
    <t>Štítok orientačný na zvody 7</t>
  </si>
  <si>
    <t>354410065500</t>
  </si>
  <si>
    <t>Štítok orientačný na zvody 8</t>
  </si>
  <si>
    <t>354410064700.S</t>
  </si>
  <si>
    <t>Štítok orientačný nerezový na zvody 0</t>
  </si>
  <si>
    <t>210220240.S</t>
  </si>
  <si>
    <t>Svorka FeZn k zachytávacej, uzemňovacej tyči  SJ</t>
  </si>
  <si>
    <t>354410001500.S</t>
  </si>
  <si>
    <t>Svorka FeZn k uzemňovacej tyči označenie SJ 01</t>
  </si>
  <si>
    <t>210220280.S</t>
  </si>
  <si>
    <t>Uzemňovacia tyč FeZn ZT</t>
  </si>
  <si>
    <t>354410055700.S</t>
  </si>
  <si>
    <t>Tyč uzemňovacia FeZn označenie ZT 2 m</t>
  </si>
  <si>
    <t>210220300</t>
  </si>
  <si>
    <t>Ochranné pospájanie v práčovniach, kúpeľniach, voľne ulož.,alebo v omietke Cu 4-16mm2</t>
  </si>
  <si>
    <t>341110012200</t>
  </si>
  <si>
    <t>Kábel medený H07V-U 4 mm2</t>
  </si>
  <si>
    <t>341110012500.S</t>
  </si>
  <si>
    <t>Vodič medený H07V-U 16 mm2</t>
  </si>
  <si>
    <t>210220800.S</t>
  </si>
  <si>
    <t>Uzemňovacie vedenie na povrchu AlMgSi drôt zvodový O 8-10 mm</t>
  </si>
  <si>
    <t>354410064200.S</t>
  </si>
  <si>
    <t>Drôt bleskozvodový zliatina AlMgSi, d 8 mm, Al</t>
  </si>
  <si>
    <t>210220803.S</t>
  </si>
  <si>
    <t>Skrytý zvod pri zatepľovacom systéme AlMgSi drôt zvodový O 8 mm</t>
  </si>
  <si>
    <t>345710009300.S</t>
  </si>
  <si>
    <t>Rúrka ohybná vlnitá pancierová so strednou mechanickou odolnosťou z PVC-U, D 32</t>
  </si>
  <si>
    <t>141</t>
  </si>
  <si>
    <t>345710038300.S</t>
  </si>
  <si>
    <t>Príchytka z PVC pre elektroinštal. rúrky d 32 mm pre povrchovú montáž s 2 skrutkami</t>
  </si>
  <si>
    <t>143</t>
  </si>
  <si>
    <t>210220810.S</t>
  </si>
  <si>
    <t>Podpery vedenia zliatina AlMgSi na plochú strechu PV21</t>
  </si>
  <si>
    <t>354410034900.S</t>
  </si>
  <si>
    <t>Podložka plastová k podpere vedenia FeZn označenie podložka k PV 21</t>
  </si>
  <si>
    <t>145</t>
  </si>
  <si>
    <t>354410035100.S</t>
  </si>
  <si>
    <t>Podpera vedenia FeZn na ploché strechy označenie PV 21 betonová</t>
  </si>
  <si>
    <t>35001</t>
  </si>
  <si>
    <t>Podpera vedenia nalepovacia DEHN 1473  alebo ekvivalent</t>
  </si>
  <si>
    <t>147</t>
  </si>
  <si>
    <t>210220831.S</t>
  </si>
  <si>
    <t>Zachytávacia tyč zliatina AlMgSi bez osadenia JP 10, JP 15, JP 20</t>
  </si>
  <si>
    <t>354410030600.S</t>
  </si>
  <si>
    <t>Tyč zachytávacia zliatina AlMgSi označenie JP 20 Al</t>
  </si>
  <si>
    <t>149</t>
  </si>
  <si>
    <t>210220835.S</t>
  </si>
  <si>
    <t>Podstavec betónový zliatina AlMgSi k zachytávacej tyči JP</t>
  </si>
  <si>
    <t>354410024800.S</t>
  </si>
  <si>
    <t>Podstavec betónový k zachytávacej tyči FeZn označenie JP a OB 350x350</t>
  </si>
  <si>
    <t>151</t>
  </si>
  <si>
    <t>354410058640.S</t>
  </si>
  <si>
    <t>Klin nerezový do podstavca, d 330 mm</t>
  </si>
  <si>
    <t>210220853.S</t>
  </si>
  <si>
    <t>Svorka zliatina AlMgSi spojovacia SS</t>
  </si>
  <si>
    <t>153</t>
  </si>
  <si>
    <t>354410012900.S</t>
  </si>
  <si>
    <t>Svorka spojovacia zliatina AlMgSi označenie SS 2 skrutky s príložkou Al</t>
  </si>
  <si>
    <t>210220855</t>
  </si>
  <si>
    <t>Svorka zliatina AlMgSi pripojovacia SP</t>
  </si>
  <si>
    <t>155</t>
  </si>
  <si>
    <t>354410013600</t>
  </si>
  <si>
    <t>Svorka pripojovacia zliatina AlMgSi označenie SP 1</t>
  </si>
  <si>
    <t>210220857</t>
  </si>
  <si>
    <t>Svorka zliatina AlMgSi skúšobná SZ</t>
  </si>
  <si>
    <t>157</t>
  </si>
  <si>
    <t>354410013900</t>
  </si>
  <si>
    <t>Svorka skušobná zliatina AlMgSi označenie SZ</t>
  </si>
  <si>
    <t>210290751</t>
  </si>
  <si>
    <t>Montáž motorického spotrebiča, ventilátora do 1.5 kW,</t>
  </si>
  <si>
    <t>159</t>
  </si>
  <si>
    <t>210800186.S</t>
  </si>
  <si>
    <t>Kábel medený uložený v rúrke CYKY 450/750 V 3x1,5</t>
  </si>
  <si>
    <t>341110000700.S</t>
  </si>
  <si>
    <t>Kábel medený CYKY 3x1,5 mm2</t>
  </si>
  <si>
    <t>161</t>
  </si>
  <si>
    <t>210800187.S</t>
  </si>
  <si>
    <t>Kábel medený uložený v rúrke CYKY 450/750 V 3x2,5</t>
  </si>
  <si>
    <t>341110000800.S</t>
  </si>
  <si>
    <t>Kábel medený CYKY 3x2,5 mm2</t>
  </si>
  <si>
    <t>163</t>
  </si>
  <si>
    <t>210800192.S</t>
  </si>
  <si>
    <t>Kábel medený uložený v rúrke CYKY 450/750 V 4x1,5</t>
  </si>
  <si>
    <t>341110001300.S</t>
  </si>
  <si>
    <t>Kábel medený CYKY 4x1,5 mm2</t>
  </si>
  <si>
    <t>165</t>
  </si>
  <si>
    <t>210800198.S</t>
  </si>
  <si>
    <t>Kábel medený uložený v rúrke CYKY 450/750 V 5x1,5</t>
  </si>
  <si>
    <t>341110001900.S</t>
  </si>
  <si>
    <t>Kábel medený CYKY 5x1,5 mm2</t>
  </si>
  <si>
    <t>167</t>
  </si>
  <si>
    <t>210800199.S</t>
  </si>
  <si>
    <t>Kábel medený uložený v rúrke CYKY 450/750 V 5x2,5</t>
  </si>
  <si>
    <t>341110002000.S</t>
  </si>
  <si>
    <t>Kábel medený CYKY 5x2,5 mm2</t>
  </si>
  <si>
    <t>169</t>
  </si>
  <si>
    <t>210800200.S</t>
  </si>
  <si>
    <t>Kábel medený uložený v rúrke CYKY 450/750 V 5x4</t>
  </si>
  <si>
    <t>341110002100.S</t>
  </si>
  <si>
    <t>Kábel medený CYKY 5x4 mm2</t>
  </si>
  <si>
    <t>171</t>
  </si>
  <si>
    <t>210800201.S</t>
  </si>
  <si>
    <t>Kábel medený uložený v rúrke CYKY 450/750 V 5x6</t>
  </si>
  <si>
    <t>341110002200.S</t>
  </si>
  <si>
    <t>Kábel medený CYKY 5x6 mm2</t>
  </si>
  <si>
    <t>173</t>
  </si>
  <si>
    <t>210800202.S</t>
  </si>
  <si>
    <t>Kábel medený uložený v rúrke CYKY 450/750 V 5x10</t>
  </si>
  <si>
    <t>341110002300.S</t>
  </si>
  <si>
    <t>Kábel medený CYKY 5x10 mm2</t>
  </si>
  <si>
    <t>175</t>
  </si>
  <si>
    <t>210800203.S</t>
  </si>
  <si>
    <t>Kábel medený uložený v rúrke CYKY 450/750 V 5x16</t>
  </si>
  <si>
    <t>341110002400.S</t>
  </si>
  <si>
    <t>Kábel medený CYKY 5x16 mm2</t>
  </si>
  <si>
    <t>177</t>
  </si>
  <si>
    <t>210800508.S</t>
  </si>
  <si>
    <t>Vodič medený uložený v rúrke   1</t>
  </si>
  <si>
    <t>341110011900.f</t>
  </si>
  <si>
    <t>Vodič medený FEP 1x1,0 mm2</t>
  </si>
  <si>
    <t>179</t>
  </si>
  <si>
    <t>210810062.S</t>
  </si>
  <si>
    <t>Kábel medený silový uložený pevne 1-CYKY 0,6/1 kV 4x50</t>
  </si>
  <si>
    <t>341110006300.S</t>
  </si>
  <si>
    <t>Kábel medený 1-CYKY 4x50 mm2</t>
  </si>
  <si>
    <t>181</t>
  </si>
  <si>
    <t>210810063.S</t>
  </si>
  <si>
    <t>Kábel medený silový uložený pevne 1-CYKY 0,6/1 kV 4x70</t>
  </si>
  <si>
    <t>341110006400.S</t>
  </si>
  <si>
    <t>Kábel medený 1-CYKY 4x70 mm2</t>
  </si>
  <si>
    <t>183</t>
  </si>
  <si>
    <t>210810064.S</t>
  </si>
  <si>
    <t>Kábel medený silový uložený pevne 1-CYKY 0,6/1 kV 5x25</t>
  </si>
  <si>
    <t>341110006500.S</t>
  </si>
  <si>
    <t>Kábel medený 1-CYKY 5x25 mm2</t>
  </si>
  <si>
    <t>185</t>
  </si>
  <si>
    <t>210872160.S</t>
  </si>
  <si>
    <t>Kábel signálny uložený pevne V 2x0,8</t>
  </si>
  <si>
    <t>341210002800.S</t>
  </si>
  <si>
    <t>Kábel medený signálny J-H(st)H 2x0,8 mm2</t>
  </si>
  <si>
    <t>187</t>
  </si>
  <si>
    <t>210872162.S</t>
  </si>
  <si>
    <t>Kábel signálny uložený pevne  4x0,8</t>
  </si>
  <si>
    <t>341210003000.S</t>
  </si>
  <si>
    <t>Kábel medený signálny J-H(st)H 2x2x0,8 mm2</t>
  </si>
  <si>
    <t>189</t>
  </si>
  <si>
    <t>210881332.S</t>
  </si>
  <si>
    <t>Kábel bezhalogénový, medený uložený pevne NHXH-FE 180/E30 0,6/1,0 kV  3x1,5</t>
  </si>
  <si>
    <t>341610025700.S</t>
  </si>
  <si>
    <t>Kábel medený bezhalogenový NHXH FE180/E30 3x1,5 mm2</t>
  </si>
  <si>
    <t>191</t>
  </si>
  <si>
    <t>998921203.S</t>
  </si>
  <si>
    <t>Presun hmôt pre montáž silnoprúdových rozvodov a zariadení v stavbe (objekte) výšky nad 7 do 24 m</t>
  </si>
  <si>
    <t>MD</t>
  </si>
  <si>
    <t>Mimostavenisková doprava</t>
  </si>
  <si>
    <t>193</t>
  </si>
  <si>
    <t>MV</t>
  </si>
  <si>
    <t>Murárske výpomoci</t>
  </si>
  <si>
    <t>PM</t>
  </si>
  <si>
    <t>Podružný materiál</t>
  </si>
  <si>
    <t>195</t>
  </si>
  <si>
    <t>PPV</t>
  </si>
  <si>
    <t>Podiel pridružených výkonov</t>
  </si>
  <si>
    <t>HZS000111.S</t>
  </si>
  <si>
    <t>Stavebno montážne práce menej náročne, pomocné alebo manupulačné (Tr. 1) v rozsahu viac ako 8 hodín - demontážne práce</t>
  </si>
  <si>
    <t>197</t>
  </si>
  <si>
    <t>HZS000112.S</t>
  </si>
  <si>
    <t>Stavebno montážne práce náročnejšie, ucelené, obtiažne, rutinné (Tr. 2) v rozsahu viac ako 8 hodín náročnejšie - mechanicke upravy rozvádzača HR</t>
  </si>
  <si>
    <t>HZ</t>
  </si>
  <si>
    <t>autožeriav</t>
  </si>
  <si>
    <t>hod.</t>
  </si>
  <si>
    <t>1445666367</t>
  </si>
  <si>
    <t>199</t>
  </si>
  <si>
    <t>HZ1</t>
  </si>
  <si>
    <t>pracovná plošina</t>
  </si>
  <si>
    <t>1927614798</t>
  </si>
  <si>
    <t xml:space="preserve">SO 01.1 d-SL - SO 01.1 d) SLABOPRÚD </t>
  </si>
  <si>
    <t xml:space="preserve">    22-M - Montáže oznamovacích a zabezpečovacích zariadení   </t>
  </si>
  <si>
    <t>345750064610</t>
  </si>
  <si>
    <t>Lišta hranatá z PVC, LHD 20x20 mm, KOPOS  alebo ekvivalent</t>
  </si>
  <si>
    <t>210872120.S</t>
  </si>
  <si>
    <t>Kábel signálny uložený pevne JYTY 250 V 2x1</t>
  </si>
  <si>
    <t>341210001400.S</t>
  </si>
  <si>
    <t>Kábel medený signálny JYTY 2x1 mm2 alebo ekvivalent</t>
  </si>
  <si>
    <t>22-M</t>
  </si>
  <si>
    <t xml:space="preserve">Montáže oznamovacích a zabezpečovacích zariadení   </t>
  </si>
  <si>
    <t>220511011.S</t>
  </si>
  <si>
    <t>Montáž zásuvky 2xRJ45 do podlahovej krabice, alebo do žľabu</t>
  </si>
  <si>
    <t>383150002900</t>
  </si>
  <si>
    <t>Zásuvkový modul 2xRJ45/u, Cat.6, do rámika Mosaic, biely, 601122+KEJ-C6-U-TL(2) alebo ekvivalent</t>
  </si>
  <si>
    <t>345750067805</t>
  </si>
  <si>
    <t>Montážna doska 2M, LEGRAND  alebo ekvivalent</t>
  </si>
  <si>
    <t>345350002100</t>
  </si>
  <si>
    <t>Rámik MOSAIC krycí 2-modulový pre kombináciu s montážnou doskou, biela, LEGRAND  alebo ekvivalent</t>
  </si>
  <si>
    <t>220511031.S</t>
  </si>
  <si>
    <t>Kábel v rúrkach</t>
  </si>
  <si>
    <t>341230001205</t>
  </si>
  <si>
    <t>Kábel medený dátový S/FTP-AWG 4x2x0,57 cat.6A   alebo ekvivalent</t>
  </si>
  <si>
    <t>341230000305</t>
  </si>
  <si>
    <t>Kábel medený dátový FTP 4x2x0,54 mm2 alebo ekvivalent</t>
  </si>
  <si>
    <t>220711028</t>
  </si>
  <si>
    <t>Montáž a zapojenie elektrického zámku</t>
  </si>
  <si>
    <t>549730000305</t>
  </si>
  <si>
    <t>Elektromechanický zámok, DZ-12V DC alebo ekvivalent</t>
  </si>
  <si>
    <t>220711035</t>
  </si>
  <si>
    <t>Montáž a zapojenie kartového snímača</t>
  </si>
  <si>
    <t>404660000405</t>
  </si>
  <si>
    <t>kartový snímač, pre zabezpečovacie zariadenia</t>
  </si>
  <si>
    <t>HZS000114.S</t>
  </si>
  <si>
    <t>Stavebno montážne práce najnáročnejšie na odbornosť - prehliadky pracoviska a revízie (Tr. 4) v rozsahu viac ako 8 hodín - meranie štrukturovanej kabeláže</t>
  </si>
  <si>
    <t>SO  01.2 - SO 01.2 Budova OR PZ, Bratislava III. - NEZELENÁ ČASŤ PRÁC</t>
  </si>
  <si>
    <t xml:space="preserve">SO 01.2-B - B - BÚRACIE PRÁCE </t>
  </si>
  <si>
    <t xml:space="preserve">    776 - Podlahy povlakové   </t>
  </si>
  <si>
    <t>113107132.S</t>
  </si>
  <si>
    <t>Odstránenie krytu v ploche do 200 m2 z betónu prostého, hr. vrstvy 150 do 300 mm,  -0,50000t</t>
  </si>
  <si>
    <t>113107141.S</t>
  </si>
  <si>
    <t>Odstránenie krytu v ploche do 200 m2 asfaltového, hr. vrstvy do 50 mm,  -0,12500t</t>
  </si>
  <si>
    <t>113152120.S</t>
  </si>
  <si>
    <t>Frézovanie asf. podkladu alebo krytu bez prek., plochy do 500 m2, pruh š. do 0,5 m, hr. 40 mm  0,100 t</t>
  </si>
  <si>
    <t>113307113.S</t>
  </si>
  <si>
    <t>Odstránenie podkladu v ploche do 200 m2 z kameniva ťaženého, hr.vrstvy 200 do 300 mm,  -0,50000t</t>
  </si>
  <si>
    <t>167101100.S</t>
  </si>
  <si>
    <t>Nakladanie výkopku tr.1-4 ručne</t>
  </si>
  <si>
    <t>182001131.S</t>
  </si>
  <si>
    <t>Plošná úprava terénu pri nerovnostiach terénu nad 150-200 mm v rovine alebo na svahu do 1:5</t>
  </si>
  <si>
    <t>919735124.S</t>
  </si>
  <si>
    <t>Rezanie existujúceho betónového krytu alebo podkladu hĺbky nad 150 do 200 mm</t>
  </si>
  <si>
    <t>941955002.S</t>
  </si>
  <si>
    <t>Lešenie ľahké pracovné pomocné s výškou lešeňovej podlahy nad 1,20 do 1,90 m</t>
  </si>
  <si>
    <t>9610_PC</t>
  </si>
  <si>
    <t>Vybúranie odlučovača ropných látok alebo lapača tukov železobetónového dvojnádržového, hmotnosti jednotlivo do 3 t</t>
  </si>
  <si>
    <t>962031132.S</t>
  </si>
  <si>
    <t>Búranie priečok alebo vybúranie otvorov plochy nad 4 m2 z tehál pálených, plných alebo dutých hr. do 150 mm,  -0,19600t</t>
  </si>
  <si>
    <t>962032231.S</t>
  </si>
  <si>
    <t>Búranie muriva alebo vybúranie otvorov plochy nad 4 m2 nadzákladového z tehál pálených, vápenopieskových, cementových na maltu,  -1,90500t</t>
  </si>
  <si>
    <t>962084131.S</t>
  </si>
  <si>
    <t>Búranie priečok doskových, sadrových, sadrokartónových hr.do 100 mm,  -0,10000t</t>
  </si>
  <si>
    <t>968061116.S</t>
  </si>
  <si>
    <t>Demontáž dverí drevených vnútorných, 1 bm obvodu - 0,012t vrátane zárubne</t>
  </si>
  <si>
    <t>968061125.S</t>
  </si>
  <si>
    <t>Vyvesenie dreveného dverného krídla do suti plochy do 2 m2, -0,02400t</t>
  </si>
  <si>
    <t>968061126.S</t>
  </si>
  <si>
    <t>Vyvesenie dreveného dverného krídla do suti plochy nad 2 m2, -0,02700t</t>
  </si>
  <si>
    <t>968062991.S</t>
  </si>
  <si>
    <t>Vybúranie drevených vnútorných obložení výkladov, ostenia a obkladov stien,  -0,00400t</t>
  </si>
  <si>
    <t>Demontáž dverí kovových interierových, 1 bm obvodu - 0,005t vrátane zárubne</t>
  </si>
  <si>
    <t>968071126.S</t>
  </si>
  <si>
    <t>Vyvesenie kovového dverného krídla do suti plochy nad 2 m2</t>
  </si>
  <si>
    <t>972056014.S</t>
  </si>
  <si>
    <t>Jadrové vrty diamantovými korunkami do D 150 mm do stropov - železobetónových -0,00042t</t>
  </si>
  <si>
    <t>cm</t>
  </si>
  <si>
    <t>978011161.S</t>
  </si>
  <si>
    <t>Otlčenie omietok stropov vnútorných vápenných alebo vápennocementových v rozsahu do 50 %,  -0,02000t</t>
  </si>
  <si>
    <t>978011191.S</t>
  </si>
  <si>
    <t>Otlčenie omietok stropov vnútorných vápenných alebo vápennocementových v rozsahu do 100 %,  -0,05000t</t>
  </si>
  <si>
    <t>978013161.S</t>
  </si>
  <si>
    <t>Otlčenie omietok stien vnútorných vápenných alebo vápennocementových v rozsahu do 50 %,  -0,02000t</t>
  </si>
  <si>
    <t>978013191.S</t>
  </si>
  <si>
    <t>Otlčenie omietok stien vnútorných vápenných alebo vápennocementových v rozsahu do 100 %,  -0,04600t</t>
  </si>
  <si>
    <t>978059531.S</t>
  </si>
  <si>
    <t>Odsekanie a odobratie obkladov stien z obkladačiek vnútorných vrátane podkladovej omietky nad 2 m2,  -0,06800t</t>
  </si>
  <si>
    <t>767581802.S</t>
  </si>
  <si>
    <t>Demontáž podhľadov lamiel,  -0,00400t</t>
  </si>
  <si>
    <t>776</t>
  </si>
  <si>
    <t xml:space="preserve">Podlahy povlakové   </t>
  </si>
  <si>
    <t>776401800.S</t>
  </si>
  <si>
    <t>Demontáž soklíkov alebo líšt</t>
  </si>
  <si>
    <t>776511820.S</t>
  </si>
  <si>
    <t>Odstránenie povlakových podláh z nášľapnej plochy lepených s podložkou,  -0,00100t</t>
  </si>
  <si>
    <t>783802822.S</t>
  </si>
  <si>
    <t>Odstránenie starých náterov z omietok opálením s obrúsením stien</t>
  </si>
  <si>
    <t>SO 01.2-N - N -NOVÉ KONŠTRUKCIE</t>
  </si>
  <si>
    <t xml:space="preserve">    722 - Požiarna výbava - príslušenstvo pre objekt SO -01   </t>
  </si>
  <si>
    <t xml:space="preserve">    725 - Zdravotechnika - zariaďovacie predmety   </t>
  </si>
  <si>
    <t xml:space="preserve">    763 - Konštrukcie - drevostavby   </t>
  </si>
  <si>
    <t xml:space="preserve">    777 - Podlahy syntetické   </t>
  </si>
  <si>
    <t xml:space="preserve">    781 - Dokončovacie práce a obklady   </t>
  </si>
  <si>
    <t xml:space="preserve">    784 - Dokončovacie práce - maľby   </t>
  </si>
  <si>
    <t xml:space="preserve">    23-M - Montáže potrubia   </t>
  </si>
  <si>
    <t xml:space="preserve">VRN - Vedľajšie rozpočtové náklady   </t>
  </si>
  <si>
    <t xml:space="preserve">    VRN03 - Geodetické práce   </t>
  </si>
  <si>
    <t>212572111</t>
  </si>
  <si>
    <t>Lôžko pre trativod zo štrkopiesku triedeného</t>
  </si>
  <si>
    <t>212752127.S</t>
  </si>
  <si>
    <t>Trativody z flexodrenážnych rúr DN 160</t>
  </si>
  <si>
    <t>215901101</t>
  </si>
  <si>
    <t>Zhutnenie podložia z rastlej horniny 1 až 4 pod násypy, z hornina súdržných do 92 % PS a nesúdržných</t>
  </si>
  <si>
    <t>317121101.S</t>
  </si>
  <si>
    <t>Montáž prefabrikovaného prekladu pre svetlosť otvoru od 600 do 1050 mm</t>
  </si>
  <si>
    <t>596460005300.S</t>
  </si>
  <si>
    <t>Keramický preklad nenosný, lxšxv 1000x145x85 mm</t>
  </si>
  <si>
    <t>596460005301</t>
  </si>
  <si>
    <t>Keramický preklad nenosný, lxšxv 800x145x85 mm</t>
  </si>
  <si>
    <t>596460005600.S</t>
  </si>
  <si>
    <t>Keramický preklad nenosný, lxšxv 1750x145x85 mm</t>
  </si>
  <si>
    <t>342272102</t>
  </si>
  <si>
    <t>Priečky z tvárnic YTONG hr. 100 mm P2-500 hladkých, na MVC a maltu YTONG (100x249x599)</t>
  </si>
  <si>
    <t>342272104</t>
  </si>
  <si>
    <t>Priečky z tvárnic YTONG hr. 150 mm P2-500 hladkých, na MVC a maltu YTONG (150x249x599)</t>
  </si>
  <si>
    <t>342948112.S</t>
  </si>
  <si>
    <t>Ukotvenie priečok k murovaným konštrukciám priskrutkovaním</t>
  </si>
  <si>
    <t>411321727.S</t>
  </si>
  <si>
    <t>Zhotovenie stropov doskových a trámových,  z betónu  železového</t>
  </si>
  <si>
    <t>589310005500.S</t>
  </si>
  <si>
    <t>Betón STN EN 206-1-C 25/30-XC1 (SK)-Cl 1,0-Dmax 16 - S1 z cementu portlandského</t>
  </si>
  <si>
    <t>411354175.S</t>
  </si>
  <si>
    <t>Podporná konštrukcia stropov výšky do 4 m pre zaťaženie do 20 kPa zhotovenie</t>
  </si>
  <si>
    <t>411354176.S</t>
  </si>
  <si>
    <t>Podporná konštrukcia stropov výšky do 4 m pre zaťaženie do 20 kPa odstránenie</t>
  </si>
  <si>
    <t>411354262.S</t>
  </si>
  <si>
    <t>Debnenie stropu, zabudované s plechom vlnitým pozinkovaným, výšky vĺn do 80 mm hr. 1,0 mm</t>
  </si>
  <si>
    <t>411361321.S</t>
  </si>
  <si>
    <t>Výstuž stropov doskových, trámových, vložkových,konzolových alebo balkónových, S235 (11373)</t>
  </si>
  <si>
    <t>564752111.S</t>
  </si>
  <si>
    <t>Podklad  štrkodrvina alebo kryt z kameniva hrubého drveného veľ. 0-63 mm (vibr.štrk) po zhut.hr. 150 mm</t>
  </si>
  <si>
    <t>567123814.S</t>
  </si>
  <si>
    <t>Podklad z kameniva stmeleného cementom na diaľnici s rozprestretím a zhutnením, CBGM C 8/10 (C 6/8),hr. 150 mm</t>
  </si>
  <si>
    <t>581130215.S</t>
  </si>
  <si>
    <t>Kryt cementobetónový cestných komunikácií skupiny CB II pre TDZ II, III a IV, hr. 200 mm; XF4-Dmax 32-33</t>
  </si>
  <si>
    <t>611421431.S</t>
  </si>
  <si>
    <t>Oprava vnútorných vápenných omietok stropov železobetónových rovných tvárnicových a klenieb, opravovaná plocha nad 30 do 50 % štukových</t>
  </si>
  <si>
    <t>611460111</t>
  </si>
  <si>
    <t>Príprava vnútorného podkladu stropov na silno a nerovnomerne nasiakavé podklady regulátorom nasiakavosti</t>
  </si>
  <si>
    <t>611460292.S</t>
  </si>
  <si>
    <t>Vnútorná omietka stropov sadrová tenkovrstvová, hr. 5 mm</t>
  </si>
  <si>
    <t>611461219</t>
  </si>
  <si>
    <t>Vnútorná omietka stropov štuková , ručné miešanie a nanášanie, Klima stierka, hr. 3 mm</t>
  </si>
  <si>
    <t>611481119.S</t>
  </si>
  <si>
    <t>Potiahnutie vnútorných stropov sklotextilnou mriežkou s celoplošným prilepením</t>
  </si>
  <si>
    <t>612421431</t>
  </si>
  <si>
    <t>Oprava vnútorných vápenných omietok stien, v množstve opravenej plochy nad 30 do 50 % štukových</t>
  </si>
  <si>
    <t>612460111</t>
  </si>
  <si>
    <t>Príprava vnútorného podkladu stien na silno a nerovnomerne nasiakavé podklady regulátorom nasiakavosti</t>
  </si>
  <si>
    <t>612460291</t>
  </si>
  <si>
    <t>Vnútorná omietka stien sadrová tenkovrstvová, hr. 5 mm</t>
  </si>
  <si>
    <t>612465219</t>
  </si>
  <si>
    <t>Vnútorná omietka stien štuková BAUMIT, ručné miešanie a nanášanie, Klima stierka, hr. 3 mm</t>
  </si>
  <si>
    <t>612465232.S</t>
  </si>
  <si>
    <t>Vnútorný sanačný systém stien s obsahom cementu, štuková omietka odvlhčovacia, hr. 2,5 mm</t>
  </si>
  <si>
    <t>612468552</t>
  </si>
  <si>
    <t>Vnútorná omietka stien YTONG ľahčená, hr. 10 mm</t>
  </si>
  <si>
    <t>612481119</t>
  </si>
  <si>
    <t>Potiahnutie vnútorných stien, sklotextílnou mriežkou</t>
  </si>
  <si>
    <t>632311001</t>
  </si>
  <si>
    <t>Brúsenie nerovností  betónových podláh - zbrúsenie povlaku hrúbky do 2 mm</t>
  </si>
  <si>
    <t>632452682.S</t>
  </si>
  <si>
    <t>Cementová samonivelizačná stierka, pevnosti v tlaku 30 MPa, hr. 3 mm</t>
  </si>
  <si>
    <t>6324712R</t>
  </si>
  <si>
    <t>Betónový poter kontaktný resi bond B30, hr. 50 mm</t>
  </si>
  <si>
    <t>632477001</t>
  </si>
  <si>
    <t>Samonivelačný tenkovrstvý poter kontaktný, pevne spojený s podkladovou betónovou konštrukciou hr.10 mm</t>
  </si>
  <si>
    <t>642945111.S</t>
  </si>
  <si>
    <t>Osadenie  zárubní protipož. dverí s obetónovaním do 2,5 m2 "INTERIÉR"</t>
  </si>
  <si>
    <t>553310003500.S</t>
  </si>
  <si>
    <t>Zárubňa hliníková obložková šxv 600-900x2000 mm (alebo ekvivalent)</t>
  </si>
  <si>
    <t>642945112.S</t>
  </si>
  <si>
    <t>Osadenie oceľ. zárubní protipožiarnych s obetónov. dvojkrídlové nad 2,5 do 6,5 m2- INTERIÉR</t>
  </si>
  <si>
    <t>553310003611.PC</t>
  </si>
  <si>
    <t>Zárubňa hliníková obložková šxv 1050-2450x1970/2100, hrúbka steny 90-130 mm, dvojkrídlové (alebo ekvivalent)</t>
  </si>
  <si>
    <t>912951111.S</t>
  </si>
  <si>
    <t>Montáž a zapojenie automatickej elektromechanickej cestnej závory na pevný podklad vrátane kotviaceho materiálu s prejazdom do 5 m</t>
  </si>
  <si>
    <t>404490010000.S</t>
  </si>
  <si>
    <t>Automatická závora do 5 metrov prejazdu, šxhrxv 330x320x1200 mm, výkon 120 W, napájanie 230 V AC, motor 24 V DC</t>
  </si>
  <si>
    <t>9197161111</t>
  </si>
  <si>
    <t>Oceľová výstuž cementobet. krytu  zo zvar. sietí KARI, priemer drôtu 8/8 mm, veľkosť oka 100x100 mmhmotnosť do 7, 5 kg/m2</t>
  </si>
  <si>
    <t>952901111</t>
  </si>
  <si>
    <t>Vyčistenie budov pri výške podlaží do 4m</t>
  </si>
  <si>
    <t>9599411PC</t>
  </si>
  <si>
    <t>Chemické kotvenie oceľových prvkov HILTI HIT-HY200 + skrutky HIT- V- M8  s vyvŕtaním otvoru</t>
  </si>
  <si>
    <t>998224111.S</t>
  </si>
  <si>
    <t>Presun hmôt pre pozemné komunikácie s krytom monolitickým betónovým akejkoľvek dĺžky objektu</t>
  </si>
  <si>
    <t>711111001</t>
  </si>
  <si>
    <t>Zhotovenie izolácie proti zemnej vlhkosti vodorovná náterom penetračným za studena</t>
  </si>
  <si>
    <t>1116315600</t>
  </si>
  <si>
    <t>PENETRAL LF Plus  v sudoch   alebo ekvivalent</t>
  </si>
  <si>
    <t>585520012_PC</t>
  </si>
  <si>
    <t>Penetračný náter  RESI PROMER WB   alebo ekvivalent</t>
  </si>
  <si>
    <t>711131102</t>
  </si>
  <si>
    <t>Zhotovenie geotextílie alebo tkaniny na plochu vodorovnú</t>
  </si>
  <si>
    <t>69366602R</t>
  </si>
  <si>
    <t>Ochranná tkaná geotextília strihaná na mieru</t>
  </si>
  <si>
    <t>71113R</t>
  </si>
  <si>
    <t>Zhotovenie izolácie proti úniku ropných produktom, položenou voľne na vodorovnej ploche so zvarením spoju</t>
  </si>
  <si>
    <t>283230000R</t>
  </si>
  <si>
    <t>Oddeľovacia fólia proti úniku ropných produktov</t>
  </si>
  <si>
    <t>711210100</t>
  </si>
  <si>
    <t>Zhotovenie dvojnásobnej izol. stierky pod keramické obklady v interiéri na ploche vodorovnej</t>
  </si>
  <si>
    <t>5856051350</t>
  </si>
  <si>
    <t>Izolačná stierka na báze živice PCI Lastogum, č. 55429985 PCI   alebo ekvivalent</t>
  </si>
  <si>
    <t>5856051360</t>
  </si>
  <si>
    <t>Tesniaci pás PCI Pecitape Objekt, č. 45043033 PCI   alebo ekvivalent</t>
  </si>
  <si>
    <t>711210110</t>
  </si>
  <si>
    <t>Zhotovenie dvojnásobnej izol. stierky pod keramické obklady v interiéri na ploche zvislej</t>
  </si>
  <si>
    <t>711211071.S</t>
  </si>
  <si>
    <t>Hydroizolačná  stierka vodorovná ELASTIC 2C</t>
  </si>
  <si>
    <t xml:space="preserve">Požiarna výbava - príslušenstvo pre objekt SO -01   </t>
  </si>
  <si>
    <t>722250180.S</t>
  </si>
  <si>
    <t>Montáž hasiaceho prístroja na stenu</t>
  </si>
  <si>
    <t>449170000900.S</t>
  </si>
  <si>
    <t>Prenosný hasiaci prístroj práškový P6Če 6 kg, 21A   alebo ekvivalent</t>
  </si>
  <si>
    <t>722251124</t>
  </si>
  <si>
    <t>Požiarne príslušenstvo, hadica konopná dĺžky 30m D 25</t>
  </si>
  <si>
    <t>súb</t>
  </si>
  <si>
    <t>722254114</t>
  </si>
  <si>
    <t>Požiarne príslušenstvo, hydrantová skriňa vnútorná s výzbrojou 25 (konopná hadica)</t>
  </si>
  <si>
    <t>998722103.S</t>
  </si>
  <si>
    <t>Presun hmôt pre vnútorný vodovod v objektoch výšky nad 12 do 24 m</t>
  </si>
  <si>
    <t>725</t>
  </si>
  <si>
    <t xml:space="preserve">Zdravotechnika - zariaďovacie predmety   </t>
  </si>
  <si>
    <t>72524-R</t>
  </si>
  <si>
    <t>Montáž sprchovej zásteny zásuvnej do výšky 2000 mm a šírky 1600 mm</t>
  </si>
  <si>
    <t>552/Z12</t>
  </si>
  <si>
    <t>Sprchové dvere posúvne  rozmer 1500x2000 mm, 8 mm bezpečnostné sklo, podľa popisu v PD</t>
  </si>
  <si>
    <t>763</t>
  </si>
  <si>
    <t xml:space="preserve">Konštrukcie - drevostavby   </t>
  </si>
  <si>
    <t>763116866.S</t>
  </si>
  <si>
    <t>Priečka SDK hr. 100 mm, kca CW+UW 75, jednoducho opláštená doskou vysokopevnostnou protipožiarnou impregnovanou DFRIH1 12,5 mm, TI 75 mm</t>
  </si>
  <si>
    <t>763120010.S</t>
  </si>
  <si>
    <t>Sadrokartónová inštalačná predstena pre sanitárne zariadenia, kca CD+UD, jednoducho opláštená doskou impregnovanou H2 12,5 mm</t>
  </si>
  <si>
    <t>763122242</t>
  </si>
  <si>
    <t>Predsadená SDK stena KNAUF W623 hr. 65 mm, jednoduchá kca UD a CD dosky GKBI hr. 15 mm TI hr. 50 mm</t>
  </si>
  <si>
    <t>763132310</t>
  </si>
  <si>
    <t>SDK podhľad KNAUF D112, závesná dvojvrstvová kca profil montažný CD a nosný UD, dosky GKBI hr. 12,5 mm</t>
  </si>
  <si>
    <t>763137155</t>
  </si>
  <si>
    <t>Kazetový akustický  podhľad  600 x 600 mm, pre skrytý systém, doska - biela na kovovej závesnej konštr.</t>
  </si>
  <si>
    <t>763161705.S</t>
  </si>
  <si>
    <t>Montáž SDK prefabrikovaného výrobku - revízne dvierka 500x500 mm do SDK stropov</t>
  </si>
  <si>
    <t>590110005960.S</t>
  </si>
  <si>
    <t>Sadrokartónové revízne dvierka, rozmer 500x500 mm, doska štandarná A hr. 12,5 mm</t>
  </si>
  <si>
    <t>998763303.S</t>
  </si>
  <si>
    <t>Presun hmôt pre sádrokartónové konštrukcie v objektoch výšky od 7 do 24 m</t>
  </si>
  <si>
    <t>766124101</t>
  </si>
  <si>
    <t>Montáž sanitárnych stien záchodových s s jedným krídlom a dvierkami a pisoárová deliaca stena</t>
  </si>
  <si>
    <t>60777561PC1</t>
  </si>
  <si>
    <t>Sanitárne steny s dvoma dvernými  otvoromi ZS1</t>
  </si>
  <si>
    <t>60777561PC2</t>
  </si>
  <si>
    <t>Sanitárne steny s dvoma dvernými otvoromi ZS2</t>
  </si>
  <si>
    <t>60777561PC3</t>
  </si>
  <si>
    <t>Sanitárne steny so štyrmi dvernými otvoromi ZS3</t>
  </si>
  <si>
    <t>60777561PC4</t>
  </si>
  <si>
    <t>Sanitárne steny s jedným dverným otvorom ZS4</t>
  </si>
  <si>
    <t>60777561PC5</t>
  </si>
  <si>
    <t>Sanitárne steny s jedným dverným otvorom ZS5</t>
  </si>
  <si>
    <t>60777561PC2.1</t>
  </si>
  <si>
    <t>Pisoárová deliaca stena ZS6</t>
  </si>
  <si>
    <t>766495100.S</t>
  </si>
  <si>
    <t>Ostatné - zhotovenie otvoru pre inštalačné dvierka do 0, 90 m2</t>
  </si>
  <si>
    <t>Montáž vnútorných parapetov - laminát - interiér</t>
  </si>
  <si>
    <t>Parapetná doska vlhkovzdorná DTD vrchná vrstva: CPL laminát SPRELA 0,7 mm  širka 150 až 350 mm   alebo ekvivalent</t>
  </si>
  <si>
    <t>766621081</t>
  </si>
  <si>
    <t>Montáž  plastového okna, okennej steny pre občiansku a bytovú výstavbu, za 1 bm montáže, Rmin= 36 dB "INTERIER"</t>
  </si>
  <si>
    <t>611412-PC21/O</t>
  </si>
  <si>
    <t>Plastové okno 1200/800 mm  s izolačným sklom, delené  so zasúvacím krídlom a aretovaním; Rmin= 36 dB, celoobvodové kovanie</t>
  </si>
  <si>
    <t>611412-PC22/O</t>
  </si>
  <si>
    <t>Plastové okno 1500/1800 mm  s izolačným sklom, združene, horná časť fixne preskl., dolná časť so zasúvacím krídlom a aretovaním; Rmin= 36 dB, celoobvodové kovanie</t>
  </si>
  <si>
    <t>766661422.S</t>
  </si>
  <si>
    <t>Montáž dverí drevených s požiarnou odolnosťou EI ; EW- 45D + C do hliníkovej zárubne" INTERIÉR"</t>
  </si>
  <si>
    <t>611650001200.S</t>
  </si>
  <si>
    <t>Dvere vnútorné protipožiarne drevené EI 45+C, šxv 1600x2000 mm, požiarna výplň DTD, SK certifikát, (alebo ekvivalent)</t>
  </si>
  <si>
    <t>611650001170.S</t>
  </si>
  <si>
    <t>Dvere vnútorné protipožiarne drevené EI 45D1+C, šxv_x000D_
1500x2000 mm, z oceľových alebo hliníkových profilov a_x000D_
jadrom z izolačných materiálov, plašť dveí z plechu o sile_x000D_
mon. 0,8 mm s povrchovou úpravou vo farbe RAL, SK_x000D_
certifikát, (alebo ekvivalent)</t>
  </si>
  <si>
    <t>611650001060.S</t>
  </si>
  <si>
    <t>Dvere vnútorné protipožiarne drevené EI 45+C, šxv 800x2000 mm, požiarna výplň DTD, SK certifikát, (alebo ekvivalent)</t>
  </si>
  <si>
    <t>766662112</t>
  </si>
  <si>
    <t>Montáž interiérového dverového krídla otočného jednokrídlového poldrážkového, do hliníkovej zárubne, vrátane kovania</t>
  </si>
  <si>
    <t>611610002900.S</t>
  </si>
  <si>
    <t>Dvere vnútorné jednokrídlové, šírka 600-900 mm, výplň DTD doska, povrch CPL laminát, mechanicky odolné plné SAPELI (alebo ekvivalent)</t>
  </si>
  <si>
    <t>549150000600</t>
  </si>
  <si>
    <t>Kľučka dverová 2x, 2x rozeta BB, FAB, nehrdzavejúca oceľ, povrch nerez brúsený, SAPELI (alebo ekvivalent)</t>
  </si>
  <si>
    <t>766662132.S</t>
  </si>
  <si>
    <t>Montáž dverového krídla otočného dvojkrídlového poldrážkového, do hliníkovej zárubne, vrátane kovania</t>
  </si>
  <si>
    <t>611610002901</t>
  </si>
  <si>
    <t>Dvere vnútorné dvojkrídlové, šírka 1500 mm, výplň DTD doska, povrch CPL laminát, mechanicky odolné plné SAPELI (alebo ekvivalent)</t>
  </si>
  <si>
    <t>549170000500</t>
  </si>
  <si>
    <t>Samozatvárač dverí do 60 kg hydraulický, rozmer 173x85,5x76 mm, pre dvere šírky max. 900 mm, KOVANIA (alebo ekvivalent)</t>
  </si>
  <si>
    <t>767646270</t>
  </si>
  <si>
    <t>Montáž interiérových  obložkových hliníkových zárubní jednokrídlových "INTERIÉR"</t>
  </si>
  <si>
    <t>553310003501.S</t>
  </si>
  <si>
    <t>767646275.S</t>
  </si>
  <si>
    <t>Montáž obložkových hliníkových zárubní dvojkrídlových</t>
  </si>
  <si>
    <t>553310003610.S</t>
  </si>
  <si>
    <t>Zárubňa hliníková obložková šxv 1050-2450x1970/2100, hrúbka steny 90-130 mm, dvojkrídlové   alebo ekvivalent</t>
  </si>
  <si>
    <t>7676465_R</t>
  </si>
  <si>
    <t>Montáž  interiérovej hliníkovej presklenenej steny, presklenených hliníkových dverí , zarubeň rámová za 1 m obvodu dverí, Rmin= 36 dB</t>
  </si>
  <si>
    <t>61141222PC-9</t>
  </si>
  <si>
    <t>Interiérová hliníková stena s integrovaným dvojkrídlovým dverným krídlom s nadsvetlíkom 1800/3000 mm presklenené izol. dvojsklom , do rámovej zárubne, celoobvodové kovanie, vrátane kovania</t>
  </si>
  <si>
    <t>61141222PC-10</t>
  </si>
  <si>
    <t>Interiérová hliníková stena s integrovaným dvojkrídlovým dverným krídlom s nadsvetlíkom a bočným fixným presklenením 2450/3000 mm, presklenené izol. dvojsklom , do rámovej zárubne, celoobvodové kovanie, vrátane kovania</t>
  </si>
  <si>
    <t>61141222PC-12</t>
  </si>
  <si>
    <t>61141222PC-14</t>
  </si>
  <si>
    <t>Interiérová hliníková stena s integrovaným dvojkrídlovým dverným krídlom s nadsvetlíkom 1800/2700 mm presklenené izol. dvojsklom , do rámovej zárubne, celoobvodové kovanie, vrátane kovania</t>
  </si>
  <si>
    <t>61141222PC-17</t>
  </si>
  <si>
    <t>Interiérová hliníková stena s integrovaným dvojkrídlovým dverným krídlom s nadsvetlíkom 1800/2700 mm presklenené izol. dvojsklom , do rámovej zárubne s horným uchytným rámom, celoobvodové kovanie, vrátane kovania</t>
  </si>
  <si>
    <t>61141222PC-22</t>
  </si>
  <si>
    <t>Interiérová hliníková stena s integrovaným dvojkrídlovým dverným krídlom s nadsvetlíkom a bočným fixným presklenením 2200/2700 mm, presklenené izol. dvojsklom , do rámovej zárubne s horným uchytným rámom, celoobvodové kovanie, vrátane kovania</t>
  </si>
  <si>
    <t>61141222PC-23</t>
  </si>
  <si>
    <t>Interiérová hliníková stena s integrovaným dvojkrídlovým dverným krídlom s nadsvetlíkom a bočným fixným presklenením 2200/2700 mm, presklenené izol. dvojsklom , do rámovej zárubne, celoobvodové kovanie, vrátane kovania</t>
  </si>
  <si>
    <t>767646_R</t>
  </si>
  <si>
    <t>Montáž  interiérovej hliníkovej presklenenej steny, presklenených hliníkových dverí , zarubeň rámová za 1 m obvodu dverí s požiarnou odolnosťou EI ; EW- 45D + C " INTERIÉR"</t>
  </si>
  <si>
    <t>553410033200.S</t>
  </si>
  <si>
    <t>Interiérové dvere hliníkové požiarne presklené s oceľovou  rámovou zárubňou, číre sklo</t>
  </si>
  <si>
    <t>767995104.S</t>
  </si>
  <si>
    <t>Montáž ostatných atypických kovových stavebných doplnkových konštrukcií nad 20 do 50 kg</t>
  </si>
  <si>
    <t>154150005_PC</t>
  </si>
  <si>
    <t>Profil oceľový 60x6,0 mm tenkostenný otvorený tvaru L rovnoramenný ozn.11 373 (EN S235JRG1)   alebo ekvivalent</t>
  </si>
  <si>
    <t>767995105</t>
  </si>
  <si>
    <t>Montáž ostatných atypických kovových stavebných doplnkových konštrukcií nad 50 do 100 kg</t>
  </si>
  <si>
    <t>316740000_PC</t>
  </si>
  <si>
    <t>Hlinikový vlajkový stožiar MF-60AL , výšky 6 m  s príslušenstvom a základovou pätkou F100/200   alebo ekvivalent</t>
  </si>
  <si>
    <t>769035003</t>
  </si>
  <si>
    <t>Montáž dvernej mriežky prierezu 0.090-0.190 m2</t>
  </si>
  <si>
    <t>429720249700</t>
  </si>
  <si>
    <t>Mriežka dverová, hliníková so skrutkami NOVA-D-1, rozmery šxv 425x125 mm so širokým montážnym rámikom UR2   alebo ekvivalent</t>
  </si>
  <si>
    <t>771576183</t>
  </si>
  <si>
    <t>Montáž podláh z dlaždíc keram., protišmykových, ukladaných  do tmelu flexibil., škar. Ceresit CE 33, 600 x   300 mm</t>
  </si>
  <si>
    <t>5976457199</t>
  </si>
  <si>
    <t>Dlaždice keramické s protišmykovým povrchom líca úprava 1 A 600/300 gres - matný</t>
  </si>
  <si>
    <t>998771103.S</t>
  </si>
  <si>
    <t>Presun hmôt pre podlahy z dlaždíc v objektoch výšky nad 12 do 24 m</t>
  </si>
  <si>
    <t>776411000</t>
  </si>
  <si>
    <t>Lepenie podlahových soklíkov alebo líšt gumových</t>
  </si>
  <si>
    <t>283410017900</t>
  </si>
  <si>
    <t>Soklová PVC lišta DSL 60, ochranný lem 5 mm   alebo ekvivalent</t>
  </si>
  <si>
    <t>776541100.S</t>
  </si>
  <si>
    <t>Lepenie povlakových podláh PVC heterogénnych v pásoch</t>
  </si>
  <si>
    <t>284110002100.S</t>
  </si>
  <si>
    <t>Podlaha PVC, hrúbka do 2,0 mm , protišmyková trieda R10/PC10, trieda použitia ISO 1058233 (alebo ekvivalent)</t>
  </si>
  <si>
    <t>776992125</t>
  </si>
  <si>
    <t>Vyspravenie podkladu nivelačnou stierkou hr. 3 mm</t>
  </si>
  <si>
    <t>776992200</t>
  </si>
  <si>
    <t>Príprava podkladu prebrúsením strojne brúskou na betón</t>
  </si>
  <si>
    <t>998776103.S</t>
  </si>
  <si>
    <t>Presun hmôt pre podlahy povlakové v objektoch výšky nad 12 do 24 m</t>
  </si>
  <si>
    <t>777</t>
  </si>
  <si>
    <t xml:space="preserve">Podlahy syntetické   </t>
  </si>
  <si>
    <t>777511022.S</t>
  </si>
  <si>
    <t>Liata podlaha zo samonivelačnej stierky hr. 4 mm, penetrácia, 2x náter, 2x kremičitý piesok "Ucrete certifikovaná podľa HACC" vrátane soklov</t>
  </si>
  <si>
    <t>998777103.S</t>
  </si>
  <si>
    <t>Presun hmôt pre podlahy syntetické v objektoch výšky nad 12 do 24 m</t>
  </si>
  <si>
    <t>781</t>
  </si>
  <si>
    <t xml:space="preserve">Dokončovacie práce a obklady   </t>
  </si>
  <si>
    <t>781445217</t>
  </si>
  <si>
    <t>Montáž obkladov vnútor. stien z obkladačiek kladených do tmelu flexibilného veľ. 300x600 mm</t>
  </si>
  <si>
    <t>597640001800</t>
  </si>
  <si>
    <t>Obkladačky keramické, lxvxhr 298x598x10 mm</t>
  </si>
  <si>
    <t>5859292145</t>
  </si>
  <si>
    <t>Lepiaca malta na obklady a dlažby do hrúbky 6 mm, kategória C1 weber.col standard   alebo ekvivalent</t>
  </si>
  <si>
    <t>5856111950</t>
  </si>
  <si>
    <t>CERESIT škárovacia hmota CE 33</t>
  </si>
  <si>
    <t>781491111</t>
  </si>
  <si>
    <t>Montáž plastových profilov pre obklad do tmelu - roh  a kút steny</t>
  </si>
  <si>
    <t>28300001PC</t>
  </si>
  <si>
    <t>Plastový profil dl. 2,0 m</t>
  </si>
  <si>
    <t>781545210</t>
  </si>
  <si>
    <t>Montáž obkladov ostenia a parapetov z obkladačiek hutných, polohutných do tmelu,rámovky</t>
  </si>
  <si>
    <t>597640001PC</t>
  </si>
  <si>
    <t>Obkladačky keramické, lxvxhr 298x598x10 mm pre ostenia a parapety</t>
  </si>
  <si>
    <t>998781103.S</t>
  </si>
  <si>
    <t>Presun hmôt pre obklady keramické v objektoch výšky nad 12 do 24 m</t>
  </si>
  <si>
    <t>783851213.S</t>
  </si>
  <si>
    <t>Nátery latexovými farby bielej omietok stien dvojnásobné 1x s emailovaním a 2x plným tmelením</t>
  </si>
  <si>
    <t>784</t>
  </si>
  <si>
    <t xml:space="preserve">Dokončovacie práce - maľby   </t>
  </si>
  <si>
    <t>784410010</t>
  </si>
  <si>
    <t>Oblepenie vypínačov, zásuviek páskou výšky do 3,80 m</t>
  </si>
  <si>
    <t>784410030</t>
  </si>
  <si>
    <t>Oblepenie soklov, stykov, okrajov a iných zariadení, výšky miestnosti do 3,80 m</t>
  </si>
  <si>
    <t>784410100</t>
  </si>
  <si>
    <t>Penetrovanie jednonásobné jemnozrnných podkladov výšky do 3, 80 m</t>
  </si>
  <si>
    <t>784410500</t>
  </si>
  <si>
    <t>Prebrúsenie a oprášenie jemnozrnných povrchov výšky do 3,80 m</t>
  </si>
  <si>
    <t>784418011</t>
  </si>
  <si>
    <t>Zakrývanie otvorov, podláh a zariadení fóliou v miestnostiach alebo na schodisku</t>
  </si>
  <si>
    <t>784452271</t>
  </si>
  <si>
    <t>Maľby z maliarskych zmesí tekutých Primalex, Superlex, Farmal jednofarebné dvojnás. výšky do 3,80 m</t>
  </si>
  <si>
    <t>23-M</t>
  </si>
  <si>
    <t xml:space="preserve">Montáže potrubia   </t>
  </si>
  <si>
    <t>230200102</t>
  </si>
  <si>
    <t>Montáž pozdľžne delených chráničiek</t>
  </si>
  <si>
    <t>VRN</t>
  </si>
  <si>
    <t xml:space="preserve">Vedľajšie rozpočtové náklady   </t>
  </si>
  <si>
    <t>VRN03</t>
  </si>
  <si>
    <t xml:space="preserve">Geodetické práce   </t>
  </si>
  <si>
    <t>000300021</t>
  </si>
  <si>
    <t>Geodetické práce - vykonávané v priebehu výstavby výškové merania</t>
  </si>
  <si>
    <t>eur</t>
  </si>
  <si>
    <t>SO 01.2-ZTI - ZTI - ZDRAVOTECHNIKA</t>
  </si>
  <si>
    <t xml:space="preserve">    8 - Rúrové vedenie   </t>
  </si>
  <si>
    <t xml:space="preserve">    721 - Zdravotechnika - vnútorná kanalizácia   </t>
  </si>
  <si>
    <t>01</t>
  </si>
  <si>
    <t>Vytýčenie jestvujúcich podzemných vedení</t>
  </si>
  <si>
    <t>131201101.S</t>
  </si>
  <si>
    <t>Výkop nezapaženej jamy v hornine 3, do 100 m3</t>
  </si>
  <si>
    <t>131201109.S</t>
  </si>
  <si>
    <t>Hĺbenie nezapažených jám a zárezov. Príplatok za lepivosť horniny 3</t>
  </si>
  <si>
    <t>162501102.S</t>
  </si>
  <si>
    <t>Vodorovné premiestnenie výkopku po spevnenej ceste z horniny tr.1-4, do 100 m3 na vzdialenosť do 3000 m</t>
  </si>
  <si>
    <t>162501105.S</t>
  </si>
  <si>
    <t>Vodorovné premiestnenie výkopku po spevnenej ceste z horniny tr.1-4, do 100 m3, príplatok k cene za každých ďalšich a začatých 1000 m</t>
  </si>
  <si>
    <t>166101101.S</t>
  </si>
  <si>
    <t>Prehodenie neuľahnutého výkopku z horniny 1 až 4</t>
  </si>
  <si>
    <t>167101101.S</t>
  </si>
  <si>
    <t>Nakladanie neuľahnutého výkopku z hornín tr.1-4 do 100 m3</t>
  </si>
  <si>
    <t>171201201.S</t>
  </si>
  <si>
    <t>Uloženie sypaniny na skládky do 100 m3</t>
  </si>
  <si>
    <t>Poplatok za skladovanie - zemina a kamenivo (17 05) ostatné</t>
  </si>
  <si>
    <t>174101001.S</t>
  </si>
  <si>
    <t>Zásyp sypaninou so zhutnením jám, šachiet, rýh, zárezov alebo okolo objektov do 100 m3</t>
  </si>
  <si>
    <t>386921022.S</t>
  </si>
  <si>
    <t>Montáž odlučovača ropných látok alebo lapača tukov železobetónového dvojnádržového, hmotnosti jednotlivo nad 3 do 7 t</t>
  </si>
  <si>
    <t>594320000400.S</t>
  </si>
  <si>
    <t>Odlučovač ropných látok, prietok 10l/s</t>
  </si>
  <si>
    <t>386921137.S1</t>
  </si>
  <si>
    <t>Demontáž odlučovača ropných látok</t>
  </si>
  <si>
    <t>451573111.S</t>
  </si>
  <si>
    <t>Lôžko pod potrubie, stoky a drobné objekty, v otvorenom výkope z piesku a štrkopiesku do 63 mm</t>
  </si>
  <si>
    <t>452311146.S</t>
  </si>
  <si>
    <t>Dosky, bloky, sedlá z betónu v otvorenom výkope tr. C 20/25</t>
  </si>
  <si>
    <t>566902163.S1</t>
  </si>
  <si>
    <t>Vyspravenie krytu po prekopoch inžinierskych sietí plochy do 15 m2 betónom  tr. C 20/25 hr. 300 mm</t>
  </si>
  <si>
    <t>612401191.S1</t>
  </si>
  <si>
    <t>Hrubé vyspavenie otvorov po montáži potrubí</t>
  </si>
  <si>
    <t>612403399.S1</t>
  </si>
  <si>
    <t>Hrubá výplň rýh na stenách akoukoľvek maltou, akejkoľvek šírky ryhy</t>
  </si>
  <si>
    <t>612423521.S1</t>
  </si>
  <si>
    <t>Omietka rýh v stenách šírky ryhy do 150 mm omietkou hladkou</t>
  </si>
  <si>
    <t xml:space="preserve">Rúrové vedenie   </t>
  </si>
  <si>
    <t>871265500.S</t>
  </si>
  <si>
    <t>Potrubie kanalizačné PVC-U gravitačné hladké DN 100</t>
  </si>
  <si>
    <t>892311000.S</t>
  </si>
  <si>
    <t>Skúška tesnosti kanalizácie D 150 mm</t>
  </si>
  <si>
    <t>895991113.S</t>
  </si>
  <si>
    <t>Osadenie PVC uličnej vpuste</t>
  </si>
  <si>
    <t>286630047200.S1</t>
  </si>
  <si>
    <t>KANALIZAČNÝ VPUST ACO COMBIPOINT PP S VTOKOVOU MRIEžKOU 500X500   alebo ekvivalent</t>
  </si>
  <si>
    <t>895991131.S</t>
  </si>
  <si>
    <t>Osadenie liatinovej mreže pre PVC uličné vpuste, nosnosť 12,5 t</t>
  </si>
  <si>
    <t>919735126.S</t>
  </si>
  <si>
    <t>Rezanie existujúceho betónového krytu alebo podkladu hĺbky nad 250 do 300 mm</t>
  </si>
  <si>
    <t>974031164.S1</t>
  </si>
  <si>
    <t>Vysekávanie rýh a otvorov v akomkoľvek murive tehlovom na akúkoľvek maltu do hĺbky 150 mm a š. do 150 mm,  -0,04000t</t>
  </si>
  <si>
    <t>979084216.S</t>
  </si>
  <si>
    <t>Vodorovná doprava vybúraných hmôt po suchu bez naloženia, ale so zložením na vzdialenosť do 5 km</t>
  </si>
  <si>
    <t>979084219.S</t>
  </si>
  <si>
    <t>Príplatok k cene za každých ďalších aj začatých 5 km nad 5 km</t>
  </si>
  <si>
    <t>Poplatok za skladovanie - betón, tehly, dlaždice (17 01) ostatné</t>
  </si>
  <si>
    <t>Poplatok za skladovanie - iné odpady zo stavieb a demolácií (17 09), ostatné</t>
  </si>
  <si>
    <t>998276101.S</t>
  </si>
  <si>
    <t>Presun hmôt pre rúrové vedenie hĺbené z rúr z plast., hmôt alebo sklolamin. v otvorenom výkope</t>
  </si>
  <si>
    <t>711747067.S</t>
  </si>
  <si>
    <t>Zhotovenie detailov oprac.rúr.prestupov strechou priemer do 300 mm</t>
  </si>
  <si>
    <t>628110000500.S</t>
  </si>
  <si>
    <t>Pás asfaltový bez krycej vrstvy, vložka strojná lepenka A 400/H   alebo ekvivalent</t>
  </si>
  <si>
    <t xml:space="preserve">Zdravotechnika - vnútorná kanalizácia   </t>
  </si>
  <si>
    <t>00x100101</t>
  </si>
  <si>
    <t>Prestup strechou</t>
  </si>
  <si>
    <t>721140802.S</t>
  </si>
  <si>
    <t>Demontáž potrubia z liatinových rúr odpadového alebo dažďového do DN 100,  -0,01492t</t>
  </si>
  <si>
    <t>721140806.S</t>
  </si>
  <si>
    <t>Demontáž potrubia z liatinových rúr odpadového alebo dažďového nad DN 100 do DN 200,  -0,03065t</t>
  </si>
  <si>
    <t>721170965.S</t>
  </si>
  <si>
    <t>Oprava odpadového potrubia novodurového prepojenie doterajšieho potrubia D 110 mm</t>
  </si>
  <si>
    <t>721170966.S</t>
  </si>
  <si>
    <t>Oprava odpadového potrubia novodurového prepojenie doterajšieho potrubia D 125</t>
  </si>
  <si>
    <t>721171803.S</t>
  </si>
  <si>
    <t>Demontáž potrubia z PVC-U rúr odpadového alebo pripojovacieho do D 75 mm,  -0,00156 t</t>
  </si>
  <si>
    <t>721171808.S</t>
  </si>
  <si>
    <t>Demontáž potrubia z PVC-U rúr odpadového alebo pripojovacieho nad D 75 mm - D 114 mm,  -0,00198 t</t>
  </si>
  <si>
    <t>721172021.S</t>
  </si>
  <si>
    <t>Potrubie odpadové HT z PP, zvislé DN 50</t>
  </si>
  <si>
    <t>721172021.S1</t>
  </si>
  <si>
    <t>Potrubie odpadové HT z PP, zvislé DN 20</t>
  </si>
  <si>
    <t>721172022.S</t>
  </si>
  <si>
    <t>Potrubie odpadové HT z PP, zvislé DN 75</t>
  </si>
  <si>
    <t>721172023.S</t>
  </si>
  <si>
    <t>Potrubie odpadové HT z PP, zvislé DN 110</t>
  </si>
  <si>
    <t>721172024.S</t>
  </si>
  <si>
    <t>Potrubie odpadové HT z PP, zvislé DN 125</t>
  </si>
  <si>
    <t>721172031.S</t>
  </si>
  <si>
    <t>Potrubie odpadové HT z PP, pripojovacie DN 32</t>
  </si>
  <si>
    <t>721172032.S</t>
  </si>
  <si>
    <t>Potrubie odpadové HT z PP, pripojovacie DN 40</t>
  </si>
  <si>
    <t>721172033.S</t>
  </si>
  <si>
    <t>Potrubie odpadové HT z PP, pripojovacie DN 50</t>
  </si>
  <si>
    <t>721172035.S</t>
  </si>
  <si>
    <t>Potrubie odpadové HT z PP, pripojovacie DN 110</t>
  </si>
  <si>
    <t>721172044.S</t>
  </si>
  <si>
    <t>Potrubie odpadové HT z PP, dažďové DN 125</t>
  </si>
  <si>
    <t>721172351.S</t>
  </si>
  <si>
    <t>Montáž čistiaceho kusu HT potrubia DN 50</t>
  </si>
  <si>
    <t>286540018900.S</t>
  </si>
  <si>
    <t>Čistiaci kus HT DN 50, PP systém pre beztlakový rozvod vnútorného odpadu   alebo ekvivalent</t>
  </si>
  <si>
    <t>721172354.S</t>
  </si>
  <si>
    <t>Montáž čistiaceho kusu HT potrubia DN 70</t>
  </si>
  <si>
    <t>286540019000.S</t>
  </si>
  <si>
    <t>Čistiaci kus HT DN 70, PP systém pre beztlakový rozvod vnútorného odpadu   alebo ekvivalent</t>
  </si>
  <si>
    <t>721172357.S</t>
  </si>
  <si>
    <t>Montáž čistiaceho kusu HT potrubia DN 100</t>
  </si>
  <si>
    <t>286540019100.S</t>
  </si>
  <si>
    <t>Čistiaci kus HT DN 100, PP systém pre beztlakový rozvod vnútorného odpadu   alebo ekvivalent</t>
  </si>
  <si>
    <t>721172360.S</t>
  </si>
  <si>
    <t>Montáž čistiaceho kusu HT potrubia DN 125</t>
  </si>
  <si>
    <t>286540019200.S</t>
  </si>
  <si>
    <t>Čistiaci kus HT DN 125, PP systém pre beztlakový rozvod vnútorného odpadu   alebo ekvivalent</t>
  </si>
  <si>
    <t>721172375.S</t>
  </si>
  <si>
    <t>Montáž zátky HT potrubia DN 70</t>
  </si>
  <si>
    <t>286540019700.S</t>
  </si>
  <si>
    <t>Zátka hrdlová HT DN 70, PP systém pre beztlakový rozvod vnútorného odpadu   alebo ekvivalent</t>
  </si>
  <si>
    <t>721172378.S</t>
  </si>
  <si>
    <t>Montáž zátky HT potrubia DN 100</t>
  </si>
  <si>
    <t>286540019800.S</t>
  </si>
  <si>
    <t>Zátka hrdlová HT DN 100, PP systém pre beztlakový rozvod vnútorného odpadu   alebo ekvivalent</t>
  </si>
  <si>
    <t>721175015.S</t>
  </si>
  <si>
    <t>Montáž zápachového uzáveru (sifónu) pre klimatizačné zariadenia</t>
  </si>
  <si>
    <t>551620015200</t>
  </si>
  <si>
    <t>Zápachová uzávierka HL136N, DN 40, kondezačný sifón 60 mm, horizontálne pripojenie 5/4", prídavná protizápachová uzávierka, pre vetranie a klimatizáciu, PP   alebo ekvivalent</t>
  </si>
  <si>
    <t>721210813.S</t>
  </si>
  <si>
    <t>Demontáž vpustu</t>
  </si>
  <si>
    <t>721210851.S</t>
  </si>
  <si>
    <t>Demontáž sprchového odtokového žlabu,  -0,00484t</t>
  </si>
  <si>
    <t>721213012.S</t>
  </si>
  <si>
    <t>Montáž podlahového vpustu DN75 -  DN 110</t>
  </si>
  <si>
    <t>286630047100.S1</t>
  </si>
  <si>
    <t>Podlahový vpust HL72.1</t>
  </si>
  <si>
    <t>286630047200.S2</t>
  </si>
  <si>
    <t>KANALIZAČNÉ VPUSTY NA POJAZDOVEJ STRECHE ACO DRAIN HOFABLAUF MULTIPOINT B125 300x300   alebo ekvivalent</t>
  </si>
  <si>
    <t>721229022.S</t>
  </si>
  <si>
    <t>Montáž podlahového odtokového žlabu dĺžky 900 mm pre montáž k stene</t>
  </si>
  <si>
    <t>552240011500.S</t>
  </si>
  <si>
    <t>Žľab sprchový bez krytu nerezový DN 50, zvislý odtok, dĺ. 900 mm, montáž k stene</t>
  </si>
  <si>
    <t>HL600</t>
  </si>
  <si>
    <t>Lapač strešných naplavenín DN 110/125 s otočným kĺbom, záchytným košom, zápachovou klapkou, čistiacim otvorom</t>
  </si>
  <si>
    <t>721274101.S1</t>
  </si>
  <si>
    <t>Ventilačná hlavica strešná plastová HL 805</t>
  </si>
  <si>
    <t>721274103.S2</t>
  </si>
  <si>
    <t>Ventilačná hlavica strešná plastová DN 125</t>
  </si>
  <si>
    <t>721290012.S</t>
  </si>
  <si>
    <t>Montáž privzdušňovacieho ventilu pre odpadové potrubia DN 110</t>
  </si>
  <si>
    <t>551610000100</t>
  </si>
  <si>
    <t>Privzdušňovacia hlavica HL900N, DN 50/75/110, (37 l/s), - 40 až + 60°C, dvojitá vzduchová izolácia, vnútorná kanalizácia, PP   alebo ekvivalent</t>
  </si>
  <si>
    <t>721290111.S</t>
  </si>
  <si>
    <t>Ostatné - skúška tesnosti kanalizácie v objektoch vodou do DN 125</t>
  </si>
  <si>
    <t>721290822.S</t>
  </si>
  <si>
    <t>Vnútrostav. premiestnenie vybúraných hmôt vnútor. kanal. vodorovne do 100 m z budov vysokých do 12 m</t>
  </si>
  <si>
    <t>998721202.S</t>
  </si>
  <si>
    <t>Presun hmôt pre vnútornú kanalizáciu v objektoch výšky nad 6 do 12 m</t>
  </si>
  <si>
    <t>725110811.S</t>
  </si>
  <si>
    <t>Demontáž záchoda splachovacieho s nádržou alebo s tlakovým splachovačom,  -0,01933t</t>
  </si>
  <si>
    <t>725122813.S</t>
  </si>
  <si>
    <t>Demontáž pisoára s nádržkou a 1 záchodom,  -0,01720t</t>
  </si>
  <si>
    <t>725129201.S</t>
  </si>
  <si>
    <t>Montáž pisoáru keramického bez splachovacej nádrže</t>
  </si>
  <si>
    <t>642510000100.S</t>
  </si>
  <si>
    <t>Pisoár keramický</t>
  </si>
  <si>
    <t>725149715.S</t>
  </si>
  <si>
    <t>Montáž predstenového systému záchodov do ľahkých stien s kovovou konštrukciou</t>
  </si>
  <si>
    <t>552370000200</t>
  </si>
  <si>
    <t>Predstenový systém pre závesné WC, so splachovacou podomietkovou nádržou</t>
  </si>
  <si>
    <t>552380000200</t>
  </si>
  <si>
    <t>Ovládacie tlačidlo podomietkové pre dvojité splachovanie</t>
  </si>
  <si>
    <t>725149720.S</t>
  </si>
  <si>
    <t>Montáž záchodu do predstenového systému</t>
  </si>
  <si>
    <t>642360000500.S</t>
  </si>
  <si>
    <t>Misa záchodová keramická závesná so splachovacím okruhom</t>
  </si>
  <si>
    <t>554330000300.S</t>
  </si>
  <si>
    <t>Záchodové sedadlo plastové s poklopom</t>
  </si>
  <si>
    <t>725210821.S</t>
  </si>
  <si>
    <t>Demontáž umývadiel alebo umývadielok bez výtokovej armatúry,  -0,01946t</t>
  </si>
  <si>
    <t>725219401.S</t>
  </si>
  <si>
    <t>Montáž umývadla keramického na skrutky do muriva, bez výtokovej armatúry</t>
  </si>
  <si>
    <t>642110004300.S</t>
  </si>
  <si>
    <t>Umývadlo keramické bežný typ</t>
  </si>
  <si>
    <t>725330820.S</t>
  </si>
  <si>
    <t>Demontáž výlevky bez výtokovej armatúry, bez nádrže a splachovacieho potrubia, diturvitovej,  -0,03470t</t>
  </si>
  <si>
    <t>725333360.S</t>
  </si>
  <si>
    <t>Montáž výlevky keramickej voľne stojacej bez výtokovej armatúry</t>
  </si>
  <si>
    <t>642710000100.S</t>
  </si>
  <si>
    <t>Výlevka stojatá keramická s plastovou mrežou</t>
  </si>
  <si>
    <t>725530826.S</t>
  </si>
  <si>
    <t>Demontáž zásobníka vody do 800 l,  -0,69347t</t>
  </si>
  <si>
    <t>725590812.S</t>
  </si>
  <si>
    <t>Vnútrostaveniskové premiestnenie vybúraných hmôt zariaďovacích predmetov vodorovne do 100 m z budov s výš. do 12 m</t>
  </si>
  <si>
    <t>725819401</t>
  </si>
  <si>
    <t>Montáž ventilu rohového s pripojovacou rúrkou G 1/2</t>
  </si>
  <si>
    <t>551410000500</t>
  </si>
  <si>
    <t>Ventil rohový RDL 80 1/2"   alebo ekvivalent</t>
  </si>
  <si>
    <t>725819402</t>
  </si>
  <si>
    <t>Montáž ventilu bez pripojovacej rúrky G 1/2</t>
  </si>
  <si>
    <t>551410000300</t>
  </si>
  <si>
    <t>Ventil  T 66 A 1/2" rohový mosadzný s vrškom T 13   alebo ekvivalent</t>
  </si>
  <si>
    <t>725820802.S</t>
  </si>
  <si>
    <t>Demontáž batérie stojankovej do 1 otvoru,  -0,00086t</t>
  </si>
  <si>
    <t>725820810.S</t>
  </si>
  <si>
    <t>Demontáž batérie výlevkovej nástennej,  -0,0026t</t>
  </si>
  <si>
    <t>725829601.S</t>
  </si>
  <si>
    <t>Montáž batérie umývadlovej a drezovej stojankovej, pákovej alebo klasickej s mechanickým ovládaním</t>
  </si>
  <si>
    <t>551450003800</t>
  </si>
  <si>
    <t>Batéria umývadlová stojanková páková</t>
  </si>
  <si>
    <t>725829801.S</t>
  </si>
  <si>
    <t>Montáž batérie výlevkovej nástennej pákovej alebo klasickej s mechanickým ovládaním</t>
  </si>
  <si>
    <t>551450003500.S</t>
  </si>
  <si>
    <t>Batéria výlevková nástenná</t>
  </si>
  <si>
    <t>725840870.S</t>
  </si>
  <si>
    <t>Demontáž batérie vaňovej, sprchovej nástennej,  -0,00225t</t>
  </si>
  <si>
    <t>725849201.S</t>
  </si>
  <si>
    <t>Montáž batérie sprchovej nástennej pákovej, klasickej</t>
  </si>
  <si>
    <t>551450002600.S1</t>
  </si>
  <si>
    <t>Batéria sprchová nástenná páková</t>
  </si>
  <si>
    <t>725869301.S</t>
  </si>
  <si>
    <t>Montáž zápachovej uzávierky pre zariaďovacie predmety, umývadlovej do D 40 mm</t>
  </si>
  <si>
    <t>5516200192001</t>
  </si>
  <si>
    <t>Zapachová uzávierka umývadlová</t>
  </si>
  <si>
    <t>725869351.S</t>
  </si>
  <si>
    <t>Montáž zápachovej uzávierky pre zariaďovacie predmety, výlevkovej do D 50 mm</t>
  </si>
  <si>
    <t>551620014100.S</t>
  </si>
  <si>
    <t>Zápachová uzávierka kolenová d 50/50 mm, pre výlevku</t>
  </si>
  <si>
    <t>725869371.S</t>
  </si>
  <si>
    <t>Montáž zápachovej uzávierky pre zariaďovacie predmety, pisoárovej do D 50 mm</t>
  </si>
  <si>
    <t>551620011000.S</t>
  </si>
  <si>
    <t>Zápachová uzávierka - sifón pre pisoáre DN 50</t>
  </si>
  <si>
    <t>725869380.S</t>
  </si>
  <si>
    <t>Montáž zápachovej uzávierky pre zariaďovacie predmety, ostatných typov do D 32 mm</t>
  </si>
  <si>
    <t>551620027100</t>
  </si>
  <si>
    <t>Vtokový lievik HL21, DN 32, (0,17 l/s), s protizápachovým uzáverom, vetranie a klimatizácia, PP   alebo ekvivalent</t>
  </si>
  <si>
    <t>998725202.S</t>
  </si>
  <si>
    <t>Presun hmôt pre zariaďovacie predmety v objektoch výšky nad 6 do 12 m</t>
  </si>
  <si>
    <t xml:space="preserve">SO 01.2-NN - NN - ELEKTRO - VONKAJŠIE ROZVODY </t>
  </si>
  <si>
    <t xml:space="preserve">    46-M - Zemné práce pri extr.mont.prácach   </t>
  </si>
  <si>
    <t>46-M</t>
  </si>
  <si>
    <t xml:space="preserve">Zemné práce pri extr.mont.prácach   </t>
  </si>
  <si>
    <t>460050003</t>
  </si>
  <si>
    <t>Jama pre jednoduchý stožiar nepätkovaný dĺžky 6-8 m, v rovine,zásyp a zhutnenie,zemina tr.3</t>
  </si>
  <si>
    <t>589320000100</t>
  </si>
  <si>
    <t>Betón STN EN 206-1-C 25/30-XC3, XF1, XA1 (SK)-Cl 1,0-Dmax 8 - S1 z cementu portlandského, prevzdušnený betón</t>
  </si>
  <si>
    <t>592210000100</t>
  </si>
  <si>
    <t>Rúra železobetónová pre dažďové odpadné vody TZP 3-40, DN 40, dĺ. 1000, hr. steny 45 mm   alebo ekvivalent</t>
  </si>
  <si>
    <t>345710008800</t>
  </si>
  <si>
    <t>Rúrka ohybná kovová 3336 DN 36, KOPOS   alebo ekvivalent</t>
  </si>
  <si>
    <t>460200163</t>
  </si>
  <si>
    <t>Hĺbenie káblovej ryhy ručne 35 cm širokej a 80 cm hlbokej, v zemine triedy 3</t>
  </si>
  <si>
    <t>460200305.S</t>
  </si>
  <si>
    <t>Hĺbenie káblovej ryhy ručne 50 cm širokej a 120 cm hlbokej, v zemine triedy 5</t>
  </si>
  <si>
    <t>460490012</t>
  </si>
  <si>
    <t>Rozvinutie a uloženie výstražnej fólie z PVC do ryhy, šírka 33 cm</t>
  </si>
  <si>
    <t>283230008000</t>
  </si>
  <si>
    <t>Výstražná fóla PE, šxhr 300x0,08 mm, dĺ. 250 m, farba červená</t>
  </si>
  <si>
    <t>460560163.S</t>
  </si>
  <si>
    <t>Ručný zásyp nezap. káblovej ryhy bez zhutn. zeminy, 35 cm širokej, 80 cm hlbokej v zemine tr. 3</t>
  </si>
  <si>
    <t>460560305.S</t>
  </si>
  <si>
    <t>Ručný zásyp nezap. káblovej ryhy bez zhutn. zeminy, 50 cm širokej, 120 cm hlbokej v zemine tr. 5</t>
  </si>
  <si>
    <t>HZS000113.S</t>
  </si>
  <si>
    <t>Stavebno montážne práce náročné ucelené - odborné, tvorivé remeselné (Tr. 3) v rozsahu viac ako 8 hodín - overenie skutočného zapojenia hlavných rozvodov</t>
  </si>
  <si>
    <t>HZS000114</t>
  </si>
  <si>
    <t>Vytýčenie inžinierskych sietí</t>
  </si>
  <si>
    <t>1.</t>
  </si>
  <si>
    <t>1.01</t>
  </si>
  <si>
    <t>1.02</t>
  </si>
  <si>
    <t>1.03</t>
  </si>
  <si>
    <t>1.04</t>
  </si>
  <si>
    <t>1.05</t>
  </si>
  <si>
    <t>1.06</t>
  </si>
  <si>
    <t>1.07</t>
  </si>
  <si>
    <t>1.11</t>
  </si>
  <si>
    <t>1.12</t>
  </si>
  <si>
    <t>1.13</t>
  </si>
  <si>
    <t>1.15</t>
  </si>
  <si>
    <t>1.101</t>
  </si>
  <si>
    <t>1.102</t>
  </si>
  <si>
    <t>1.103</t>
  </si>
  <si>
    <t>1.107</t>
  </si>
  <si>
    <t>1.109</t>
  </si>
  <si>
    <t>1.110</t>
  </si>
  <si>
    <t>1.111</t>
  </si>
  <si>
    <t>2.</t>
  </si>
  <si>
    <t>2.01</t>
  </si>
  <si>
    <t>2.02</t>
  </si>
  <si>
    <t>2.09</t>
  </si>
  <si>
    <t>2.12</t>
  </si>
  <si>
    <t>2.14</t>
  </si>
  <si>
    <t>2.15</t>
  </si>
  <si>
    <t>2.16</t>
  </si>
  <si>
    <t>2.102</t>
  </si>
  <si>
    <t>2.107</t>
  </si>
  <si>
    <t>2.109</t>
  </si>
  <si>
    <t>2.110</t>
  </si>
  <si>
    <t>2.111</t>
  </si>
  <si>
    <t>3.</t>
  </si>
  <si>
    <t>3.01</t>
  </si>
  <si>
    <t>3.02</t>
  </si>
  <si>
    <t>3.13</t>
  </si>
  <si>
    <t>3.15</t>
  </si>
  <si>
    <t>3.16</t>
  </si>
  <si>
    <t>3.109</t>
  </si>
  <si>
    <t>3.110</t>
  </si>
  <si>
    <t>4.</t>
  </si>
  <si>
    <t>4.01</t>
  </si>
  <si>
    <t>4.02</t>
  </si>
  <si>
    <t>4.09</t>
  </si>
  <si>
    <t>4.12</t>
  </si>
  <si>
    <t>4.13</t>
  </si>
  <si>
    <t>4.14</t>
  </si>
  <si>
    <t>4.15</t>
  </si>
  <si>
    <t>4.16</t>
  </si>
  <si>
    <t>4.18</t>
  </si>
  <si>
    <t>4.19</t>
  </si>
  <si>
    <t>4.102</t>
  </si>
  <si>
    <t>4.107</t>
  </si>
  <si>
    <t>4.108</t>
  </si>
  <si>
    <t>4.109</t>
  </si>
  <si>
    <t>4.110</t>
  </si>
  <si>
    <t>4.111</t>
  </si>
  <si>
    <t>4.112</t>
  </si>
  <si>
    <t>5.</t>
  </si>
  <si>
    <t>5.01</t>
  </si>
  <si>
    <t>5.02</t>
  </si>
  <si>
    <t>5.06</t>
  </si>
  <si>
    <t>5.09</t>
  </si>
  <si>
    <t>5.12</t>
  </si>
  <si>
    <t>5.14</t>
  </si>
  <si>
    <t>5.15</t>
  </si>
  <si>
    <t>5.16</t>
  </si>
  <si>
    <t>5.109</t>
  </si>
  <si>
    <t>5.110</t>
  </si>
  <si>
    <t>5.111</t>
  </si>
  <si>
    <t>6.</t>
  </si>
  <si>
    <t>6.01</t>
  </si>
  <si>
    <t>6.02</t>
  </si>
  <si>
    <t>6.09</t>
  </si>
  <si>
    <t>6.10</t>
  </si>
  <si>
    <t>6.11</t>
  </si>
  <si>
    <t>6.12</t>
  </si>
  <si>
    <t>6.13</t>
  </si>
  <si>
    <t>6.14</t>
  </si>
  <si>
    <t>6.15</t>
  </si>
  <si>
    <t>6.16</t>
  </si>
  <si>
    <t>6.17</t>
  </si>
  <si>
    <t>6.102</t>
  </si>
  <si>
    <t>6.107</t>
  </si>
  <si>
    <t>6.109</t>
  </si>
  <si>
    <t>6.110</t>
  </si>
  <si>
    <t>6.111</t>
  </si>
  <si>
    <t>7.</t>
  </si>
  <si>
    <t>7.01</t>
  </si>
  <si>
    <t>7.02</t>
  </si>
  <si>
    <t>7.09</t>
  </si>
  <si>
    <t>7.10</t>
  </si>
  <si>
    <t>7.11</t>
  </si>
  <si>
    <t>7.12</t>
  </si>
  <si>
    <t>7.13</t>
  </si>
  <si>
    <t>7.16</t>
  </si>
  <si>
    <t>7.17</t>
  </si>
  <si>
    <t>7.102</t>
  </si>
  <si>
    <t>7.107</t>
  </si>
  <si>
    <t>7.109</t>
  </si>
  <si>
    <t>7.110</t>
  </si>
  <si>
    <t>7.111</t>
  </si>
  <si>
    <t>8.</t>
  </si>
  <si>
    <t>8.01</t>
  </si>
  <si>
    <t>8.02</t>
  </si>
  <si>
    <t>8.03</t>
  </si>
  <si>
    <t>8.09</t>
  </si>
  <si>
    <t>8.10</t>
  </si>
  <si>
    <t>8.11</t>
  </si>
  <si>
    <t>8.12</t>
  </si>
  <si>
    <t>8.13</t>
  </si>
  <si>
    <t>8.14</t>
  </si>
  <si>
    <t>8.16</t>
  </si>
  <si>
    <t>8.17</t>
  </si>
  <si>
    <t>8.102</t>
  </si>
  <si>
    <t>8.107</t>
  </si>
  <si>
    <t>8.109</t>
  </si>
  <si>
    <t>8.110</t>
  </si>
  <si>
    <t>8.111</t>
  </si>
  <si>
    <t>9.</t>
  </si>
  <si>
    <t>9.01</t>
  </si>
  <si>
    <t>9.02</t>
  </si>
  <si>
    <t>9.09</t>
  </si>
  <si>
    <t>9.10</t>
  </si>
  <si>
    <t>9.11</t>
  </si>
  <si>
    <t>9.12</t>
  </si>
  <si>
    <t>9.13</t>
  </si>
  <si>
    <t>9.15</t>
  </si>
  <si>
    <t>9.16</t>
  </si>
  <si>
    <t>9.17</t>
  </si>
  <si>
    <t>9.102</t>
  </si>
  <si>
    <t>9.107</t>
  </si>
  <si>
    <t>10.108</t>
  </si>
  <si>
    <t>9.109</t>
  </si>
  <si>
    <t>9.110</t>
  </si>
  <si>
    <t>9.111</t>
  </si>
  <si>
    <t>10.</t>
  </si>
  <si>
    <t>10.01</t>
  </si>
  <si>
    <t>10.02</t>
  </si>
  <si>
    <t>10.03</t>
  </si>
  <si>
    <t>10.04</t>
  </si>
  <si>
    <t>10.10</t>
  </si>
  <si>
    <t>11.</t>
  </si>
  <si>
    <t>11.01</t>
  </si>
  <si>
    <t>11.11</t>
  </si>
  <si>
    <t>12.</t>
  </si>
  <si>
    <t>12.01</t>
  </si>
  <si>
    <t>12.02</t>
  </si>
  <si>
    <t>12.03</t>
  </si>
  <si>
    <t>12.04</t>
  </si>
  <si>
    <t>12.10</t>
  </si>
  <si>
    <t>12.11</t>
  </si>
  <si>
    <t>13.</t>
  </si>
  <si>
    <t>13.01</t>
  </si>
  <si>
    <t>13.02</t>
  </si>
  <si>
    <t>13.03</t>
  </si>
  <si>
    <t>13.10</t>
  </si>
  <si>
    <t>13.11</t>
  </si>
  <si>
    <t>14.</t>
  </si>
  <si>
    <t>14.01</t>
  </si>
  <si>
    <t>14.02</t>
  </si>
  <si>
    <t>14.06</t>
  </si>
  <si>
    <t>14.09</t>
  </si>
  <si>
    <t>14.10</t>
  </si>
  <si>
    <t>14.13</t>
  </si>
  <si>
    <t>14.14</t>
  </si>
  <si>
    <t>14.16</t>
  </si>
  <si>
    <t>14.17</t>
  </si>
  <si>
    <t>14.107</t>
  </si>
  <si>
    <t>14.108</t>
  </si>
  <si>
    <t>14.109</t>
  </si>
  <si>
    <t>14.110</t>
  </si>
  <si>
    <t>15.</t>
  </si>
  <si>
    <t>15.01</t>
  </si>
  <si>
    <t>15.02</t>
  </si>
  <si>
    <t>15.10</t>
  </si>
  <si>
    <t>16.</t>
  </si>
  <si>
    <t>16.01</t>
  </si>
  <si>
    <t>16.02</t>
  </si>
  <si>
    <t>17.</t>
  </si>
  <si>
    <t>17.01</t>
  </si>
  <si>
    <t>17.02</t>
  </si>
  <si>
    <t>18.</t>
  </si>
  <si>
    <t>18.01</t>
  </si>
  <si>
    <t>18.02</t>
  </si>
  <si>
    <t>18.10</t>
  </si>
  <si>
    <t>19.</t>
  </si>
  <si>
    <t>19.01</t>
  </si>
  <si>
    <t>19.02</t>
  </si>
  <si>
    <t>19.03</t>
  </si>
  <si>
    <t>19.10</t>
  </si>
  <si>
    <t>20.</t>
  </si>
  <si>
    <t>20.01</t>
  </si>
  <si>
    <t>20.02</t>
  </si>
  <si>
    <t>20.03</t>
  </si>
  <si>
    <t>21.</t>
  </si>
  <si>
    <t>21.01</t>
  </si>
  <si>
    <t>21.02</t>
  </si>
  <si>
    <t>21.03</t>
  </si>
  <si>
    <t>21.10</t>
  </si>
  <si>
    <t>22.</t>
  </si>
  <si>
    <t>22.01</t>
  </si>
  <si>
    <t>22.02</t>
  </si>
  <si>
    <t>22.03</t>
  </si>
  <si>
    <t>22.10</t>
  </si>
  <si>
    <t>23.</t>
  </si>
  <si>
    <t>23.01</t>
  </si>
  <si>
    <t>23.02</t>
  </si>
  <si>
    <t>24.</t>
  </si>
  <si>
    <t>24.01</t>
  </si>
  <si>
    <t>24.02</t>
  </si>
  <si>
    <t>24.10</t>
  </si>
  <si>
    <t>25.</t>
  </si>
  <si>
    <t>25.01</t>
  </si>
  <si>
    <t>25.02</t>
  </si>
  <si>
    <t>25.03</t>
  </si>
  <si>
    <t>26.</t>
  </si>
  <si>
    <t>26.01</t>
  </si>
  <si>
    <t>26.02</t>
  </si>
  <si>
    <t>26.03</t>
  </si>
  <si>
    <t>26.10</t>
  </si>
  <si>
    <t>27.</t>
  </si>
  <si>
    <t>27.01</t>
  </si>
  <si>
    <t>27.02</t>
  </si>
  <si>
    <t>27.03</t>
  </si>
  <si>
    <t>27.10</t>
  </si>
  <si>
    <t>28.</t>
  </si>
  <si>
    <t>28.01</t>
  </si>
  <si>
    <t>28.02</t>
  </si>
  <si>
    <t>28.03</t>
  </si>
  <si>
    <t>28.10</t>
  </si>
  <si>
    <t>29.</t>
  </si>
  <si>
    <t>29.01</t>
  </si>
  <si>
    <t>29.02</t>
  </si>
  <si>
    <t>29.11</t>
  </si>
  <si>
    <t>30.</t>
  </si>
  <si>
    <t>30.01</t>
  </si>
  <si>
    <t>30.11</t>
  </si>
  <si>
    <t>31.</t>
  </si>
  <si>
    <t>31.01</t>
  </si>
  <si>
    <t>31.02</t>
  </si>
  <si>
    <t>31.11</t>
  </si>
  <si>
    <t>32.</t>
  </si>
  <si>
    <t>32.01</t>
  </si>
  <si>
    <t>32.11</t>
  </si>
  <si>
    <t>33.</t>
  </si>
  <si>
    <t>33.01</t>
  </si>
  <si>
    <t>33.02</t>
  </si>
  <si>
    <t>33.10</t>
  </si>
  <si>
    <t>34.</t>
  </si>
  <si>
    <t>34.01</t>
  </si>
  <si>
    <t>34.03</t>
  </si>
  <si>
    <t>35.</t>
  </si>
  <si>
    <t>35.01</t>
  </si>
  <si>
    <t>35.02</t>
  </si>
  <si>
    <t>35.03</t>
  </si>
  <si>
    <t>36.</t>
  </si>
  <si>
    <t>36.01</t>
  </si>
  <si>
    <t>36.02</t>
  </si>
  <si>
    <t>36.03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</si>
</sst>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5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  <charset val="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1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4" xfId="0" applyNumberFormat="1" applyFont="1" applyBorder="1" applyAlignment="1">
      <alignment vertical="center"/>
    </xf>
    <xf numFmtId="4" fontId="25" fillId="0" borderId="0" xfId="0" applyNumberFormat="1" applyFont="1" applyAlignment="1">
      <alignment vertical="center"/>
    </xf>
    <xf numFmtId="166" fontId="25" fillId="0" borderId="0" xfId="0" applyNumberFormat="1" applyFont="1" applyAlignment="1">
      <alignment vertical="center"/>
    </xf>
    <xf numFmtId="4" fontId="25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4" fontId="21" fillId="0" borderId="0" xfId="0" applyNumberFormat="1" applyFont="1"/>
    <xf numFmtId="166" fontId="30" fillId="0" borderId="12" xfId="0" applyNumberFormat="1" applyFont="1" applyBorder="1"/>
    <xf numFmtId="166" fontId="30" fillId="0" borderId="13" xfId="0" applyNumberFormat="1" applyFont="1" applyBorder="1"/>
    <xf numFmtId="4" fontId="31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2" fillId="0" borderId="22" xfId="0" applyFont="1" applyBorder="1" applyAlignment="1" applyProtection="1">
      <alignment horizontal="center" vertical="center"/>
      <protection locked="0"/>
    </xf>
    <xf numFmtId="49" fontId="32" fillId="0" borderId="22" xfId="0" applyNumberFormat="1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167" fontId="32" fillId="0" borderId="22" xfId="0" applyNumberFormat="1" applyFont="1" applyBorder="1" applyAlignment="1" applyProtection="1">
      <alignment vertical="center"/>
      <protection locked="0"/>
    </xf>
    <xf numFmtId="4" fontId="32" fillId="0" borderId="22" xfId="0" applyNumberFormat="1" applyFont="1" applyBorder="1" applyAlignment="1" applyProtection="1">
      <alignment vertical="center"/>
      <protection locked="0"/>
    </xf>
    <xf numFmtId="0" fontId="33" fillId="0" borderId="22" xfId="0" applyFont="1" applyBorder="1" applyAlignment="1" applyProtection="1">
      <alignment vertical="center"/>
      <protection locked="0"/>
    </xf>
    <xf numFmtId="0" fontId="33" fillId="0" borderId="3" xfId="0" applyFont="1" applyBorder="1" applyAlignment="1">
      <alignment vertical="center"/>
    </xf>
    <xf numFmtId="0" fontId="32" fillId="0" borderId="14" xfId="0" applyFont="1" applyBorder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32" fillId="0" borderId="19" xfId="0" applyFont="1" applyBorder="1" applyAlignment="1">
      <alignment horizontal="left" vertical="center"/>
    </xf>
    <xf numFmtId="0" fontId="32" fillId="0" borderId="20" xfId="0" applyFont="1" applyBorder="1" applyAlignment="1">
      <alignment horizontal="center"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20" fillId="0" borderId="19" xfId="0" applyFont="1" applyBorder="1" applyAlignment="1">
      <alignment horizontal="left" vertical="center"/>
    </xf>
    <xf numFmtId="0" fontId="20" fillId="0" borderId="20" xfId="0" applyFont="1" applyBorder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9" fillId="0" borderId="22" xfId="0" applyNumberFormat="1" applyFont="1" applyBorder="1" applyAlignment="1" applyProtection="1">
      <alignment horizontal="center" vertical="center"/>
      <protection locked="0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vertical="center"/>
    </xf>
    <xf numFmtId="4" fontId="14" fillId="0" borderId="0" xfId="0" applyNumberFormat="1" applyFont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19" fillId="4" borderId="7" xfId="0" applyFont="1" applyFill="1" applyBorder="1" applyAlignment="1">
      <alignment horizontal="right" vertical="center"/>
    </xf>
    <xf numFmtId="0" fontId="19" fillId="4" borderId="7" xfId="0" applyFont="1" applyFill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left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19" fillId="4" borderId="6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13"/>
  <sheetViews>
    <sheetView showGridLines="0" tabSelected="1" workbookViewId="0"/>
  </sheetViews>
  <sheetFormatPr defaultColWidth="12" defaultRowHeight="11.25" x14ac:dyDescent="0.2"/>
  <cols>
    <col min="1" max="1" width="8.1640625" customWidth="1"/>
    <col min="2" max="2" width="1.6640625" customWidth="1"/>
    <col min="3" max="3" width="4.1640625" customWidth="1"/>
    <col min="4" max="33" width="2.6640625" customWidth="1"/>
    <col min="34" max="34" width="3.1640625" customWidth="1"/>
    <col min="35" max="35" width="31.6640625" customWidth="1"/>
    <col min="36" max="37" width="2.5" customWidth="1"/>
    <col min="38" max="38" width="8.1640625" customWidth="1"/>
    <col min="39" max="39" width="3.1640625" customWidth="1"/>
    <col min="40" max="40" width="13.16406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66406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1640625" hidden="1"/>
  </cols>
  <sheetData>
    <row r="1" spans="1:74" x14ac:dyDescent="0.2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50000000000003" customHeight="1" x14ac:dyDescent="0.2">
      <c r="AR2" s="183" t="s">
        <v>5</v>
      </c>
      <c r="AS2" s="184"/>
      <c r="AT2" s="184"/>
      <c r="AU2" s="184"/>
      <c r="AV2" s="184"/>
      <c r="AW2" s="184"/>
      <c r="AX2" s="184"/>
      <c r="AY2" s="184"/>
      <c r="AZ2" s="184"/>
      <c r="BA2" s="184"/>
      <c r="BB2" s="184"/>
      <c r="BC2" s="184"/>
      <c r="BD2" s="184"/>
      <c r="BE2" s="184"/>
      <c r="BS2" s="13" t="s">
        <v>6</v>
      </c>
      <c r="BT2" s="13" t="s">
        <v>7</v>
      </c>
    </row>
    <row r="3" spans="1:74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4.95" customHeight="1" x14ac:dyDescent="0.2">
      <c r="B4" s="16"/>
      <c r="D4" s="17" t="s">
        <v>8</v>
      </c>
      <c r="AR4" s="16"/>
      <c r="AS4" s="18" t="s">
        <v>9</v>
      </c>
      <c r="BS4" s="13" t="s">
        <v>10</v>
      </c>
    </row>
    <row r="5" spans="1:74" ht="12" customHeight="1" x14ac:dyDescent="0.2">
      <c r="B5" s="16"/>
      <c r="D5" s="19" t="s">
        <v>11</v>
      </c>
      <c r="K5" s="200" t="s">
        <v>12</v>
      </c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84"/>
      <c r="AG5" s="184"/>
      <c r="AH5" s="184"/>
      <c r="AI5" s="184"/>
      <c r="AJ5" s="184"/>
      <c r="AK5" s="184"/>
      <c r="AL5" s="184"/>
      <c r="AM5" s="184"/>
      <c r="AN5" s="184"/>
      <c r="AO5" s="184"/>
      <c r="AR5" s="16"/>
      <c r="BS5" s="13" t="s">
        <v>6</v>
      </c>
    </row>
    <row r="6" spans="1:74" ht="36.950000000000003" customHeight="1" x14ac:dyDescent="0.2">
      <c r="B6" s="16"/>
      <c r="D6" s="21" t="s">
        <v>13</v>
      </c>
      <c r="K6" s="201" t="s">
        <v>14</v>
      </c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K6" s="184"/>
      <c r="AL6" s="184"/>
      <c r="AM6" s="184"/>
      <c r="AN6" s="184"/>
      <c r="AO6" s="184"/>
      <c r="AR6" s="16"/>
      <c r="BS6" s="13" t="s">
        <v>6</v>
      </c>
    </row>
    <row r="7" spans="1:74" ht="12" customHeight="1" x14ac:dyDescent="0.2">
      <c r="B7" s="16"/>
      <c r="D7" s="22" t="s">
        <v>15</v>
      </c>
      <c r="K7" s="20" t="s">
        <v>1</v>
      </c>
      <c r="AK7" s="22" t="s">
        <v>16</v>
      </c>
      <c r="AN7" s="20" t="s">
        <v>1</v>
      </c>
      <c r="AR7" s="16"/>
      <c r="BS7" s="13" t="s">
        <v>6</v>
      </c>
    </row>
    <row r="8" spans="1:74" ht="12" customHeight="1" x14ac:dyDescent="0.2">
      <c r="B8" s="16"/>
      <c r="D8" s="22" t="s">
        <v>17</v>
      </c>
      <c r="K8" s="20" t="s">
        <v>18</v>
      </c>
      <c r="AK8" s="22" t="s">
        <v>19</v>
      </c>
      <c r="AN8" s="165">
        <v>45267</v>
      </c>
      <c r="AR8" s="16"/>
      <c r="BS8" s="13" t="s">
        <v>6</v>
      </c>
    </row>
    <row r="9" spans="1:74" ht="14.45" customHeight="1" x14ac:dyDescent="0.2">
      <c r="B9" s="16"/>
      <c r="AR9" s="16"/>
      <c r="BS9" s="13" t="s">
        <v>6</v>
      </c>
    </row>
    <row r="10" spans="1:74" ht="12" customHeight="1" x14ac:dyDescent="0.2">
      <c r="B10" s="16"/>
      <c r="D10" s="22" t="s">
        <v>20</v>
      </c>
      <c r="AK10" s="22" t="s">
        <v>21</v>
      </c>
      <c r="AN10" s="20" t="s">
        <v>1</v>
      </c>
      <c r="AR10" s="16"/>
      <c r="BS10" s="13" t="s">
        <v>6</v>
      </c>
    </row>
    <row r="11" spans="1:74" ht="18.600000000000001" customHeight="1" x14ac:dyDescent="0.2">
      <c r="B11" s="16"/>
      <c r="E11" s="20" t="s">
        <v>18</v>
      </c>
      <c r="AK11" s="22" t="s">
        <v>22</v>
      </c>
      <c r="AN11" s="20" t="s">
        <v>1</v>
      </c>
      <c r="AR11" s="16"/>
      <c r="BS11" s="13" t="s">
        <v>6</v>
      </c>
    </row>
    <row r="12" spans="1:74" ht="6.95" customHeight="1" x14ac:dyDescent="0.2">
      <c r="B12" s="16"/>
      <c r="AR12" s="16"/>
      <c r="BS12" s="13" t="s">
        <v>6</v>
      </c>
    </row>
    <row r="13" spans="1:74" ht="12" customHeight="1" x14ac:dyDescent="0.2">
      <c r="B13" s="16"/>
      <c r="D13" s="22" t="s">
        <v>23</v>
      </c>
      <c r="AK13" s="22" t="s">
        <v>21</v>
      </c>
      <c r="AN13" s="20" t="s">
        <v>1</v>
      </c>
      <c r="AR13" s="16"/>
      <c r="BS13" s="13" t="s">
        <v>6</v>
      </c>
    </row>
    <row r="14" spans="1:74" ht="12.75" x14ac:dyDescent="0.2">
      <c r="B14" s="16"/>
      <c r="E14" s="20" t="s">
        <v>18</v>
      </c>
      <c r="AK14" s="22" t="s">
        <v>22</v>
      </c>
      <c r="AN14" s="20" t="s">
        <v>1</v>
      </c>
      <c r="AR14" s="16"/>
      <c r="BS14" s="13" t="s">
        <v>6</v>
      </c>
    </row>
    <row r="15" spans="1:74" ht="6.95" customHeight="1" x14ac:dyDescent="0.2">
      <c r="B15" s="16"/>
      <c r="AR15" s="16"/>
      <c r="BS15" s="13" t="s">
        <v>3</v>
      </c>
    </row>
    <row r="16" spans="1:74" ht="12" customHeight="1" x14ac:dyDescent="0.2">
      <c r="B16" s="16"/>
      <c r="D16" s="22" t="s">
        <v>24</v>
      </c>
      <c r="AK16" s="22" t="s">
        <v>21</v>
      </c>
      <c r="AN16" s="20" t="s">
        <v>1</v>
      </c>
      <c r="AR16" s="16"/>
      <c r="BS16" s="13" t="s">
        <v>3</v>
      </c>
    </row>
    <row r="17" spans="2:71" ht="18.600000000000001" customHeight="1" x14ac:dyDescent="0.2">
      <c r="B17" s="16"/>
      <c r="E17" s="20" t="s">
        <v>18</v>
      </c>
      <c r="AK17" s="22" t="s">
        <v>22</v>
      </c>
      <c r="AN17" s="20" t="s">
        <v>1</v>
      </c>
      <c r="AR17" s="16"/>
      <c r="BS17" s="13" t="s">
        <v>25</v>
      </c>
    </row>
    <row r="18" spans="2:71" ht="6.95" customHeight="1" x14ac:dyDescent="0.2">
      <c r="B18" s="16"/>
      <c r="AR18" s="16"/>
      <c r="BS18" s="13" t="s">
        <v>6</v>
      </c>
    </row>
    <row r="19" spans="2:71" ht="12" customHeight="1" x14ac:dyDescent="0.2">
      <c r="B19" s="16"/>
      <c r="D19" s="22" t="s">
        <v>26</v>
      </c>
      <c r="AK19" s="22" t="s">
        <v>21</v>
      </c>
      <c r="AN19" s="20" t="s">
        <v>1</v>
      </c>
      <c r="AR19" s="16"/>
      <c r="BS19" s="13" t="s">
        <v>6</v>
      </c>
    </row>
    <row r="20" spans="2:71" ht="18.600000000000001" customHeight="1" x14ac:dyDescent="0.2">
      <c r="B20" s="16"/>
      <c r="E20" s="20" t="s">
        <v>18</v>
      </c>
      <c r="AK20" s="22" t="s">
        <v>22</v>
      </c>
      <c r="AN20" s="20" t="s">
        <v>1</v>
      </c>
      <c r="AR20" s="16"/>
      <c r="BS20" s="13" t="s">
        <v>3</v>
      </c>
    </row>
    <row r="21" spans="2:71" ht="6.95" customHeight="1" x14ac:dyDescent="0.2">
      <c r="B21" s="16"/>
      <c r="AR21" s="16"/>
    </row>
    <row r="22" spans="2:71" ht="12" customHeight="1" x14ac:dyDescent="0.2">
      <c r="B22" s="16"/>
      <c r="D22" s="22" t="s">
        <v>27</v>
      </c>
      <c r="AR22" s="16"/>
    </row>
    <row r="23" spans="2:71" ht="16.5" customHeight="1" x14ac:dyDescent="0.2">
      <c r="B23" s="16"/>
      <c r="E23" s="202" t="s">
        <v>1</v>
      </c>
      <c r="F23" s="202"/>
      <c r="G23" s="202"/>
      <c r="H23" s="202"/>
      <c r="I23" s="202"/>
      <c r="J23" s="202"/>
      <c r="K23" s="202"/>
      <c r="L23" s="202"/>
      <c r="M23" s="202"/>
      <c r="N23" s="202"/>
      <c r="O23" s="202"/>
      <c r="P23" s="202"/>
      <c r="Q23" s="202"/>
      <c r="R23" s="202"/>
      <c r="S23" s="202"/>
      <c r="T23" s="202"/>
      <c r="U23" s="202"/>
      <c r="V23" s="202"/>
      <c r="W23" s="202"/>
      <c r="X23" s="202"/>
      <c r="Y23" s="202"/>
      <c r="Z23" s="202"/>
      <c r="AA23" s="202"/>
      <c r="AB23" s="202"/>
      <c r="AC23" s="202"/>
      <c r="AD23" s="202"/>
      <c r="AE23" s="202"/>
      <c r="AF23" s="202"/>
      <c r="AG23" s="202"/>
      <c r="AH23" s="202"/>
      <c r="AI23" s="202"/>
      <c r="AJ23" s="202"/>
      <c r="AK23" s="202"/>
      <c r="AL23" s="202"/>
      <c r="AM23" s="202"/>
      <c r="AN23" s="202"/>
      <c r="AR23" s="16"/>
    </row>
    <row r="24" spans="2:71" ht="6.95" customHeight="1" x14ac:dyDescent="0.2">
      <c r="B24" s="16"/>
      <c r="AR24" s="16"/>
    </row>
    <row r="25" spans="2:71" ht="6.95" customHeight="1" x14ac:dyDescent="0.2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6.1" customHeight="1" x14ac:dyDescent="0.2">
      <c r="B26" s="25"/>
      <c r="D26" s="26" t="s">
        <v>28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03">
        <f>ROUND(AG94,2)</f>
        <v>0</v>
      </c>
      <c r="AL26" s="204"/>
      <c r="AM26" s="204"/>
      <c r="AN26" s="204"/>
      <c r="AO26" s="204"/>
      <c r="AR26" s="25"/>
    </row>
    <row r="27" spans="2:71" s="1" customFormat="1" ht="6.95" customHeight="1" x14ac:dyDescent="0.2">
      <c r="B27" s="25"/>
      <c r="AR27" s="25"/>
    </row>
    <row r="28" spans="2:71" s="1" customFormat="1" ht="12.75" x14ac:dyDescent="0.2">
      <c r="B28" s="25"/>
      <c r="L28" s="205" t="s">
        <v>29</v>
      </c>
      <c r="M28" s="205"/>
      <c r="N28" s="205"/>
      <c r="O28" s="205"/>
      <c r="P28" s="205"/>
      <c r="W28" s="205" t="s">
        <v>30</v>
      </c>
      <c r="X28" s="205"/>
      <c r="Y28" s="205"/>
      <c r="Z28" s="205"/>
      <c r="AA28" s="205"/>
      <c r="AB28" s="205"/>
      <c r="AC28" s="205"/>
      <c r="AD28" s="205"/>
      <c r="AE28" s="205"/>
      <c r="AK28" s="205" t="s">
        <v>31</v>
      </c>
      <c r="AL28" s="205"/>
      <c r="AM28" s="205"/>
      <c r="AN28" s="205"/>
      <c r="AO28" s="205"/>
      <c r="AR28" s="25"/>
    </row>
    <row r="29" spans="2:71" s="2" customFormat="1" ht="14.45" customHeight="1" x14ac:dyDescent="0.2">
      <c r="B29" s="29"/>
      <c r="D29" s="22" t="s">
        <v>32</v>
      </c>
      <c r="F29" s="30" t="s">
        <v>33</v>
      </c>
      <c r="L29" s="176">
        <v>0.2</v>
      </c>
      <c r="M29" s="177"/>
      <c r="N29" s="177"/>
      <c r="O29" s="177"/>
      <c r="P29" s="177"/>
      <c r="Q29" s="31"/>
      <c r="R29" s="31"/>
      <c r="S29" s="31"/>
      <c r="T29" s="31"/>
      <c r="U29" s="31"/>
      <c r="V29" s="31"/>
      <c r="W29" s="178">
        <f>ROUND(AZ94, 2)</f>
        <v>0</v>
      </c>
      <c r="X29" s="177"/>
      <c r="Y29" s="177"/>
      <c r="Z29" s="177"/>
      <c r="AA29" s="177"/>
      <c r="AB29" s="177"/>
      <c r="AC29" s="177"/>
      <c r="AD29" s="177"/>
      <c r="AE29" s="177"/>
      <c r="AF29" s="31"/>
      <c r="AG29" s="31"/>
      <c r="AH29" s="31"/>
      <c r="AI29" s="31"/>
      <c r="AJ29" s="31"/>
      <c r="AK29" s="178">
        <f>ROUND(AV94, 2)</f>
        <v>0</v>
      </c>
      <c r="AL29" s="177"/>
      <c r="AM29" s="177"/>
      <c r="AN29" s="177"/>
      <c r="AO29" s="177"/>
      <c r="AP29" s="31"/>
      <c r="AQ29" s="31"/>
      <c r="AR29" s="32"/>
      <c r="AS29" s="31"/>
      <c r="AT29" s="31"/>
      <c r="AU29" s="31"/>
      <c r="AV29" s="31"/>
      <c r="AW29" s="31"/>
      <c r="AX29" s="31"/>
      <c r="AY29" s="31"/>
      <c r="AZ29" s="31"/>
    </row>
    <row r="30" spans="2:71" s="2" customFormat="1" ht="14.45" customHeight="1" x14ac:dyDescent="0.2">
      <c r="B30" s="29"/>
      <c r="F30" s="30" t="s">
        <v>34</v>
      </c>
      <c r="L30" s="206">
        <v>0.2</v>
      </c>
      <c r="M30" s="175"/>
      <c r="N30" s="175"/>
      <c r="O30" s="175"/>
      <c r="P30" s="175"/>
      <c r="W30" s="174"/>
      <c r="X30" s="175"/>
      <c r="Y30" s="175"/>
      <c r="Z30" s="175"/>
      <c r="AA30" s="175"/>
      <c r="AB30" s="175"/>
      <c r="AC30" s="175"/>
      <c r="AD30" s="175"/>
      <c r="AE30" s="175"/>
      <c r="AK30" s="174"/>
      <c r="AL30" s="175"/>
      <c r="AM30" s="175"/>
      <c r="AN30" s="175"/>
      <c r="AO30" s="175"/>
      <c r="AR30" s="29"/>
    </row>
    <row r="31" spans="2:71" s="2" customFormat="1" ht="14.45" hidden="1" customHeight="1" x14ac:dyDescent="0.2">
      <c r="B31" s="29"/>
      <c r="F31" s="22" t="s">
        <v>35</v>
      </c>
      <c r="L31" s="206">
        <v>0.2</v>
      </c>
      <c r="M31" s="175"/>
      <c r="N31" s="175"/>
      <c r="O31" s="175"/>
      <c r="P31" s="175"/>
      <c r="W31" s="174">
        <f>ROUND(BB94, 2)</f>
        <v>0</v>
      </c>
      <c r="X31" s="175"/>
      <c r="Y31" s="175"/>
      <c r="Z31" s="175"/>
      <c r="AA31" s="175"/>
      <c r="AB31" s="175"/>
      <c r="AC31" s="175"/>
      <c r="AD31" s="175"/>
      <c r="AE31" s="175"/>
      <c r="AK31" s="174"/>
      <c r="AL31" s="175"/>
      <c r="AM31" s="175"/>
      <c r="AN31" s="175"/>
      <c r="AO31" s="175"/>
      <c r="AR31" s="29"/>
    </row>
    <row r="32" spans="2:71" s="2" customFormat="1" ht="14.45" hidden="1" customHeight="1" x14ac:dyDescent="0.2">
      <c r="B32" s="29"/>
      <c r="F32" s="22" t="s">
        <v>36</v>
      </c>
      <c r="L32" s="206">
        <v>0.2</v>
      </c>
      <c r="M32" s="175"/>
      <c r="N32" s="175"/>
      <c r="O32" s="175"/>
      <c r="P32" s="175"/>
      <c r="W32" s="174">
        <f>ROUND(BC94, 2)</f>
        <v>0</v>
      </c>
      <c r="X32" s="175"/>
      <c r="Y32" s="175"/>
      <c r="Z32" s="175"/>
      <c r="AA32" s="175"/>
      <c r="AB32" s="175"/>
      <c r="AC32" s="175"/>
      <c r="AD32" s="175"/>
      <c r="AE32" s="175"/>
      <c r="AK32" s="174"/>
      <c r="AL32" s="175"/>
      <c r="AM32" s="175"/>
      <c r="AN32" s="175"/>
      <c r="AO32" s="175"/>
      <c r="AR32" s="29"/>
    </row>
    <row r="33" spans="2:52" s="2" customFormat="1" ht="14.45" hidden="1" customHeight="1" x14ac:dyDescent="0.2">
      <c r="B33" s="29"/>
      <c r="F33" s="30" t="s">
        <v>37</v>
      </c>
      <c r="L33" s="176">
        <v>0</v>
      </c>
      <c r="M33" s="177"/>
      <c r="N33" s="177"/>
      <c r="O33" s="177"/>
      <c r="P33" s="177"/>
      <c r="Q33" s="31"/>
      <c r="R33" s="31"/>
      <c r="S33" s="31"/>
      <c r="T33" s="31"/>
      <c r="U33" s="31"/>
      <c r="V33" s="31"/>
      <c r="W33" s="178">
        <f>ROUND(BD94, 2)</f>
        <v>0</v>
      </c>
      <c r="X33" s="177"/>
      <c r="Y33" s="177"/>
      <c r="Z33" s="177"/>
      <c r="AA33" s="177"/>
      <c r="AB33" s="177"/>
      <c r="AC33" s="177"/>
      <c r="AD33" s="177"/>
      <c r="AE33" s="177"/>
      <c r="AF33" s="31"/>
      <c r="AG33" s="31"/>
      <c r="AH33" s="31"/>
      <c r="AI33" s="31"/>
      <c r="AJ33" s="31"/>
      <c r="AK33" s="178"/>
      <c r="AL33" s="177"/>
      <c r="AM33" s="177"/>
      <c r="AN33" s="177"/>
      <c r="AO33" s="177"/>
      <c r="AP33" s="31"/>
      <c r="AQ33" s="31"/>
      <c r="AR33" s="32"/>
      <c r="AS33" s="31"/>
      <c r="AT33" s="31"/>
      <c r="AU33" s="31"/>
      <c r="AV33" s="31"/>
      <c r="AW33" s="31"/>
      <c r="AX33" s="31"/>
      <c r="AY33" s="31"/>
      <c r="AZ33" s="31"/>
    </row>
    <row r="34" spans="2:52" s="1" customFormat="1" ht="6.95" customHeight="1" x14ac:dyDescent="0.2">
      <c r="B34" s="25"/>
      <c r="AR34" s="25"/>
    </row>
    <row r="35" spans="2:52" s="1" customFormat="1" ht="26.1" customHeight="1" x14ac:dyDescent="0.2">
      <c r="B35" s="25"/>
      <c r="C35" s="33"/>
      <c r="D35" s="34" t="s">
        <v>38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39</v>
      </c>
      <c r="U35" s="35"/>
      <c r="V35" s="35"/>
      <c r="W35" s="35"/>
      <c r="X35" s="182" t="s">
        <v>40</v>
      </c>
      <c r="Y35" s="180"/>
      <c r="Z35" s="180"/>
      <c r="AA35" s="180"/>
      <c r="AB35" s="180"/>
      <c r="AC35" s="35"/>
      <c r="AD35" s="35"/>
      <c r="AE35" s="35"/>
      <c r="AF35" s="35"/>
      <c r="AG35" s="35"/>
      <c r="AH35" s="35"/>
      <c r="AI35" s="35"/>
      <c r="AJ35" s="35"/>
      <c r="AK35" s="179"/>
      <c r="AL35" s="180"/>
      <c r="AM35" s="180"/>
      <c r="AN35" s="180"/>
      <c r="AO35" s="181"/>
      <c r="AP35" s="33"/>
      <c r="AQ35" s="33"/>
      <c r="AR35" s="25"/>
    </row>
    <row r="36" spans="2:52" s="1" customFormat="1" ht="6.95" customHeight="1" x14ac:dyDescent="0.2">
      <c r="B36" s="25"/>
      <c r="AR36" s="25"/>
    </row>
    <row r="37" spans="2:52" s="1" customFormat="1" ht="14.45" customHeight="1" x14ac:dyDescent="0.2">
      <c r="B37" s="25"/>
      <c r="AR37" s="25"/>
    </row>
    <row r="38" spans="2:52" ht="14.45" customHeight="1" x14ac:dyDescent="0.2">
      <c r="B38" s="16"/>
      <c r="AR38" s="16"/>
    </row>
    <row r="39" spans="2:52" ht="14.45" customHeight="1" x14ac:dyDescent="0.2">
      <c r="B39" s="16"/>
      <c r="AR39" s="16"/>
    </row>
    <row r="40" spans="2:52" ht="14.45" customHeight="1" x14ac:dyDescent="0.2">
      <c r="B40" s="16"/>
      <c r="AR40" s="16"/>
    </row>
    <row r="41" spans="2:52" ht="14.45" customHeight="1" x14ac:dyDescent="0.2">
      <c r="B41" s="16"/>
      <c r="AR41" s="16"/>
    </row>
    <row r="42" spans="2:52" ht="14.45" customHeight="1" x14ac:dyDescent="0.2">
      <c r="B42" s="16"/>
      <c r="AR42" s="16"/>
    </row>
    <row r="43" spans="2:52" ht="14.45" customHeight="1" x14ac:dyDescent="0.2">
      <c r="B43" s="16"/>
      <c r="AR43" s="16"/>
    </row>
    <row r="44" spans="2:52" ht="14.45" customHeight="1" x14ac:dyDescent="0.2">
      <c r="B44" s="16"/>
      <c r="AR44" s="16"/>
    </row>
    <row r="45" spans="2:52" ht="14.45" customHeight="1" x14ac:dyDescent="0.2">
      <c r="B45" s="16"/>
      <c r="AR45" s="16"/>
    </row>
    <row r="46" spans="2:52" ht="14.45" customHeight="1" x14ac:dyDescent="0.2">
      <c r="B46" s="16"/>
      <c r="AR46" s="16"/>
    </row>
    <row r="47" spans="2:52" ht="14.45" customHeight="1" x14ac:dyDescent="0.2">
      <c r="B47" s="16"/>
      <c r="AR47" s="16"/>
    </row>
    <row r="48" spans="2:52" ht="14.45" customHeight="1" x14ac:dyDescent="0.2">
      <c r="B48" s="16"/>
      <c r="AR48" s="16"/>
    </row>
    <row r="49" spans="2:44" s="1" customFormat="1" ht="14.45" customHeight="1" x14ac:dyDescent="0.2">
      <c r="B49" s="25"/>
      <c r="D49" s="37" t="s">
        <v>41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42</v>
      </c>
      <c r="AI49" s="38"/>
      <c r="AJ49" s="38"/>
      <c r="AK49" s="38"/>
      <c r="AL49" s="38"/>
      <c r="AM49" s="38"/>
      <c r="AN49" s="38"/>
      <c r="AO49" s="38"/>
      <c r="AR49" s="25"/>
    </row>
    <row r="50" spans="2:44" x14ac:dyDescent="0.2">
      <c r="B50" s="16"/>
      <c r="AR50" s="16"/>
    </row>
    <row r="51" spans="2:44" x14ac:dyDescent="0.2">
      <c r="B51" s="16"/>
      <c r="AR51" s="16"/>
    </row>
    <row r="52" spans="2:44" x14ac:dyDescent="0.2">
      <c r="B52" s="16"/>
      <c r="AR52" s="16"/>
    </row>
    <row r="53" spans="2:44" x14ac:dyDescent="0.2">
      <c r="B53" s="16"/>
      <c r="AR53" s="16"/>
    </row>
    <row r="54" spans="2:44" x14ac:dyDescent="0.2">
      <c r="B54" s="16"/>
      <c r="AR54" s="16"/>
    </row>
    <row r="55" spans="2:44" x14ac:dyDescent="0.2">
      <c r="B55" s="16"/>
      <c r="AR55" s="16"/>
    </row>
    <row r="56" spans="2:44" x14ac:dyDescent="0.2">
      <c r="B56" s="16"/>
      <c r="AR56" s="16"/>
    </row>
    <row r="57" spans="2:44" x14ac:dyDescent="0.2">
      <c r="B57" s="16"/>
      <c r="AR57" s="16"/>
    </row>
    <row r="58" spans="2:44" x14ac:dyDescent="0.2">
      <c r="B58" s="16"/>
      <c r="AR58" s="16"/>
    </row>
    <row r="59" spans="2:44" x14ac:dyDescent="0.2">
      <c r="B59" s="16"/>
      <c r="AR59" s="16"/>
    </row>
    <row r="60" spans="2:44" s="1" customFormat="1" ht="12.75" x14ac:dyDescent="0.2">
      <c r="B60" s="25"/>
      <c r="D60" s="39" t="s">
        <v>43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9" t="s">
        <v>44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9" t="s">
        <v>43</v>
      </c>
      <c r="AI60" s="27"/>
      <c r="AJ60" s="27"/>
      <c r="AK60" s="27"/>
      <c r="AL60" s="27"/>
      <c r="AM60" s="39" t="s">
        <v>44</v>
      </c>
      <c r="AN60" s="27"/>
      <c r="AO60" s="27"/>
      <c r="AR60" s="25"/>
    </row>
    <row r="61" spans="2:44" x14ac:dyDescent="0.2">
      <c r="B61" s="16"/>
      <c r="AR61" s="16"/>
    </row>
    <row r="62" spans="2:44" x14ac:dyDescent="0.2">
      <c r="B62" s="16"/>
      <c r="AR62" s="16"/>
    </row>
    <row r="63" spans="2:44" x14ac:dyDescent="0.2">
      <c r="B63" s="16"/>
      <c r="AR63" s="16"/>
    </row>
    <row r="64" spans="2:44" s="1" customFormat="1" ht="12.75" x14ac:dyDescent="0.2">
      <c r="B64" s="25"/>
      <c r="D64" s="37" t="s">
        <v>45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46</v>
      </c>
      <c r="AI64" s="38"/>
      <c r="AJ64" s="38"/>
      <c r="AK64" s="38"/>
      <c r="AL64" s="38"/>
      <c r="AM64" s="38"/>
      <c r="AN64" s="38"/>
      <c r="AO64" s="38"/>
      <c r="AR64" s="25"/>
    </row>
    <row r="65" spans="2:44" x14ac:dyDescent="0.2">
      <c r="B65" s="16"/>
      <c r="AR65" s="16"/>
    </row>
    <row r="66" spans="2:44" x14ac:dyDescent="0.2">
      <c r="B66" s="16"/>
      <c r="AR66" s="16"/>
    </row>
    <row r="67" spans="2:44" x14ac:dyDescent="0.2">
      <c r="B67" s="16"/>
      <c r="AR67" s="16"/>
    </row>
    <row r="68" spans="2:44" x14ac:dyDescent="0.2">
      <c r="B68" s="16"/>
      <c r="AR68" s="16"/>
    </row>
    <row r="69" spans="2:44" x14ac:dyDescent="0.2">
      <c r="B69" s="16"/>
      <c r="AR69" s="16"/>
    </row>
    <row r="70" spans="2:44" x14ac:dyDescent="0.2">
      <c r="B70" s="16"/>
      <c r="AR70" s="16"/>
    </row>
    <row r="71" spans="2:44" x14ac:dyDescent="0.2">
      <c r="B71" s="16"/>
      <c r="AR71" s="16"/>
    </row>
    <row r="72" spans="2:44" x14ac:dyDescent="0.2">
      <c r="B72" s="16"/>
      <c r="AR72" s="16"/>
    </row>
    <row r="73" spans="2:44" x14ac:dyDescent="0.2">
      <c r="B73" s="16"/>
      <c r="AR73" s="16"/>
    </row>
    <row r="74" spans="2:44" x14ac:dyDescent="0.2">
      <c r="B74" s="16"/>
      <c r="AR74" s="16"/>
    </row>
    <row r="75" spans="2:44" s="1" customFormat="1" ht="12.75" x14ac:dyDescent="0.2">
      <c r="B75" s="25"/>
      <c r="D75" s="39" t="s">
        <v>43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9" t="s">
        <v>44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9" t="s">
        <v>43</v>
      </c>
      <c r="AI75" s="27"/>
      <c r="AJ75" s="27"/>
      <c r="AK75" s="27"/>
      <c r="AL75" s="27"/>
      <c r="AM75" s="39" t="s">
        <v>44</v>
      </c>
      <c r="AN75" s="27"/>
      <c r="AO75" s="27"/>
      <c r="AR75" s="25"/>
    </row>
    <row r="76" spans="2:44" s="1" customFormat="1" x14ac:dyDescent="0.2">
      <c r="B76" s="25"/>
      <c r="AR76" s="25"/>
    </row>
    <row r="77" spans="2:44" s="1" customFormat="1" ht="6.9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5"/>
    </row>
    <row r="81" spans="1:91" s="1" customFormat="1" ht="6.95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5"/>
    </row>
    <row r="82" spans="1:91" s="1" customFormat="1" ht="24.95" customHeight="1" x14ac:dyDescent="0.2">
      <c r="B82" s="25"/>
      <c r="C82" s="17" t="s">
        <v>47</v>
      </c>
      <c r="AR82" s="25"/>
    </row>
    <row r="83" spans="1:91" s="1" customFormat="1" ht="6.95" customHeight="1" x14ac:dyDescent="0.2">
      <c r="B83" s="25"/>
      <c r="AR83" s="25"/>
    </row>
    <row r="84" spans="1:91" s="3" customFormat="1" ht="12" customHeight="1" x14ac:dyDescent="0.2">
      <c r="B84" s="44"/>
      <c r="C84" s="22" t="s">
        <v>11</v>
      </c>
      <c r="L84" s="3" t="str">
        <f>K5</f>
        <v>1274Ponuka</v>
      </c>
      <c r="AR84" s="44"/>
    </row>
    <row r="85" spans="1:91" s="4" customFormat="1" ht="36.950000000000003" customHeight="1" x14ac:dyDescent="0.2">
      <c r="B85" s="45"/>
      <c r="C85" s="46" t="s">
        <v>13</v>
      </c>
      <c r="L85" s="196" t="str">
        <f>K6</f>
        <v>Bratislava III. OR PZ rekonštrukcia objektu_AKTUALNY</v>
      </c>
      <c r="M85" s="197"/>
      <c r="N85" s="197"/>
      <c r="O85" s="197"/>
      <c r="P85" s="197"/>
      <c r="Q85" s="197"/>
      <c r="R85" s="197"/>
      <c r="S85" s="197"/>
      <c r="T85" s="197"/>
      <c r="U85" s="197"/>
      <c r="V85" s="197"/>
      <c r="W85" s="197"/>
      <c r="X85" s="197"/>
      <c r="Y85" s="197"/>
      <c r="Z85" s="197"/>
      <c r="AA85" s="197"/>
      <c r="AB85" s="197"/>
      <c r="AC85" s="197"/>
      <c r="AD85" s="197"/>
      <c r="AE85" s="197"/>
      <c r="AF85" s="197"/>
      <c r="AG85" s="197"/>
      <c r="AH85" s="197"/>
      <c r="AI85" s="197"/>
      <c r="AJ85" s="197"/>
      <c r="AK85" s="197"/>
      <c r="AL85" s="197"/>
      <c r="AM85" s="197"/>
      <c r="AN85" s="197"/>
      <c r="AO85" s="197"/>
      <c r="AR85" s="45"/>
    </row>
    <row r="86" spans="1:91" s="1" customFormat="1" ht="6.95" customHeight="1" x14ac:dyDescent="0.2">
      <c r="B86" s="25"/>
      <c r="AR86" s="25"/>
    </row>
    <row r="87" spans="1:91" s="1" customFormat="1" ht="12" customHeight="1" x14ac:dyDescent="0.2">
      <c r="B87" s="25"/>
      <c r="C87" s="22" t="s">
        <v>17</v>
      </c>
      <c r="L87" s="47" t="str">
        <f>IF(K8="","",K8)</f>
        <v xml:space="preserve"> </v>
      </c>
      <c r="AI87" s="22" t="s">
        <v>19</v>
      </c>
      <c r="AM87" s="189">
        <f>IF(AN8= "","",AN8)</f>
        <v>45267</v>
      </c>
      <c r="AN87" s="189"/>
      <c r="AR87" s="25"/>
    </row>
    <row r="88" spans="1:91" s="1" customFormat="1" ht="6.95" customHeight="1" x14ac:dyDescent="0.2">
      <c r="B88" s="25"/>
      <c r="AR88" s="25"/>
    </row>
    <row r="89" spans="1:91" s="1" customFormat="1" ht="15.2" customHeight="1" x14ac:dyDescent="0.2">
      <c r="B89" s="25"/>
      <c r="C89" s="22" t="s">
        <v>20</v>
      </c>
      <c r="L89" s="3" t="str">
        <f>IF(E11= "","",E11)</f>
        <v xml:space="preserve"> </v>
      </c>
      <c r="AI89" s="22" t="s">
        <v>24</v>
      </c>
      <c r="AM89" s="187" t="str">
        <f>IF(E17="","",E17)</f>
        <v xml:space="preserve"> </v>
      </c>
      <c r="AN89" s="188"/>
      <c r="AO89" s="188"/>
      <c r="AP89" s="188"/>
      <c r="AR89" s="25"/>
      <c r="AS89" s="192" t="s">
        <v>48</v>
      </c>
      <c r="AT89" s="193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1:91" s="1" customFormat="1" ht="15.2" customHeight="1" x14ac:dyDescent="0.2">
      <c r="B90" s="25"/>
      <c r="C90" s="22" t="s">
        <v>23</v>
      </c>
      <c r="L90" s="3" t="str">
        <f>IF(E14="","",E14)</f>
        <v xml:space="preserve"> </v>
      </c>
      <c r="AI90" s="22" t="s">
        <v>26</v>
      </c>
      <c r="AM90" s="187" t="str">
        <f>IF(E20="","",E20)</f>
        <v xml:space="preserve"> </v>
      </c>
      <c r="AN90" s="188"/>
      <c r="AO90" s="188"/>
      <c r="AP90" s="188"/>
      <c r="AR90" s="25"/>
      <c r="AS90" s="194"/>
      <c r="AT90" s="195"/>
      <c r="BD90" s="52"/>
    </row>
    <row r="91" spans="1:91" s="1" customFormat="1" ht="10.7" customHeight="1" x14ac:dyDescent="0.2">
      <c r="B91" s="25"/>
      <c r="AR91" s="25"/>
      <c r="AS91" s="194"/>
      <c r="AT91" s="195"/>
      <c r="BD91" s="52"/>
    </row>
    <row r="92" spans="1:91" s="1" customFormat="1" ht="29.25" customHeight="1" x14ac:dyDescent="0.2">
      <c r="B92" s="25"/>
      <c r="C92" s="208" t="s">
        <v>49</v>
      </c>
      <c r="D92" s="186"/>
      <c r="E92" s="186"/>
      <c r="F92" s="186"/>
      <c r="G92" s="186"/>
      <c r="H92" s="53"/>
      <c r="I92" s="190" t="s">
        <v>50</v>
      </c>
      <c r="J92" s="186"/>
      <c r="K92" s="186"/>
      <c r="L92" s="186"/>
      <c r="M92" s="186"/>
      <c r="N92" s="186"/>
      <c r="O92" s="186"/>
      <c r="P92" s="186"/>
      <c r="Q92" s="186"/>
      <c r="R92" s="186"/>
      <c r="S92" s="186"/>
      <c r="T92" s="186"/>
      <c r="U92" s="186"/>
      <c r="V92" s="186"/>
      <c r="W92" s="186"/>
      <c r="X92" s="186"/>
      <c r="Y92" s="186"/>
      <c r="Z92" s="186"/>
      <c r="AA92" s="186"/>
      <c r="AB92" s="186"/>
      <c r="AC92" s="186"/>
      <c r="AD92" s="186"/>
      <c r="AE92" s="186"/>
      <c r="AF92" s="186"/>
      <c r="AG92" s="185" t="s">
        <v>51</v>
      </c>
      <c r="AH92" s="186"/>
      <c r="AI92" s="186"/>
      <c r="AJ92" s="186"/>
      <c r="AK92" s="186"/>
      <c r="AL92" s="186"/>
      <c r="AM92" s="186"/>
      <c r="AN92" s="190" t="s">
        <v>52</v>
      </c>
      <c r="AO92" s="186"/>
      <c r="AP92" s="191"/>
      <c r="AQ92" s="54" t="s">
        <v>53</v>
      </c>
      <c r="AR92" s="25"/>
      <c r="AS92" s="55" t="s">
        <v>54</v>
      </c>
      <c r="AT92" s="56" t="s">
        <v>55</v>
      </c>
      <c r="AU92" s="56" t="s">
        <v>56</v>
      </c>
      <c r="AV92" s="56" t="s">
        <v>57</v>
      </c>
      <c r="AW92" s="56" t="s">
        <v>58</v>
      </c>
      <c r="AX92" s="56" t="s">
        <v>59</v>
      </c>
      <c r="AY92" s="56" t="s">
        <v>60</v>
      </c>
      <c r="AZ92" s="56" t="s">
        <v>61</v>
      </c>
      <c r="BA92" s="56" t="s">
        <v>62</v>
      </c>
      <c r="BB92" s="56" t="s">
        <v>63</v>
      </c>
      <c r="BC92" s="56" t="s">
        <v>64</v>
      </c>
      <c r="BD92" s="57" t="s">
        <v>65</v>
      </c>
    </row>
    <row r="93" spans="1:91" s="1" customFormat="1" ht="10.7" customHeight="1" x14ac:dyDescent="0.2">
      <c r="B93" s="25"/>
      <c r="AR93" s="25"/>
      <c r="AS93" s="58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1:91" s="5" customFormat="1" ht="32.450000000000003" customHeight="1" x14ac:dyDescent="0.2">
      <c r="B94" s="59"/>
      <c r="C94" s="60" t="s">
        <v>66</v>
      </c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199"/>
      <c r="AH94" s="199"/>
      <c r="AI94" s="199"/>
      <c r="AJ94" s="199"/>
      <c r="AK94" s="199"/>
      <c r="AL94" s="199"/>
      <c r="AM94" s="199"/>
      <c r="AN94" s="169"/>
      <c r="AO94" s="169"/>
      <c r="AP94" s="169"/>
      <c r="AQ94" s="63" t="s">
        <v>1</v>
      </c>
      <c r="AR94" s="59"/>
      <c r="AS94" s="64">
        <f>ROUND(AS95+AS107,2)</f>
        <v>0</v>
      </c>
      <c r="AT94" s="65">
        <f t="shared" ref="AT94:AT111" si="0">ROUND(SUM(AV94:AW94),2)</f>
        <v>0</v>
      </c>
      <c r="AU94" s="66">
        <f>ROUND(AU95+AU107,5)</f>
        <v>8.4239999999999995</v>
      </c>
      <c r="AV94" s="65">
        <f>ROUND(AZ94*L29,2)</f>
        <v>0</v>
      </c>
      <c r="AW94" s="65">
        <f>ROUND(BA94*L30,2)</f>
        <v>0</v>
      </c>
      <c r="AX94" s="65">
        <f>ROUND(BB94*L29,2)</f>
        <v>0</v>
      </c>
      <c r="AY94" s="65">
        <f>ROUND(BC94*L30,2)</f>
        <v>0</v>
      </c>
      <c r="AZ94" s="65">
        <f>ROUND(AZ95+AZ107,2)</f>
        <v>0</v>
      </c>
      <c r="BA94" s="65">
        <f>ROUND(BA95+BA107,2)</f>
        <v>0</v>
      </c>
      <c r="BB94" s="65">
        <f>ROUND(BB95+BB107,2)</f>
        <v>0</v>
      </c>
      <c r="BC94" s="65">
        <f>ROUND(BC95+BC107,2)</f>
        <v>0</v>
      </c>
      <c r="BD94" s="67">
        <f>ROUND(BD95+BD107,2)</f>
        <v>0</v>
      </c>
      <c r="BS94" s="68" t="s">
        <v>67</v>
      </c>
      <c r="BT94" s="68" t="s">
        <v>68</v>
      </c>
      <c r="BU94" s="69" t="s">
        <v>69</v>
      </c>
      <c r="BV94" s="68" t="s">
        <v>70</v>
      </c>
      <c r="BW94" s="68" t="s">
        <v>4</v>
      </c>
      <c r="BX94" s="68" t="s">
        <v>71</v>
      </c>
      <c r="CL94" s="68" t="s">
        <v>1</v>
      </c>
    </row>
    <row r="95" spans="1:91" s="6" customFormat="1" ht="24.75" customHeight="1" x14ac:dyDescent="0.2">
      <c r="B95" s="70"/>
      <c r="C95" s="71"/>
      <c r="D95" s="207" t="s">
        <v>72</v>
      </c>
      <c r="E95" s="207"/>
      <c r="F95" s="207"/>
      <c r="G95" s="207"/>
      <c r="H95" s="207"/>
      <c r="I95" s="72"/>
      <c r="J95" s="207" t="s">
        <v>73</v>
      </c>
      <c r="K95" s="207"/>
      <c r="L95" s="207"/>
      <c r="M95" s="207"/>
      <c r="N95" s="207"/>
      <c r="O95" s="207"/>
      <c r="P95" s="207"/>
      <c r="Q95" s="207"/>
      <c r="R95" s="207"/>
      <c r="S95" s="207"/>
      <c r="T95" s="207"/>
      <c r="U95" s="207"/>
      <c r="V95" s="207"/>
      <c r="W95" s="207"/>
      <c r="X95" s="207"/>
      <c r="Y95" s="207"/>
      <c r="Z95" s="207"/>
      <c r="AA95" s="207"/>
      <c r="AB95" s="207"/>
      <c r="AC95" s="207"/>
      <c r="AD95" s="207"/>
      <c r="AE95" s="207"/>
      <c r="AF95" s="207"/>
      <c r="AG95" s="172"/>
      <c r="AH95" s="171"/>
      <c r="AI95" s="171"/>
      <c r="AJ95" s="171"/>
      <c r="AK95" s="171"/>
      <c r="AL95" s="171"/>
      <c r="AM95" s="171"/>
      <c r="AN95" s="170"/>
      <c r="AO95" s="171"/>
      <c r="AP95" s="171"/>
      <c r="AQ95" s="73" t="s">
        <v>74</v>
      </c>
      <c r="AR95" s="70"/>
      <c r="AS95" s="74">
        <f>ROUND(AS96+SUM(AS97:AS99),2)</f>
        <v>0</v>
      </c>
      <c r="AT95" s="75">
        <f t="shared" si="0"/>
        <v>0</v>
      </c>
      <c r="AU95" s="76">
        <f>ROUND(AU96+SUM(AU97:AU99),5)</f>
        <v>8.4239999999999995</v>
      </c>
      <c r="AV95" s="75">
        <f>ROUND(AZ95*L29,2)</f>
        <v>0</v>
      </c>
      <c r="AW95" s="75">
        <f>ROUND(BA95*L30,2)</f>
        <v>0</v>
      </c>
      <c r="AX95" s="75">
        <f>ROUND(BB95*L29,2)</f>
        <v>0</v>
      </c>
      <c r="AY95" s="75">
        <f>ROUND(BC95*L30,2)</f>
        <v>0</v>
      </c>
      <c r="AZ95" s="75">
        <f>ROUND(AZ96+SUM(AZ97:AZ99),2)</f>
        <v>0</v>
      </c>
      <c r="BA95" s="75">
        <f>ROUND(BA96+SUM(BA97:BA99),2)</f>
        <v>0</v>
      </c>
      <c r="BB95" s="75">
        <f>ROUND(BB96+SUM(BB97:BB99),2)</f>
        <v>0</v>
      </c>
      <c r="BC95" s="75">
        <f>ROUND(BC96+SUM(BC97:BC99),2)</f>
        <v>0</v>
      </c>
      <c r="BD95" s="77">
        <f>ROUND(BD96+SUM(BD97:BD99),2)</f>
        <v>0</v>
      </c>
      <c r="BS95" s="78" t="s">
        <v>67</v>
      </c>
      <c r="BT95" s="78" t="s">
        <v>75</v>
      </c>
      <c r="BU95" s="78" t="s">
        <v>69</v>
      </c>
      <c r="BV95" s="78" t="s">
        <v>70</v>
      </c>
      <c r="BW95" s="78" t="s">
        <v>76</v>
      </c>
      <c r="BX95" s="78" t="s">
        <v>4</v>
      </c>
      <c r="CL95" s="78" t="s">
        <v>1</v>
      </c>
      <c r="CM95" s="78" t="s">
        <v>68</v>
      </c>
    </row>
    <row r="96" spans="1:91" s="3" customFormat="1" ht="23.25" customHeight="1" x14ac:dyDescent="0.2">
      <c r="A96" s="79" t="s">
        <v>77</v>
      </c>
      <c r="B96" s="44"/>
      <c r="C96" s="9"/>
      <c r="D96" s="9"/>
      <c r="E96" s="198" t="s">
        <v>78</v>
      </c>
      <c r="F96" s="198"/>
      <c r="G96" s="198"/>
      <c r="H96" s="198"/>
      <c r="I96" s="198"/>
      <c r="J96" s="9"/>
      <c r="K96" s="198" t="s">
        <v>79</v>
      </c>
      <c r="L96" s="198"/>
      <c r="M96" s="198"/>
      <c r="N96" s="198"/>
      <c r="O96" s="198"/>
      <c r="P96" s="198"/>
      <c r="Q96" s="198"/>
      <c r="R96" s="198"/>
      <c r="S96" s="198"/>
      <c r="T96" s="198"/>
      <c r="U96" s="198"/>
      <c r="V96" s="198"/>
      <c r="W96" s="198"/>
      <c r="X96" s="198"/>
      <c r="Y96" s="198"/>
      <c r="Z96" s="198"/>
      <c r="AA96" s="198"/>
      <c r="AB96" s="198"/>
      <c r="AC96" s="198"/>
      <c r="AD96" s="198"/>
      <c r="AE96" s="198"/>
      <c r="AF96" s="198"/>
      <c r="AG96" s="167"/>
      <c r="AH96" s="168"/>
      <c r="AI96" s="168"/>
      <c r="AJ96" s="168"/>
      <c r="AK96" s="168"/>
      <c r="AL96" s="168"/>
      <c r="AM96" s="168"/>
      <c r="AN96" s="167"/>
      <c r="AO96" s="168"/>
      <c r="AP96" s="168"/>
      <c r="AQ96" s="80" t="s">
        <v>80</v>
      </c>
      <c r="AR96" s="44"/>
      <c r="AS96" s="81">
        <v>0</v>
      </c>
      <c r="AT96" s="82">
        <f t="shared" si="0"/>
        <v>0</v>
      </c>
      <c r="AU96" s="83">
        <f>'SO 01.1 a -   SO 01.1 a) ...'!P129</f>
        <v>0</v>
      </c>
      <c r="AV96" s="82">
        <f>'SO 01.1 a -   SO 01.1 a) ...'!J35</f>
        <v>0</v>
      </c>
      <c r="AW96" s="82">
        <f>'SO 01.1 a -   SO 01.1 a) ...'!J36</f>
        <v>0</v>
      </c>
      <c r="AX96" s="82">
        <f>'SO 01.1 a -   SO 01.1 a) ...'!J37</f>
        <v>0</v>
      </c>
      <c r="AY96" s="82">
        <f>'SO 01.1 a -   SO 01.1 a) ...'!J38</f>
        <v>0</v>
      </c>
      <c r="AZ96" s="82">
        <f>'SO 01.1 a -   SO 01.1 a) ...'!F35</f>
        <v>0</v>
      </c>
      <c r="BA96" s="82">
        <f>'SO 01.1 a -   SO 01.1 a) ...'!F36</f>
        <v>0</v>
      </c>
      <c r="BB96" s="82">
        <f>'SO 01.1 a -   SO 01.1 a) ...'!F37</f>
        <v>0</v>
      </c>
      <c r="BC96" s="82">
        <f>'SO 01.1 a -   SO 01.1 a) ...'!F38</f>
        <v>0</v>
      </c>
      <c r="BD96" s="84">
        <f>'SO 01.1 a -   SO 01.1 a) ...'!F39</f>
        <v>0</v>
      </c>
      <c r="BT96" s="20" t="s">
        <v>81</v>
      </c>
      <c r="BV96" s="20" t="s">
        <v>70</v>
      </c>
      <c r="BW96" s="20" t="s">
        <v>82</v>
      </c>
      <c r="BX96" s="20" t="s">
        <v>76</v>
      </c>
      <c r="CL96" s="20" t="s">
        <v>1</v>
      </c>
    </row>
    <row r="97" spans="1:91" s="3" customFormat="1" ht="23.25" customHeight="1" x14ac:dyDescent="0.2">
      <c r="A97" s="79" t="s">
        <v>77</v>
      </c>
      <c r="B97" s="44"/>
      <c r="C97" s="9"/>
      <c r="D97" s="9"/>
      <c r="E97" s="198" t="s">
        <v>83</v>
      </c>
      <c r="F97" s="198"/>
      <c r="G97" s="198"/>
      <c r="H97" s="198"/>
      <c r="I97" s="198"/>
      <c r="J97" s="9"/>
      <c r="K97" s="198" t="s">
        <v>84</v>
      </c>
      <c r="L97" s="198"/>
      <c r="M97" s="198"/>
      <c r="N97" s="198"/>
      <c r="O97" s="198"/>
      <c r="P97" s="198"/>
      <c r="Q97" s="198"/>
      <c r="R97" s="198"/>
      <c r="S97" s="198"/>
      <c r="T97" s="198"/>
      <c r="U97" s="198"/>
      <c r="V97" s="198"/>
      <c r="W97" s="198"/>
      <c r="X97" s="198"/>
      <c r="Y97" s="198"/>
      <c r="Z97" s="198"/>
      <c r="AA97" s="198"/>
      <c r="AB97" s="198"/>
      <c r="AC97" s="198"/>
      <c r="AD97" s="198"/>
      <c r="AE97" s="198"/>
      <c r="AF97" s="198"/>
      <c r="AG97" s="167"/>
      <c r="AH97" s="168"/>
      <c r="AI97" s="168"/>
      <c r="AJ97" s="168"/>
      <c r="AK97" s="168"/>
      <c r="AL97" s="168"/>
      <c r="AM97" s="168"/>
      <c r="AN97" s="167"/>
      <c r="AO97" s="168"/>
      <c r="AP97" s="168"/>
      <c r="AQ97" s="80" t="s">
        <v>80</v>
      </c>
      <c r="AR97" s="44"/>
      <c r="AS97" s="81">
        <v>0</v>
      </c>
      <c r="AT97" s="82">
        <f t="shared" si="0"/>
        <v>0</v>
      </c>
      <c r="AU97" s="83">
        <f>'SO 01.1 b - SO 01.1 b)  -...'!P129</f>
        <v>0</v>
      </c>
      <c r="AV97" s="82">
        <f>'SO 01.1 b - SO 01.1 b)  -...'!J35</f>
        <v>0</v>
      </c>
      <c r="AW97" s="82">
        <f>'SO 01.1 b - SO 01.1 b)  -...'!J36</f>
        <v>0</v>
      </c>
      <c r="AX97" s="82">
        <f>'SO 01.1 b - SO 01.1 b)  -...'!J37</f>
        <v>0</v>
      </c>
      <c r="AY97" s="82">
        <f>'SO 01.1 b - SO 01.1 b)  -...'!J38</f>
        <v>0</v>
      </c>
      <c r="AZ97" s="82">
        <f>'SO 01.1 b - SO 01.1 b)  -...'!F35</f>
        <v>0</v>
      </c>
      <c r="BA97" s="82">
        <f>'SO 01.1 b - SO 01.1 b)  -...'!F36</f>
        <v>0</v>
      </c>
      <c r="BB97" s="82">
        <f>'SO 01.1 b - SO 01.1 b)  -...'!F37</f>
        <v>0</v>
      </c>
      <c r="BC97" s="82">
        <f>'SO 01.1 b - SO 01.1 b)  -...'!F38</f>
        <v>0</v>
      </c>
      <c r="BD97" s="84">
        <f>'SO 01.1 b - SO 01.1 b)  -...'!F39</f>
        <v>0</v>
      </c>
      <c r="BT97" s="20" t="s">
        <v>81</v>
      </c>
      <c r="BV97" s="20" t="s">
        <v>70</v>
      </c>
      <c r="BW97" s="20" t="s">
        <v>85</v>
      </c>
      <c r="BX97" s="20" t="s">
        <v>76</v>
      </c>
      <c r="CL97" s="20" t="s">
        <v>1</v>
      </c>
    </row>
    <row r="98" spans="1:91" s="3" customFormat="1" ht="23.25" customHeight="1" x14ac:dyDescent="0.2">
      <c r="A98" s="79" t="s">
        <v>77</v>
      </c>
      <c r="B98" s="44"/>
      <c r="C98" s="9"/>
      <c r="D98" s="9"/>
      <c r="E98" s="198" t="s">
        <v>86</v>
      </c>
      <c r="F98" s="198"/>
      <c r="G98" s="198"/>
      <c r="H98" s="198"/>
      <c r="I98" s="198"/>
      <c r="J98" s="9"/>
      <c r="K98" s="198" t="s">
        <v>87</v>
      </c>
      <c r="L98" s="198"/>
      <c r="M98" s="198"/>
      <c r="N98" s="198"/>
      <c r="O98" s="198"/>
      <c r="P98" s="198"/>
      <c r="Q98" s="198"/>
      <c r="R98" s="198"/>
      <c r="S98" s="198"/>
      <c r="T98" s="198"/>
      <c r="U98" s="198"/>
      <c r="V98" s="198"/>
      <c r="W98" s="198"/>
      <c r="X98" s="198"/>
      <c r="Y98" s="198"/>
      <c r="Z98" s="198"/>
      <c r="AA98" s="198"/>
      <c r="AB98" s="198"/>
      <c r="AC98" s="198"/>
      <c r="AD98" s="198"/>
      <c r="AE98" s="198"/>
      <c r="AF98" s="198"/>
      <c r="AG98" s="167"/>
      <c r="AH98" s="168"/>
      <c r="AI98" s="168"/>
      <c r="AJ98" s="168"/>
      <c r="AK98" s="168"/>
      <c r="AL98" s="168"/>
      <c r="AM98" s="168"/>
      <c r="AN98" s="167"/>
      <c r="AO98" s="168"/>
      <c r="AP98" s="168"/>
      <c r="AQ98" s="80" t="s">
        <v>80</v>
      </c>
      <c r="AR98" s="44"/>
      <c r="AS98" s="81">
        <v>0</v>
      </c>
      <c r="AT98" s="82">
        <f t="shared" si="0"/>
        <v>0</v>
      </c>
      <c r="AU98" s="83">
        <f>'SO 01.1 c - SO 01.1 c) -V...'!P129</f>
        <v>8.4239999999999995</v>
      </c>
      <c r="AV98" s="82">
        <f>'SO 01.1 c - SO 01.1 c) -V...'!J35</f>
        <v>0</v>
      </c>
      <c r="AW98" s="82">
        <f>'SO 01.1 c - SO 01.1 c) -V...'!J36</f>
        <v>0</v>
      </c>
      <c r="AX98" s="82">
        <f>'SO 01.1 c - SO 01.1 c) -V...'!J37</f>
        <v>0</v>
      </c>
      <c r="AY98" s="82">
        <f>'SO 01.1 c - SO 01.1 c) -V...'!J38</f>
        <v>0</v>
      </c>
      <c r="AZ98" s="82">
        <f>'SO 01.1 c - SO 01.1 c) -V...'!F35</f>
        <v>0</v>
      </c>
      <c r="BA98" s="82">
        <f>'SO 01.1 c - SO 01.1 c) -V...'!F36</f>
        <v>0</v>
      </c>
      <c r="BB98" s="82">
        <f>'SO 01.1 c - SO 01.1 c) -V...'!F37</f>
        <v>0</v>
      </c>
      <c r="BC98" s="82">
        <f>'SO 01.1 c - SO 01.1 c) -V...'!F38</f>
        <v>0</v>
      </c>
      <c r="BD98" s="84">
        <f>'SO 01.1 c - SO 01.1 c) -V...'!F39</f>
        <v>0</v>
      </c>
      <c r="BT98" s="20" t="s">
        <v>81</v>
      </c>
      <c r="BV98" s="20" t="s">
        <v>70</v>
      </c>
      <c r="BW98" s="20" t="s">
        <v>88</v>
      </c>
      <c r="BX98" s="20" t="s">
        <v>76</v>
      </c>
      <c r="CL98" s="20" t="s">
        <v>1</v>
      </c>
    </row>
    <row r="99" spans="1:91" s="3" customFormat="1" ht="23.25" customHeight="1" x14ac:dyDescent="0.2">
      <c r="B99" s="44"/>
      <c r="C99" s="9"/>
      <c r="D99" s="9"/>
      <c r="E99" s="198" t="s">
        <v>89</v>
      </c>
      <c r="F99" s="198"/>
      <c r="G99" s="198"/>
      <c r="H99" s="198"/>
      <c r="I99" s="198"/>
      <c r="J99" s="9"/>
      <c r="K99" s="198" t="s">
        <v>90</v>
      </c>
      <c r="L99" s="198"/>
      <c r="M99" s="198"/>
      <c r="N99" s="198"/>
      <c r="O99" s="198"/>
      <c r="P99" s="198"/>
      <c r="Q99" s="198"/>
      <c r="R99" s="198"/>
      <c r="S99" s="198"/>
      <c r="T99" s="198"/>
      <c r="U99" s="198"/>
      <c r="V99" s="198"/>
      <c r="W99" s="198"/>
      <c r="X99" s="198"/>
      <c r="Y99" s="198"/>
      <c r="Z99" s="198"/>
      <c r="AA99" s="198"/>
      <c r="AB99" s="198"/>
      <c r="AC99" s="198"/>
      <c r="AD99" s="198"/>
      <c r="AE99" s="198"/>
      <c r="AF99" s="198"/>
      <c r="AG99" s="173"/>
      <c r="AH99" s="168"/>
      <c r="AI99" s="168"/>
      <c r="AJ99" s="168"/>
      <c r="AK99" s="168"/>
      <c r="AL99" s="168"/>
      <c r="AM99" s="168"/>
      <c r="AN99" s="167"/>
      <c r="AO99" s="168"/>
      <c r="AP99" s="168"/>
      <c r="AQ99" s="80" t="s">
        <v>80</v>
      </c>
      <c r="AR99" s="44"/>
      <c r="AS99" s="81">
        <f>ROUND(SUM(AS100:AS106),2)</f>
        <v>0</v>
      </c>
      <c r="AT99" s="82">
        <f t="shared" si="0"/>
        <v>0</v>
      </c>
      <c r="AU99" s="83">
        <f>ROUND(SUM(AU100:AU106),5)</f>
        <v>0</v>
      </c>
      <c r="AV99" s="82">
        <f>ROUND(AZ99*L29,2)</f>
        <v>0</v>
      </c>
      <c r="AW99" s="82">
        <f>ROUND(BA99*L30,2)</f>
        <v>0</v>
      </c>
      <c r="AX99" s="82">
        <f>ROUND(BB99*L29,2)</f>
        <v>0</v>
      </c>
      <c r="AY99" s="82">
        <f>ROUND(BC99*L30,2)</f>
        <v>0</v>
      </c>
      <c r="AZ99" s="82">
        <f>ROUND(SUM(AZ100:AZ106),2)</f>
        <v>0</v>
      </c>
      <c r="BA99" s="82">
        <f>ROUND(SUM(BA100:BA106),2)</f>
        <v>0</v>
      </c>
      <c r="BB99" s="82">
        <f>ROUND(SUM(BB100:BB106),2)</f>
        <v>0</v>
      </c>
      <c r="BC99" s="82">
        <f>ROUND(SUM(BC100:BC106),2)</f>
        <v>0</v>
      </c>
      <c r="BD99" s="84">
        <f>ROUND(SUM(BD100:BD106),2)</f>
        <v>0</v>
      </c>
      <c r="BS99" s="20" t="s">
        <v>67</v>
      </c>
      <c r="BT99" s="20" t="s">
        <v>81</v>
      </c>
      <c r="BU99" s="20" t="s">
        <v>69</v>
      </c>
      <c r="BV99" s="20" t="s">
        <v>70</v>
      </c>
      <c r="BW99" s="20" t="s">
        <v>91</v>
      </c>
      <c r="BX99" s="20" t="s">
        <v>76</v>
      </c>
      <c r="CL99" s="20" t="s">
        <v>1</v>
      </c>
    </row>
    <row r="100" spans="1:91" s="3" customFormat="1" ht="23.25" customHeight="1" x14ac:dyDescent="0.2">
      <c r="A100" s="79" t="s">
        <v>77</v>
      </c>
      <c r="B100" s="44"/>
      <c r="C100" s="9"/>
      <c r="D100" s="9"/>
      <c r="E100" s="9"/>
      <c r="F100" s="198" t="s">
        <v>92</v>
      </c>
      <c r="G100" s="198"/>
      <c r="H100" s="198"/>
      <c r="I100" s="198"/>
      <c r="J100" s="198"/>
      <c r="K100" s="9"/>
      <c r="L100" s="198" t="s">
        <v>93</v>
      </c>
      <c r="M100" s="198"/>
      <c r="N100" s="198"/>
      <c r="O100" s="198"/>
      <c r="P100" s="198"/>
      <c r="Q100" s="198"/>
      <c r="R100" s="198"/>
      <c r="S100" s="198"/>
      <c r="T100" s="198"/>
      <c r="U100" s="198"/>
      <c r="V100" s="198"/>
      <c r="W100" s="198"/>
      <c r="X100" s="198"/>
      <c r="Y100" s="198"/>
      <c r="Z100" s="198"/>
      <c r="AA100" s="198"/>
      <c r="AB100" s="198"/>
      <c r="AC100" s="198"/>
      <c r="AD100" s="198"/>
      <c r="AE100" s="198"/>
      <c r="AF100" s="198"/>
      <c r="AG100" s="167"/>
      <c r="AH100" s="168"/>
      <c r="AI100" s="168"/>
      <c r="AJ100" s="168"/>
      <c r="AK100" s="168"/>
      <c r="AL100" s="168"/>
      <c r="AM100" s="168"/>
      <c r="AN100" s="167"/>
      <c r="AO100" s="168"/>
      <c r="AP100" s="168"/>
      <c r="AQ100" s="80" t="s">
        <v>80</v>
      </c>
      <c r="AR100" s="44"/>
      <c r="AS100" s="81">
        <v>0</v>
      </c>
      <c r="AT100" s="82">
        <f t="shared" si="0"/>
        <v>0</v>
      </c>
      <c r="AU100" s="83">
        <f>'SO 01.1 d-B - SO 01.1 d) ...'!P136</f>
        <v>0</v>
      </c>
      <c r="AV100" s="82">
        <f>'SO 01.1 d-B - SO 01.1 d) ...'!J37</f>
        <v>0</v>
      </c>
      <c r="AW100" s="82">
        <f>'SO 01.1 d-B - SO 01.1 d) ...'!J38</f>
        <v>0</v>
      </c>
      <c r="AX100" s="82">
        <f>'SO 01.1 d-B - SO 01.1 d) ...'!J39</f>
        <v>0</v>
      </c>
      <c r="AY100" s="82">
        <f>'SO 01.1 d-B - SO 01.1 d) ...'!J40</f>
        <v>0</v>
      </c>
      <c r="AZ100" s="82">
        <f>'SO 01.1 d-B - SO 01.1 d) ...'!F37</f>
        <v>0</v>
      </c>
      <c r="BA100" s="82">
        <f>'SO 01.1 d-B - SO 01.1 d) ...'!F38</f>
        <v>0</v>
      </c>
      <c r="BB100" s="82">
        <f>'SO 01.1 d-B - SO 01.1 d) ...'!F39</f>
        <v>0</v>
      </c>
      <c r="BC100" s="82">
        <f>'SO 01.1 d-B - SO 01.1 d) ...'!F40</f>
        <v>0</v>
      </c>
      <c r="BD100" s="84">
        <f>'SO 01.1 d-B - SO 01.1 d) ...'!F41</f>
        <v>0</v>
      </c>
      <c r="BT100" s="20" t="s">
        <v>94</v>
      </c>
      <c r="BV100" s="20" t="s">
        <v>70</v>
      </c>
      <c r="BW100" s="20" t="s">
        <v>95</v>
      </c>
      <c r="BX100" s="20" t="s">
        <v>91</v>
      </c>
      <c r="CL100" s="20" t="s">
        <v>1</v>
      </c>
    </row>
    <row r="101" spans="1:91" s="3" customFormat="1" ht="23.25" customHeight="1" x14ac:dyDescent="0.2">
      <c r="A101" s="79" t="s">
        <v>77</v>
      </c>
      <c r="B101" s="44"/>
      <c r="C101" s="9"/>
      <c r="D101" s="9"/>
      <c r="E101" s="9"/>
      <c r="F101" s="198" t="s">
        <v>96</v>
      </c>
      <c r="G101" s="198"/>
      <c r="H101" s="198"/>
      <c r="I101" s="198"/>
      <c r="J101" s="198"/>
      <c r="K101" s="9"/>
      <c r="L101" s="198" t="s">
        <v>97</v>
      </c>
      <c r="M101" s="198"/>
      <c r="N101" s="198"/>
      <c r="O101" s="198"/>
      <c r="P101" s="198"/>
      <c r="Q101" s="198"/>
      <c r="R101" s="198"/>
      <c r="S101" s="198"/>
      <c r="T101" s="198"/>
      <c r="U101" s="198"/>
      <c r="V101" s="198"/>
      <c r="W101" s="198"/>
      <c r="X101" s="198"/>
      <c r="Y101" s="198"/>
      <c r="Z101" s="198"/>
      <c r="AA101" s="198"/>
      <c r="AB101" s="198"/>
      <c r="AC101" s="198"/>
      <c r="AD101" s="198"/>
      <c r="AE101" s="198"/>
      <c r="AF101" s="198"/>
      <c r="AG101" s="167"/>
      <c r="AH101" s="168"/>
      <c r="AI101" s="168"/>
      <c r="AJ101" s="168"/>
      <c r="AK101" s="168"/>
      <c r="AL101" s="168"/>
      <c r="AM101" s="168"/>
      <c r="AN101" s="167"/>
      <c r="AO101" s="168"/>
      <c r="AP101" s="168"/>
      <c r="AQ101" s="80" t="s">
        <v>80</v>
      </c>
      <c r="AR101" s="44"/>
      <c r="AS101" s="81">
        <v>0</v>
      </c>
      <c r="AT101" s="82">
        <f t="shared" si="0"/>
        <v>0</v>
      </c>
      <c r="AU101" s="83">
        <f>'SO 01.1 d-N - SO 01.1 d) ...'!P145</f>
        <v>0</v>
      </c>
      <c r="AV101" s="82">
        <f>'SO 01.1 d-N - SO 01.1 d) ...'!J37</f>
        <v>0</v>
      </c>
      <c r="AW101" s="82">
        <f>'SO 01.1 d-N - SO 01.1 d) ...'!J38</f>
        <v>0</v>
      </c>
      <c r="AX101" s="82">
        <f>'SO 01.1 d-N - SO 01.1 d) ...'!J39</f>
        <v>0</v>
      </c>
      <c r="AY101" s="82">
        <f>'SO 01.1 d-N - SO 01.1 d) ...'!J40</f>
        <v>0</v>
      </c>
      <c r="AZ101" s="82">
        <f>'SO 01.1 d-N - SO 01.1 d) ...'!F37</f>
        <v>0</v>
      </c>
      <c r="BA101" s="82">
        <f>'SO 01.1 d-N - SO 01.1 d) ...'!F38</f>
        <v>0</v>
      </c>
      <c r="BB101" s="82">
        <f>'SO 01.1 d-N - SO 01.1 d) ...'!F39</f>
        <v>0</v>
      </c>
      <c r="BC101" s="82">
        <f>'SO 01.1 d-N - SO 01.1 d) ...'!F40</f>
        <v>0</v>
      </c>
      <c r="BD101" s="84">
        <f>'SO 01.1 d-N - SO 01.1 d) ...'!F41</f>
        <v>0</v>
      </c>
      <c r="BT101" s="20" t="s">
        <v>94</v>
      </c>
      <c r="BV101" s="20" t="s">
        <v>70</v>
      </c>
      <c r="BW101" s="20" t="s">
        <v>98</v>
      </c>
      <c r="BX101" s="20" t="s">
        <v>91</v>
      </c>
      <c r="CL101" s="20" t="s">
        <v>1</v>
      </c>
    </row>
    <row r="102" spans="1:91" s="3" customFormat="1" ht="23.25" customHeight="1" x14ac:dyDescent="0.2">
      <c r="A102" s="79" t="s">
        <v>77</v>
      </c>
      <c r="B102" s="44"/>
      <c r="C102" s="9"/>
      <c r="D102" s="9"/>
      <c r="E102" s="9"/>
      <c r="F102" s="198" t="s">
        <v>99</v>
      </c>
      <c r="G102" s="198"/>
      <c r="H102" s="198"/>
      <c r="I102" s="198"/>
      <c r="J102" s="198"/>
      <c r="K102" s="9"/>
      <c r="L102" s="198" t="s">
        <v>100</v>
      </c>
      <c r="M102" s="198"/>
      <c r="N102" s="198"/>
      <c r="O102" s="198"/>
      <c r="P102" s="198"/>
      <c r="Q102" s="198"/>
      <c r="R102" s="198"/>
      <c r="S102" s="198"/>
      <c r="T102" s="198"/>
      <c r="U102" s="198"/>
      <c r="V102" s="198"/>
      <c r="W102" s="198"/>
      <c r="X102" s="198"/>
      <c r="Y102" s="198"/>
      <c r="Z102" s="198"/>
      <c r="AA102" s="198"/>
      <c r="AB102" s="198"/>
      <c r="AC102" s="198"/>
      <c r="AD102" s="198"/>
      <c r="AE102" s="198"/>
      <c r="AF102" s="198"/>
      <c r="AG102" s="167"/>
      <c r="AH102" s="168"/>
      <c r="AI102" s="168"/>
      <c r="AJ102" s="168"/>
      <c r="AK102" s="168"/>
      <c r="AL102" s="168"/>
      <c r="AM102" s="168"/>
      <c r="AN102" s="167"/>
      <c r="AO102" s="168"/>
      <c r="AP102" s="168"/>
      <c r="AQ102" s="80" t="s">
        <v>80</v>
      </c>
      <c r="AR102" s="44"/>
      <c r="AS102" s="81">
        <v>0</v>
      </c>
      <c r="AT102" s="82">
        <f t="shared" si="0"/>
        <v>0</v>
      </c>
      <c r="AU102" s="83">
        <f>'SO 01.1 d-ZTI - SO 01.1 d...'!P129</f>
        <v>0</v>
      </c>
      <c r="AV102" s="82">
        <f>'SO 01.1 d-ZTI - SO 01.1 d...'!J37</f>
        <v>0</v>
      </c>
      <c r="AW102" s="82">
        <f>'SO 01.1 d-ZTI - SO 01.1 d...'!J38</f>
        <v>0</v>
      </c>
      <c r="AX102" s="82">
        <f>'SO 01.1 d-ZTI - SO 01.1 d...'!J39</f>
        <v>0</v>
      </c>
      <c r="AY102" s="82">
        <f>'SO 01.1 d-ZTI - SO 01.1 d...'!J40</f>
        <v>0</v>
      </c>
      <c r="AZ102" s="82">
        <f>'SO 01.1 d-ZTI - SO 01.1 d...'!F37</f>
        <v>0</v>
      </c>
      <c r="BA102" s="82">
        <f>'SO 01.1 d-ZTI - SO 01.1 d...'!F38</f>
        <v>0</v>
      </c>
      <c r="BB102" s="82">
        <f>'SO 01.1 d-ZTI - SO 01.1 d...'!F39</f>
        <v>0</v>
      </c>
      <c r="BC102" s="82">
        <f>'SO 01.1 d-ZTI - SO 01.1 d...'!F40</f>
        <v>0</v>
      </c>
      <c r="BD102" s="84">
        <f>'SO 01.1 d-ZTI - SO 01.1 d...'!F41</f>
        <v>0</v>
      </c>
      <c r="BT102" s="20" t="s">
        <v>94</v>
      </c>
      <c r="BV102" s="20" t="s">
        <v>70</v>
      </c>
      <c r="BW102" s="20" t="s">
        <v>101</v>
      </c>
      <c r="BX102" s="20" t="s">
        <v>91</v>
      </c>
      <c r="CL102" s="20" t="s">
        <v>1</v>
      </c>
    </row>
    <row r="103" spans="1:91" s="3" customFormat="1" ht="23.25" customHeight="1" x14ac:dyDescent="0.2">
      <c r="A103" s="79" t="s">
        <v>77</v>
      </c>
      <c r="B103" s="44"/>
      <c r="C103" s="9"/>
      <c r="D103" s="9"/>
      <c r="E103" s="9"/>
      <c r="F103" s="198" t="s">
        <v>102</v>
      </c>
      <c r="G103" s="198"/>
      <c r="H103" s="198"/>
      <c r="I103" s="198"/>
      <c r="J103" s="198"/>
      <c r="K103" s="9"/>
      <c r="L103" s="198" t="s">
        <v>103</v>
      </c>
      <c r="M103" s="198"/>
      <c r="N103" s="198"/>
      <c r="O103" s="198"/>
      <c r="P103" s="198"/>
      <c r="Q103" s="198"/>
      <c r="R103" s="198"/>
      <c r="S103" s="198"/>
      <c r="T103" s="198"/>
      <c r="U103" s="198"/>
      <c r="V103" s="198"/>
      <c r="W103" s="198"/>
      <c r="X103" s="198"/>
      <c r="Y103" s="198"/>
      <c r="Z103" s="198"/>
      <c r="AA103" s="198"/>
      <c r="AB103" s="198"/>
      <c r="AC103" s="198"/>
      <c r="AD103" s="198"/>
      <c r="AE103" s="198"/>
      <c r="AF103" s="198"/>
      <c r="AG103" s="167"/>
      <c r="AH103" s="168"/>
      <c r="AI103" s="168"/>
      <c r="AJ103" s="168"/>
      <c r="AK103" s="168"/>
      <c r="AL103" s="168"/>
      <c r="AM103" s="168"/>
      <c r="AN103" s="167"/>
      <c r="AO103" s="168"/>
      <c r="AP103" s="168"/>
      <c r="AQ103" s="80" t="s">
        <v>80</v>
      </c>
      <c r="AR103" s="44"/>
      <c r="AS103" s="81">
        <v>0</v>
      </c>
      <c r="AT103" s="82">
        <f t="shared" si="0"/>
        <v>0</v>
      </c>
      <c r="AU103" s="83">
        <f>'SO 01.1 d-UK - SO 01.1 d)...'!P135</f>
        <v>0</v>
      </c>
      <c r="AV103" s="82">
        <f>'SO 01.1 d-UK - SO 01.1 d)...'!J37</f>
        <v>0</v>
      </c>
      <c r="AW103" s="82">
        <f>'SO 01.1 d-UK - SO 01.1 d)...'!J38</f>
        <v>0</v>
      </c>
      <c r="AX103" s="82">
        <f>'SO 01.1 d-UK - SO 01.1 d)...'!J39</f>
        <v>0</v>
      </c>
      <c r="AY103" s="82">
        <f>'SO 01.1 d-UK - SO 01.1 d)...'!J40</f>
        <v>0</v>
      </c>
      <c r="AZ103" s="82">
        <f>'SO 01.1 d-UK - SO 01.1 d)...'!F37</f>
        <v>0</v>
      </c>
      <c r="BA103" s="82">
        <f>'SO 01.1 d-UK - SO 01.1 d)...'!F38</f>
        <v>0</v>
      </c>
      <c r="BB103" s="82">
        <f>'SO 01.1 d-UK - SO 01.1 d)...'!F39</f>
        <v>0</v>
      </c>
      <c r="BC103" s="82">
        <f>'SO 01.1 d-UK - SO 01.1 d)...'!F40</f>
        <v>0</v>
      </c>
      <c r="BD103" s="84">
        <f>'SO 01.1 d-UK - SO 01.1 d)...'!F41</f>
        <v>0</v>
      </c>
      <c r="BT103" s="20" t="s">
        <v>94</v>
      </c>
      <c r="BV103" s="20" t="s">
        <v>70</v>
      </c>
      <c r="BW103" s="20" t="s">
        <v>104</v>
      </c>
      <c r="BX103" s="20" t="s">
        <v>91</v>
      </c>
      <c r="CL103" s="20" t="s">
        <v>1</v>
      </c>
    </row>
    <row r="104" spans="1:91" s="3" customFormat="1" ht="23.25" customHeight="1" x14ac:dyDescent="0.2">
      <c r="A104" s="79" t="s">
        <v>77</v>
      </c>
      <c r="B104" s="44"/>
      <c r="C104" s="9"/>
      <c r="D104" s="9"/>
      <c r="E104" s="9"/>
      <c r="F104" s="198" t="s">
        <v>105</v>
      </c>
      <c r="G104" s="198"/>
      <c r="H104" s="198"/>
      <c r="I104" s="198"/>
      <c r="J104" s="198"/>
      <c r="K104" s="9"/>
      <c r="L104" s="198" t="s">
        <v>106</v>
      </c>
      <c r="M104" s="198"/>
      <c r="N104" s="198"/>
      <c r="O104" s="198"/>
      <c r="P104" s="198"/>
      <c r="Q104" s="198"/>
      <c r="R104" s="198"/>
      <c r="S104" s="198"/>
      <c r="T104" s="198"/>
      <c r="U104" s="198"/>
      <c r="V104" s="198"/>
      <c r="W104" s="198"/>
      <c r="X104" s="198"/>
      <c r="Y104" s="198"/>
      <c r="Z104" s="198"/>
      <c r="AA104" s="198"/>
      <c r="AB104" s="198"/>
      <c r="AC104" s="198"/>
      <c r="AD104" s="198"/>
      <c r="AE104" s="198"/>
      <c r="AF104" s="198"/>
      <c r="AG104" s="167"/>
      <c r="AH104" s="168"/>
      <c r="AI104" s="168"/>
      <c r="AJ104" s="168"/>
      <c r="AK104" s="168"/>
      <c r="AL104" s="168"/>
      <c r="AM104" s="168"/>
      <c r="AN104" s="167"/>
      <c r="AO104" s="168"/>
      <c r="AP104" s="168"/>
      <c r="AQ104" s="80" t="s">
        <v>80</v>
      </c>
      <c r="AR104" s="44"/>
      <c r="AS104" s="81">
        <v>0</v>
      </c>
      <c r="AT104" s="82">
        <f t="shared" si="0"/>
        <v>0</v>
      </c>
      <c r="AU104" s="83">
        <f>'SO 01.1 d-VZT - SO 01.1 d...'!P194</f>
        <v>0</v>
      </c>
      <c r="AV104" s="82">
        <f>'SO 01.1 d-VZT - SO 01.1 d...'!J37</f>
        <v>0</v>
      </c>
      <c r="AW104" s="82">
        <f>'SO 01.1 d-VZT - SO 01.1 d...'!J38</f>
        <v>0</v>
      </c>
      <c r="AX104" s="82">
        <f>'SO 01.1 d-VZT - SO 01.1 d...'!J39</f>
        <v>0</v>
      </c>
      <c r="AY104" s="82">
        <f>'SO 01.1 d-VZT - SO 01.1 d...'!J40</f>
        <v>0</v>
      </c>
      <c r="AZ104" s="82">
        <f>'SO 01.1 d-VZT - SO 01.1 d...'!F37</f>
        <v>0</v>
      </c>
      <c r="BA104" s="82">
        <f>'SO 01.1 d-VZT - SO 01.1 d...'!F38</f>
        <v>0</v>
      </c>
      <c r="BB104" s="82">
        <f>'SO 01.1 d-VZT - SO 01.1 d...'!F39</f>
        <v>0</v>
      </c>
      <c r="BC104" s="82">
        <f>'SO 01.1 d-VZT - SO 01.1 d...'!F40</f>
        <v>0</v>
      </c>
      <c r="BD104" s="84">
        <f>'SO 01.1 d-VZT - SO 01.1 d...'!F41</f>
        <v>0</v>
      </c>
      <c r="BT104" s="20" t="s">
        <v>94</v>
      </c>
      <c r="BV104" s="20" t="s">
        <v>70</v>
      </c>
      <c r="BW104" s="20" t="s">
        <v>107</v>
      </c>
      <c r="BX104" s="20" t="s">
        <v>91</v>
      </c>
      <c r="CL104" s="20" t="s">
        <v>1</v>
      </c>
    </row>
    <row r="105" spans="1:91" s="3" customFormat="1" ht="23.25" customHeight="1" x14ac:dyDescent="0.2">
      <c r="A105" s="79" t="s">
        <v>77</v>
      </c>
      <c r="B105" s="44"/>
      <c r="C105" s="9"/>
      <c r="D105" s="9"/>
      <c r="E105" s="9"/>
      <c r="F105" s="198" t="s">
        <v>108</v>
      </c>
      <c r="G105" s="198"/>
      <c r="H105" s="198"/>
      <c r="I105" s="198"/>
      <c r="J105" s="198"/>
      <c r="K105" s="9"/>
      <c r="L105" s="198" t="s">
        <v>109</v>
      </c>
      <c r="M105" s="198"/>
      <c r="N105" s="198"/>
      <c r="O105" s="198"/>
      <c r="P105" s="198"/>
      <c r="Q105" s="198"/>
      <c r="R105" s="198"/>
      <c r="S105" s="198"/>
      <c r="T105" s="198"/>
      <c r="U105" s="198"/>
      <c r="V105" s="198"/>
      <c r="W105" s="198"/>
      <c r="X105" s="198"/>
      <c r="Y105" s="198"/>
      <c r="Z105" s="198"/>
      <c r="AA105" s="198"/>
      <c r="AB105" s="198"/>
      <c r="AC105" s="198"/>
      <c r="AD105" s="198"/>
      <c r="AE105" s="198"/>
      <c r="AF105" s="198"/>
      <c r="AG105" s="167"/>
      <c r="AH105" s="168"/>
      <c r="AI105" s="168"/>
      <c r="AJ105" s="168"/>
      <c r="AK105" s="168"/>
      <c r="AL105" s="168"/>
      <c r="AM105" s="168"/>
      <c r="AN105" s="167"/>
      <c r="AO105" s="168"/>
      <c r="AP105" s="168"/>
      <c r="AQ105" s="80" t="s">
        <v>80</v>
      </c>
      <c r="AR105" s="44"/>
      <c r="AS105" s="81">
        <v>0</v>
      </c>
      <c r="AT105" s="82">
        <f t="shared" si="0"/>
        <v>0</v>
      </c>
      <c r="AU105" s="83">
        <f>'SO 01.1 d-ELI - SO 01.1 d...'!P129</f>
        <v>0</v>
      </c>
      <c r="AV105" s="82">
        <f>'SO 01.1 d-ELI - SO 01.1 d...'!J37</f>
        <v>0</v>
      </c>
      <c r="AW105" s="82">
        <f>'SO 01.1 d-ELI - SO 01.1 d...'!J38</f>
        <v>0</v>
      </c>
      <c r="AX105" s="82">
        <f>'SO 01.1 d-ELI - SO 01.1 d...'!J39</f>
        <v>0</v>
      </c>
      <c r="AY105" s="82">
        <f>'SO 01.1 d-ELI - SO 01.1 d...'!J40</f>
        <v>0</v>
      </c>
      <c r="AZ105" s="82">
        <f>'SO 01.1 d-ELI - SO 01.1 d...'!F37</f>
        <v>0</v>
      </c>
      <c r="BA105" s="82">
        <f>'SO 01.1 d-ELI - SO 01.1 d...'!F38</f>
        <v>0</v>
      </c>
      <c r="BB105" s="82">
        <f>'SO 01.1 d-ELI - SO 01.1 d...'!F39</f>
        <v>0</v>
      </c>
      <c r="BC105" s="82">
        <f>'SO 01.1 d-ELI - SO 01.1 d...'!F40</f>
        <v>0</v>
      </c>
      <c r="BD105" s="84">
        <f>'SO 01.1 d-ELI - SO 01.1 d...'!F41</f>
        <v>0</v>
      </c>
      <c r="BT105" s="20" t="s">
        <v>94</v>
      </c>
      <c r="BV105" s="20" t="s">
        <v>70</v>
      </c>
      <c r="BW105" s="20" t="s">
        <v>110</v>
      </c>
      <c r="BX105" s="20" t="s">
        <v>91</v>
      </c>
      <c r="CL105" s="20" t="s">
        <v>1</v>
      </c>
    </row>
    <row r="106" spans="1:91" s="3" customFormat="1" ht="23.25" customHeight="1" x14ac:dyDescent="0.2">
      <c r="A106" s="79" t="s">
        <v>77</v>
      </c>
      <c r="B106" s="44"/>
      <c r="C106" s="9"/>
      <c r="D106" s="9"/>
      <c r="E106" s="9"/>
      <c r="F106" s="198" t="s">
        <v>111</v>
      </c>
      <c r="G106" s="198"/>
      <c r="H106" s="198"/>
      <c r="I106" s="198"/>
      <c r="J106" s="198"/>
      <c r="K106" s="9"/>
      <c r="L106" s="198" t="s">
        <v>112</v>
      </c>
      <c r="M106" s="198"/>
      <c r="N106" s="198"/>
      <c r="O106" s="198"/>
      <c r="P106" s="198"/>
      <c r="Q106" s="198"/>
      <c r="R106" s="198"/>
      <c r="S106" s="198"/>
      <c r="T106" s="198"/>
      <c r="U106" s="198"/>
      <c r="V106" s="198"/>
      <c r="W106" s="198"/>
      <c r="X106" s="198"/>
      <c r="Y106" s="198"/>
      <c r="Z106" s="198"/>
      <c r="AA106" s="198"/>
      <c r="AB106" s="198"/>
      <c r="AC106" s="198"/>
      <c r="AD106" s="198"/>
      <c r="AE106" s="198"/>
      <c r="AF106" s="198"/>
      <c r="AG106" s="167"/>
      <c r="AH106" s="168"/>
      <c r="AI106" s="168"/>
      <c r="AJ106" s="168"/>
      <c r="AK106" s="168"/>
      <c r="AL106" s="168"/>
      <c r="AM106" s="168"/>
      <c r="AN106" s="167"/>
      <c r="AO106" s="168"/>
      <c r="AP106" s="168"/>
      <c r="AQ106" s="80" t="s">
        <v>80</v>
      </c>
      <c r="AR106" s="44"/>
      <c r="AS106" s="81">
        <v>0</v>
      </c>
      <c r="AT106" s="82">
        <f t="shared" si="0"/>
        <v>0</v>
      </c>
      <c r="AU106" s="83">
        <f>'SO 01.1 d-SL - SO 01.1 d)...'!P130</f>
        <v>0</v>
      </c>
      <c r="AV106" s="82">
        <f>'SO 01.1 d-SL - SO 01.1 d)...'!J37</f>
        <v>0</v>
      </c>
      <c r="AW106" s="82">
        <f>'SO 01.1 d-SL - SO 01.1 d)...'!J38</f>
        <v>0</v>
      </c>
      <c r="AX106" s="82">
        <f>'SO 01.1 d-SL - SO 01.1 d)...'!J39</f>
        <v>0</v>
      </c>
      <c r="AY106" s="82">
        <f>'SO 01.1 d-SL - SO 01.1 d)...'!J40</f>
        <v>0</v>
      </c>
      <c r="AZ106" s="82">
        <f>'SO 01.1 d-SL - SO 01.1 d)...'!F37</f>
        <v>0</v>
      </c>
      <c r="BA106" s="82">
        <f>'SO 01.1 d-SL - SO 01.1 d)...'!F38</f>
        <v>0</v>
      </c>
      <c r="BB106" s="82">
        <f>'SO 01.1 d-SL - SO 01.1 d)...'!F39</f>
        <v>0</v>
      </c>
      <c r="BC106" s="82">
        <f>'SO 01.1 d-SL - SO 01.1 d)...'!F40</f>
        <v>0</v>
      </c>
      <c r="BD106" s="84">
        <f>'SO 01.1 d-SL - SO 01.1 d)...'!F41</f>
        <v>0</v>
      </c>
      <c r="BT106" s="20" t="s">
        <v>94</v>
      </c>
      <c r="BV106" s="20" t="s">
        <v>70</v>
      </c>
      <c r="BW106" s="20" t="s">
        <v>113</v>
      </c>
      <c r="BX106" s="20" t="s">
        <v>91</v>
      </c>
      <c r="CL106" s="20" t="s">
        <v>1</v>
      </c>
    </row>
    <row r="107" spans="1:91" s="6" customFormat="1" ht="24.75" customHeight="1" x14ac:dyDescent="0.2">
      <c r="B107" s="70"/>
      <c r="C107" s="71"/>
      <c r="D107" s="207" t="s">
        <v>114</v>
      </c>
      <c r="E107" s="207"/>
      <c r="F107" s="207"/>
      <c r="G107" s="207"/>
      <c r="H107" s="207"/>
      <c r="I107" s="72"/>
      <c r="J107" s="207" t="s">
        <v>115</v>
      </c>
      <c r="K107" s="207"/>
      <c r="L107" s="207"/>
      <c r="M107" s="207"/>
      <c r="N107" s="207"/>
      <c r="O107" s="207"/>
      <c r="P107" s="207"/>
      <c r="Q107" s="207"/>
      <c r="R107" s="207"/>
      <c r="S107" s="207"/>
      <c r="T107" s="207"/>
      <c r="U107" s="207"/>
      <c r="V107" s="207"/>
      <c r="W107" s="207"/>
      <c r="X107" s="207"/>
      <c r="Y107" s="207"/>
      <c r="Z107" s="207"/>
      <c r="AA107" s="207"/>
      <c r="AB107" s="207"/>
      <c r="AC107" s="207"/>
      <c r="AD107" s="207"/>
      <c r="AE107" s="207"/>
      <c r="AF107" s="207"/>
      <c r="AG107" s="172"/>
      <c r="AH107" s="171"/>
      <c r="AI107" s="171"/>
      <c r="AJ107" s="171"/>
      <c r="AK107" s="171"/>
      <c r="AL107" s="171"/>
      <c r="AM107" s="171"/>
      <c r="AN107" s="170"/>
      <c r="AO107" s="171"/>
      <c r="AP107" s="171"/>
      <c r="AQ107" s="73" t="s">
        <v>74</v>
      </c>
      <c r="AR107" s="70"/>
      <c r="AS107" s="74">
        <f>ROUND(SUM(AS108:AS111),2)</f>
        <v>0</v>
      </c>
      <c r="AT107" s="75">
        <f t="shared" si="0"/>
        <v>0</v>
      </c>
      <c r="AU107" s="76">
        <f>ROUND(SUM(AU108:AU111),5)</f>
        <v>0</v>
      </c>
      <c r="AV107" s="75">
        <f>ROUND(AZ107*L29,2)</f>
        <v>0</v>
      </c>
      <c r="AW107" s="75">
        <f>ROUND(BA107*L30,2)</f>
        <v>0</v>
      </c>
      <c r="AX107" s="75">
        <f>ROUND(BB107*L29,2)</f>
        <v>0</v>
      </c>
      <c r="AY107" s="75">
        <f>ROUND(BC107*L30,2)</f>
        <v>0</v>
      </c>
      <c r="AZ107" s="75">
        <f>ROUND(SUM(AZ108:AZ111),2)</f>
        <v>0</v>
      </c>
      <c r="BA107" s="75">
        <f>ROUND(SUM(BA108:BA111),2)</f>
        <v>0</v>
      </c>
      <c r="BB107" s="75">
        <f>ROUND(SUM(BB108:BB111),2)</f>
        <v>0</v>
      </c>
      <c r="BC107" s="75">
        <f>ROUND(SUM(BC108:BC111),2)</f>
        <v>0</v>
      </c>
      <c r="BD107" s="77">
        <f>ROUND(SUM(BD108:BD111),2)</f>
        <v>0</v>
      </c>
      <c r="BS107" s="78" t="s">
        <v>67</v>
      </c>
      <c r="BT107" s="78" t="s">
        <v>75</v>
      </c>
      <c r="BU107" s="78" t="s">
        <v>69</v>
      </c>
      <c r="BV107" s="78" t="s">
        <v>70</v>
      </c>
      <c r="BW107" s="78" t="s">
        <v>116</v>
      </c>
      <c r="BX107" s="78" t="s">
        <v>4</v>
      </c>
      <c r="CL107" s="78" t="s">
        <v>1</v>
      </c>
      <c r="CM107" s="78" t="s">
        <v>68</v>
      </c>
    </row>
    <row r="108" spans="1:91" s="3" customFormat="1" ht="23.25" customHeight="1" x14ac:dyDescent="0.2">
      <c r="A108" s="79" t="s">
        <v>77</v>
      </c>
      <c r="B108" s="44"/>
      <c r="C108" s="9"/>
      <c r="D108" s="9"/>
      <c r="E108" s="198" t="s">
        <v>117</v>
      </c>
      <c r="F108" s="198"/>
      <c r="G108" s="198"/>
      <c r="H108" s="198"/>
      <c r="I108" s="198"/>
      <c r="J108" s="9"/>
      <c r="K108" s="198" t="s">
        <v>118</v>
      </c>
      <c r="L108" s="198"/>
      <c r="M108" s="198"/>
      <c r="N108" s="198"/>
      <c r="O108" s="198"/>
      <c r="P108" s="198"/>
      <c r="Q108" s="198"/>
      <c r="R108" s="198"/>
      <c r="S108" s="198"/>
      <c r="T108" s="198"/>
      <c r="U108" s="198"/>
      <c r="V108" s="198"/>
      <c r="W108" s="198"/>
      <c r="X108" s="198"/>
      <c r="Y108" s="198"/>
      <c r="Z108" s="198"/>
      <c r="AA108" s="198"/>
      <c r="AB108" s="198"/>
      <c r="AC108" s="198"/>
      <c r="AD108" s="198"/>
      <c r="AE108" s="198"/>
      <c r="AF108" s="198"/>
      <c r="AG108" s="167"/>
      <c r="AH108" s="168"/>
      <c r="AI108" s="168"/>
      <c r="AJ108" s="168"/>
      <c r="AK108" s="168"/>
      <c r="AL108" s="168"/>
      <c r="AM108" s="168"/>
      <c r="AN108" s="167"/>
      <c r="AO108" s="168"/>
      <c r="AP108" s="168"/>
      <c r="AQ108" s="80" t="s">
        <v>80</v>
      </c>
      <c r="AR108" s="44"/>
      <c r="AS108" s="81">
        <v>0</v>
      </c>
      <c r="AT108" s="82">
        <f t="shared" si="0"/>
        <v>0</v>
      </c>
      <c r="AU108" s="83">
        <f>'SO 01.2-B - B - BÚRACIE P...'!P128</f>
        <v>0</v>
      </c>
      <c r="AV108" s="82">
        <f>'SO 01.2-B - B - BÚRACIE P...'!J35</f>
        <v>0</v>
      </c>
      <c r="AW108" s="82">
        <f>'SO 01.2-B - B - BÚRACIE P...'!J36</f>
        <v>0</v>
      </c>
      <c r="AX108" s="82">
        <f>'SO 01.2-B - B - BÚRACIE P...'!J37</f>
        <v>0</v>
      </c>
      <c r="AY108" s="82">
        <f>'SO 01.2-B - B - BÚRACIE P...'!J38</f>
        <v>0</v>
      </c>
      <c r="AZ108" s="82">
        <f>'SO 01.2-B - B - BÚRACIE P...'!F35</f>
        <v>0</v>
      </c>
      <c r="BA108" s="82">
        <f>'SO 01.2-B - B - BÚRACIE P...'!F36</f>
        <v>0</v>
      </c>
      <c r="BB108" s="82">
        <f>'SO 01.2-B - B - BÚRACIE P...'!F37</f>
        <v>0</v>
      </c>
      <c r="BC108" s="82">
        <f>'SO 01.2-B - B - BÚRACIE P...'!F38</f>
        <v>0</v>
      </c>
      <c r="BD108" s="84">
        <f>'SO 01.2-B - B - BÚRACIE P...'!F39</f>
        <v>0</v>
      </c>
      <c r="BT108" s="20" t="s">
        <v>81</v>
      </c>
      <c r="BV108" s="20" t="s">
        <v>70</v>
      </c>
      <c r="BW108" s="20" t="s">
        <v>119</v>
      </c>
      <c r="BX108" s="20" t="s">
        <v>116</v>
      </c>
      <c r="CL108" s="20" t="s">
        <v>1</v>
      </c>
    </row>
    <row r="109" spans="1:91" s="3" customFormat="1" ht="23.25" customHeight="1" x14ac:dyDescent="0.2">
      <c r="A109" s="79" t="s">
        <v>77</v>
      </c>
      <c r="B109" s="44"/>
      <c r="C109" s="9"/>
      <c r="D109" s="9"/>
      <c r="E109" s="198" t="s">
        <v>120</v>
      </c>
      <c r="F109" s="198"/>
      <c r="G109" s="198"/>
      <c r="H109" s="198"/>
      <c r="I109" s="198"/>
      <c r="J109" s="9"/>
      <c r="K109" s="198" t="s">
        <v>121</v>
      </c>
      <c r="L109" s="198"/>
      <c r="M109" s="198"/>
      <c r="N109" s="198"/>
      <c r="O109" s="198"/>
      <c r="P109" s="198"/>
      <c r="Q109" s="198"/>
      <c r="R109" s="198"/>
      <c r="S109" s="198"/>
      <c r="T109" s="198"/>
      <c r="U109" s="198"/>
      <c r="V109" s="198"/>
      <c r="W109" s="198"/>
      <c r="X109" s="198"/>
      <c r="Y109" s="198"/>
      <c r="Z109" s="198"/>
      <c r="AA109" s="198"/>
      <c r="AB109" s="198"/>
      <c r="AC109" s="198"/>
      <c r="AD109" s="198"/>
      <c r="AE109" s="198"/>
      <c r="AF109" s="198"/>
      <c r="AG109" s="167"/>
      <c r="AH109" s="168"/>
      <c r="AI109" s="168"/>
      <c r="AJ109" s="168"/>
      <c r="AK109" s="168"/>
      <c r="AL109" s="168"/>
      <c r="AM109" s="168"/>
      <c r="AN109" s="167"/>
      <c r="AO109" s="168"/>
      <c r="AP109" s="168"/>
      <c r="AQ109" s="80" t="s">
        <v>80</v>
      </c>
      <c r="AR109" s="44"/>
      <c r="AS109" s="81">
        <v>0</v>
      </c>
      <c r="AT109" s="82">
        <f t="shared" si="0"/>
        <v>0</v>
      </c>
      <c r="AU109" s="83">
        <f>'SO 01.2-N - N -NOVÉ KONŠT...'!P147</f>
        <v>0</v>
      </c>
      <c r="AV109" s="82">
        <f>'SO 01.2-N - N -NOVÉ KONŠT...'!J35</f>
        <v>0</v>
      </c>
      <c r="AW109" s="82">
        <f>'SO 01.2-N - N -NOVÉ KONŠT...'!J36</f>
        <v>0</v>
      </c>
      <c r="AX109" s="82">
        <f>'SO 01.2-N - N -NOVÉ KONŠT...'!J37</f>
        <v>0</v>
      </c>
      <c r="AY109" s="82">
        <f>'SO 01.2-N - N -NOVÉ KONŠT...'!J38</f>
        <v>0</v>
      </c>
      <c r="AZ109" s="82">
        <f>'SO 01.2-N - N -NOVÉ KONŠT...'!F35</f>
        <v>0</v>
      </c>
      <c r="BA109" s="82">
        <f>'SO 01.2-N - N -NOVÉ KONŠT...'!F36</f>
        <v>0</v>
      </c>
      <c r="BB109" s="82">
        <f>'SO 01.2-N - N -NOVÉ KONŠT...'!F37</f>
        <v>0</v>
      </c>
      <c r="BC109" s="82">
        <f>'SO 01.2-N - N -NOVÉ KONŠT...'!F38</f>
        <v>0</v>
      </c>
      <c r="BD109" s="84">
        <f>'SO 01.2-N - N -NOVÉ KONŠT...'!F39</f>
        <v>0</v>
      </c>
      <c r="BT109" s="20" t="s">
        <v>81</v>
      </c>
      <c r="BV109" s="20" t="s">
        <v>70</v>
      </c>
      <c r="BW109" s="20" t="s">
        <v>122</v>
      </c>
      <c r="BX109" s="20" t="s">
        <v>116</v>
      </c>
      <c r="CL109" s="20" t="s">
        <v>1</v>
      </c>
    </row>
    <row r="110" spans="1:91" s="3" customFormat="1" ht="23.25" customHeight="1" x14ac:dyDescent="0.2">
      <c r="A110" s="79" t="s">
        <v>77</v>
      </c>
      <c r="B110" s="44"/>
      <c r="C110" s="9"/>
      <c r="D110" s="9"/>
      <c r="E110" s="198" t="s">
        <v>123</v>
      </c>
      <c r="F110" s="198"/>
      <c r="G110" s="198"/>
      <c r="H110" s="198"/>
      <c r="I110" s="198"/>
      <c r="J110" s="9"/>
      <c r="K110" s="198" t="s">
        <v>124</v>
      </c>
      <c r="L110" s="198"/>
      <c r="M110" s="198"/>
      <c r="N110" s="198"/>
      <c r="O110" s="198"/>
      <c r="P110" s="198"/>
      <c r="Q110" s="198"/>
      <c r="R110" s="198"/>
      <c r="S110" s="198"/>
      <c r="T110" s="198"/>
      <c r="U110" s="198"/>
      <c r="V110" s="198"/>
      <c r="W110" s="198"/>
      <c r="X110" s="198"/>
      <c r="Y110" s="198"/>
      <c r="Z110" s="198"/>
      <c r="AA110" s="198"/>
      <c r="AB110" s="198"/>
      <c r="AC110" s="198"/>
      <c r="AD110" s="198"/>
      <c r="AE110" s="198"/>
      <c r="AF110" s="198"/>
      <c r="AG110" s="167"/>
      <c r="AH110" s="168"/>
      <c r="AI110" s="168"/>
      <c r="AJ110" s="168"/>
      <c r="AK110" s="168"/>
      <c r="AL110" s="168"/>
      <c r="AM110" s="168"/>
      <c r="AN110" s="167"/>
      <c r="AO110" s="168"/>
      <c r="AP110" s="168"/>
      <c r="AQ110" s="80" t="s">
        <v>80</v>
      </c>
      <c r="AR110" s="44"/>
      <c r="AS110" s="81">
        <v>0</v>
      </c>
      <c r="AT110" s="82">
        <f t="shared" si="0"/>
        <v>0</v>
      </c>
      <c r="AU110" s="83">
        <f>'SO 01.2-ZTI - ZTI - ZDRAV...'!P133</f>
        <v>0</v>
      </c>
      <c r="AV110" s="82">
        <f>'SO 01.2-ZTI - ZTI - ZDRAV...'!J35</f>
        <v>0</v>
      </c>
      <c r="AW110" s="82">
        <f>'SO 01.2-ZTI - ZTI - ZDRAV...'!J36</f>
        <v>0</v>
      </c>
      <c r="AX110" s="82">
        <f>'SO 01.2-ZTI - ZTI - ZDRAV...'!J37</f>
        <v>0</v>
      </c>
      <c r="AY110" s="82">
        <f>'SO 01.2-ZTI - ZTI - ZDRAV...'!J38</f>
        <v>0</v>
      </c>
      <c r="AZ110" s="82">
        <f>'SO 01.2-ZTI - ZTI - ZDRAV...'!F35</f>
        <v>0</v>
      </c>
      <c r="BA110" s="82">
        <f>'SO 01.2-ZTI - ZTI - ZDRAV...'!F36</f>
        <v>0</v>
      </c>
      <c r="BB110" s="82">
        <f>'SO 01.2-ZTI - ZTI - ZDRAV...'!F37</f>
        <v>0</v>
      </c>
      <c r="BC110" s="82">
        <f>'SO 01.2-ZTI - ZTI - ZDRAV...'!F38</f>
        <v>0</v>
      </c>
      <c r="BD110" s="84">
        <f>'SO 01.2-ZTI - ZTI - ZDRAV...'!F39</f>
        <v>0</v>
      </c>
      <c r="BT110" s="20" t="s">
        <v>81</v>
      </c>
      <c r="BV110" s="20" t="s">
        <v>70</v>
      </c>
      <c r="BW110" s="20" t="s">
        <v>125</v>
      </c>
      <c r="BX110" s="20" t="s">
        <v>116</v>
      </c>
      <c r="CL110" s="20" t="s">
        <v>1</v>
      </c>
    </row>
    <row r="111" spans="1:91" s="3" customFormat="1" ht="23.25" customHeight="1" x14ac:dyDescent="0.2">
      <c r="A111" s="79" t="s">
        <v>77</v>
      </c>
      <c r="B111" s="44"/>
      <c r="C111" s="9"/>
      <c r="D111" s="9"/>
      <c r="E111" s="198" t="s">
        <v>126</v>
      </c>
      <c r="F111" s="198"/>
      <c r="G111" s="198"/>
      <c r="H111" s="198"/>
      <c r="I111" s="198"/>
      <c r="J111" s="9"/>
      <c r="K111" s="198" t="s">
        <v>127</v>
      </c>
      <c r="L111" s="198"/>
      <c r="M111" s="198"/>
      <c r="N111" s="198"/>
      <c r="O111" s="198"/>
      <c r="P111" s="198"/>
      <c r="Q111" s="198"/>
      <c r="R111" s="198"/>
      <c r="S111" s="198"/>
      <c r="T111" s="198"/>
      <c r="U111" s="198"/>
      <c r="V111" s="198"/>
      <c r="W111" s="198"/>
      <c r="X111" s="198"/>
      <c r="Y111" s="198"/>
      <c r="Z111" s="198"/>
      <c r="AA111" s="198"/>
      <c r="AB111" s="198"/>
      <c r="AC111" s="198"/>
      <c r="AD111" s="198"/>
      <c r="AE111" s="198"/>
      <c r="AF111" s="198"/>
      <c r="AG111" s="167"/>
      <c r="AH111" s="168"/>
      <c r="AI111" s="168"/>
      <c r="AJ111" s="168"/>
      <c r="AK111" s="168"/>
      <c r="AL111" s="168"/>
      <c r="AM111" s="168"/>
      <c r="AN111" s="167"/>
      <c r="AO111" s="168"/>
      <c r="AP111" s="168"/>
      <c r="AQ111" s="80" t="s">
        <v>80</v>
      </c>
      <c r="AR111" s="44"/>
      <c r="AS111" s="85">
        <v>0</v>
      </c>
      <c r="AT111" s="86">
        <f t="shared" si="0"/>
        <v>0</v>
      </c>
      <c r="AU111" s="87">
        <f>'SO 01.2-NN - NN - ELEKTRO...'!P123</f>
        <v>0</v>
      </c>
      <c r="AV111" s="86">
        <f>'SO 01.2-NN - NN - ELEKTRO...'!J35</f>
        <v>0</v>
      </c>
      <c r="AW111" s="86">
        <f>'SO 01.2-NN - NN - ELEKTRO...'!J36</f>
        <v>0</v>
      </c>
      <c r="AX111" s="86">
        <f>'SO 01.2-NN - NN - ELEKTRO...'!J37</f>
        <v>0</v>
      </c>
      <c r="AY111" s="86">
        <f>'SO 01.2-NN - NN - ELEKTRO...'!J38</f>
        <v>0</v>
      </c>
      <c r="AZ111" s="86">
        <f>'SO 01.2-NN - NN - ELEKTRO...'!F35</f>
        <v>0</v>
      </c>
      <c r="BA111" s="86">
        <f>'SO 01.2-NN - NN - ELEKTRO...'!F36</f>
        <v>0</v>
      </c>
      <c r="BB111" s="86">
        <f>'SO 01.2-NN - NN - ELEKTRO...'!F37</f>
        <v>0</v>
      </c>
      <c r="BC111" s="86">
        <f>'SO 01.2-NN - NN - ELEKTRO...'!F38</f>
        <v>0</v>
      </c>
      <c r="BD111" s="88">
        <f>'SO 01.2-NN - NN - ELEKTRO...'!F39</f>
        <v>0</v>
      </c>
      <c r="BT111" s="20" t="s">
        <v>81</v>
      </c>
      <c r="BV111" s="20" t="s">
        <v>70</v>
      </c>
      <c r="BW111" s="20" t="s">
        <v>128</v>
      </c>
      <c r="BX111" s="20" t="s">
        <v>116</v>
      </c>
      <c r="CL111" s="20" t="s">
        <v>1</v>
      </c>
    </row>
    <row r="112" spans="1:91" s="1" customFormat="1" ht="30" customHeight="1" x14ac:dyDescent="0.2">
      <c r="B112" s="25"/>
      <c r="AR112" s="25"/>
    </row>
    <row r="113" spans="2:44" s="1" customFormat="1" ht="6.95" customHeight="1" x14ac:dyDescent="0.2"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25"/>
    </row>
  </sheetData>
  <mergeCells count="104">
    <mergeCell ref="AN106:AP106"/>
    <mergeCell ref="C92:G92"/>
    <mergeCell ref="D95:H95"/>
    <mergeCell ref="E99:I99"/>
    <mergeCell ref="E98:I98"/>
    <mergeCell ref="E97:I97"/>
    <mergeCell ref="E96:I96"/>
    <mergeCell ref="F104:J104"/>
    <mergeCell ref="F103:J103"/>
    <mergeCell ref="F102:J102"/>
    <mergeCell ref="F101:J101"/>
    <mergeCell ref="F100:J100"/>
    <mergeCell ref="I92:AF92"/>
    <mergeCell ref="J95:AF95"/>
    <mergeCell ref="K99:AF99"/>
    <mergeCell ref="K97:AF97"/>
    <mergeCell ref="K96:AF96"/>
    <mergeCell ref="K98:AF98"/>
    <mergeCell ref="L100:AF100"/>
    <mergeCell ref="L103:AF103"/>
    <mergeCell ref="L102:AF102"/>
    <mergeCell ref="L101:AF101"/>
    <mergeCell ref="L104:AF104"/>
    <mergeCell ref="F105:J105"/>
    <mergeCell ref="L105:AF105"/>
    <mergeCell ref="F106:J106"/>
    <mergeCell ref="L106:AF106"/>
    <mergeCell ref="D107:H107"/>
    <mergeCell ref="J107:AF107"/>
    <mergeCell ref="E108:I108"/>
    <mergeCell ref="K108:AF108"/>
    <mergeCell ref="AG104:AM104"/>
    <mergeCell ref="AG105:AM105"/>
    <mergeCell ref="E109:I109"/>
    <mergeCell ref="K109:AF109"/>
    <mergeCell ref="E110:I110"/>
    <mergeCell ref="K110:AF110"/>
    <mergeCell ref="E111:I111"/>
    <mergeCell ref="K111:AF111"/>
    <mergeCell ref="AG94:AM94"/>
    <mergeCell ref="K5:AO5"/>
    <mergeCell ref="K6:AO6"/>
    <mergeCell ref="E23:AN23"/>
    <mergeCell ref="AK26:AO26"/>
    <mergeCell ref="AK28:AO28"/>
    <mergeCell ref="L28:P28"/>
    <mergeCell ref="W28:AE28"/>
    <mergeCell ref="W29:AE29"/>
    <mergeCell ref="AK29:AO29"/>
    <mergeCell ref="L29:P29"/>
    <mergeCell ref="AK30:AO30"/>
    <mergeCell ref="W30:AE30"/>
    <mergeCell ref="L30:P30"/>
    <mergeCell ref="L31:P31"/>
    <mergeCell ref="AK31:AO31"/>
    <mergeCell ref="W31:AE31"/>
    <mergeCell ref="L32:P32"/>
    <mergeCell ref="W32:AE32"/>
    <mergeCell ref="AK32:AO32"/>
    <mergeCell ref="L33:P33"/>
    <mergeCell ref="W33:AE33"/>
    <mergeCell ref="AK33:AO33"/>
    <mergeCell ref="AK35:AO35"/>
    <mergeCell ref="X35:AB35"/>
    <mergeCell ref="AR2:BE2"/>
    <mergeCell ref="AG98:AM98"/>
    <mergeCell ref="AG95:AM95"/>
    <mergeCell ref="AG97:AM97"/>
    <mergeCell ref="AG96:AM96"/>
    <mergeCell ref="AG92:AM92"/>
    <mergeCell ref="AM90:AP90"/>
    <mergeCell ref="AM89:AP89"/>
    <mergeCell ref="AM87:AN87"/>
    <mergeCell ref="AN98:AP98"/>
    <mergeCell ref="AN95:AP95"/>
    <mergeCell ref="AN92:AP92"/>
    <mergeCell ref="AN96:AP96"/>
    <mergeCell ref="AN97:AP97"/>
    <mergeCell ref="AS89:AT91"/>
    <mergeCell ref="L85:AO85"/>
    <mergeCell ref="AN111:AP111"/>
    <mergeCell ref="AG111:AM111"/>
    <mergeCell ref="AN94:AP94"/>
    <mergeCell ref="AG106:AM106"/>
    <mergeCell ref="AN107:AP107"/>
    <mergeCell ref="AG107:AM107"/>
    <mergeCell ref="AN108:AP108"/>
    <mergeCell ref="AG108:AM108"/>
    <mergeCell ref="AN109:AP109"/>
    <mergeCell ref="AG109:AM109"/>
    <mergeCell ref="AN110:AP110"/>
    <mergeCell ref="AG110:AM110"/>
    <mergeCell ref="AG103:AM103"/>
    <mergeCell ref="AG102:AM102"/>
    <mergeCell ref="AG101:AM101"/>
    <mergeCell ref="AG100:AM100"/>
    <mergeCell ref="AG99:AM99"/>
    <mergeCell ref="AN100:AP100"/>
    <mergeCell ref="AN104:AP104"/>
    <mergeCell ref="AN103:AP103"/>
    <mergeCell ref="AN99:AP99"/>
    <mergeCell ref="AN101:AP101"/>
    <mergeCell ref="AN102:AP102"/>
    <mergeCell ref="AN105:AP105"/>
  </mergeCells>
  <hyperlinks>
    <hyperlink ref="A96" location="'SO 01.1 a -   SO 01.1 a) ...'!C2" display="/"/>
    <hyperlink ref="A97" location="'SO 01.1 b - SO 01.1 b)  -...'!C2" display="/"/>
    <hyperlink ref="A98" location="'SO 01.1 c - SO 01.1 c) -V...'!C2" display="/"/>
    <hyperlink ref="A100" location="'SO 01.1 d-B - SO 01.1 d) ...'!C2" display="/"/>
    <hyperlink ref="A101" location="'SO 01.1 d-N - SO 01.1 d) ...'!C2" display="/"/>
    <hyperlink ref="A102" location="'SO 01.1 d-ZTI - SO 01.1 d...'!C2" display="/"/>
    <hyperlink ref="A103" location="'SO 01.1 d-UK - SO 01.1 d)...'!C2" display="/"/>
    <hyperlink ref="A104" location="'SO 01.1 d-VZT - SO 01.1 d...'!C2" display="/"/>
    <hyperlink ref="A105" location="'SO 01.1 d-ELI - SO 01.1 d...'!C2" display="/"/>
    <hyperlink ref="A106" location="'SO 01.1 d-SL - SO 01.1 d)...'!C2" display="/"/>
    <hyperlink ref="A108" location="'SO 01.2-B - B - BÚRACIE P...'!C2" display="/"/>
    <hyperlink ref="A109" location="'SO 01.2-N - N -NOVÉ KONŠT...'!C2" display="/"/>
    <hyperlink ref="A110" location="'SO 01.2-ZTI - ZTI - ZDRAV...'!C2" display="/"/>
    <hyperlink ref="A111" location="'SO 01.2-NN - NN - ELEKTRO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337"/>
  <sheetViews>
    <sheetView showGridLines="0" workbookViewId="0"/>
  </sheetViews>
  <sheetFormatPr defaultColWidth="12" defaultRowHeight="11.25" x14ac:dyDescent="0.2"/>
  <cols>
    <col min="1" max="1" width="8.1640625" customWidth="1"/>
    <col min="2" max="2" width="1.1640625" customWidth="1"/>
    <col min="3" max="4" width="4.1640625" customWidth="1"/>
    <col min="5" max="5" width="17.1640625" customWidth="1"/>
    <col min="6" max="6" width="50.6640625" customWidth="1"/>
    <col min="7" max="7" width="7.5" customWidth="1"/>
    <col min="8" max="8" width="14" customWidth="1"/>
    <col min="9" max="9" width="15.6640625" customWidth="1"/>
    <col min="10" max="10" width="22.1640625" customWidth="1"/>
    <col min="11" max="11" width="22.1640625" hidden="1" customWidth="1"/>
    <col min="12" max="12" width="9.1640625" customWidth="1"/>
    <col min="13" max="13" width="10.6640625" hidden="1" customWidth="1"/>
    <col min="14" max="14" width="9.1640625" hidden="1"/>
    <col min="15" max="20" width="14.1640625" hidden="1" customWidth="1"/>
    <col min="21" max="21" width="16.1640625" hidden="1" customWidth="1"/>
    <col min="22" max="22" width="12.1640625" customWidth="1"/>
    <col min="23" max="23" width="16.1640625" customWidth="1"/>
    <col min="24" max="24" width="12.1640625" customWidth="1"/>
    <col min="25" max="25" width="15" customWidth="1"/>
    <col min="26" max="26" width="11" customWidth="1"/>
    <col min="27" max="27" width="15" customWidth="1"/>
    <col min="28" max="28" width="16.1640625" customWidth="1"/>
    <col min="29" max="29" width="11" customWidth="1"/>
    <col min="30" max="30" width="15" customWidth="1"/>
    <col min="31" max="31" width="16.1640625" customWidth="1"/>
    <col min="44" max="65" width="9.1640625" hidden="1"/>
  </cols>
  <sheetData>
    <row r="2" spans="2:46" ht="36.950000000000003" customHeight="1" x14ac:dyDescent="0.2">
      <c r="L2" s="183" t="s">
        <v>5</v>
      </c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13" t="s">
        <v>110</v>
      </c>
    </row>
    <row r="3" spans="2:46" ht="6.95" hidden="1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68</v>
      </c>
    </row>
    <row r="4" spans="2:46" ht="24.95" hidden="1" customHeight="1" x14ac:dyDescent="0.2">
      <c r="B4" s="16"/>
      <c r="D4" s="17" t="s">
        <v>129</v>
      </c>
      <c r="L4" s="16"/>
      <c r="M4" s="89" t="s">
        <v>9</v>
      </c>
      <c r="AT4" s="13" t="s">
        <v>3</v>
      </c>
    </row>
    <row r="5" spans="2:46" ht="6.95" hidden="1" customHeight="1" x14ac:dyDescent="0.2">
      <c r="B5" s="16"/>
      <c r="L5" s="16"/>
    </row>
    <row r="6" spans="2:46" ht="12" hidden="1" customHeight="1" x14ac:dyDescent="0.2">
      <c r="B6" s="16"/>
      <c r="D6" s="22" t="s">
        <v>13</v>
      </c>
      <c r="L6" s="16"/>
    </row>
    <row r="7" spans="2:46" ht="16.5" hidden="1" customHeight="1" x14ac:dyDescent="0.2">
      <c r="B7" s="16"/>
      <c r="E7" s="210" t="str">
        <f>'Rekapitulácia stavby'!K6</f>
        <v>Bratislava III. OR PZ rekonštrukcia objektu_AKTUALNY</v>
      </c>
      <c r="F7" s="211"/>
      <c r="G7" s="211"/>
      <c r="H7" s="211"/>
      <c r="L7" s="16"/>
    </row>
    <row r="8" spans="2:46" ht="12.75" hidden="1" x14ac:dyDescent="0.2">
      <c r="B8" s="16"/>
      <c r="D8" s="22" t="s">
        <v>130</v>
      </c>
      <c r="L8" s="16"/>
    </row>
    <row r="9" spans="2:46" ht="23.25" hidden="1" customHeight="1" x14ac:dyDescent="0.2">
      <c r="B9" s="16"/>
      <c r="E9" s="210" t="s">
        <v>131</v>
      </c>
      <c r="F9" s="184"/>
      <c r="G9" s="184"/>
      <c r="H9" s="184"/>
      <c r="L9" s="16"/>
    </row>
    <row r="10" spans="2:46" ht="12" hidden="1" customHeight="1" x14ac:dyDescent="0.2">
      <c r="B10" s="16"/>
      <c r="D10" s="22" t="s">
        <v>132</v>
      </c>
      <c r="L10" s="16"/>
    </row>
    <row r="11" spans="2:46" s="1" customFormat="1" ht="16.5" hidden="1" customHeight="1" x14ac:dyDescent="0.2">
      <c r="B11" s="25"/>
      <c r="E11" s="195" t="s">
        <v>726</v>
      </c>
      <c r="F11" s="209"/>
      <c r="G11" s="209"/>
      <c r="H11" s="209"/>
      <c r="L11" s="25"/>
    </row>
    <row r="12" spans="2:46" s="1" customFormat="1" ht="12" hidden="1" customHeight="1" x14ac:dyDescent="0.2">
      <c r="B12" s="25"/>
      <c r="D12" s="22" t="s">
        <v>727</v>
      </c>
      <c r="L12" s="25"/>
    </row>
    <row r="13" spans="2:46" s="1" customFormat="1" ht="16.5" hidden="1" customHeight="1" x14ac:dyDescent="0.2">
      <c r="B13" s="25"/>
      <c r="E13" s="196" t="s">
        <v>1992</v>
      </c>
      <c r="F13" s="209"/>
      <c r="G13" s="209"/>
      <c r="H13" s="209"/>
      <c r="L13" s="25"/>
    </row>
    <row r="14" spans="2:46" s="1" customFormat="1" hidden="1" x14ac:dyDescent="0.2">
      <c r="B14" s="25"/>
      <c r="L14" s="25"/>
    </row>
    <row r="15" spans="2:46" s="1" customFormat="1" ht="12" hidden="1" customHeight="1" x14ac:dyDescent="0.2">
      <c r="B15" s="25"/>
      <c r="D15" s="22" t="s">
        <v>15</v>
      </c>
      <c r="F15" s="20" t="s">
        <v>1</v>
      </c>
      <c r="I15" s="22" t="s">
        <v>16</v>
      </c>
      <c r="J15" s="20" t="s">
        <v>1</v>
      </c>
      <c r="L15" s="25"/>
    </row>
    <row r="16" spans="2:46" s="1" customFormat="1" ht="12" hidden="1" customHeight="1" x14ac:dyDescent="0.2">
      <c r="B16" s="25"/>
      <c r="D16" s="22" t="s">
        <v>17</v>
      </c>
      <c r="F16" s="20" t="s">
        <v>18</v>
      </c>
      <c r="I16" s="22" t="s">
        <v>19</v>
      </c>
      <c r="J16" s="48">
        <f>'Rekapitulácia stavby'!AN8</f>
        <v>45267</v>
      </c>
      <c r="L16" s="25"/>
    </row>
    <row r="17" spans="2:12" s="1" customFormat="1" ht="10.7" hidden="1" customHeight="1" x14ac:dyDescent="0.2">
      <c r="B17" s="25"/>
      <c r="L17" s="25"/>
    </row>
    <row r="18" spans="2:12" s="1" customFormat="1" ht="12" hidden="1" customHeight="1" x14ac:dyDescent="0.2">
      <c r="B18" s="25"/>
      <c r="D18" s="22" t="s">
        <v>20</v>
      </c>
      <c r="I18" s="22" t="s">
        <v>21</v>
      </c>
      <c r="J18" s="20" t="str">
        <f>IF('Rekapitulácia stavby'!AN10="","",'Rekapitulácia stavby'!AN10)</f>
        <v/>
      </c>
      <c r="L18" s="25"/>
    </row>
    <row r="19" spans="2:12" s="1" customFormat="1" ht="18" hidden="1" customHeight="1" x14ac:dyDescent="0.2">
      <c r="B19" s="25"/>
      <c r="E19" s="20" t="str">
        <f>IF('Rekapitulácia stavby'!E11="","",'Rekapitulácia stavby'!E11)</f>
        <v xml:space="preserve"> </v>
      </c>
      <c r="I19" s="22" t="s">
        <v>22</v>
      </c>
      <c r="J19" s="20" t="str">
        <f>IF('Rekapitulácia stavby'!AN11="","",'Rekapitulácia stavby'!AN11)</f>
        <v/>
      </c>
      <c r="L19" s="25"/>
    </row>
    <row r="20" spans="2:12" s="1" customFormat="1" ht="6.95" hidden="1" customHeight="1" x14ac:dyDescent="0.2">
      <c r="B20" s="25"/>
      <c r="L20" s="25"/>
    </row>
    <row r="21" spans="2:12" s="1" customFormat="1" ht="12" hidden="1" customHeight="1" x14ac:dyDescent="0.2">
      <c r="B21" s="25"/>
      <c r="D21" s="22" t="s">
        <v>23</v>
      </c>
      <c r="I21" s="22" t="s">
        <v>21</v>
      </c>
      <c r="J21" s="20" t="str">
        <f>'Rekapitulácia stavby'!AN13</f>
        <v/>
      </c>
      <c r="L21" s="25"/>
    </row>
    <row r="22" spans="2:12" s="1" customFormat="1" ht="18" hidden="1" customHeight="1" x14ac:dyDescent="0.2">
      <c r="B22" s="25"/>
      <c r="E22" s="200" t="str">
        <f>'Rekapitulácia stavby'!E14</f>
        <v xml:space="preserve"> </v>
      </c>
      <c r="F22" s="200"/>
      <c r="G22" s="200"/>
      <c r="H22" s="200"/>
      <c r="I22" s="22" t="s">
        <v>22</v>
      </c>
      <c r="J22" s="20" t="str">
        <f>'Rekapitulácia stavby'!AN14</f>
        <v/>
      </c>
      <c r="L22" s="25"/>
    </row>
    <row r="23" spans="2:12" s="1" customFormat="1" ht="6.95" hidden="1" customHeight="1" x14ac:dyDescent="0.2">
      <c r="B23" s="25"/>
      <c r="L23" s="25"/>
    </row>
    <row r="24" spans="2:12" s="1" customFormat="1" ht="12" hidden="1" customHeight="1" x14ac:dyDescent="0.2">
      <c r="B24" s="25"/>
      <c r="D24" s="22" t="s">
        <v>24</v>
      </c>
      <c r="I24" s="22" t="s">
        <v>21</v>
      </c>
      <c r="J24" s="20" t="str">
        <f>IF('Rekapitulácia stavby'!AN16="","",'Rekapitulácia stavby'!AN16)</f>
        <v/>
      </c>
      <c r="L24" s="25"/>
    </row>
    <row r="25" spans="2:12" s="1" customFormat="1" ht="18" hidden="1" customHeight="1" x14ac:dyDescent="0.2">
      <c r="B25" s="25"/>
      <c r="E25" s="20" t="str">
        <f>IF('Rekapitulácia stavby'!E17="","",'Rekapitulácia stavby'!E17)</f>
        <v xml:space="preserve"> </v>
      </c>
      <c r="I25" s="22" t="s">
        <v>22</v>
      </c>
      <c r="J25" s="20" t="str">
        <f>IF('Rekapitulácia stavby'!AN17="","",'Rekapitulácia stavby'!AN17)</f>
        <v/>
      </c>
      <c r="L25" s="25"/>
    </row>
    <row r="26" spans="2:12" s="1" customFormat="1" ht="6.95" hidden="1" customHeight="1" x14ac:dyDescent="0.2">
      <c r="B26" s="25"/>
      <c r="L26" s="25"/>
    </row>
    <row r="27" spans="2:12" s="1" customFormat="1" ht="12" hidden="1" customHeight="1" x14ac:dyDescent="0.2">
      <c r="B27" s="25"/>
      <c r="D27" s="22" t="s">
        <v>26</v>
      </c>
      <c r="I27" s="22" t="s">
        <v>21</v>
      </c>
      <c r="J27" s="20" t="str">
        <f>IF('Rekapitulácia stavby'!AN19="","",'Rekapitulácia stavby'!AN19)</f>
        <v/>
      </c>
      <c r="L27" s="25"/>
    </row>
    <row r="28" spans="2:12" s="1" customFormat="1" ht="18" hidden="1" customHeight="1" x14ac:dyDescent="0.2">
      <c r="B28" s="25"/>
      <c r="E28" s="20" t="str">
        <f>IF('Rekapitulácia stavby'!E20="","",'Rekapitulácia stavby'!E20)</f>
        <v xml:space="preserve"> </v>
      </c>
      <c r="I28" s="22" t="s">
        <v>22</v>
      </c>
      <c r="J28" s="20" t="str">
        <f>IF('Rekapitulácia stavby'!AN20="","",'Rekapitulácia stavby'!AN20)</f>
        <v/>
      </c>
      <c r="L28" s="25"/>
    </row>
    <row r="29" spans="2:12" s="1" customFormat="1" ht="6.95" hidden="1" customHeight="1" x14ac:dyDescent="0.2">
      <c r="B29" s="25"/>
      <c r="L29" s="25"/>
    </row>
    <row r="30" spans="2:12" s="1" customFormat="1" ht="12" hidden="1" customHeight="1" x14ac:dyDescent="0.2">
      <c r="B30" s="25"/>
      <c r="D30" s="22" t="s">
        <v>27</v>
      </c>
      <c r="L30" s="25"/>
    </row>
    <row r="31" spans="2:12" s="7" customFormat="1" ht="16.5" hidden="1" customHeight="1" x14ac:dyDescent="0.2">
      <c r="B31" s="90"/>
      <c r="E31" s="202" t="s">
        <v>1</v>
      </c>
      <c r="F31" s="202"/>
      <c r="G31" s="202"/>
      <c r="H31" s="202"/>
      <c r="L31" s="90"/>
    </row>
    <row r="32" spans="2:12" s="1" customFormat="1" ht="6.95" hidden="1" customHeight="1" x14ac:dyDescent="0.2">
      <c r="B32" s="25"/>
      <c r="L32" s="25"/>
    </row>
    <row r="33" spans="2:12" s="1" customFormat="1" ht="6.95" hidden="1" customHeight="1" x14ac:dyDescent="0.2">
      <c r="B33" s="25"/>
      <c r="D33" s="49"/>
      <c r="E33" s="49"/>
      <c r="F33" s="49"/>
      <c r="G33" s="49"/>
      <c r="H33" s="49"/>
      <c r="I33" s="49"/>
      <c r="J33" s="49"/>
      <c r="K33" s="49"/>
      <c r="L33" s="25"/>
    </row>
    <row r="34" spans="2:12" s="1" customFormat="1" ht="25.5" hidden="1" customHeight="1" x14ac:dyDescent="0.2">
      <c r="B34" s="25"/>
      <c r="D34" s="91" t="s">
        <v>28</v>
      </c>
      <c r="J34" s="62">
        <f>ROUND(J129, 2)</f>
        <v>0</v>
      </c>
      <c r="L34" s="25"/>
    </row>
    <row r="35" spans="2:12" s="1" customFormat="1" ht="6.95" hidden="1" customHeight="1" x14ac:dyDescent="0.2">
      <c r="B35" s="25"/>
      <c r="D35" s="49"/>
      <c r="E35" s="49"/>
      <c r="F35" s="49"/>
      <c r="G35" s="49"/>
      <c r="H35" s="49"/>
      <c r="I35" s="49"/>
      <c r="J35" s="49"/>
      <c r="K35" s="49"/>
      <c r="L35" s="25"/>
    </row>
    <row r="36" spans="2:12" s="1" customFormat="1" ht="14.45" hidden="1" customHeight="1" x14ac:dyDescent="0.2">
      <c r="B36" s="25"/>
      <c r="F36" s="28" t="s">
        <v>30</v>
      </c>
      <c r="I36" s="28" t="s">
        <v>29</v>
      </c>
      <c r="J36" s="28" t="s">
        <v>31</v>
      </c>
      <c r="L36" s="25"/>
    </row>
    <row r="37" spans="2:12" s="1" customFormat="1" ht="14.45" hidden="1" customHeight="1" x14ac:dyDescent="0.2">
      <c r="B37" s="25"/>
      <c r="D37" s="51" t="s">
        <v>32</v>
      </c>
      <c r="E37" s="30" t="s">
        <v>33</v>
      </c>
      <c r="F37" s="92">
        <f>ROUND((SUM(BE129:BE336)),  2)</f>
        <v>0</v>
      </c>
      <c r="G37" s="93"/>
      <c r="H37" s="93"/>
      <c r="I37" s="94">
        <v>0.2</v>
      </c>
      <c r="J37" s="92">
        <f>ROUND(((SUM(BE129:BE336))*I37),  2)</f>
        <v>0</v>
      </c>
      <c r="L37" s="25"/>
    </row>
    <row r="38" spans="2:12" s="1" customFormat="1" ht="14.45" hidden="1" customHeight="1" x14ac:dyDescent="0.2">
      <c r="B38" s="25"/>
      <c r="E38" s="30" t="s">
        <v>34</v>
      </c>
      <c r="F38" s="82">
        <f>ROUND((SUM(BF129:BF336)),  2)</f>
        <v>0</v>
      </c>
      <c r="I38" s="95">
        <v>0.2</v>
      </c>
      <c r="J38" s="82">
        <f>ROUND(((SUM(BF129:BF336))*I38),  2)</f>
        <v>0</v>
      </c>
      <c r="L38" s="25"/>
    </row>
    <row r="39" spans="2:12" s="1" customFormat="1" ht="14.45" hidden="1" customHeight="1" x14ac:dyDescent="0.2">
      <c r="B39" s="25"/>
      <c r="E39" s="22" t="s">
        <v>35</v>
      </c>
      <c r="F39" s="82">
        <f>ROUND((SUM(BG129:BG336)),  2)</f>
        <v>0</v>
      </c>
      <c r="I39" s="95">
        <v>0.2</v>
      </c>
      <c r="J39" s="82">
        <f>0</f>
        <v>0</v>
      </c>
      <c r="L39" s="25"/>
    </row>
    <row r="40" spans="2:12" s="1" customFormat="1" ht="14.45" hidden="1" customHeight="1" x14ac:dyDescent="0.2">
      <c r="B40" s="25"/>
      <c r="E40" s="22" t="s">
        <v>36</v>
      </c>
      <c r="F40" s="82">
        <f>ROUND((SUM(BH129:BH336)),  2)</f>
        <v>0</v>
      </c>
      <c r="I40" s="95">
        <v>0.2</v>
      </c>
      <c r="J40" s="82">
        <f>0</f>
        <v>0</v>
      </c>
      <c r="L40" s="25"/>
    </row>
    <row r="41" spans="2:12" s="1" customFormat="1" ht="14.45" hidden="1" customHeight="1" x14ac:dyDescent="0.2">
      <c r="B41" s="25"/>
      <c r="E41" s="30" t="s">
        <v>37</v>
      </c>
      <c r="F41" s="92">
        <f>ROUND((SUM(BI129:BI336)),  2)</f>
        <v>0</v>
      </c>
      <c r="G41" s="93"/>
      <c r="H41" s="93"/>
      <c r="I41" s="94">
        <v>0</v>
      </c>
      <c r="J41" s="92">
        <f>0</f>
        <v>0</v>
      </c>
      <c r="L41" s="25"/>
    </row>
    <row r="42" spans="2:12" s="1" customFormat="1" ht="6.95" hidden="1" customHeight="1" x14ac:dyDescent="0.2">
      <c r="B42" s="25"/>
      <c r="L42" s="25"/>
    </row>
    <row r="43" spans="2:12" s="1" customFormat="1" ht="25.5" hidden="1" customHeight="1" x14ac:dyDescent="0.2">
      <c r="B43" s="25"/>
      <c r="C43" s="96"/>
      <c r="D43" s="97" t="s">
        <v>38</v>
      </c>
      <c r="E43" s="53"/>
      <c r="F43" s="53"/>
      <c r="G43" s="98" t="s">
        <v>39</v>
      </c>
      <c r="H43" s="99" t="s">
        <v>40</v>
      </c>
      <c r="I43" s="53"/>
      <c r="J43" s="100">
        <f>SUM(J34:J41)</f>
        <v>0</v>
      </c>
      <c r="K43" s="101"/>
      <c r="L43" s="25"/>
    </row>
    <row r="44" spans="2:12" s="1" customFormat="1" ht="14.45" hidden="1" customHeight="1" x14ac:dyDescent="0.2">
      <c r="B44" s="25"/>
      <c r="L44" s="25"/>
    </row>
    <row r="45" spans="2:12" ht="14.45" hidden="1" customHeight="1" x14ac:dyDescent="0.2">
      <c r="B45" s="16"/>
      <c r="L45" s="16"/>
    </row>
    <row r="46" spans="2:12" ht="14.45" hidden="1" customHeight="1" x14ac:dyDescent="0.2">
      <c r="B46" s="16"/>
      <c r="L46" s="16"/>
    </row>
    <row r="47" spans="2:12" ht="14.45" hidden="1" customHeight="1" x14ac:dyDescent="0.2">
      <c r="B47" s="16"/>
      <c r="L47" s="16"/>
    </row>
    <row r="48" spans="2:12" ht="14.45" hidden="1" customHeight="1" x14ac:dyDescent="0.2">
      <c r="B48" s="16"/>
      <c r="L48" s="16"/>
    </row>
    <row r="49" spans="2:12" ht="14.45" hidden="1" customHeight="1" x14ac:dyDescent="0.2">
      <c r="B49" s="16"/>
      <c r="L49" s="16"/>
    </row>
    <row r="50" spans="2:12" s="1" customFormat="1" ht="14.45" hidden="1" customHeight="1" x14ac:dyDescent="0.2">
      <c r="B50" s="25"/>
      <c r="D50" s="37" t="s">
        <v>41</v>
      </c>
      <c r="E50" s="38"/>
      <c r="F50" s="38"/>
      <c r="G50" s="37" t="s">
        <v>42</v>
      </c>
      <c r="H50" s="38"/>
      <c r="I50" s="38"/>
      <c r="J50" s="38"/>
      <c r="K50" s="38"/>
      <c r="L50" s="25"/>
    </row>
    <row r="51" spans="2:12" hidden="1" x14ac:dyDescent="0.2">
      <c r="B51" s="16"/>
      <c r="L51" s="16"/>
    </row>
    <row r="52" spans="2:12" hidden="1" x14ac:dyDescent="0.2">
      <c r="B52" s="16"/>
      <c r="L52" s="16"/>
    </row>
    <row r="53" spans="2:12" hidden="1" x14ac:dyDescent="0.2">
      <c r="B53" s="16"/>
      <c r="L53" s="16"/>
    </row>
    <row r="54" spans="2:12" hidden="1" x14ac:dyDescent="0.2">
      <c r="B54" s="16"/>
      <c r="L54" s="16"/>
    </row>
    <row r="55" spans="2:12" hidden="1" x14ac:dyDescent="0.2">
      <c r="B55" s="16"/>
      <c r="L55" s="16"/>
    </row>
    <row r="56" spans="2:12" hidden="1" x14ac:dyDescent="0.2">
      <c r="B56" s="16"/>
      <c r="L56" s="16"/>
    </row>
    <row r="57" spans="2:12" hidden="1" x14ac:dyDescent="0.2">
      <c r="B57" s="16"/>
      <c r="L57" s="16"/>
    </row>
    <row r="58" spans="2:12" hidden="1" x14ac:dyDescent="0.2">
      <c r="B58" s="16"/>
      <c r="L58" s="16"/>
    </row>
    <row r="59" spans="2:12" hidden="1" x14ac:dyDescent="0.2">
      <c r="B59" s="16"/>
      <c r="L59" s="16"/>
    </row>
    <row r="60" spans="2:12" hidden="1" x14ac:dyDescent="0.2">
      <c r="B60" s="16"/>
      <c r="L60" s="16"/>
    </row>
    <row r="61" spans="2:12" s="1" customFormat="1" ht="12.75" hidden="1" x14ac:dyDescent="0.2">
      <c r="B61" s="25"/>
      <c r="D61" s="39" t="s">
        <v>43</v>
      </c>
      <c r="E61" s="27"/>
      <c r="F61" s="102" t="s">
        <v>44</v>
      </c>
      <c r="G61" s="39" t="s">
        <v>43</v>
      </c>
      <c r="H61" s="27"/>
      <c r="I61" s="27"/>
      <c r="J61" s="103" t="s">
        <v>44</v>
      </c>
      <c r="K61" s="27"/>
      <c r="L61" s="25"/>
    </row>
    <row r="62" spans="2:12" hidden="1" x14ac:dyDescent="0.2">
      <c r="B62" s="16"/>
      <c r="L62" s="16"/>
    </row>
    <row r="63" spans="2:12" hidden="1" x14ac:dyDescent="0.2">
      <c r="B63" s="16"/>
      <c r="L63" s="16"/>
    </row>
    <row r="64" spans="2:12" hidden="1" x14ac:dyDescent="0.2">
      <c r="B64" s="16"/>
      <c r="L64" s="16"/>
    </row>
    <row r="65" spans="2:12" s="1" customFormat="1" ht="12.75" hidden="1" x14ac:dyDescent="0.2">
      <c r="B65" s="25"/>
      <c r="D65" s="37" t="s">
        <v>45</v>
      </c>
      <c r="E65" s="38"/>
      <c r="F65" s="38"/>
      <c r="G65" s="37" t="s">
        <v>46</v>
      </c>
      <c r="H65" s="38"/>
      <c r="I65" s="38"/>
      <c r="J65" s="38"/>
      <c r="K65" s="38"/>
      <c r="L65" s="25"/>
    </row>
    <row r="66" spans="2:12" hidden="1" x14ac:dyDescent="0.2">
      <c r="B66" s="16"/>
      <c r="L66" s="16"/>
    </row>
    <row r="67" spans="2:12" hidden="1" x14ac:dyDescent="0.2">
      <c r="B67" s="16"/>
      <c r="L67" s="16"/>
    </row>
    <row r="68" spans="2:12" hidden="1" x14ac:dyDescent="0.2">
      <c r="B68" s="16"/>
      <c r="L68" s="16"/>
    </row>
    <row r="69" spans="2:12" hidden="1" x14ac:dyDescent="0.2">
      <c r="B69" s="16"/>
      <c r="L69" s="16"/>
    </row>
    <row r="70" spans="2:12" hidden="1" x14ac:dyDescent="0.2">
      <c r="B70" s="16"/>
      <c r="L70" s="16"/>
    </row>
    <row r="71" spans="2:12" hidden="1" x14ac:dyDescent="0.2">
      <c r="B71" s="16"/>
      <c r="L71" s="16"/>
    </row>
    <row r="72" spans="2:12" hidden="1" x14ac:dyDescent="0.2">
      <c r="B72" s="16"/>
      <c r="L72" s="16"/>
    </row>
    <row r="73" spans="2:12" hidden="1" x14ac:dyDescent="0.2">
      <c r="B73" s="16"/>
      <c r="L73" s="16"/>
    </row>
    <row r="74" spans="2:12" hidden="1" x14ac:dyDescent="0.2">
      <c r="B74" s="16"/>
      <c r="L74" s="16"/>
    </row>
    <row r="75" spans="2:12" hidden="1" x14ac:dyDescent="0.2">
      <c r="B75" s="16"/>
      <c r="L75" s="16"/>
    </row>
    <row r="76" spans="2:12" s="1" customFormat="1" ht="12.75" hidden="1" x14ac:dyDescent="0.2">
      <c r="B76" s="25"/>
      <c r="D76" s="39" t="s">
        <v>43</v>
      </c>
      <c r="E76" s="27"/>
      <c r="F76" s="102" t="s">
        <v>44</v>
      </c>
      <c r="G76" s="39" t="s">
        <v>43</v>
      </c>
      <c r="H76" s="27"/>
      <c r="I76" s="27"/>
      <c r="J76" s="103" t="s">
        <v>44</v>
      </c>
      <c r="K76" s="27"/>
      <c r="L76" s="25"/>
    </row>
    <row r="77" spans="2:12" s="1" customFormat="1" ht="14.45" hidden="1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78" spans="2:12" hidden="1" x14ac:dyDescent="0.2"/>
    <row r="79" spans="2:12" hidden="1" x14ac:dyDescent="0.2"/>
    <row r="80" spans="2:12" hidden="1" x14ac:dyDescent="0.2"/>
    <row r="81" spans="2:12" s="1" customFormat="1" ht="6.95" hidden="1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12" s="1" customFormat="1" ht="24.95" hidden="1" customHeight="1" x14ac:dyDescent="0.2">
      <c r="B82" s="25"/>
      <c r="C82" s="17" t="s">
        <v>134</v>
      </c>
      <c r="L82" s="25"/>
    </row>
    <row r="83" spans="2:12" s="1" customFormat="1" ht="6.95" hidden="1" customHeight="1" x14ac:dyDescent="0.2">
      <c r="B83" s="25"/>
      <c r="L83" s="25"/>
    </row>
    <row r="84" spans="2:12" s="1" customFormat="1" ht="12" hidden="1" customHeight="1" x14ac:dyDescent="0.2">
      <c r="B84" s="25"/>
      <c r="C84" s="22" t="s">
        <v>13</v>
      </c>
      <c r="L84" s="25"/>
    </row>
    <row r="85" spans="2:12" s="1" customFormat="1" ht="16.5" hidden="1" customHeight="1" x14ac:dyDescent="0.2">
      <c r="B85" s="25"/>
      <c r="E85" s="210" t="str">
        <f>E7</f>
        <v>Bratislava III. OR PZ rekonštrukcia objektu_AKTUALNY</v>
      </c>
      <c r="F85" s="211"/>
      <c r="G85" s="211"/>
      <c r="H85" s="211"/>
      <c r="L85" s="25"/>
    </row>
    <row r="86" spans="2:12" ht="12" hidden="1" customHeight="1" x14ac:dyDescent="0.2">
      <c r="B86" s="16"/>
      <c r="C86" s="22" t="s">
        <v>130</v>
      </c>
      <c r="L86" s="16"/>
    </row>
    <row r="87" spans="2:12" ht="23.25" hidden="1" customHeight="1" x14ac:dyDescent="0.2">
      <c r="B87" s="16"/>
      <c r="E87" s="210" t="s">
        <v>131</v>
      </c>
      <c r="F87" s="184"/>
      <c r="G87" s="184"/>
      <c r="H87" s="184"/>
      <c r="L87" s="16"/>
    </row>
    <row r="88" spans="2:12" ht="12" hidden="1" customHeight="1" x14ac:dyDescent="0.2">
      <c r="B88" s="16"/>
      <c r="C88" s="22" t="s">
        <v>132</v>
      </c>
      <c r="L88" s="16"/>
    </row>
    <row r="89" spans="2:12" s="1" customFormat="1" ht="16.5" hidden="1" customHeight="1" x14ac:dyDescent="0.2">
      <c r="B89" s="25"/>
      <c r="E89" s="195" t="s">
        <v>726</v>
      </c>
      <c r="F89" s="209"/>
      <c r="G89" s="209"/>
      <c r="H89" s="209"/>
      <c r="L89" s="25"/>
    </row>
    <row r="90" spans="2:12" s="1" customFormat="1" ht="12" hidden="1" customHeight="1" x14ac:dyDescent="0.2">
      <c r="B90" s="25"/>
      <c r="C90" s="22" t="s">
        <v>727</v>
      </c>
      <c r="L90" s="25"/>
    </row>
    <row r="91" spans="2:12" s="1" customFormat="1" ht="16.5" hidden="1" customHeight="1" x14ac:dyDescent="0.2">
      <c r="B91" s="25"/>
      <c r="E91" s="196" t="str">
        <f>E13</f>
        <v xml:space="preserve">SO 01.1 d-ELI - SO 01.1 d) -SILNOPRÚD </v>
      </c>
      <c r="F91" s="209"/>
      <c r="G91" s="209"/>
      <c r="H91" s="209"/>
      <c r="L91" s="25"/>
    </row>
    <row r="92" spans="2:12" s="1" customFormat="1" ht="6.95" hidden="1" customHeight="1" x14ac:dyDescent="0.2">
      <c r="B92" s="25"/>
      <c r="L92" s="25"/>
    </row>
    <row r="93" spans="2:12" s="1" customFormat="1" ht="12" hidden="1" customHeight="1" x14ac:dyDescent="0.2">
      <c r="B93" s="25"/>
      <c r="C93" s="22" t="s">
        <v>17</v>
      </c>
      <c r="F93" s="20" t="str">
        <f>F16</f>
        <v xml:space="preserve"> </v>
      </c>
      <c r="I93" s="22" t="s">
        <v>19</v>
      </c>
      <c r="J93" s="48">
        <f>IF(J16="","",J16)</f>
        <v>45267</v>
      </c>
      <c r="L93" s="25"/>
    </row>
    <row r="94" spans="2:12" s="1" customFormat="1" ht="6.95" hidden="1" customHeight="1" x14ac:dyDescent="0.2">
      <c r="B94" s="25"/>
      <c r="L94" s="25"/>
    </row>
    <row r="95" spans="2:12" s="1" customFormat="1" ht="15.2" hidden="1" customHeight="1" x14ac:dyDescent="0.2">
      <c r="B95" s="25"/>
      <c r="C95" s="22" t="s">
        <v>20</v>
      </c>
      <c r="F95" s="20" t="str">
        <f>E19</f>
        <v xml:space="preserve"> </v>
      </c>
      <c r="I95" s="22" t="s">
        <v>24</v>
      </c>
      <c r="J95" s="23" t="str">
        <f>E25</f>
        <v xml:space="preserve"> </v>
      </c>
      <c r="L95" s="25"/>
    </row>
    <row r="96" spans="2:12" s="1" customFormat="1" ht="15.2" hidden="1" customHeight="1" x14ac:dyDescent="0.2">
      <c r="B96" s="25"/>
      <c r="C96" s="22" t="s">
        <v>23</v>
      </c>
      <c r="F96" s="20" t="str">
        <f>IF(E22="","",E22)</f>
        <v xml:space="preserve"> </v>
      </c>
      <c r="I96" s="22" t="s">
        <v>26</v>
      </c>
      <c r="J96" s="23" t="str">
        <f>E28</f>
        <v xml:space="preserve"> </v>
      </c>
      <c r="L96" s="25"/>
    </row>
    <row r="97" spans="2:47" s="1" customFormat="1" ht="10.35" hidden="1" customHeight="1" x14ac:dyDescent="0.2">
      <c r="B97" s="25"/>
      <c r="L97" s="25"/>
    </row>
    <row r="98" spans="2:47" s="1" customFormat="1" ht="29.25" hidden="1" customHeight="1" x14ac:dyDescent="0.2">
      <c r="B98" s="25"/>
      <c r="C98" s="104" t="s">
        <v>135</v>
      </c>
      <c r="D98" s="96"/>
      <c r="E98" s="96"/>
      <c r="F98" s="96"/>
      <c r="G98" s="96"/>
      <c r="H98" s="96"/>
      <c r="I98" s="96"/>
      <c r="J98" s="105" t="s">
        <v>136</v>
      </c>
      <c r="K98" s="96"/>
      <c r="L98" s="25"/>
    </row>
    <row r="99" spans="2:47" s="1" customFormat="1" ht="10.35" hidden="1" customHeight="1" x14ac:dyDescent="0.2">
      <c r="B99" s="25"/>
      <c r="L99" s="25"/>
    </row>
    <row r="100" spans="2:47" s="1" customFormat="1" ht="22.7" hidden="1" customHeight="1" x14ac:dyDescent="0.2">
      <c r="B100" s="25"/>
      <c r="C100" s="106" t="s">
        <v>137</v>
      </c>
      <c r="J100" s="62">
        <f>J129</f>
        <v>0</v>
      </c>
      <c r="L100" s="25"/>
      <c r="AU100" s="13" t="s">
        <v>138</v>
      </c>
    </row>
    <row r="101" spans="2:47" s="8" customFormat="1" ht="24.95" hidden="1" customHeight="1" x14ac:dyDescent="0.2">
      <c r="B101" s="107"/>
      <c r="D101" s="108" t="s">
        <v>139</v>
      </c>
      <c r="E101" s="109"/>
      <c r="F101" s="109"/>
      <c r="G101" s="109"/>
      <c r="H101" s="109"/>
      <c r="I101" s="109"/>
      <c r="J101" s="110">
        <f>J130</f>
        <v>0</v>
      </c>
      <c r="L101" s="107"/>
    </row>
    <row r="102" spans="2:47" s="9" customFormat="1" ht="20.100000000000001" hidden="1" customHeight="1" x14ac:dyDescent="0.2">
      <c r="B102" s="111"/>
      <c r="D102" s="112" t="s">
        <v>142</v>
      </c>
      <c r="E102" s="113"/>
      <c r="F102" s="113"/>
      <c r="G102" s="113"/>
      <c r="H102" s="113"/>
      <c r="I102" s="113"/>
      <c r="J102" s="114">
        <f>J131</f>
        <v>0</v>
      </c>
      <c r="L102" s="111"/>
    </row>
    <row r="103" spans="2:47" s="8" customFormat="1" ht="24.95" hidden="1" customHeight="1" x14ac:dyDescent="0.2">
      <c r="B103" s="107"/>
      <c r="D103" s="108" t="s">
        <v>895</v>
      </c>
      <c r="E103" s="109"/>
      <c r="F103" s="109"/>
      <c r="G103" s="109"/>
      <c r="H103" s="109"/>
      <c r="I103" s="109"/>
      <c r="J103" s="110">
        <f>J134</f>
        <v>0</v>
      </c>
      <c r="L103" s="107"/>
    </row>
    <row r="104" spans="2:47" s="9" customFormat="1" ht="20.100000000000001" hidden="1" customHeight="1" x14ac:dyDescent="0.2">
      <c r="B104" s="111"/>
      <c r="D104" s="112" t="s">
        <v>1993</v>
      </c>
      <c r="E104" s="113"/>
      <c r="F104" s="113"/>
      <c r="G104" s="113"/>
      <c r="H104" s="113"/>
      <c r="I104" s="113"/>
      <c r="J104" s="114">
        <f>J135</f>
        <v>0</v>
      </c>
      <c r="L104" s="111"/>
    </row>
    <row r="105" spans="2:47" s="9" customFormat="1" ht="20.100000000000001" hidden="1" customHeight="1" x14ac:dyDescent="0.2">
      <c r="B105" s="111"/>
      <c r="D105" s="112" t="s">
        <v>1994</v>
      </c>
      <c r="E105" s="113"/>
      <c r="F105" s="113"/>
      <c r="G105" s="113"/>
      <c r="H105" s="113"/>
      <c r="I105" s="113"/>
      <c r="J105" s="114">
        <f>J332</f>
        <v>0</v>
      </c>
      <c r="L105" s="111"/>
    </row>
    <row r="106" spans="2:47" s="1" customFormat="1" ht="21.75" hidden="1" customHeight="1" x14ac:dyDescent="0.2">
      <c r="B106" s="25"/>
      <c r="L106" s="25"/>
    </row>
    <row r="107" spans="2:47" s="1" customFormat="1" ht="6.95" hidden="1" customHeight="1" x14ac:dyDescent="0.2"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25"/>
    </row>
    <row r="108" spans="2:47" hidden="1" x14ac:dyDescent="0.2"/>
    <row r="109" spans="2:47" hidden="1" x14ac:dyDescent="0.2"/>
    <row r="110" spans="2:47" hidden="1" x14ac:dyDescent="0.2"/>
    <row r="111" spans="2:47" s="1" customFormat="1" ht="6.95" customHeight="1" x14ac:dyDescent="0.2">
      <c r="B111" s="42"/>
      <c r="C111" s="43"/>
      <c r="D111" s="43"/>
      <c r="E111" s="43"/>
      <c r="F111" s="43"/>
      <c r="G111" s="43"/>
      <c r="H111" s="43"/>
      <c r="I111" s="43"/>
      <c r="J111" s="43"/>
      <c r="K111" s="43"/>
      <c r="L111" s="25"/>
    </row>
    <row r="112" spans="2:47" s="1" customFormat="1" ht="24.95" customHeight="1" x14ac:dyDescent="0.2">
      <c r="B112" s="25"/>
      <c r="C112" s="17" t="s">
        <v>148</v>
      </c>
      <c r="L112" s="25"/>
    </row>
    <row r="113" spans="2:20" s="1" customFormat="1" ht="6.95" customHeight="1" x14ac:dyDescent="0.2">
      <c r="B113" s="25"/>
      <c r="L113" s="25"/>
    </row>
    <row r="114" spans="2:20" s="1" customFormat="1" ht="12" customHeight="1" x14ac:dyDescent="0.2">
      <c r="B114" s="25"/>
      <c r="C114" s="22" t="s">
        <v>13</v>
      </c>
      <c r="L114" s="25"/>
    </row>
    <row r="115" spans="2:20" s="1" customFormat="1" ht="16.5" customHeight="1" x14ac:dyDescent="0.2">
      <c r="B115" s="25"/>
      <c r="E115" s="210" t="str">
        <f>E7</f>
        <v>Bratislava III. OR PZ rekonštrukcia objektu_AKTUALNY</v>
      </c>
      <c r="F115" s="211"/>
      <c r="G115" s="211"/>
      <c r="H115" s="211"/>
      <c r="L115" s="25"/>
    </row>
    <row r="116" spans="2:20" ht="12" customHeight="1" x14ac:dyDescent="0.2">
      <c r="B116" s="16"/>
      <c r="C116" s="22" t="s">
        <v>130</v>
      </c>
      <c r="L116" s="16"/>
    </row>
    <row r="117" spans="2:20" ht="23.25" customHeight="1" x14ac:dyDescent="0.2">
      <c r="B117" s="16"/>
      <c r="E117" s="210" t="s">
        <v>131</v>
      </c>
      <c r="F117" s="184"/>
      <c r="G117" s="184"/>
      <c r="H117" s="184"/>
      <c r="L117" s="16"/>
    </row>
    <row r="118" spans="2:20" ht="12" customHeight="1" x14ac:dyDescent="0.2">
      <c r="B118" s="16"/>
      <c r="C118" s="22" t="s">
        <v>132</v>
      </c>
      <c r="L118" s="16"/>
    </row>
    <row r="119" spans="2:20" s="1" customFormat="1" ht="16.5" customHeight="1" x14ac:dyDescent="0.2">
      <c r="B119" s="25"/>
      <c r="E119" s="195" t="s">
        <v>726</v>
      </c>
      <c r="F119" s="209"/>
      <c r="G119" s="209"/>
      <c r="H119" s="209"/>
      <c r="L119" s="25"/>
    </row>
    <row r="120" spans="2:20" s="1" customFormat="1" ht="12" customHeight="1" x14ac:dyDescent="0.2">
      <c r="B120" s="25"/>
      <c r="C120" s="22" t="s">
        <v>727</v>
      </c>
      <c r="L120" s="25"/>
    </row>
    <row r="121" spans="2:20" s="1" customFormat="1" ht="16.5" customHeight="1" x14ac:dyDescent="0.2">
      <c r="B121" s="25"/>
      <c r="E121" s="196" t="str">
        <f>E13</f>
        <v xml:space="preserve">SO 01.1 d-ELI - SO 01.1 d) -SILNOPRÚD </v>
      </c>
      <c r="F121" s="209"/>
      <c r="G121" s="209"/>
      <c r="H121" s="209"/>
      <c r="L121" s="25"/>
    </row>
    <row r="122" spans="2:20" s="1" customFormat="1" ht="6.95" customHeight="1" x14ac:dyDescent="0.2">
      <c r="B122" s="25"/>
      <c r="L122" s="25"/>
    </row>
    <row r="123" spans="2:20" s="1" customFormat="1" ht="12" customHeight="1" x14ac:dyDescent="0.2">
      <c r="B123" s="25"/>
      <c r="C123" s="22" t="s">
        <v>17</v>
      </c>
      <c r="F123" s="20" t="str">
        <f>F16</f>
        <v xml:space="preserve"> </v>
      </c>
      <c r="I123" s="22" t="s">
        <v>19</v>
      </c>
      <c r="J123" s="48">
        <f>IF(J16="","",J16)</f>
        <v>45267</v>
      </c>
      <c r="L123" s="25"/>
    </row>
    <row r="124" spans="2:20" s="1" customFormat="1" ht="6.95" customHeight="1" x14ac:dyDescent="0.2">
      <c r="B124" s="25"/>
      <c r="L124" s="25"/>
    </row>
    <row r="125" spans="2:20" s="1" customFormat="1" ht="15.2" customHeight="1" x14ac:dyDescent="0.2">
      <c r="B125" s="25"/>
      <c r="C125" s="22" t="s">
        <v>20</v>
      </c>
      <c r="F125" s="20" t="str">
        <f>E19</f>
        <v xml:space="preserve"> </v>
      </c>
      <c r="I125" s="22" t="s">
        <v>24</v>
      </c>
      <c r="J125" s="23" t="str">
        <f>E25</f>
        <v xml:space="preserve"> </v>
      </c>
      <c r="L125" s="25"/>
    </row>
    <row r="126" spans="2:20" s="1" customFormat="1" ht="15.2" customHeight="1" x14ac:dyDescent="0.2">
      <c r="B126" s="25"/>
      <c r="C126" s="22" t="s">
        <v>23</v>
      </c>
      <c r="F126" s="20" t="str">
        <f>IF(E22="","",E22)</f>
        <v xml:space="preserve"> </v>
      </c>
      <c r="I126" s="22" t="s">
        <v>26</v>
      </c>
      <c r="J126" s="23" t="str">
        <f>E28</f>
        <v xml:space="preserve"> </v>
      </c>
      <c r="L126" s="25"/>
    </row>
    <row r="127" spans="2:20" s="1" customFormat="1" ht="10.35" customHeight="1" x14ac:dyDescent="0.2">
      <c r="B127" s="25"/>
      <c r="L127" s="25"/>
    </row>
    <row r="128" spans="2:20" s="10" customFormat="1" ht="29.25" customHeight="1" x14ac:dyDescent="0.2">
      <c r="B128" s="115"/>
      <c r="C128" s="116" t="s">
        <v>149</v>
      </c>
      <c r="D128" s="117" t="s">
        <v>53</v>
      </c>
      <c r="E128" s="117" t="s">
        <v>49</v>
      </c>
      <c r="F128" s="117" t="s">
        <v>50</v>
      </c>
      <c r="G128" s="117" t="s">
        <v>150</v>
      </c>
      <c r="H128" s="117" t="s">
        <v>151</v>
      </c>
      <c r="I128" s="117" t="s">
        <v>152</v>
      </c>
      <c r="J128" s="118" t="s">
        <v>136</v>
      </c>
      <c r="K128" s="119" t="s">
        <v>153</v>
      </c>
      <c r="L128" s="115"/>
      <c r="M128" s="55" t="s">
        <v>1</v>
      </c>
      <c r="N128" s="56" t="s">
        <v>32</v>
      </c>
      <c r="O128" s="56" t="s">
        <v>154</v>
      </c>
      <c r="P128" s="56" t="s">
        <v>155</v>
      </c>
      <c r="Q128" s="56" t="s">
        <v>156</v>
      </c>
      <c r="R128" s="56" t="s">
        <v>157</v>
      </c>
      <c r="S128" s="56" t="s">
        <v>158</v>
      </c>
      <c r="T128" s="57" t="s">
        <v>159</v>
      </c>
    </row>
    <row r="129" spans="2:65" s="1" customFormat="1" ht="22.7" customHeight="1" x14ac:dyDescent="0.25">
      <c r="B129" s="25"/>
      <c r="C129" s="60" t="s">
        <v>137</v>
      </c>
      <c r="J129" s="120"/>
      <c r="L129" s="25"/>
      <c r="M129" s="58"/>
      <c r="N129" s="49"/>
      <c r="O129" s="49"/>
      <c r="P129" s="121">
        <f>P130+P134</f>
        <v>0</v>
      </c>
      <c r="Q129" s="49"/>
      <c r="R129" s="121">
        <f>R130+R134</f>
        <v>3.1000000000000003E-3</v>
      </c>
      <c r="S129" s="49"/>
      <c r="T129" s="122">
        <f>T130+T134</f>
        <v>0</v>
      </c>
      <c r="AT129" s="13" t="s">
        <v>67</v>
      </c>
      <c r="AU129" s="13" t="s">
        <v>138</v>
      </c>
      <c r="BK129" s="123">
        <f>BK130+BK134</f>
        <v>0</v>
      </c>
    </row>
    <row r="130" spans="2:65" s="11" customFormat="1" ht="26.1" customHeight="1" x14ac:dyDescent="0.2">
      <c r="B130" s="124"/>
      <c r="D130" s="125" t="s">
        <v>67</v>
      </c>
      <c r="E130" s="126" t="s">
        <v>160</v>
      </c>
      <c r="F130" s="126" t="s">
        <v>161</v>
      </c>
      <c r="J130" s="127"/>
      <c r="L130" s="124"/>
      <c r="M130" s="128"/>
      <c r="P130" s="129">
        <f>P131</f>
        <v>0</v>
      </c>
      <c r="R130" s="129">
        <f>R131</f>
        <v>0</v>
      </c>
      <c r="T130" s="130">
        <f>T131</f>
        <v>0</v>
      </c>
      <c r="AR130" s="125" t="s">
        <v>75</v>
      </c>
      <c r="AT130" s="131" t="s">
        <v>67</v>
      </c>
      <c r="AU130" s="131" t="s">
        <v>68</v>
      </c>
      <c r="AY130" s="125" t="s">
        <v>162</v>
      </c>
      <c r="BK130" s="132">
        <f>BK131</f>
        <v>0</v>
      </c>
    </row>
    <row r="131" spans="2:65" s="11" customFormat="1" ht="22.7" customHeight="1" x14ac:dyDescent="0.2">
      <c r="B131" s="124"/>
      <c r="D131" s="125" t="s">
        <v>67</v>
      </c>
      <c r="E131" s="133" t="s">
        <v>192</v>
      </c>
      <c r="F131" s="133" t="s">
        <v>220</v>
      </c>
      <c r="J131" s="134"/>
      <c r="L131" s="124"/>
      <c r="M131" s="128"/>
      <c r="P131" s="129">
        <f>SUM(P132:P133)</f>
        <v>0</v>
      </c>
      <c r="R131" s="129">
        <f>SUM(R132:R133)</f>
        <v>0</v>
      </c>
      <c r="T131" s="130">
        <f>SUM(T132:T133)</f>
        <v>0</v>
      </c>
      <c r="AR131" s="125" t="s">
        <v>75</v>
      </c>
      <c r="AT131" s="131" t="s">
        <v>67</v>
      </c>
      <c r="AU131" s="131" t="s">
        <v>75</v>
      </c>
      <c r="AY131" s="125" t="s">
        <v>162</v>
      </c>
      <c r="BK131" s="132">
        <f>SUM(BK132:BK133)</f>
        <v>0</v>
      </c>
    </row>
    <row r="132" spans="2:65" s="1" customFormat="1" ht="24.2" customHeight="1" x14ac:dyDescent="0.2">
      <c r="B132" s="135"/>
      <c r="C132" s="136" t="s">
        <v>75</v>
      </c>
      <c r="D132" s="136" t="s">
        <v>164</v>
      </c>
      <c r="E132" s="137" t="s">
        <v>1995</v>
      </c>
      <c r="F132" s="138" t="s">
        <v>1996</v>
      </c>
      <c r="G132" s="139" t="s">
        <v>266</v>
      </c>
      <c r="H132" s="140">
        <v>230</v>
      </c>
      <c r="I132" s="141"/>
      <c r="J132" s="141"/>
      <c r="K132" s="142"/>
      <c r="L132" s="25"/>
      <c r="M132" s="143" t="s">
        <v>1</v>
      </c>
      <c r="N132" s="144" t="s">
        <v>34</v>
      </c>
      <c r="O132" s="145">
        <v>0</v>
      </c>
      <c r="P132" s="145">
        <f>O132*H132</f>
        <v>0</v>
      </c>
      <c r="Q132" s="145">
        <v>0</v>
      </c>
      <c r="R132" s="145">
        <f>Q132*H132</f>
        <v>0</v>
      </c>
      <c r="S132" s="145">
        <v>0</v>
      </c>
      <c r="T132" s="146">
        <f>S132*H132</f>
        <v>0</v>
      </c>
      <c r="AR132" s="147" t="s">
        <v>168</v>
      </c>
      <c r="AT132" s="147" t="s">
        <v>164</v>
      </c>
      <c r="AU132" s="147" t="s">
        <v>81</v>
      </c>
      <c r="AY132" s="13" t="s">
        <v>162</v>
      </c>
      <c r="BE132" s="148">
        <f>IF(N132="základná",J132,0)</f>
        <v>0</v>
      </c>
      <c r="BF132" s="148">
        <f>IF(N132="znížená",J132,0)</f>
        <v>0</v>
      </c>
      <c r="BG132" s="148">
        <f>IF(N132="zákl. prenesená",J132,0)</f>
        <v>0</v>
      </c>
      <c r="BH132" s="148">
        <f>IF(N132="zníž. prenesená",J132,0)</f>
        <v>0</v>
      </c>
      <c r="BI132" s="148">
        <f>IF(N132="nulová",J132,0)</f>
        <v>0</v>
      </c>
      <c r="BJ132" s="13" t="s">
        <v>81</v>
      </c>
      <c r="BK132" s="148">
        <f>ROUND(I132*H132,2)</f>
        <v>0</v>
      </c>
      <c r="BL132" s="13" t="s">
        <v>168</v>
      </c>
      <c r="BM132" s="147" t="s">
        <v>81</v>
      </c>
    </row>
    <row r="133" spans="2:65" s="1" customFormat="1" ht="33" customHeight="1" x14ac:dyDescent="0.2">
      <c r="B133" s="135"/>
      <c r="C133" s="136" t="s">
        <v>81</v>
      </c>
      <c r="D133" s="136" t="s">
        <v>164</v>
      </c>
      <c r="E133" s="137" t="s">
        <v>1997</v>
      </c>
      <c r="F133" s="138" t="s">
        <v>1998</v>
      </c>
      <c r="G133" s="139" t="s">
        <v>218</v>
      </c>
      <c r="H133" s="140">
        <v>450</v>
      </c>
      <c r="I133" s="141"/>
      <c r="J133" s="141"/>
      <c r="K133" s="142"/>
      <c r="L133" s="25"/>
      <c r="M133" s="143" t="s">
        <v>1</v>
      </c>
      <c r="N133" s="144" t="s">
        <v>34</v>
      </c>
      <c r="O133" s="145">
        <v>0</v>
      </c>
      <c r="P133" s="145">
        <f>O133*H133</f>
        <v>0</v>
      </c>
      <c r="Q133" s="145">
        <v>0</v>
      </c>
      <c r="R133" s="145">
        <f>Q133*H133</f>
        <v>0</v>
      </c>
      <c r="S133" s="145">
        <v>0</v>
      </c>
      <c r="T133" s="146">
        <f>S133*H133</f>
        <v>0</v>
      </c>
      <c r="AR133" s="147" t="s">
        <v>168</v>
      </c>
      <c r="AT133" s="147" t="s">
        <v>164</v>
      </c>
      <c r="AU133" s="147" t="s">
        <v>81</v>
      </c>
      <c r="AY133" s="13" t="s">
        <v>162</v>
      </c>
      <c r="BE133" s="148">
        <f>IF(N133="základná",J133,0)</f>
        <v>0</v>
      </c>
      <c r="BF133" s="148">
        <f>IF(N133="znížená",J133,0)</f>
        <v>0</v>
      </c>
      <c r="BG133" s="148">
        <f>IF(N133="zákl. prenesená",J133,0)</f>
        <v>0</v>
      </c>
      <c r="BH133" s="148">
        <f>IF(N133="zníž. prenesená",J133,0)</f>
        <v>0</v>
      </c>
      <c r="BI133" s="148">
        <f>IF(N133="nulová",J133,0)</f>
        <v>0</v>
      </c>
      <c r="BJ133" s="13" t="s">
        <v>81</v>
      </c>
      <c r="BK133" s="148">
        <f>ROUND(I133*H133,2)</f>
        <v>0</v>
      </c>
      <c r="BL133" s="13" t="s">
        <v>168</v>
      </c>
      <c r="BM133" s="147" t="s">
        <v>168</v>
      </c>
    </row>
    <row r="134" spans="2:65" s="11" customFormat="1" ht="26.1" customHeight="1" x14ac:dyDescent="0.2">
      <c r="B134" s="124"/>
      <c r="D134" s="125" t="s">
        <v>67</v>
      </c>
      <c r="E134" s="126" t="s">
        <v>268</v>
      </c>
      <c r="F134" s="126" t="s">
        <v>1123</v>
      </c>
      <c r="J134" s="127"/>
      <c r="L134" s="124"/>
      <c r="M134" s="128"/>
      <c r="P134" s="129">
        <f>P135+P332</f>
        <v>0</v>
      </c>
      <c r="R134" s="129">
        <f>R135+R332</f>
        <v>3.1000000000000003E-3</v>
      </c>
      <c r="T134" s="130">
        <f>T135+T332</f>
        <v>0</v>
      </c>
      <c r="AR134" s="125" t="s">
        <v>94</v>
      </c>
      <c r="AT134" s="131" t="s">
        <v>67</v>
      </c>
      <c r="AU134" s="131" t="s">
        <v>68</v>
      </c>
      <c r="AY134" s="125" t="s">
        <v>162</v>
      </c>
      <c r="BK134" s="132">
        <f>BK135+BK332</f>
        <v>0</v>
      </c>
    </row>
    <row r="135" spans="2:65" s="11" customFormat="1" ht="22.7" customHeight="1" x14ac:dyDescent="0.2">
      <c r="B135" s="124"/>
      <c r="D135" s="125" t="s">
        <v>67</v>
      </c>
      <c r="E135" s="133" t="s">
        <v>1999</v>
      </c>
      <c r="F135" s="133" t="s">
        <v>2000</v>
      </c>
      <c r="J135" s="134"/>
      <c r="L135" s="124"/>
      <c r="M135" s="128"/>
      <c r="P135" s="129">
        <f>SUM(P136:P331)</f>
        <v>0</v>
      </c>
      <c r="R135" s="129">
        <f>SUM(R136:R331)</f>
        <v>3.1000000000000003E-3</v>
      </c>
      <c r="T135" s="130">
        <f>SUM(T136:T331)</f>
        <v>0</v>
      </c>
      <c r="AR135" s="125" t="s">
        <v>94</v>
      </c>
      <c r="AT135" s="131" t="s">
        <v>67</v>
      </c>
      <c r="AU135" s="131" t="s">
        <v>75</v>
      </c>
      <c r="AY135" s="125" t="s">
        <v>162</v>
      </c>
      <c r="BK135" s="132">
        <f>SUM(BK136:BK331)</f>
        <v>0</v>
      </c>
    </row>
    <row r="136" spans="2:65" s="1" customFormat="1" ht="24.2" customHeight="1" x14ac:dyDescent="0.2">
      <c r="B136" s="135"/>
      <c r="C136" s="136" t="s">
        <v>94</v>
      </c>
      <c r="D136" s="136" t="s">
        <v>164</v>
      </c>
      <c r="E136" s="137" t="s">
        <v>2001</v>
      </c>
      <c r="F136" s="138" t="s">
        <v>2002</v>
      </c>
      <c r="G136" s="139" t="s">
        <v>218</v>
      </c>
      <c r="H136" s="140">
        <v>150</v>
      </c>
      <c r="I136" s="141"/>
      <c r="J136" s="141"/>
      <c r="K136" s="142"/>
      <c r="L136" s="25"/>
      <c r="M136" s="143" t="s">
        <v>1</v>
      </c>
      <c r="N136" s="144" t="s">
        <v>34</v>
      </c>
      <c r="O136" s="145">
        <v>0</v>
      </c>
      <c r="P136" s="145">
        <f t="shared" ref="P136:P167" si="0">O136*H136</f>
        <v>0</v>
      </c>
      <c r="Q136" s="145">
        <v>0</v>
      </c>
      <c r="R136" s="145">
        <f t="shared" ref="R136:R167" si="1">Q136*H136</f>
        <v>0</v>
      </c>
      <c r="S136" s="145">
        <v>0</v>
      </c>
      <c r="T136" s="146">
        <f t="shared" ref="T136:T167" si="2">S136*H136</f>
        <v>0</v>
      </c>
      <c r="AR136" s="147" t="s">
        <v>278</v>
      </c>
      <c r="AT136" s="147" t="s">
        <v>164</v>
      </c>
      <c r="AU136" s="147" t="s">
        <v>81</v>
      </c>
      <c r="AY136" s="13" t="s">
        <v>162</v>
      </c>
      <c r="BE136" s="148">
        <f t="shared" ref="BE136:BE167" si="3">IF(N136="základná",J136,0)</f>
        <v>0</v>
      </c>
      <c r="BF136" s="148">
        <f t="shared" ref="BF136:BF167" si="4">IF(N136="znížená",J136,0)</f>
        <v>0</v>
      </c>
      <c r="BG136" s="148">
        <f t="shared" ref="BG136:BG167" si="5">IF(N136="zákl. prenesená",J136,0)</f>
        <v>0</v>
      </c>
      <c r="BH136" s="148">
        <f t="shared" ref="BH136:BH167" si="6">IF(N136="zníž. prenesená",J136,0)</f>
        <v>0</v>
      </c>
      <c r="BI136" s="148">
        <f t="shared" ref="BI136:BI167" si="7">IF(N136="nulová",J136,0)</f>
        <v>0</v>
      </c>
      <c r="BJ136" s="13" t="s">
        <v>81</v>
      </c>
      <c r="BK136" s="148">
        <f t="shared" ref="BK136:BK167" si="8">ROUND(I136*H136,2)</f>
        <v>0</v>
      </c>
      <c r="BL136" s="13" t="s">
        <v>278</v>
      </c>
      <c r="BM136" s="147" t="s">
        <v>169</v>
      </c>
    </row>
    <row r="137" spans="2:65" s="1" customFormat="1" ht="21.75" customHeight="1" x14ac:dyDescent="0.2">
      <c r="B137" s="135"/>
      <c r="C137" s="149" t="s">
        <v>168</v>
      </c>
      <c r="D137" s="149" t="s">
        <v>268</v>
      </c>
      <c r="E137" s="150" t="s">
        <v>2003</v>
      </c>
      <c r="F137" s="151" t="s">
        <v>2004</v>
      </c>
      <c r="G137" s="152" t="s">
        <v>218</v>
      </c>
      <c r="H137" s="153">
        <v>150</v>
      </c>
      <c r="I137" s="154"/>
      <c r="J137" s="154"/>
      <c r="K137" s="155"/>
      <c r="L137" s="156"/>
      <c r="M137" s="157" t="s">
        <v>1</v>
      </c>
      <c r="N137" s="158" t="s">
        <v>34</v>
      </c>
      <c r="O137" s="145">
        <v>0</v>
      </c>
      <c r="P137" s="145">
        <f t="shared" si="0"/>
        <v>0</v>
      </c>
      <c r="Q137" s="145">
        <v>0</v>
      </c>
      <c r="R137" s="145">
        <f t="shared" si="1"/>
        <v>0</v>
      </c>
      <c r="S137" s="145">
        <v>0</v>
      </c>
      <c r="T137" s="146">
        <f t="shared" si="2"/>
        <v>0</v>
      </c>
      <c r="AR137" s="147" t="s">
        <v>1132</v>
      </c>
      <c r="AT137" s="147" t="s">
        <v>268</v>
      </c>
      <c r="AU137" s="147" t="s">
        <v>81</v>
      </c>
      <c r="AY137" s="13" t="s">
        <v>162</v>
      </c>
      <c r="BE137" s="148">
        <f t="shared" si="3"/>
        <v>0</v>
      </c>
      <c r="BF137" s="148">
        <f t="shared" si="4"/>
        <v>0</v>
      </c>
      <c r="BG137" s="148">
        <f t="shared" si="5"/>
        <v>0</v>
      </c>
      <c r="BH137" s="148">
        <f t="shared" si="6"/>
        <v>0</v>
      </c>
      <c r="BI137" s="148">
        <f t="shared" si="7"/>
        <v>0</v>
      </c>
      <c r="BJ137" s="13" t="s">
        <v>81</v>
      </c>
      <c r="BK137" s="148">
        <f t="shared" si="8"/>
        <v>0</v>
      </c>
      <c r="BL137" s="13" t="s">
        <v>278</v>
      </c>
      <c r="BM137" s="147" t="s">
        <v>177</v>
      </c>
    </row>
    <row r="138" spans="2:65" s="1" customFormat="1" ht="16.5" customHeight="1" x14ac:dyDescent="0.2">
      <c r="B138" s="135"/>
      <c r="C138" s="136" t="s">
        <v>178</v>
      </c>
      <c r="D138" s="136" t="s">
        <v>164</v>
      </c>
      <c r="E138" s="137" t="s">
        <v>2005</v>
      </c>
      <c r="F138" s="138" t="s">
        <v>2006</v>
      </c>
      <c r="G138" s="139" t="s">
        <v>218</v>
      </c>
      <c r="H138" s="140">
        <v>1800</v>
      </c>
      <c r="I138" s="141"/>
      <c r="J138" s="141"/>
      <c r="K138" s="142"/>
      <c r="L138" s="25"/>
      <c r="M138" s="143" t="s">
        <v>1</v>
      </c>
      <c r="N138" s="144" t="s">
        <v>34</v>
      </c>
      <c r="O138" s="145">
        <v>0</v>
      </c>
      <c r="P138" s="145">
        <f t="shared" si="0"/>
        <v>0</v>
      </c>
      <c r="Q138" s="145">
        <v>0</v>
      </c>
      <c r="R138" s="145">
        <f t="shared" si="1"/>
        <v>0</v>
      </c>
      <c r="S138" s="145">
        <v>0</v>
      </c>
      <c r="T138" s="146">
        <f t="shared" si="2"/>
        <v>0</v>
      </c>
      <c r="AR138" s="147" t="s">
        <v>278</v>
      </c>
      <c r="AT138" s="147" t="s">
        <v>164</v>
      </c>
      <c r="AU138" s="147" t="s">
        <v>81</v>
      </c>
      <c r="AY138" s="13" t="s">
        <v>162</v>
      </c>
      <c r="BE138" s="148">
        <f t="shared" si="3"/>
        <v>0</v>
      </c>
      <c r="BF138" s="148">
        <f t="shared" si="4"/>
        <v>0</v>
      </c>
      <c r="BG138" s="148">
        <f t="shared" si="5"/>
        <v>0</v>
      </c>
      <c r="BH138" s="148">
        <f t="shared" si="6"/>
        <v>0</v>
      </c>
      <c r="BI138" s="148">
        <f t="shared" si="7"/>
        <v>0</v>
      </c>
      <c r="BJ138" s="13" t="s">
        <v>81</v>
      </c>
      <c r="BK138" s="148">
        <f t="shared" si="8"/>
        <v>0</v>
      </c>
      <c r="BL138" s="13" t="s">
        <v>278</v>
      </c>
      <c r="BM138" s="147" t="s">
        <v>181</v>
      </c>
    </row>
    <row r="139" spans="2:65" s="1" customFormat="1" ht="24.2" customHeight="1" x14ac:dyDescent="0.2">
      <c r="B139" s="135"/>
      <c r="C139" s="149" t="s">
        <v>169</v>
      </c>
      <c r="D139" s="149" t="s">
        <v>268</v>
      </c>
      <c r="E139" s="150" t="s">
        <v>2007</v>
      </c>
      <c r="F139" s="151" t="s">
        <v>2008</v>
      </c>
      <c r="G139" s="152" t="s">
        <v>218</v>
      </c>
      <c r="H139" s="153">
        <v>1800</v>
      </c>
      <c r="I139" s="154"/>
      <c r="J139" s="154"/>
      <c r="K139" s="155"/>
      <c r="L139" s="156"/>
      <c r="M139" s="157" t="s">
        <v>1</v>
      </c>
      <c r="N139" s="158" t="s">
        <v>34</v>
      </c>
      <c r="O139" s="145">
        <v>0</v>
      </c>
      <c r="P139" s="145">
        <f t="shared" si="0"/>
        <v>0</v>
      </c>
      <c r="Q139" s="145">
        <v>0</v>
      </c>
      <c r="R139" s="145">
        <f t="shared" si="1"/>
        <v>0</v>
      </c>
      <c r="S139" s="145">
        <v>0</v>
      </c>
      <c r="T139" s="146">
        <f t="shared" si="2"/>
        <v>0</v>
      </c>
      <c r="AR139" s="147" t="s">
        <v>1132</v>
      </c>
      <c r="AT139" s="147" t="s">
        <v>268</v>
      </c>
      <c r="AU139" s="147" t="s">
        <v>81</v>
      </c>
      <c r="AY139" s="13" t="s">
        <v>162</v>
      </c>
      <c r="BE139" s="148">
        <f t="shared" si="3"/>
        <v>0</v>
      </c>
      <c r="BF139" s="148">
        <f t="shared" si="4"/>
        <v>0</v>
      </c>
      <c r="BG139" s="148">
        <f t="shared" si="5"/>
        <v>0</v>
      </c>
      <c r="BH139" s="148">
        <f t="shared" si="6"/>
        <v>0</v>
      </c>
      <c r="BI139" s="148">
        <f t="shared" si="7"/>
        <v>0</v>
      </c>
      <c r="BJ139" s="13" t="s">
        <v>81</v>
      </c>
      <c r="BK139" s="148">
        <f t="shared" si="8"/>
        <v>0</v>
      </c>
      <c r="BL139" s="13" t="s">
        <v>278</v>
      </c>
      <c r="BM139" s="147" t="s">
        <v>184</v>
      </c>
    </row>
    <row r="140" spans="2:65" s="1" customFormat="1" ht="24.2" customHeight="1" x14ac:dyDescent="0.2">
      <c r="B140" s="135"/>
      <c r="C140" s="149" t="s">
        <v>185</v>
      </c>
      <c r="D140" s="149" t="s">
        <v>268</v>
      </c>
      <c r="E140" s="150" t="s">
        <v>2009</v>
      </c>
      <c r="F140" s="151" t="s">
        <v>2010</v>
      </c>
      <c r="G140" s="152" t="s">
        <v>266</v>
      </c>
      <c r="H140" s="153">
        <v>720</v>
      </c>
      <c r="I140" s="154"/>
      <c r="J140" s="154"/>
      <c r="K140" s="155"/>
      <c r="L140" s="156"/>
      <c r="M140" s="157" t="s">
        <v>1</v>
      </c>
      <c r="N140" s="158" t="s">
        <v>34</v>
      </c>
      <c r="O140" s="145">
        <v>0</v>
      </c>
      <c r="P140" s="145">
        <f t="shared" si="0"/>
        <v>0</v>
      </c>
      <c r="Q140" s="145">
        <v>0</v>
      </c>
      <c r="R140" s="145">
        <f t="shared" si="1"/>
        <v>0</v>
      </c>
      <c r="S140" s="145">
        <v>0</v>
      </c>
      <c r="T140" s="146">
        <f t="shared" si="2"/>
        <v>0</v>
      </c>
      <c r="AR140" s="147" t="s">
        <v>1132</v>
      </c>
      <c r="AT140" s="147" t="s">
        <v>268</v>
      </c>
      <c r="AU140" s="147" t="s">
        <v>81</v>
      </c>
      <c r="AY140" s="13" t="s">
        <v>162</v>
      </c>
      <c r="BE140" s="148">
        <f t="shared" si="3"/>
        <v>0</v>
      </c>
      <c r="BF140" s="148">
        <f t="shared" si="4"/>
        <v>0</v>
      </c>
      <c r="BG140" s="148">
        <f t="shared" si="5"/>
        <v>0</v>
      </c>
      <c r="BH140" s="148">
        <f t="shared" si="6"/>
        <v>0</v>
      </c>
      <c r="BI140" s="148">
        <f t="shared" si="7"/>
        <v>0</v>
      </c>
      <c r="BJ140" s="13" t="s">
        <v>81</v>
      </c>
      <c r="BK140" s="148">
        <f t="shared" si="8"/>
        <v>0</v>
      </c>
      <c r="BL140" s="13" t="s">
        <v>278</v>
      </c>
      <c r="BM140" s="147" t="s">
        <v>188</v>
      </c>
    </row>
    <row r="141" spans="2:65" s="1" customFormat="1" ht="24.2" customHeight="1" x14ac:dyDescent="0.2">
      <c r="B141" s="135"/>
      <c r="C141" s="149" t="s">
        <v>177</v>
      </c>
      <c r="D141" s="149" t="s">
        <v>268</v>
      </c>
      <c r="E141" s="150" t="s">
        <v>2011</v>
      </c>
      <c r="F141" s="151" t="s">
        <v>2012</v>
      </c>
      <c r="G141" s="152" t="s">
        <v>218</v>
      </c>
      <c r="H141" s="153">
        <v>1800</v>
      </c>
      <c r="I141" s="154"/>
      <c r="J141" s="154"/>
      <c r="K141" s="155"/>
      <c r="L141" s="156"/>
      <c r="M141" s="157" t="s">
        <v>1</v>
      </c>
      <c r="N141" s="158" t="s">
        <v>34</v>
      </c>
      <c r="O141" s="145">
        <v>0</v>
      </c>
      <c r="P141" s="145">
        <f t="shared" si="0"/>
        <v>0</v>
      </c>
      <c r="Q141" s="145">
        <v>0</v>
      </c>
      <c r="R141" s="145">
        <f t="shared" si="1"/>
        <v>0</v>
      </c>
      <c r="S141" s="145">
        <v>0</v>
      </c>
      <c r="T141" s="146">
        <f t="shared" si="2"/>
        <v>0</v>
      </c>
      <c r="AR141" s="147" t="s">
        <v>1132</v>
      </c>
      <c r="AT141" s="147" t="s">
        <v>268</v>
      </c>
      <c r="AU141" s="147" t="s">
        <v>81</v>
      </c>
      <c r="AY141" s="13" t="s">
        <v>162</v>
      </c>
      <c r="BE141" s="148">
        <f t="shared" si="3"/>
        <v>0</v>
      </c>
      <c r="BF141" s="148">
        <f t="shared" si="4"/>
        <v>0</v>
      </c>
      <c r="BG141" s="148">
        <f t="shared" si="5"/>
        <v>0</v>
      </c>
      <c r="BH141" s="148">
        <f t="shared" si="6"/>
        <v>0</v>
      </c>
      <c r="BI141" s="148">
        <f t="shared" si="7"/>
        <v>0</v>
      </c>
      <c r="BJ141" s="13" t="s">
        <v>81</v>
      </c>
      <c r="BK141" s="148">
        <f t="shared" si="8"/>
        <v>0</v>
      </c>
      <c r="BL141" s="13" t="s">
        <v>278</v>
      </c>
      <c r="BM141" s="147" t="s">
        <v>191</v>
      </c>
    </row>
    <row r="142" spans="2:65" s="1" customFormat="1" ht="33" customHeight="1" x14ac:dyDescent="0.2">
      <c r="B142" s="135"/>
      <c r="C142" s="149" t="s">
        <v>192</v>
      </c>
      <c r="D142" s="149" t="s">
        <v>268</v>
      </c>
      <c r="E142" s="150" t="s">
        <v>2013</v>
      </c>
      <c r="F142" s="151" t="s">
        <v>2014</v>
      </c>
      <c r="G142" s="152" t="s">
        <v>266</v>
      </c>
      <c r="H142" s="153">
        <v>906</v>
      </c>
      <c r="I142" s="154"/>
      <c r="J142" s="154"/>
      <c r="K142" s="155"/>
      <c r="L142" s="156"/>
      <c r="M142" s="157" t="s">
        <v>1</v>
      </c>
      <c r="N142" s="158" t="s">
        <v>34</v>
      </c>
      <c r="O142" s="145">
        <v>0</v>
      </c>
      <c r="P142" s="145">
        <f t="shared" si="0"/>
        <v>0</v>
      </c>
      <c r="Q142" s="145">
        <v>0</v>
      </c>
      <c r="R142" s="145">
        <f t="shared" si="1"/>
        <v>0</v>
      </c>
      <c r="S142" s="145">
        <v>0</v>
      </c>
      <c r="T142" s="146">
        <f t="shared" si="2"/>
        <v>0</v>
      </c>
      <c r="AR142" s="147" t="s">
        <v>1132</v>
      </c>
      <c r="AT142" s="147" t="s">
        <v>268</v>
      </c>
      <c r="AU142" s="147" t="s">
        <v>81</v>
      </c>
      <c r="AY142" s="13" t="s">
        <v>162</v>
      </c>
      <c r="BE142" s="148">
        <f t="shared" si="3"/>
        <v>0</v>
      </c>
      <c r="BF142" s="148">
        <f t="shared" si="4"/>
        <v>0</v>
      </c>
      <c r="BG142" s="148">
        <f t="shared" si="5"/>
        <v>0</v>
      </c>
      <c r="BH142" s="148">
        <f t="shared" si="6"/>
        <v>0</v>
      </c>
      <c r="BI142" s="148">
        <f t="shared" si="7"/>
        <v>0</v>
      </c>
      <c r="BJ142" s="13" t="s">
        <v>81</v>
      </c>
      <c r="BK142" s="148">
        <f t="shared" si="8"/>
        <v>0</v>
      </c>
      <c r="BL142" s="13" t="s">
        <v>278</v>
      </c>
      <c r="BM142" s="147" t="s">
        <v>195</v>
      </c>
    </row>
    <row r="143" spans="2:65" s="1" customFormat="1" ht="24.2" customHeight="1" x14ac:dyDescent="0.2">
      <c r="B143" s="135"/>
      <c r="C143" s="149" t="s">
        <v>181</v>
      </c>
      <c r="D143" s="149" t="s">
        <v>268</v>
      </c>
      <c r="E143" s="150" t="s">
        <v>2015</v>
      </c>
      <c r="F143" s="151" t="s">
        <v>2016</v>
      </c>
      <c r="G143" s="152" t="s">
        <v>266</v>
      </c>
      <c r="H143" s="153">
        <v>906</v>
      </c>
      <c r="I143" s="154"/>
      <c r="J143" s="154"/>
      <c r="K143" s="155"/>
      <c r="L143" s="156"/>
      <c r="M143" s="157" t="s">
        <v>1</v>
      </c>
      <c r="N143" s="158" t="s">
        <v>34</v>
      </c>
      <c r="O143" s="145">
        <v>0</v>
      </c>
      <c r="P143" s="145">
        <f t="shared" si="0"/>
        <v>0</v>
      </c>
      <c r="Q143" s="145">
        <v>0</v>
      </c>
      <c r="R143" s="145">
        <f t="shared" si="1"/>
        <v>0</v>
      </c>
      <c r="S143" s="145">
        <v>0</v>
      </c>
      <c r="T143" s="146">
        <f t="shared" si="2"/>
        <v>0</v>
      </c>
      <c r="AR143" s="147" t="s">
        <v>1132</v>
      </c>
      <c r="AT143" s="147" t="s">
        <v>268</v>
      </c>
      <c r="AU143" s="147" t="s">
        <v>81</v>
      </c>
      <c r="AY143" s="13" t="s">
        <v>162</v>
      </c>
      <c r="BE143" s="148">
        <f t="shared" si="3"/>
        <v>0</v>
      </c>
      <c r="BF143" s="148">
        <f t="shared" si="4"/>
        <v>0</v>
      </c>
      <c r="BG143" s="148">
        <f t="shared" si="5"/>
        <v>0</v>
      </c>
      <c r="BH143" s="148">
        <f t="shared" si="6"/>
        <v>0</v>
      </c>
      <c r="BI143" s="148">
        <f t="shared" si="7"/>
        <v>0</v>
      </c>
      <c r="BJ143" s="13" t="s">
        <v>81</v>
      </c>
      <c r="BK143" s="148">
        <f t="shared" si="8"/>
        <v>0</v>
      </c>
      <c r="BL143" s="13" t="s">
        <v>278</v>
      </c>
      <c r="BM143" s="147" t="s">
        <v>7</v>
      </c>
    </row>
    <row r="144" spans="2:65" s="1" customFormat="1" ht="16.5" customHeight="1" x14ac:dyDescent="0.2">
      <c r="B144" s="135"/>
      <c r="C144" s="149" t="s">
        <v>198</v>
      </c>
      <c r="D144" s="149" t="s">
        <v>268</v>
      </c>
      <c r="E144" s="150" t="s">
        <v>2017</v>
      </c>
      <c r="F144" s="151" t="s">
        <v>2018</v>
      </c>
      <c r="G144" s="152" t="s">
        <v>266</v>
      </c>
      <c r="H144" s="153">
        <v>3600</v>
      </c>
      <c r="I144" s="154"/>
      <c r="J144" s="154"/>
      <c r="K144" s="155"/>
      <c r="L144" s="156"/>
      <c r="M144" s="157" t="s">
        <v>1</v>
      </c>
      <c r="N144" s="158" t="s">
        <v>34</v>
      </c>
      <c r="O144" s="145">
        <v>0</v>
      </c>
      <c r="P144" s="145">
        <f t="shared" si="0"/>
        <v>0</v>
      </c>
      <c r="Q144" s="145">
        <v>0</v>
      </c>
      <c r="R144" s="145">
        <f t="shared" si="1"/>
        <v>0</v>
      </c>
      <c r="S144" s="145">
        <v>0</v>
      </c>
      <c r="T144" s="146">
        <f t="shared" si="2"/>
        <v>0</v>
      </c>
      <c r="AR144" s="147" t="s">
        <v>1132</v>
      </c>
      <c r="AT144" s="147" t="s">
        <v>268</v>
      </c>
      <c r="AU144" s="147" t="s">
        <v>81</v>
      </c>
      <c r="AY144" s="13" t="s">
        <v>162</v>
      </c>
      <c r="BE144" s="148">
        <f t="shared" si="3"/>
        <v>0</v>
      </c>
      <c r="BF144" s="148">
        <f t="shared" si="4"/>
        <v>0</v>
      </c>
      <c r="BG144" s="148">
        <f t="shared" si="5"/>
        <v>0</v>
      </c>
      <c r="BH144" s="148">
        <f t="shared" si="6"/>
        <v>0</v>
      </c>
      <c r="BI144" s="148">
        <f t="shared" si="7"/>
        <v>0</v>
      </c>
      <c r="BJ144" s="13" t="s">
        <v>81</v>
      </c>
      <c r="BK144" s="148">
        <f t="shared" si="8"/>
        <v>0</v>
      </c>
      <c r="BL144" s="13" t="s">
        <v>278</v>
      </c>
      <c r="BM144" s="147" t="s">
        <v>201</v>
      </c>
    </row>
    <row r="145" spans="2:65" s="1" customFormat="1" ht="24.2" customHeight="1" x14ac:dyDescent="0.2">
      <c r="B145" s="135"/>
      <c r="C145" s="149" t="s">
        <v>198</v>
      </c>
      <c r="D145" s="149" t="s">
        <v>268</v>
      </c>
      <c r="E145" s="150" t="s">
        <v>2019</v>
      </c>
      <c r="F145" s="151" t="s">
        <v>2020</v>
      </c>
      <c r="G145" s="152" t="s">
        <v>266</v>
      </c>
      <c r="H145" s="153">
        <v>535</v>
      </c>
      <c r="I145" s="154"/>
      <c r="J145" s="154"/>
      <c r="K145" s="155"/>
      <c r="L145" s="156"/>
      <c r="M145" s="157" t="s">
        <v>1</v>
      </c>
      <c r="N145" s="158" t="s">
        <v>34</v>
      </c>
      <c r="O145" s="145">
        <v>0</v>
      </c>
      <c r="P145" s="145">
        <f t="shared" si="0"/>
        <v>0</v>
      </c>
      <c r="Q145" s="145">
        <v>0</v>
      </c>
      <c r="R145" s="145">
        <f t="shared" si="1"/>
        <v>0</v>
      </c>
      <c r="S145" s="145">
        <v>0</v>
      </c>
      <c r="T145" s="146">
        <f t="shared" si="2"/>
        <v>0</v>
      </c>
      <c r="AR145" s="147" t="s">
        <v>1132</v>
      </c>
      <c r="AT145" s="147" t="s">
        <v>268</v>
      </c>
      <c r="AU145" s="147" t="s">
        <v>81</v>
      </c>
      <c r="AY145" s="13" t="s">
        <v>162</v>
      </c>
      <c r="BE145" s="148">
        <f t="shared" si="3"/>
        <v>0</v>
      </c>
      <c r="BF145" s="148">
        <f t="shared" si="4"/>
        <v>0</v>
      </c>
      <c r="BG145" s="148">
        <f t="shared" si="5"/>
        <v>0</v>
      </c>
      <c r="BH145" s="148">
        <f t="shared" si="6"/>
        <v>0</v>
      </c>
      <c r="BI145" s="148">
        <f t="shared" si="7"/>
        <v>0</v>
      </c>
      <c r="BJ145" s="13" t="s">
        <v>81</v>
      </c>
      <c r="BK145" s="148">
        <f t="shared" si="8"/>
        <v>0</v>
      </c>
      <c r="BL145" s="13" t="s">
        <v>278</v>
      </c>
      <c r="BM145" s="147" t="s">
        <v>2021</v>
      </c>
    </row>
    <row r="146" spans="2:65" s="1" customFormat="1" ht="24.2" customHeight="1" x14ac:dyDescent="0.2">
      <c r="B146" s="135"/>
      <c r="C146" s="149" t="s">
        <v>198</v>
      </c>
      <c r="D146" s="149" t="s">
        <v>268</v>
      </c>
      <c r="E146" s="150" t="s">
        <v>2022</v>
      </c>
      <c r="F146" s="151" t="s">
        <v>2023</v>
      </c>
      <c r="G146" s="152" t="s">
        <v>266</v>
      </c>
      <c r="H146" s="153">
        <v>31</v>
      </c>
      <c r="I146" s="154"/>
      <c r="J146" s="154"/>
      <c r="K146" s="155"/>
      <c r="L146" s="156"/>
      <c r="M146" s="157" t="s">
        <v>1</v>
      </c>
      <c r="N146" s="158" t="s">
        <v>34</v>
      </c>
      <c r="O146" s="145">
        <v>0</v>
      </c>
      <c r="P146" s="145">
        <f t="shared" si="0"/>
        <v>0</v>
      </c>
      <c r="Q146" s="145">
        <v>0</v>
      </c>
      <c r="R146" s="145">
        <f t="shared" si="1"/>
        <v>0</v>
      </c>
      <c r="S146" s="145">
        <v>0</v>
      </c>
      <c r="T146" s="146">
        <f t="shared" si="2"/>
        <v>0</v>
      </c>
      <c r="AR146" s="147" t="s">
        <v>1132</v>
      </c>
      <c r="AT146" s="147" t="s">
        <v>268</v>
      </c>
      <c r="AU146" s="147" t="s">
        <v>81</v>
      </c>
      <c r="AY146" s="13" t="s">
        <v>162</v>
      </c>
      <c r="BE146" s="148">
        <f t="shared" si="3"/>
        <v>0</v>
      </c>
      <c r="BF146" s="148">
        <f t="shared" si="4"/>
        <v>0</v>
      </c>
      <c r="BG146" s="148">
        <f t="shared" si="5"/>
        <v>0</v>
      </c>
      <c r="BH146" s="148">
        <f t="shared" si="6"/>
        <v>0</v>
      </c>
      <c r="BI146" s="148">
        <f t="shared" si="7"/>
        <v>0</v>
      </c>
      <c r="BJ146" s="13" t="s">
        <v>81</v>
      </c>
      <c r="BK146" s="148">
        <f t="shared" si="8"/>
        <v>0</v>
      </c>
      <c r="BL146" s="13" t="s">
        <v>278</v>
      </c>
      <c r="BM146" s="147" t="s">
        <v>2024</v>
      </c>
    </row>
    <row r="147" spans="2:65" s="1" customFormat="1" ht="24.2" customHeight="1" x14ac:dyDescent="0.2">
      <c r="B147" s="135"/>
      <c r="C147" s="149" t="s">
        <v>198</v>
      </c>
      <c r="D147" s="149" t="s">
        <v>268</v>
      </c>
      <c r="E147" s="150" t="s">
        <v>2025</v>
      </c>
      <c r="F147" s="151" t="s">
        <v>2026</v>
      </c>
      <c r="G147" s="152" t="s">
        <v>266</v>
      </c>
      <c r="H147" s="153">
        <v>31</v>
      </c>
      <c r="I147" s="154"/>
      <c r="J147" s="154"/>
      <c r="K147" s="155"/>
      <c r="L147" s="156"/>
      <c r="M147" s="157" t="s">
        <v>1</v>
      </c>
      <c r="N147" s="158" t="s">
        <v>34</v>
      </c>
      <c r="O147" s="145">
        <v>0</v>
      </c>
      <c r="P147" s="145">
        <f t="shared" si="0"/>
        <v>0</v>
      </c>
      <c r="Q147" s="145">
        <v>1E-4</v>
      </c>
      <c r="R147" s="145">
        <f t="shared" si="1"/>
        <v>3.1000000000000003E-3</v>
      </c>
      <c r="S147" s="145">
        <v>0</v>
      </c>
      <c r="T147" s="146">
        <f t="shared" si="2"/>
        <v>0</v>
      </c>
      <c r="AR147" s="147" t="s">
        <v>1132</v>
      </c>
      <c r="AT147" s="147" t="s">
        <v>268</v>
      </c>
      <c r="AU147" s="147" t="s">
        <v>81</v>
      </c>
      <c r="AY147" s="13" t="s">
        <v>162</v>
      </c>
      <c r="BE147" s="148">
        <f t="shared" si="3"/>
        <v>0</v>
      </c>
      <c r="BF147" s="148">
        <f t="shared" si="4"/>
        <v>0</v>
      </c>
      <c r="BG147" s="148">
        <f t="shared" si="5"/>
        <v>0</v>
      </c>
      <c r="BH147" s="148">
        <f t="shared" si="6"/>
        <v>0</v>
      </c>
      <c r="BI147" s="148">
        <f t="shared" si="7"/>
        <v>0</v>
      </c>
      <c r="BJ147" s="13" t="s">
        <v>81</v>
      </c>
      <c r="BK147" s="148">
        <f t="shared" si="8"/>
        <v>0</v>
      </c>
      <c r="BL147" s="13" t="s">
        <v>278</v>
      </c>
      <c r="BM147" s="147" t="s">
        <v>2027</v>
      </c>
    </row>
    <row r="148" spans="2:65" s="1" customFormat="1" ht="24.2" customHeight="1" x14ac:dyDescent="0.2">
      <c r="B148" s="135"/>
      <c r="C148" s="136" t="s">
        <v>184</v>
      </c>
      <c r="D148" s="136" t="s">
        <v>164</v>
      </c>
      <c r="E148" s="137" t="s">
        <v>2028</v>
      </c>
      <c r="F148" s="138" t="s">
        <v>2029</v>
      </c>
      <c r="G148" s="139" t="s">
        <v>218</v>
      </c>
      <c r="H148" s="140">
        <v>400</v>
      </c>
      <c r="I148" s="141"/>
      <c r="J148" s="141"/>
      <c r="K148" s="142"/>
      <c r="L148" s="25"/>
      <c r="M148" s="143" t="s">
        <v>1</v>
      </c>
      <c r="N148" s="144" t="s">
        <v>34</v>
      </c>
      <c r="O148" s="145">
        <v>0</v>
      </c>
      <c r="P148" s="145">
        <f t="shared" si="0"/>
        <v>0</v>
      </c>
      <c r="Q148" s="145">
        <v>0</v>
      </c>
      <c r="R148" s="145">
        <f t="shared" si="1"/>
        <v>0</v>
      </c>
      <c r="S148" s="145">
        <v>0</v>
      </c>
      <c r="T148" s="146">
        <f t="shared" si="2"/>
        <v>0</v>
      </c>
      <c r="AR148" s="147" t="s">
        <v>278</v>
      </c>
      <c r="AT148" s="147" t="s">
        <v>164</v>
      </c>
      <c r="AU148" s="147" t="s">
        <v>81</v>
      </c>
      <c r="AY148" s="13" t="s">
        <v>162</v>
      </c>
      <c r="BE148" s="148">
        <f t="shared" si="3"/>
        <v>0</v>
      </c>
      <c r="BF148" s="148">
        <f t="shared" si="4"/>
        <v>0</v>
      </c>
      <c r="BG148" s="148">
        <f t="shared" si="5"/>
        <v>0</v>
      </c>
      <c r="BH148" s="148">
        <f t="shared" si="6"/>
        <v>0</v>
      </c>
      <c r="BI148" s="148">
        <f t="shared" si="7"/>
        <v>0</v>
      </c>
      <c r="BJ148" s="13" t="s">
        <v>81</v>
      </c>
      <c r="BK148" s="148">
        <f t="shared" si="8"/>
        <v>0</v>
      </c>
      <c r="BL148" s="13" t="s">
        <v>278</v>
      </c>
      <c r="BM148" s="147" t="s">
        <v>204</v>
      </c>
    </row>
    <row r="149" spans="2:65" s="1" customFormat="1" ht="24.2" customHeight="1" x14ac:dyDescent="0.2">
      <c r="B149" s="135"/>
      <c r="C149" s="149" t="s">
        <v>205</v>
      </c>
      <c r="D149" s="149" t="s">
        <v>268</v>
      </c>
      <c r="E149" s="150" t="s">
        <v>2030</v>
      </c>
      <c r="F149" s="151" t="s">
        <v>2031</v>
      </c>
      <c r="G149" s="152" t="s">
        <v>218</v>
      </c>
      <c r="H149" s="153">
        <v>400</v>
      </c>
      <c r="I149" s="154"/>
      <c r="J149" s="154"/>
      <c r="K149" s="155"/>
      <c r="L149" s="156"/>
      <c r="M149" s="157" t="s">
        <v>1</v>
      </c>
      <c r="N149" s="158" t="s">
        <v>34</v>
      </c>
      <c r="O149" s="145">
        <v>0</v>
      </c>
      <c r="P149" s="145">
        <f t="shared" si="0"/>
        <v>0</v>
      </c>
      <c r="Q149" s="145">
        <v>0</v>
      </c>
      <c r="R149" s="145">
        <f t="shared" si="1"/>
        <v>0</v>
      </c>
      <c r="S149" s="145">
        <v>0</v>
      </c>
      <c r="T149" s="146">
        <f t="shared" si="2"/>
        <v>0</v>
      </c>
      <c r="AR149" s="147" t="s">
        <v>1132</v>
      </c>
      <c r="AT149" s="147" t="s">
        <v>268</v>
      </c>
      <c r="AU149" s="147" t="s">
        <v>81</v>
      </c>
      <c r="AY149" s="13" t="s">
        <v>162</v>
      </c>
      <c r="BE149" s="148">
        <f t="shared" si="3"/>
        <v>0</v>
      </c>
      <c r="BF149" s="148">
        <f t="shared" si="4"/>
        <v>0</v>
      </c>
      <c r="BG149" s="148">
        <f t="shared" si="5"/>
        <v>0</v>
      </c>
      <c r="BH149" s="148">
        <f t="shared" si="6"/>
        <v>0</v>
      </c>
      <c r="BI149" s="148">
        <f t="shared" si="7"/>
        <v>0</v>
      </c>
      <c r="BJ149" s="13" t="s">
        <v>81</v>
      </c>
      <c r="BK149" s="148">
        <f t="shared" si="8"/>
        <v>0</v>
      </c>
      <c r="BL149" s="13" t="s">
        <v>278</v>
      </c>
      <c r="BM149" s="147" t="s">
        <v>208</v>
      </c>
    </row>
    <row r="150" spans="2:65" s="1" customFormat="1" ht="21.75" customHeight="1" x14ac:dyDescent="0.2">
      <c r="B150" s="135"/>
      <c r="C150" s="136" t="s">
        <v>188</v>
      </c>
      <c r="D150" s="136" t="s">
        <v>164</v>
      </c>
      <c r="E150" s="137" t="s">
        <v>2032</v>
      </c>
      <c r="F150" s="138" t="s">
        <v>2033</v>
      </c>
      <c r="G150" s="139" t="s">
        <v>266</v>
      </c>
      <c r="H150" s="140">
        <v>230</v>
      </c>
      <c r="I150" s="141"/>
      <c r="J150" s="141"/>
      <c r="K150" s="142"/>
      <c r="L150" s="25"/>
      <c r="M150" s="143" t="s">
        <v>1</v>
      </c>
      <c r="N150" s="144" t="s">
        <v>34</v>
      </c>
      <c r="O150" s="145">
        <v>0</v>
      </c>
      <c r="P150" s="145">
        <f t="shared" si="0"/>
        <v>0</v>
      </c>
      <c r="Q150" s="145">
        <v>0</v>
      </c>
      <c r="R150" s="145">
        <f t="shared" si="1"/>
        <v>0</v>
      </c>
      <c r="S150" s="145">
        <v>0</v>
      </c>
      <c r="T150" s="146">
        <f t="shared" si="2"/>
        <v>0</v>
      </c>
      <c r="AR150" s="147" t="s">
        <v>278</v>
      </c>
      <c r="AT150" s="147" t="s">
        <v>164</v>
      </c>
      <c r="AU150" s="147" t="s">
        <v>81</v>
      </c>
      <c r="AY150" s="13" t="s">
        <v>162</v>
      </c>
      <c r="BE150" s="148">
        <f t="shared" si="3"/>
        <v>0</v>
      </c>
      <c r="BF150" s="148">
        <f t="shared" si="4"/>
        <v>0</v>
      </c>
      <c r="BG150" s="148">
        <f t="shared" si="5"/>
        <v>0</v>
      </c>
      <c r="BH150" s="148">
        <f t="shared" si="6"/>
        <v>0</v>
      </c>
      <c r="BI150" s="148">
        <f t="shared" si="7"/>
        <v>0</v>
      </c>
      <c r="BJ150" s="13" t="s">
        <v>81</v>
      </c>
      <c r="BK150" s="148">
        <f t="shared" si="8"/>
        <v>0</v>
      </c>
      <c r="BL150" s="13" t="s">
        <v>278</v>
      </c>
      <c r="BM150" s="147" t="s">
        <v>211</v>
      </c>
    </row>
    <row r="151" spans="2:65" s="1" customFormat="1" ht="24.2" customHeight="1" x14ac:dyDescent="0.2">
      <c r="B151" s="135"/>
      <c r="C151" s="149" t="s">
        <v>212</v>
      </c>
      <c r="D151" s="149" t="s">
        <v>268</v>
      </c>
      <c r="E151" s="150" t="s">
        <v>2034</v>
      </c>
      <c r="F151" s="151" t="s">
        <v>2035</v>
      </c>
      <c r="G151" s="152" t="s">
        <v>266</v>
      </c>
      <c r="H151" s="153">
        <v>230</v>
      </c>
      <c r="I151" s="154"/>
      <c r="J151" s="154"/>
      <c r="K151" s="155"/>
      <c r="L151" s="156"/>
      <c r="M151" s="157" t="s">
        <v>1</v>
      </c>
      <c r="N151" s="158" t="s">
        <v>34</v>
      </c>
      <c r="O151" s="145">
        <v>0</v>
      </c>
      <c r="P151" s="145">
        <f t="shared" si="0"/>
        <v>0</v>
      </c>
      <c r="Q151" s="145">
        <v>0</v>
      </c>
      <c r="R151" s="145">
        <f t="shared" si="1"/>
        <v>0</v>
      </c>
      <c r="S151" s="145">
        <v>0</v>
      </c>
      <c r="T151" s="146">
        <f t="shared" si="2"/>
        <v>0</v>
      </c>
      <c r="AR151" s="147" t="s">
        <v>1132</v>
      </c>
      <c r="AT151" s="147" t="s">
        <v>268</v>
      </c>
      <c r="AU151" s="147" t="s">
        <v>81</v>
      </c>
      <c r="AY151" s="13" t="s">
        <v>162</v>
      </c>
      <c r="BE151" s="148">
        <f t="shared" si="3"/>
        <v>0</v>
      </c>
      <c r="BF151" s="148">
        <f t="shared" si="4"/>
        <v>0</v>
      </c>
      <c r="BG151" s="148">
        <f t="shared" si="5"/>
        <v>0</v>
      </c>
      <c r="BH151" s="148">
        <f t="shared" si="6"/>
        <v>0</v>
      </c>
      <c r="BI151" s="148">
        <f t="shared" si="7"/>
        <v>0</v>
      </c>
      <c r="BJ151" s="13" t="s">
        <v>81</v>
      </c>
      <c r="BK151" s="148">
        <f t="shared" si="8"/>
        <v>0</v>
      </c>
      <c r="BL151" s="13" t="s">
        <v>278</v>
      </c>
      <c r="BM151" s="147" t="s">
        <v>215</v>
      </c>
    </row>
    <row r="152" spans="2:65" s="1" customFormat="1" ht="37.700000000000003" customHeight="1" x14ac:dyDescent="0.2">
      <c r="B152" s="135"/>
      <c r="C152" s="136" t="s">
        <v>191</v>
      </c>
      <c r="D152" s="136" t="s">
        <v>164</v>
      </c>
      <c r="E152" s="137" t="s">
        <v>2036</v>
      </c>
      <c r="F152" s="138" t="s">
        <v>2037</v>
      </c>
      <c r="G152" s="139" t="s">
        <v>266</v>
      </c>
      <c r="H152" s="140">
        <v>300</v>
      </c>
      <c r="I152" s="141"/>
      <c r="J152" s="141"/>
      <c r="K152" s="142"/>
      <c r="L152" s="25"/>
      <c r="M152" s="143" t="s">
        <v>1</v>
      </c>
      <c r="N152" s="144" t="s">
        <v>34</v>
      </c>
      <c r="O152" s="145">
        <v>0</v>
      </c>
      <c r="P152" s="145">
        <f t="shared" si="0"/>
        <v>0</v>
      </c>
      <c r="Q152" s="145">
        <v>0</v>
      </c>
      <c r="R152" s="145">
        <f t="shared" si="1"/>
        <v>0</v>
      </c>
      <c r="S152" s="145">
        <v>0</v>
      </c>
      <c r="T152" s="146">
        <f t="shared" si="2"/>
        <v>0</v>
      </c>
      <c r="AR152" s="147" t="s">
        <v>278</v>
      </c>
      <c r="AT152" s="147" t="s">
        <v>164</v>
      </c>
      <c r="AU152" s="147" t="s">
        <v>81</v>
      </c>
      <c r="AY152" s="13" t="s">
        <v>162</v>
      </c>
      <c r="BE152" s="148">
        <f t="shared" si="3"/>
        <v>0</v>
      </c>
      <c r="BF152" s="148">
        <f t="shared" si="4"/>
        <v>0</v>
      </c>
      <c r="BG152" s="148">
        <f t="shared" si="5"/>
        <v>0</v>
      </c>
      <c r="BH152" s="148">
        <f t="shared" si="6"/>
        <v>0</v>
      </c>
      <c r="BI152" s="148">
        <f t="shared" si="7"/>
        <v>0</v>
      </c>
      <c r="BJ152" s="13" t="s">
        <v>81</v>
      </c>
      <c r="BK152" s="148">
        <f t="shared" si="8"/>
        <v>0</v>
      </c>
      <c r="BL152" s="13" t="s">
        <v>278</v>
      </c>
      <c r="BM152" s="147" t="s">
        <v>219</v>
      </c>
    </row>
    <row r="153" spans="2:65" s="1" customFormat="1" ht="24.2" customHeight="1" x14ac:dyDescent="0.2">
      <c r="B153" s="135"/>
      <c r="C153" s="149" t="s">
        <v>221</v>
      </c>
      <c r="D153" s="149" t="s">
        <v>268</v>
      </c>
      <c r="E153" s="150" t="s">
        <v>2038</v>
      </c>
      <c r="F153" s="151" t="s">
        <v>2039</v>
      </c>
      <c r="G153" s="152" t="s">
        <v>266</v>
      </c>
      <c r="H153" s="153">
        <v>300</v>
      </c>
      <c r="I153" s="154"/>
      <c r="J153" s="154"/>
      <c r="K153" s="155"/>
      <c r="L153" s="156"/>
      <c r="M153" s="157" t="s">
        <v>1</v>
      </c>
      <c r="N153" s="158" t="s">
        <v>34</v>
      </c>
      <c r="O153" s="145">
        <v>0</v>
      </c>
      <c r="P153" s="145">
        <f t="shared" si="0"/>
        <v>0</v>
      </c>
      <c r="Q153" s="145">
        <v>0</v>
      </c>
      <c r="R153" s="145">
        <f t="shared" si="1"/>
        <v>0</v>
      </c>
      <c r="S153" s="145">
        <v>0</v>
      </c>
      <c r="T153" s="146">
        <f t="shared" si="2"/>
        <v>0</v>
      </c>
      <c r="AR153" s="147" t="s">
        <v>1132</v>
      </c>
      <c r="AT153" s="147" t="s">
        <v>268</v>
      </c>
      <c r="AU153" s="147" t="s">
        <v>81</v>
      </c>
      <c r="AY153" s="13" t="s">
        <v>162</v>
      </c>
      <c r="BE153" s="148">
        <f t="shared" si="3"/>
        <v>0</v>
      </c>
      <c r="BF153" s="148">
        <f t="shared" si="4"/>
        <v>0</v>
      </c>
      <c r="BG153" s="148">
        <f t="shared" si="5"/>
        <v>0</v>
      </c>
      <c r="BH153" s="148">
        <f t="shared" si="6"/>
        <v>0</v>
      </c>
      <c r="BI153" s="148">
        <f t="shared" si="7"/>
        <v>0</v>
      </c>
      <c r="BJ153" s="13" t="s">
        <v>81</v>
      </c>
      <c r="BK153" s="148">
        <f t="shared" si="8"/>
        <v>0</v>
      </c>
      <c r="BL153" s="13" t="s">
        <v>278</v>
      </c>
      <c r="BM153" s="147" t="s">
        <v>224</v>
      </c>
    </row>
    <row r="154" spans="2:65" s="1" customFormat="1" ht="24.2" customHeight="1" x14ac:dyDescent="0.2">
      <c r="B154" s="135"/>
      <c r="C154" s="136" t="s">
        <v>195</v>
      </c>
      <c r="D154" s="136" t="s">
        <v>164</v>
      </c>
      <c r="E154" s="137" t="s">
        <v>2040</v>
      </c>
      <c r="F154" s="138" t="s">
        <v>2041</v>
      </c>
      <c r="G154" s="139" t="s">
        <v>218</v>
      </c>
      <c r="H154" s="140">
        <v>60</v>
      </c>
      <c r="I154" s="141"/>
      <c r="J154" s="141"/>
      <c r="K154" s="142"/>
      <c r="L154" s="25"/>
      <c r="M154" s="143" t="s">
        <v>1</v>
      </c>
      <c r="N154" s="144" t="s">
        <v>34</v>
      </c>
      <c r="O154" s="145">
        <v>0</v>
      </c>
      <c r="P154" s="145">
        <f t="shared" si="0"/>
        <v>0</v>
      </c>
      <c r="Q154" s="145">
        <v>0</v>
      </c>
      <c r="R154" s="145">
        <f t="shared" si="1"/>
        <v>0</v>
      </c>
      <c r="S154" s="145">
        <v>0</v>
      </c>
      <c r="T154" s="146">
        <f t="shared" si="2"/>
        <v>0</v>
      </c>
      <c r="AR154" s="147" t="s">
        <v>278</v>
      </c>
      <c r="AT154" s="147" t="s">
        <v>164</v>
      </c>
      <c r="AU154" s="147" t="s">
        <v>81</v>
      </c>
      <c r="AY154" s="13" t="s">
        <v>162</v>
      </c>
      <c r="BE154" s="148">
        <f t="shared" si="3"/>
        <v>0</v>
      </c>
      <c r="BF154" s="148">
        <f t="shared" si="4"/>
        <v>0</v>
      </c>
      <c r="BG154" s="148">
        <f t="shared" si="5"/>
        <v>0</v>
      </c>
      <c r="BH154" s="148">
        <f t="shared" si="6"/>
        <v>0</v>
      </c>
      <c r="BI154" s="148">
        <f t="shared" si="7"/>
        <v>0</v>
      </c>
      <c r="BJ154" s="13" t="s">
        <v>81</v>
      </c>
      <c r="BK154" s="148">
        <f t="shared" si="8"/>
        <v>0</v>
      </c>
      <c r="BL154" s="13" t="s">
        <v>278</v>
      </c>
      <c r="BM154" s="147" t="s">
        <v>227</v>
      </c>
    </row>
    <row r="155" spans="2:65" s="1" customFormat="1" ht="24.2" customHeight="1" x14ac:dyDescent="0.2">
      <c r="B155" s="135"/>
      <c r="C155" s="149" t="s">
        <v>228</v>
      </c>
      <c r="D155" s="149" t="s">
        <v>268</v>
      </c>
      <c r="E155" s="150" t="s">
        <v>2042</v>
      </c>
      <c r="F155" s="151" t="s">
        <v>2043</v>
      </c>
      <c r="G155" s="152" t="s">
        <v>218</v>
      </c>
      <c r="H155" s="153">
        <v>60</v>
      </c>
      <c r="I155" s="154"/>
      <c r="J155" s="154"/>
      <c r="K155" s="155"/>
      <c r="L155" s="156"/>
      <c r="M155" s="157" t="s">
        <v>1</v>
      </c>
      <c r="N155" s="158" t="s">
        <v>34</v>
      </c>
      <c r="O155" s="145">
        <v>0</v>
      </c>
      <c r="P155" s="145">
        <f t="shared" si="0"/>
        <v>0</v>
      </c>
      <c r="Q155" s="145">
        <v>0</v>
      </c>
      <c r="R155" s="145">
        <f t="shared" si="1"/>
        <v>0</v>
      </c>
      <c r="S155" s="145">
        <v>0</v>
      </c>
      <c r="T155" s="146">
        <f t="shared" si="2"/>
        <v>0</v>
      </c>
      <c r="AR155" s="147" t="s">
        <v>1132</v>
      </c>
      <c r="AT155" s="147" t="s">
        <v>268</v>
      </c>
      <c r="AU155" s="147" t="s">
        <v>81</v>
      </c>
      <c r="AY155" s="13" t="s">
        <v>162</v>
      </c>
      <c r="BE155" s="148">
        <f t="shared" si="3"/>
        <v>0</v>
      </c>
      <c r="BF155" s="148">
        <f t="shared" si="4"/>
        <v>0</v>
      </c>
      <c r="BG155" s="148">
        <f t="shared" si="5"/>
        <v>0</v>
      </c>
      <c r="BH155" s="148">
        <f t="shared" si="6"/>
        <v>0</v>
      </c>
      <c r="BI155" s="148">
        <f t="shared" si="7"/>
        <v>0</v>
      </c>
      <c r="BJ155" s="13" t="s">
        <v>81</v>
      </c>
      <c r="BK155" s="148">
        <f t="shared" si="8"/>
        <v>0</v>
      </c>
      <c r="BL155" s="13" t="s">
        <v>278</v>
      </c>
      <c r="BM155" s="147" t="s">
        <v>231</v>
      </c>
    </row>
    <row r="156" spans="2:65" s="1" customFormat="1" ht="24.2" customHeight="1" x14ac:dyDescent="0.2">
      <c r="B156" s="135"/>
      <c r="C156" s="136" t="s">
        <v>7</v>
      </c>
      <c r="D156" s="136" t="s">
        <v>164</v>
      </c>
      <c r="E156" s="137" t="s">
        <v>2044</v>
      </c>
      <c r="F156" s="138" t="s">
        <v>2045</v>
      </c>
      <c r="G156" s="139" t="s">
        <v>218</v>
      </c>
      <c r="H156" s="140">
        <v>500</v>
      </c>
      <c r="I156" s="141"/>
      <c r="J156" s="141"/>
      <c r="K156" s="142"/>
      <c r="L156" s="25"/>
      <c r="M156" s="143" t="s">
        <v>1</v>
      </c>
      <c r="N156" s="144" t="s">
        <v>34</v>
      </c>
      <c r="O156" s="145">
        <v>0</v>
      </c>
      <c r="P156" s="145">
        <f t="shared" si="0"/>
        <v>0</v>
      </c>
      <c r="Q156" s="145">
        <v>0</v>
      </c>
      <c r="R156" s="145">
        <f t="shared" si="1"/>
        <v>0</v>
      </c>
      <c r="S156" s="145">
        <v>0</v>
      </c>
      <c r="T156" s="146">
        <f t="shared" si="2"/>
        <v>0</v>
      </c>
      <c r="AR156" s="147" t="s">
        <v>278</v>
      </c>
      <c r="AT156" s="147" t="s">
        <v>164</v>
      </c>
      <c r="AU156" s="147" t="s">
        <v>81</v>
      </c>
      <c r="AY156" s="13" t="s">
        <v>162</v>
      </c>
      <c r="BE156" s="148">
        <f t="shared" si="3"/>
        <v>0</v>
      </c>
      <c r="BF156" s="148">
        <f t="shared" si="4"/>
        <v>0</v>
      </c>
      <c r="BG156" s="148">
        <f t="shared" si="5"/>
        <v>0</v>
      </c>
      <c r="BH156" s="148">
        <f t="shared" si="6"/>
        <v>0</v>
      </c>
      <c r="BI156" s="148">
        <f t="shared" si="7"/>
        <v>0</v>
      </c>
      <c r="BJ156" s="13" t="s">
        <v>81</v>
      </c>
      <c r="BK156" s="148">
        <f t="shared" si="8"/>
        <v>0</v>
      </c>
      <c r="BL156" s="13" t="s">
        <v>278</v>
      </c>
      <c r="BM156" s="147" t="s">
        <v>234</v>
      </c>
    </row>
    <row r="157" spans="2:65" s="1" customFormat="1" ht="24.2" customHeight="1" x14ac:dyDescent="0.2">
      <c r="B157" s="135"/>
      <c r="C157" s="149" t="s">
        <v>235</v>
      </c>
      <c r="D157" s="149" t="s">
        <v>268</v>
      </c>
      <c r="E157" s="150" t="s">
        <v>2046</v>
      </c>
      <c r="F157" s="151" t="s">
        <v>2047</v>
      </c>
      <c r="G157" s="152" t="s">
        <v>218</v>
      </c>
      <c r="H157" s="153">
        <v>500</v>
      </c>
      <c r="I157" s="154"/>
      <c r="J157" s="154"/>
      <c r="K157" s="155"/>
      <c r="L157" s="156"/>
      <c r="M157" s="157" t="s">
        <v>1</v>
      </c>
      <c r="N157" s="158" t="s">
        <v>34</v>
      </c>
      <c r="O157" s="145">
        <v>0</v>
      </c>
      <c r="P157" s="145">
        <f t="shared" si="0"/>
        <v>0</v>
      </c>
      <c r="Q157" s="145">
        <v>0</v>
      </c>
      <c r="R157" s="145">
        <f t="shared" si="1"/>
        <v>0</v>
      </c>
      <c r="S157" s="145">
        <v>0</v>
      </c>
      <c r="T157" s="146">
        <f t="shared" si="2"/>
        <v>0</v>
      </c>
      <c r="AR157" s="147" t="s">
        <v>1132</v>
      </c>
      <c r="AT157" s="147" t="s">
        <v>268</v>
      </c>
      <c r="AU157" s="147" t="s">
        <v>81</v>
      </c>
      <c r="AY157" s="13" t="s">
        <v>162</v>
      </c>
      <c r="BE157" s="148">
        <f t="shared" si="3"/>
        <v>0</v>
      </c>
      <c r="BF157" s="148">
        <f t="shared" si="4"/>
        <v>0</v>
      </c>
      <c r="BG157" s="148">
        <f t="shared" si="5"/>
        <v>0</v>
      </c>
      <c r="BH157" s="148">
        <f t="shared" si="6"/>
        <v>0</v>
      </c>
      <c r="BI157" s="148">
        <f t="shared" si="7"/>
        <v>0</v>
      </c>
      <c r="BJ157" s="13" t="s">
        <v>81</v>
      </c>
      <c r="BK157" s="148">
        <f t="shared" si="8"/>
        <v>0</v>
      </c>
      <c r="BL157" s="13" t="s">
        <v>278</v>
      </c>
      <c r="BM157" s="147" t="s">
        <v>238</v>
      </c>
    </row>
    <row r="158" spans="2:65" s="1" customFormat="1" ht="24.2" customHeight="1" x14ac:dyDescent="0.2">
      <c r="B158" s="135"/>
      <c r="C158" s="149" t="s">
        <v>201</v>
      </c>
      <c r="D158" s="149" t="s">
        <v>268</v>
      </c>
      <c r="E158" s="150" t="s">
        <v>2048</v>
      </c>
      <c r="F158" s="151" t="s">
        <v>2049</v>
      </c>
      <c r="G158" s="152" t="s">
        <v>266</v>
      </c>
      <c r="H158" s="153">
        <v>50</v>
      </c>
      <c r="I158" s="154"/>
      <c r="J158" s="154"/>
      <c r="K158" s="155"/>
      <c r="L158" s="156"/>
      <c r="M158" s="157" t="s">
        <v>1</v>
      </c>
      <c r="N158" s="158" t="s">
        <v>34</v>
      </c>
      <c r="O158" s="145">
        <v>0</v>
      </c>
      <c r="P158" s="145">
        <f t="shared" si="0"/>
        <v>0</v>
      </c>
      <c r="Q158" s="145">
        <v>0</v>
      </c>
      <c r="R158" s="145">
        <f t="shared" si="1"/>
        <v>0</v>
      </c>
      <c r="S158" s="145">
        <v>0</v>
      </c>
      <c r="T158" s="146">
        <f t="shared" si="2"/>
        <v>0</v>
      </c>
      <c r="AR158" s="147" t="s">
        <v>1132</v>
      </c>
      <c r="AT158" s="147" t="s">
        <v>268</v>
      </c>
      <c r="AU158" s="147" t="s">
        <v>81</v>
      </c>
      <c r="AY158" s="13" t="s">
        <v>162</v>
      </c>
      <c r="BE158" s="148">
        <f t="shared" si="3"/>
        <v>0</v>
      </c>
      <c r="BF158" s="148">
        <f t="shared" si="4"/>
        <v>0</v>
      </c>
      <c r="BG158" s="148">
        <f t="shared" si="5"/>
        <v>0</v>
      </c>
      <c r="BH158" s="148">
        <f t="shared" si="6"/>
        <v>0</v>
      </c>
      <c r="BI158" s="148">
        <f t="shared" si="7"/>
        <v>0</v>
      </c>
      <c r="BJ158" s="13" t="s">
        <v>81</v>
      </c>
      <c r="BK158" s="148">
        <f t="shared" si="8"/>
        <v>0</v>
      </c>
      <c r="BL158" s="13" t="s">
        <v>278</v>
      </c>
      <c r="BM158" s="147" t="s">
        <v>241</v>
      </c>
    </row>
    <row r="159" spans="2:65" s="1" customFormat="1" ht="24.2" customHeight="1" x14ac:dyDescent="0.2">
      <c r="B159" s="135"/>
      <c r="C159" s="136" t="s">
        <v>242</v>
      </c>
      <c r="D159" s="136" t="s">
        <v>164</v>
      </c>
      <c r="E159" s="137" t="s">
        <v>2050</v>
      </c>
      <c r="F159" s="138" t="s">
        <v>2051</v>
      </c>
      <c r="G159" s="139" t="s">
        <v>218</v>
      </c>
      <c r="H159" s="140">
        <v>1900</v>
      </c>
      <c r="I159" s="141"/>
      <c r="J159" s="141"/>
      <c r="K159" s="142"/>
      <c r="L159" s="25"/>
      <c r="M159" s="143" t="s">
        <v>1</v>
      </c>
      <c r="N159" s="144" t="s">
        <v>34</v>
      </c>
      <c r="O159" s="145">
        <v>0</v>
      </c>
      <c r="P159" s="145">
        <f t="shared" si="0"/>
        <v>0</v>
      </c>
      <c r="Q159" s="145">
        <v>0</v>
      </c>
      <c r="R159" s="145">
        <f t="shared" si="1"/>
        <v>0</v>
      </c>
      <c r="S159" s="145">
        <v>0</v>
      </c>
      <c r="T159" s="146">
        <f t="shared" si="2"/>
        <v>0</v>
      </c>
      <c r="AR159" s="147" t="s">
        <v>278</v>
      </c>
      <c r="AT159" s="147" t="s">
        <v>164</v>
      </c>
      <c r="AU159" s="147" t="s">
        <v>81</v>
      </c>
      <c r="AY159" s="13" t="s">
        <v>162</v>
      </c>
      <c r="BE159" s="148">
        <f t="shared" si="3"/>
        <v>0</v>
      </c>
      <c r="BF159" s="148">
        <f t="shared" si="4"/>
        <v>0</v>
      </c>
      <c r="BG159" s="148">
        <f t="shared" si="5"/>
        <v>0</v>
      </c>
      <c r="BH159" s="148">
        <f t="shared" si="6"/>
        <v>0</v>
      </c>
      <c r="BI159" s="148">
        <f t="shared" si="7"/>
        <v>0</v>
      </c>
      <c r="BJ159" s="13" t="s">
        <v>81</v>
      </c>
      <c r="BK159" s="148">
        <f t="shared" si="8"/>
        <v>0</v>
      </c>
      <c r="BL159" s="13" t="s">
        <v>278</v>
      </c>
      <c r="BM159" s="147" t="s">
        <v>245</v>
      </c>
    </row>
    <row r="160" spans="2:65" s="1" customFormat="1" ht="16.5" customHeight="1" x14ac:dyDescent="0.2">
      <c r="B160" s="135"/>
      <c r="C160" s="149" t="s">
        <v>204</v>
      </c>
      <c r="D160" s="149" t="s">
        <v>268</v>
      </c>
      <c r="E160" s="150" t="s">
        <v>2052</v>
      </c>
      <c r="F160" s="151" t="s">
        <v>2053</v>
      </c>
      <c r="G160" s="152" t="s">
        <v>218</v>
      </c>
      <c r="H160" s="153">
        <v>1900</v>
      </c>
      <c r="I160" s="154"/>
      <c r="J160" s="154"/>
      <c r="K160" s="155"/>
      <c r="L160" s="156"/>
      <c r="M160" s="157" t="s">
        <v>1</v>
      </c>
      <c r="N160" s="158" t="s">
        <v>34</v>
      </c>
      <c r="O160" s="145">
        <v>0</v>
      </c>
      <c r="P160" s="145">
        <f t="shared" si="0"/>
        <v>0</v>
      </c>
      <c r="Q160" s="145">
        <v>0</v>
      </c>
      <c r="R160" s="145">
        <f t="shared" si="1"/>
        <v>0</v>
      </c>
      <c r="S160" s="145">
        <v>0</v>
      </c>
      <c r="T160" s="146">
        <f t="shared" si="2"/>
        <v>0</v>
      </c>
      <c r="AR160" s="147" t="s">
        <v>1132</v>
      </c>
      <c r="AT160" s="147" t="s">
        <v>268</v>
      </c>
      <c r="AU160" s="147" t="s">
        <v>81</v>
      </c>
      <c r="AY160" s="13" t="s">
        <v>162</v>
      </c>
      <c r="BE160" s="148">
        <f t="shared" si="3"/>
        <v>0</v>
      </c>
      <c r="BF160" s="148">
        <f t="shared" si="4"/>
        <v>0</v>
      </c>
      <c r="BG160" s="148">
        <f t="shared" si="5"/>
        <v>0</v>
      </c>
      <c r="BH160" s="148">
        <f t="shared" si="6"/>
        <v>0</v>
      </c>
      <c r="BI160" s="148">
        <f t="shared" si="7"/>
        <v>0</v>
      </c>
      <c r="BJ160" s="13" t="s">
        <v>81</v>
      </c>
      <c r="BK160" s="148">
        <f t="shared" si="8"/>
        <v>0</v>
      </c>
      <c r="BL160" s="13" t="s">
        <v>278</v>
      </c>
      <c r="BM160" s="147" t="s">
        <v>248</v>
      </c>
    </row>
    <row r="161" spans="2:65" s="1" customFormat="1" ht="33" customHeight="1" x14ac:dyDescent="0.2">
      <c r="B161" s="135"/>
      <c r="C161" s="136" t="s">
        <v>249</v>
      </c>
      <c r="D161" s="136" t="s">
        <v>164</v>
      </c>
      <c r="E161" s="137" t="s">
        <v>2054</v>
      </c>
      <c r="F161" s="138" t="s">
        <v>2055</v>
      </c>
      <c r="G161" s="139" t="s">
        <v>218</v>
      </c>
      <c r="H161" s="140">
        <v>170</v>
      </c>
      <c r="I161" s="141"/>
      <c r="J161" s="141"/>
      <c r="K161" s="142"/>
      <c r="L161" s="25"/>
      <c r="M161" s="143" t="s">
        <v>1</v>
      </c>
      <c r="N161" s="144" t="s">
        <v>34</v>
      </c>
      <c r="O161" s="145">
        <v>0</v>
      </c>
      <c r="P161" s="145">
        <f t="shared" si="0"/>
        <v>0</v>
      </c>
      <c r="Q161" s="145">
        <v>0</v>
      </c>
      <c r="R161" s="145">
        <f t="shared" si="1"/>
        <v>0</v>
      </c>
      <c r="S161" s="145">
        <v>0</v>
      </c>
      <c r="T161" s="146">
        <f t="shared" si="2"/>
        <v>0</v>
      </c>
      <c r="AR161" s="147" t="s">
        <v>278</v>
      </c>
      <c r="AT161" s="147" t="s">
        <v>164</v>
      </c>
      <c r="AU161" s="147" t="s">
        <v>81</v>
      </c>
      <c r="AY161" s="13" t="s">
        <v>162</v>
      </c>
      <c r="BE161" s="148">
        <f t="shared" si="3"/>
        <v>0</v>
      </c>
      <c r="BF161" s="148">
        <f t="shared" si="4"/>
        <v>0</v>
      </c>
      <c r="BG161" s="148">
        <f t="shared" si="5"/>
        <v>0</v>
      </c>
      <c r="BH161" s="148">
        <f t="shared" si="6"/>
        <v>0</v>
      </c>
      <c r="BI161" s="148">
        <f t="shared" si="7"/>
        <v>0</v>
      </c>
      <c r="BJ161" s="13" t="s">
        <v>81</v>
      </c>
      <c r="BK161" s="148">
        <f t="shared" si="8"/>
        <v>0</v>
      </c>
      <c r="BL161" s="13" t="s">
        <v>278</v>
      </c>
      <c r="BM161" s="147" t="s">
        <v>252</v>
      </c>
    </row>
    <row r="162" spans="2:65" s="1" customFormat="1" ht="21.75" customHeight="1" x14ac:dyDescent="0.2">
      <c r="B162" s="135"/>
      <c r="C162" s="149" t="s">
        <v>208</v>
      </c>
      <c r="D162" s="149" t="s">
        <v>268</v>
      </c>
      <c r="E162" s="150" t="s">
        <v>2056</v>
      </c>
      <c r="F162" s="151" t="s">
        <v>2057</v>
      </c>
      <c r="G162" s="152" t="s">
        <v>218</v>
      </c>
      <c r="H162" s="153">
        <v>170</v>
      </c>
      <c r="I162" s="154"/>
      <c r="J162" s="154"/>
      <c r="K162" s="155"/>
      <c r="L162" s="156"/>
      <c r="M162" s="157" t="s">
        <v>1</v>
      </c>
      <c r="N162" s="158" t="s">
        <v>34</v>
      </c>
      <c r="O162" s="145">
        <v>0</v>
      </c>
      <c r="P162" s="145">
        <f t="shared" si="0"/>
        <v>0</v>
      </c>
      <c r="Q162" s="145">
        <v>0</v>
      </c>
      <c r="R162" s="145">
        <f t="shared" si="1"/>
        <v>0</v>
      </c>
      <c r="S162" s="145">
        <v>0</v>
      </c>
      <c r="T162" s="146">
        <f t="shared" si="2"/>
        <v>0</v>
      </c>
      <c r="AR162" s="147" t="s">
        <v>1132</v>
      </c>
      <c r="AT162" s="147" t="s">
        <v>268</v>
      </c>
      <c r="AU162" s="147" t="s">
        <v>81</v>
      </c>
      <c r="AY162" s="13" t="s">
        <v>162</v>
      </c>
      <c r="BE162" s="148">
        <f t="shared" si="3"/>
        <v>0</v>
      </c>
      <c r="BF162" s="148">
        <f t="shared" si="4"/>
        <v>0</v>
      </c>
      <c r="BG162" s="148">
        <f t="shared" si="5"/>
        <v>0</v>
      </c>
      <c r="BH162" s="148">
        <f t="shared" si="6"/>
        <v>0</v>
      </c>
      <c r="BI162" s="148">
        <f t="shared" si="7"/>
        <v>0</v>
      </c>
      <c r="BJ162" s="13" t="s">
        <v>81</v>
      </c>
      <c r="BK162" s="148">
        <f t="shared" si="8"/>
        <v>0</v>
      </c>
      <c r="BL162" s="13" t="s">
        <v>278</v>
      </c>
      <c r="BM162" s="147" t="s">
        <v>255</v>
      </c>
    </row>
    <row r="163" spans="2:65" s="1" customFormat="1" ht="24.2" customHeight="1" x14ac:dyDescent="0.2">
      <c r="B163" s="135"/>
      <c r="C163" s="149" t="s">
        <v>256</v>
      </c>
      <c r="D163" s="149" t="s">
        <v>268</v>
      </c>
      <c r="E163" s="150" t="s">
        <v>2058</v>
      </c>
      <c r="F163" s="151" t="s">
        <v>2059</v>
      </c>
      <c r="G163" s="152" t="s">
        <v>218</v>
      </c>
      <c r="H163" s="153">
        <v>5</v>
      </c>
      <c r="I163" s="154"/>
      <c r="J163" s="154"/>
      <c r="K163" s="155"/>
      <c r="L163" s="156"/>
      <c r="M163" s="157" t="s">
        <v>1</v>
      </c>
      <c r="N163" s="158" t="s">
        <v>34</v>
      </c>
      <c r="O163" s="145">
        <v>0</v>
      </c>
      <c r="P163" s="145">
        <f t="shared" si="0"/>
        <v>0</v>
      </c>
      <c r="Q163" s="145">
        <v>0</v>
      </c>
      <c r="R163" s="145">
        <f t="shared" si="1"/>
        <v>0</v>
      </c>
      <c r="S163" s="145">
        <v>0</v>
      </c>
      <c r="T163" s="146">
        <f t="shared" si="2"/>
        <v>0</v>
      </c>
      <c r="AR163" s="147" t="s">
        <v>1132</v>
      </c>
      <c r="AT163" s="147" t="s">
        <v>268</v>
      </c>
      <c r="AU163" s="147" t="s">
        <v>81</v>
      </c>
      <c r="AY163" s="13" t="s">
        <v>162</v>
      </c>
      <c r="BE163" s="148">
        <f t="shared" si="3"/>
        <v>0</v>
      </c>
      <c r="BF163" s="148">
        <f t="shared" si="4"/>
        <v>0</v>
      </c>
      <c r="BG163" s="148">
        <f t="shared" si="5"/>
        <v>0</v>
      </c>
      <c r="BH163" s="148">
        <f t="shared" si="6"/>
        <v>0</v>
      </c>
      <c r="BI163" s="148">
        <f t="shared" si="7"/>
        <v>0</v>
      </c>
      <c r="BJ163" s="13" t="s">
        <v>81</v>
      </c>
      <c r="BK163" s="148">
        <f t="shared" si="8"/>
        <v>0</v>
      </c>
      <c r="BL163" s="13" t="s">
        <v>278</v>
      </c>
      <c r="BM163" s="147" t="s">
        <v>259</v>
      </c>
    </row>
    <row r="164" spans="2:65" s="1" customFormat="1" ht="24.2" customHeight="1" x14ac:dyDescent="0.2">
      <c r="B164" s="135"/>
      <c r="C164" s="149" t="s">
        <v>211</v>
      </c>
      <c r="D164" s="149" t="s">
        <v>268</v>
      </c>
      <c r="E164" s="150" t="s">
        <v>2060</v>
      </c>
      <c r="F164" s="151" t="s">
        <v>2061</v>
      </c>
      <c r="G164" s="152" t="s">
        <v>266</v>
      </c>
      <c r="H164" s="153">
        <v>40</v>
      </c>
      <c r="I164" s="154"/>
      <c r="J164" s="154"/>
      <c r="K164" s="155"/>
      <c r="L164" s="156"/>
      <c r="M164" s="157" t="s">
        <v>1</v>
      </c>
      <c r="N164" s="158" t="s">
        <v>34</v>
      </c>
      <c r="O164" s="145">
        <v>0</v>
      </c>
      <c r="P164" s="145">
        <f t="shared" si="0"/>
        <v>0</v>
      </c>
      <c r="Q164" s="145">
        <v>0</v>
      </c>
      <c r="R164" s="145">
        <f t="shared" si="1"/>
        <v>0</v>
      </c>
      <c r="S164" s="145">
        <v>0</v>
      </c>
      <c r="T164" s="146">
        <f t="shared" si="2"/>
        <v>0</v>
      </c>
      <c r="AR164" s="147" t="s">
        <v>1132</v>
      </c>
      <c r="AT164" s="147" t="s">
        <v>268</v>
      </c>
      <c r="AU164" s="147" t="s">
        <v>81</v>
      </c>
      <c r="AY164" s="13" t="s">
        <v>162</v>
      </c>
      <c r="BE164" s="148">
        <f t="shared" si="3"/>
        <v>0</v>
      </c>
      <c r="BF164" s="148">
        <f t="shared" si="4"/>
        <v>0</v>
      </c>
      <c r="BG164" s="148">
        <f t="shared" si="5"/>
        <v>0</v>
      </c>
      <c r="BH164" s="148">
        <f t="shared" si="6"/>
        <v>0</v>
      </c>
      <c r="BI164" s="148">
        <f t="shared" si="7"/>
        <v>0</v>
      </c>
      <c r="BJ164" s="13" t="s">
        <v>81</v>
      </c>
      <c r="BK164" s="148">
        <f t="shared" si="8"/>
        <v>0</v>
      </c>
      <c r="BL164" s="13" t="s">
        <v>278</v>
      </c>
      <c r="BM164" s="147" t="s">
        <v>262</v>
      </c>
    </row>
    <row r="165" spans="2:65" s="1" customFormat="1" ht="21.75" customHeight="1" x14ac:dyDescent="0.2">
      <c r="B165" s="135"/>
      <c r="C165" s="149" t="s">
        <v>263</v>
      </c>
      <c r="D165" s="149" t="s">
        <v>268</v>
      </c>
      <c r="E165" s="150" t="s">
        <v>2062</v>
      </c>
      <c r="F165" s="151" t="s">
        <v>2063</v>
      </c>
      <c r="G165" s="152" t="s">
        <v>266</v>
      </c>
      <c r="H165" s="153">
        <v>170</v>
      </c>
      <c r="I165" s="154"/>
      <c r="J165" s="154"/>
      <c r="K165" s="155"/>
      <c r="L165" s="156"/>
      <c r="M165" s="157" t="s">
        <v>1</v>
      </c>
      <c r="N165" s="158" t="s">
        <v>34</v>
      </c>
      <c r="O165" s="145">
        <v>0</v>
      </c>
      <c r="P165" s="145">
        <f t="shared" si="0"/>
        <v>0</v>
      </c>
      <c r="Q165" s="145">
        <v>0</v>
      </c>
      <c r="R165" s="145">
        <f t="shared" si="1"/>
        <v>0</v>
      </c>
      <c r="S165" s="145">
        <v>0</v>
      </c>
      <c r="T165" s="146">
        <f t="shared" si="2"/>
        <v>0</v>
      </c>
      <c r="AR165" s="147" t="s">
        <v>1132</v>
      </c>
      <c r="AT165" s="147" t="s">
        <v>268</v>
      </c>
      <c r="AU165" s="147" t="s">
        <v>81</v>
      </c>
      <c r="AY165" s="13" t="s">
        <v>162</v>
      </c>
      <c r="BE165" s="148">
        <f t="shared" si="3"/>
        <v>0</v>
      </c>
      <c r="BF165" s="148">
        <f t="shared" si="4"/>
        <v>0</v>
      </c>
      <c r="BG165" s="148">
        <f t="shared" si="5"/>
        <v>0</v>
      </c>
      <c r="BH165" s="148">
        <f t="shared" si="6"/>
        <v>0</v>
      </c>
      <c r="BI165" s="148">
        <f t="shared" si="7"/>
        <v>0</v>
      </c>
      <c r="BJ165" s="13" t="s">
        <v>81</v>
      </c>
      <c r="BK165" s="148">
        <f t="shared" si="8"/>
        <v>0</v>
      </c>
      <c r="BL165" s="13" t="s">
        <v>278</v>
      </c>
      <c r="BM165" s="147" t="s">
        <v>267</v>
      </c>
    </row>
    <row r="166" spans="2:65" s="1" customFormat="1" ht="16.5" customHeight="1" x14ac:dyDescent="0.2">
      <c r="B166" s="135"/>
      <c r="C166" s="149" t="s">
        <v>215</v>
      </c>
      <c r="D166" s="149" t="s">
        <v>268</v>
      </c>
      <c r="E166" s="150" t="s">
        <v>2064</v>
      </c>
      <c r="F166" s="151" t="s">
        <v>2065</v>
      </c>
      <c r="G166" s="152" t="s">
        <v>1236</v>
      </c>
      <c r="H166" s="153">
        <v>10</v>
      </c>
      <c r="I166" s="154"/>
      <c r="J166" s="154"/>
      <c r="K166" s="155"/>
      <c r="L166" s="156"/>
      <c r="M166" s="157" t="s">
        <v>1</v>
      </c>
      <c r="N166" s="158" t="s">
        <v>34</v>
      </c>
      <c r="O166" s="145">
        <v>0</v>
      </c>
      <c r="P166" s="145">
        <f t="shared" si="0"/>
        <v>0</v>
      </c>
      <c r="Q166" s="145">
        <v>0</v>
      </c>
      <c r="R166" s="145">
        <f t="shared" si="1"/>
        <v>0</v>
      </c>
      <c r="S166" s="145">
        <v>0</v>
      </c>
      <c r="T166" s="146">
        <f t="shared" si="2"/>
        <v>0</v>
      </c>
      <c r="AR166" s="147" t="s">
        <v>1132</v>
      </c>
      <c r="AT166" s="147" t="s">
        <v>268</v>
      </c>
      <c r="AU166" s="147" t="s">
        <v>81</v>
      </c>
      <c r="AY166" s="13" t="s">
        <v>162</v>
      </c>
      <c r="BE166" s="148">
        <f t="shared" si="3"/>
        <v>0</v>
      </c>
      <c r="BF166" s="148">
        <f t="shared" si="4"/>
        <v>0</v>
      </c>
      <c r="BG166" s="148">
        <f t="shared" si="5"/>
        <v>0</v>
      </c>
      <c r="BH166" s="148">
        <f t="shared" si="6"/>
        <v>0</v>
      </c>
      <c r="BI166" s="148">
        <f t="shared" si="7"/>
        <v>0</v>
      </c>
      <c r="BJ166" s="13" t="s">
        <v>81</v>
      </c>
      <c r="BK166" s="148">
        <f t="shared" si="8"/>
        <v>0</v>
      </c>
      <c r="BL166" s="13" t="s">
        <v>278</v>
      </c>
      <c r="BM166" s="147" t="s">
        <v>271</v>
      </c>
    </row>
    <row r="167" spans="2:65" s="1" customFormat="1" ht="24.2" customHeight="1" x14ac:dyDescent="0.2">
      <c r="B167" s="135"/>
      <c r="C167" s="136" t="s">
        <v>272</v>
      </c>
      <c r="D167" s="136" t="s">
        <v>164</v>
      </c>
      <c r="E167" s="137" t="s">
        <v>2066</v>
      </c>
      <c r="F167" s="138" t="s">
        <v>2067</v>
      </c>
      <c r="G167" s="139" t="s">
        <v>266</v>
      </c>
      <c r="H167" s="140">
        <v>720</v>
      </c>
      <c r="I167" s="141"/>
      <c r="J167" s="141"/>
      <c r="K167" s="142"/>
      <c r="L167" s="25"/>
      <c r="M167" s="143" t="s">
        <v>1</v>
      </c>
      <c r="N167" s="144" t="s">
        <v>34</v>
      </c>
      <c r="O167" s="145">
        <v>0</v>
      </c>
      <c r="P167" s="145">
        <f t="shared" si="0"/>
        <v>0</v>
      </c>
      <c r="Q167" s="145">
        <v>0</v>
      </c>
      <c r="R167" s="145">
        <f t="shared" si="1"/>
        <v>0</v>
      </c>
      <c r="S167" s="145">
        <v>0</v>
      </c>
      <c r="T167" s="146">
        <f t="shared" si="2"/>
        <v>0</v>
      </c>
      <c r="AR167" s="147" t="s">
        <v>278</v>
      </c>
      <c r="AT167" s="147" t="s">
        <v>164</v>
      </c>
      <c r="AU167" s="147" t="s">
        <v>81</v>
      </c>
      <c r="AY167" s="13" t="s">
        <v>162</v>
      </c>
      <c r="BE167" s="148">
        <f t="shared" si="3"/>
        <v>0</v>
      </c>
      <c r="BF167" s="148">
        <f t="shared" si="4"/>
        <v>0</v>
      </c>
      <c r="BG167" s="148">
        <f t="shared" si="5"/>
        <v>0</v>
      </c>
      <c r="BH167" s="148">
        <f t="shared" si="6"/>
        <v>0</v>
      </c>
      <c r="BI167" s="148">
        <f t="shared" si="7"/>
        <v>0</v>
      </c>
      <c r="BJ167" s="13" t="s">
        <v>81</v>
      </c>
      <c r="BK167" s="148">
        <f t="shared" si="8"/>
        <v>0</v>
      </c>
      <c r="BL167" s="13" t="s">
        <v>278</v>
      </c>
      <c r="BM167" s="147" t="s">
        <v>275</v>
      </c>
    </row>
    <row r="168" spans="2:65" s="1" customFormat="1" ht="24.2" customHeight="1" x14ac:dyDescent="0.2">
      <c r="B168" s="135"/>
      <c r="C168" s="136" t="s">
        <v>219</v>
      </c>
      <c r="D168" s="136" t="s">
        <v>164</v>
      </c>
      <c r="E168" s="137" t="s">
        <v>2068</v>
      </c>
      <c r="F168" s="138" t="s">
        <v>2069</v>
      </c>
      <c r="G168" s="139" t="s">
        <v>266</v>
      </c>
      <c r="H168" s="140">
        <v>60</v>
      </c>
      <c r="I168" s="141"/>
      <c r="J168" s="141"/>
      <c r="K168" s="142"/>
      <c r="L168" s="25"/>
      <c r="M168" s="143" t="s">
        <v>1</v>
      </c>
      <c r="N168" s="144" t="s">
        <v>34</v>
      </c>
      <c r="O168" s="145">
        <v>0</v>
      </c>
      <c r="P168" s="145">
        <f t="shared" ref="P168:P199" si="9">O168*H168</f>
        <v>0</v>
      </c>
      <c r="Q168" s="145">
        <v>0</v>
      </c>
      <c r="R168" s="145">
        <f t="shared" ref="R168:R199" si="10">Q168*H168</f>
        <v>0</v>
      </c>
      <c r="S168" s="145">
        <v>0</v>
      </c>
      <c r="T168" s="146">
        <f t="shared" ref="T168:T199" si="11">S168*H168</f>
        <v>0</v>
      </c>
      <c r="AR168" s="147" t="s">
        <v>278</v>
      </c>
      <c r="AT168" s="147" t="s">
        <v>164</v>
      </c>
      <c r="AU168" s="147" t="s">
        <v>81</v>
      </c>
      <c r="AY168" s="13" t="s">
        <v>162</v>
      </c>
      <c r="BE168" s="148">
        <f t="shared" ref="BE168:BE199" si="12">IF(N168="základná",J168,0)</f>
        <v>0</v>
      </c>
      <c r="BF168" s="148">
        <f t="shared" ref="BF168:BF199" si="13">IF(N168="znížená",J168,0)</f>
        <v>0</v>
      </c>
      <c r="BG168" s="148">
        <f t="shared" ref="BG168:BG199" si="14">IF(N168="zákl. prenesená",J168,0)</f>
        <v>0</v>
      </c>
      <c r="BH168" s="148">
        <f t="shared" ref="BH168:BH199" si="15">IF(N168="zníž. prenesená",J168,0)</f>
        <v>0</v>
      </c>
      <c r="BI168" s="148">
        <f t="shared" ref="BI168:BI199" si="16">IF(N168="nulová",J168,0)</f>
        <v>0</v>
      </c>
      <c r="BJ168" s="13" t="s">
        <v>81</v>
      </c>
      <c r="BK168" s="148">
        <f t="shared" ref="BK168:BK199" si="17">ROUND(I168*H168,2)</f>
        <v>0</v>
      </c>
      <c r="BL168" s="13" t="s">
        <v>278</v>
      </c>
      <c r="BM168" s="147" t="s">
        <v>278</v>
      </c>
    </row>
    <row r="169" spans="2:65" s="1" customFormat="1" ht="24.2" customHeight="1" x14ac:dyDescent="0.2">
      <c r="B169" s="135"/>
      <c r="C169" s="136" t="s">
        <v>279</v>
      </c>
      <c r="D169" s="136" t="s">
        <v>164</v>
      </c>
      <c r="E169" s="137" t="s">
        <v>2070</v>
      </c>
      <c r="F169" s="138" t="s">
        <v>2071</v>
      </c>
      <c r="G169" s="139" t="s">
        <v>266</v>
      </c>
      <c r="H169" s="140">
        <v>96</v>
      </c>
      <c r="I169" s="141"/>
      <c r="J169" s="141"/>
      <c r="K169" s="142"/>
      <c r="L169" s="25"/>
      <c r="M169" s="143" t="s">
        <v>1</v>
      </c>
      <c r="N169" s="144" t="s">
        <v>34</v>
      </c>
      <c r="O169" s="145">
        <v>0</v>
      </c>
      <c r="P169" s="145">
        <f t="shared" si="9"/>
        <v>0</v>
      </c>
      <c r="Q169" s="145">
        <v>0</v>
      </c>
      <c r="R169" s="145">
        <f t="shared" si="10"/>
        <v>0</v>
      </c>
      <c r="S169" s="145">
        <v>0</v>
      </c>
      <c r="T169" s="146">
        <f t="shared" si="11"/>
        <v>0</v>
      </c>
      <c r="AR169" s="147" t="s">
        <v>278</v>
      </c>
      <c r="AT169" s="147" t="s">
        <v>164</v>
      </c>
      <c r="AU169" s="147" t="s">
        <v>81</v>
      </c>
      <c r="AY169" s="13" t="s">
        <v>162</v>
      </c>
      <c r="BE169" s="148">
        <f t="shared" si="12"/>
        <v>0</v>
      </c>
      <c r="BF169" s="148">
        <f t="shared" si="13"/>
        <v>0</v>
      </c>
      <c r="BG169" s="148">
        <f t="shared" si="14"/>
        <v>0</v>
      </c>
      <c r="BH169" s="148">
        <f t="shared" si="15"/>
        <v>0</v>
      </c>
      <c r="BI169" s="148">
        <f t="shared" si="16"/>
        <v>0</v>
      </c>
      <c r="BJ169" s="13" t="s">
        <v>81</v>
      </c>
      <c r="BK169" s="148">
        <f t="shared" si="17"/>
        <v>0</v>
      </c>
      <c r="BL169" s="13" t="s">
        <v>278</v>
      </c>
      <c r="BM169" s="147" t="s">
        <v>282</v>
      </c>
    </row>
    <row r="170" spans="2:65" s="1" customFormat="1" ht="24.2" customHeight="1" x14ac:dyDescent="0.2">
      <c r="B170" s="135"/>
      <c r="C170" s="136" t="s">
        <v>224</v>
      </c>
      <c r="D170" s="136" t="s">
        <v>164</v>
      </c>
      <c r="E170" s="137" t="s">
        <v>2072</v>
      </c>
      <c r="F170" s="138" t="s">
        <v>2073</v>
      </c>
      <c r="G170" s="139" t="s">
        <v>266</v>
      </c>
      <c r="H170" s="140">
        <v>60</v>
      </c>
      <c r="I170" s="141"/>
      <c r="J170" s="141"/>
      <c r="K170" s="142"/>
      <c r="L170" s="25"/>
      <c r="M170" s="143" t="s">
        <v>1</v>
      </c>
      <c r="N170" s="144" t="s">
        <v>34</v>
      </c>
      <c r="O170" s="145">
        <v>0</v>
      </c>
      <c r="P170" s="145">
        <f t="shared" si="9"/>
        <v>0</v>
      </c>
      <c r="Q170" s="145">
        <v>0</v>
      </c>
      <c r="R170" s="145">
        <f t="shared" si="10"/>
        <v>0</v>
      </c>
      <c r="S170" s="145">
        <v>0</v>
      </c>
      <c r="T170" s="146">
        <f t="shared" si="11"/>
        <v>0</v>
      </c>
      <c r="AR170" s="147" t="s">
        <v>278</v>
      </c>
      <c r="AT170" s="147" t="s">
        <v>164</v>
      </c>
      <c r="AU170" s="147" t="s">
        <v>81</v>
      </c>
      <c r="AY170" s="13" t="s">
        <v>162</v>
      </c>
      <c r="BE170" s="148">
        <f t="shared" si="12"/>
        <v>0</v>
      </c>
      <c r="BF170" s="148">
        <f t="shared" si="13"/>
        <v>0</v>
      </c>
      <c r="BG170" s="148">
        <f t="shared" si="14"/>
        <v>0</v>
      </c>
      <c r="BH170" s="148">
        <f t="shared" si="15"/>
        <v>0</v>
      </c>
      <c r="BI170" s="148">
        <f t="shared" si="16"/>
        <v>0</v>
      </c>
      <c r="BJ170" s="13" t="s">
        <v>81</v>
      </c>
      <c r="BK170" s="148">
        <f t="shared" si="17"/>
        <v>0</v>
      </c>
      <c r="BL170" s="13" t="s">
        <v>278</v>
      </c>
      <c r="BM170" s="147" t="s">
        <v>285</v>
      </c>
    </row>
    <row r="171" spans="2:65" s="1" customFormat="1" ht="24.2" customHeight="1" x14ac:dyDescent="0.2">
      <c r="B171" s="135"/>
      <c r="C171" s="136" t="s">
        <v>286</v>
      </c>
      <c r="D171" s="136" t="s">
        <v>164</v>
      </c>
      <c r="E171" s="137" t="s">
        <v>2074</v>
      </c>
      <c r="F171" s="138" t="s">
        <v>2075</v>
      </c>
      <c r="G171" s="139" t="s">
        <v>266</v>
      </c>
      <c r="H171" s="140">
        <v>8</v>
      </c>
      <c r="I171" s="141"/>
      <c r="J171" s="141"/>
      <c r="K171" s="142"/>
      <c r="L171" s="25"/>
      <c r="M171" s="143" t="s">
        <v>1</v>
      </c>
      <c r="N171" s="144" t="s">
        <v>34</v>
      </c>
      <c r="O171" s="145">
        <v>0</v>
      </c>
      <c r="P171" s="145">
        <f t="shared" si="9"/>
        <v>0</v>
      </c>
      <c r="Q171" s="145">
        <v>0</v>
      </c>
      <c r="R171" s="145">
        <f t="shared" si="10"/>
        <v>0</v>
      </c>
      <c r="S171" s="145">
        <v>0</v>
      </c>
      <c r="T171" s="146">
        <f t="shared" si="11"/>
        <v>0</v>
      </c>
      <c r="AR171" s="147" t="s">
        <v>278</v>
      </c>
      <c r="AT171" s="147" t="s">
        <v>164</v>
      </c>
      <c r="AU171" s="147" t="s">
        <v>81</v>
      </c>
      <c r="AY171" s="13" t="s">
        <v>162</v>
      </c>
      <c r="BE171" s="148">
        <f t="shared" si="12"/>
        <v>0</v>
      </c>
      <c r="BF171" s="148">
        <f t="shared" si="13"/>
        <v>0</v>
      </c>
      <c r="BG171" s="148">
        <f t="shared" si="14"/>
        <v>0</v>
      </c>
      <c r="BH171" s="148">
        <f t="shared" si="15"/>
        <v>0</v>
      </c>
      <c r="BI171" s="148">
        <f t="shared" si="16"/>
        <v>0</v>
      </c>
      <c r="BJ171" s="13" t="s">
        <v>81</v>
      </c>
      <c r="BK171" s="148">
        <f t="shared" si="17"/>
        <v>0</v>
      </c>
      <c r="BL171" s="13" t="s">
        <v>278</v>
      </c>
      <c r="BM171" s="147" t="s">
        <v>289</v>
      </c>
    </row>
    <row r="172" spans="2:65" s="1" customFormat="1" ht="24.2" customHeight="1" x14ac:dyDescent="0.2">
      <c r="B172" s="135"/>
      <c r="C172" s="136" t="s">
        <v>227</v>
      </c>
      <c r="D172" s="136" t="s">
        <v>164</v>
      </c>
      <c r="E172" s="137" t="s">
        <v>2076</v>
      </c>
      <c r="F172" s="138" t="s">
        <v>2077</v>
      </c>
      <c r="G172" s="139" t="s">
        <v>266</v>
      </c>
      <c r="H172" s="140">
        <v>16</v>
      </c>
      <c r="I172" s="141"/>
      <c r="J172" s="141"/>
      <c r="K172" s="142"/>
      <c r="L172" s="25"/>
      <c r="M172" s="143" t="s">
        <v>1</v>
      </c>
      <c r="N172" s="144" t="s">
        <v>34</v>
      </c>
      <c r="O172" s="145">
        <v>0</v>
      </c>
      <c r="P172" s="145">
        <f t="shared" si="9"/>
        <v>0</v>
      </c>
      <c r="Q172" s="145">
        <v>0</v>
      </c>
      <c r="R172" s="145">
        <f t="shared" si="10"/>
        <v>0</v>
      </c>
      <c r="S172" s="145">
        <v>0</v>
      </c>
      <c r="T172" s="146">
        <f t="shared" si="11"/>
        <v>0</v>
      </c>
      <c r="AR172" s="147" t="s">
        <v>278</v>
      </c>
      <c r="AT172" s="147" t="s">
        <v>164</v>
      </c>
      <c r="AU172" s="147" t="s">
        <v>81</v>
      </c>
      <c r="AY172" s="13" t="s">
        <v>162</v>
      </c>
      <c r="BE172" s="148">
        <f t="shared" si="12"/>
        <v>0</v>
      </c>
      <c r="BF172" s="148">
        <f t="shared" si="13"/>
        <v>0</v>
      </c>
      <c r="BG172" s="148">
        <f t="shared" si="14"/>
        <v>0</v>
      </c>
      <c r="BH172" s="148">
        <f t="shared" si="15"/>
        <v>0</v>
      </c>
      <c r="BI172" s="148">
        <f t="shared" si="16"/>
        <v>0</v>
      </c>
      <c r="BJ172" s="13" t="s">
        <v>81</v>
      </c>
      <c r="BK172" s="148">
        <f t="shared" si="17"/>
        <v>0</v>
      </c>
      <c r="BL172" s="13" t="s">
        <v>278</v>
      </c>
      <c r="BM172" s="147" t="s">
        <v>292</v>
      </c>
    </row>
    <row r="173" spans="2:65" s="1" customFormat="1" ht="33" customHeight="1" x14ac:dyDescent="0.2">
      <c r="B173" s="135"/>
      <c r="C173" s="136" t="s">
        <v>293</v>
      </c>
      <c r="D173" s="136" t="s">
        <v>164</v>
      </c>
      <c r="E173" s="137" t="s">
        <v>2078</v>
      </c>
      <c r="F173" s="138" t="s">
        <v>2079</v>
      </c>
      <c r="G173" s="139" t="s">
        <v>266</v>
      </c>
      <c r="H173" s="140">
        <v>18</v>
      </c>
      <c r="I173" s="141"/>
      <c r="J173" s="141"/>
      <c r="K173" s="142"/>
      <c r="L173" s="25"/>
      <c r="M173" s="143" t="s">
        <v>1</v>
      </c>
      <c r="N173" s="144" t="s">
        <v>34</v>
      </c>
      <c r="O173" s="145">
        <v>0</v>
      </c>
      <c r="P173" s="145">
        <f t="shared" si="9"/>
        <v>0</v>
      </c>
      <c r="Q173" s="145">
        <v>0</v>
      </c>
      <c r="R173" s="145">
        <f t="shared" si="10"/>
        <v>0</v>
      </c>
      <c r="S173" s="145">
        <v>0</v>
      </c>
      <c r="T173" s="146">
        <f t="shared" si="11"/>
        <v>0</v>
      </c>
      <c r="AR173" s="147" t="s">
        <v>278</v>
      </c>
      <c r="AT173" s="147" t="s">
        <v>164</v>
      </c>
      <c r="AU173" s="147" t="s">
        <v>81</v>
      </c>
      <c r="AY173" s="13" t="s">
        <v>162</v>
      </c>
      <c r="BE173" s="148">
        <f t="shared" si="12"/>
        <v>0</v>
      </c>
      <c r="BF173" s="148">
        <f t="shared" si="13"/>
        <v>0</v>
      </c>
      <c r="BG173" s="148">
        <f t="shared" si="14"/>
        <v>0</v>
      </c>
      <c r="BH173" s="148">
        <f t="shared" si="15"/>
        <v>0</v>
      </c>
      <c r="BI173" s="148">
        <f t="shared" si="16"/>
        <v>0</v>
      </c>
      <c r="BJ173" s="13" t="s">
        <v>81</v>
      </c>
      <c r="BK173" s="148">
        <f t="shared" si="17"/>
        <v>0</v>
      </c>
      <c r="BL173" s="13" t="s">
        <v>278</v>
      </c>
      <c r="BM173" s="147" t="s">
        <v>296</v>
      </c>
    </row>
    <row r="174" spans="2:65" s="1" customFormat="1" ht="16.5" customHeight="1" x14ac:dyDescent="0.2">
      <c r="B174" s="135"/>
      <c r="C174" s="149" t="s">
        <v>231</v>
      </c>
      <c r="D174" s="149" t="s">
        <v>268</v>
      </c>
      <c r="E174" s="150" t="s">
        <v>2080</v>
      </c>
      <c r="F174" s="151" t="s">
        <v>2081</v>
      </c>
      <c r="G174" s="152" t="s">
        <v>266</v>
      </c>
      <c r="H174" s="153">
        <v>18</v>
      </c>
      <c r="I174" s="154"/>
      <c r="J174" s="154"/>
      <c r="K174" s="155"/>
      <c r="L174" s="156"/>
      <c r="M174" s="157" t="s">
        <v>1</v>
      </c>
      <c r="N174" s="158" t="s">
        <v>34</v>
      </c>
      <c r="O174" s="145">
        <v>0</v>
      </c>
      <c r="P174" s="145">
        <f t="shared" si="9"/>
        <v>0</v>
      </c>
      <c r="Q174" s="145">
        <v>0</v>
      </c>
      <c r="R174" s="145">
        <f t="shared" si="10"/>
        <v>0</v>
      </c>
      <c r="S174" s="145">
        <v>0</v>
      </c>
      <c r="T174" s="146">
        <f t="shared" si="11"/>
        <v>0</v>
      </c>
      <c r="AR174" s="147" t="s">
        <v>1132</v>
      </c>
      <c r="AT174" s="147" t="s">
        <v>268</v>
      </c>
      <c r="AU174" s="147" t="s">
        <v>81</v>
      </c>
      <c r="AY174" s="13" t="s">
        <v>162</v>
      </c>
      <c r="BE174" s="148">
        <f t="shared" si="12"/>
        <v>0</v>
      </c>
      <c r="BF174" s="148">
        <f t="shared" si="13"/>
        <v>0</v>
      </c>
      <c r="BG174" s="148">
        <f t="shared" si="14"/>
        <v>0</v>
      </c>
      <c r="BH174" s="148">
        <f t="shared" si="15"/>
        <v>0</v>
      </c>
      <c r="BI174" s="148">
        <f t="shared" si="16"/>
        <v>0</v>
      </c>
      <c r="BJ174" s="13" t="s">
        <v>81</v>
      </c>
      <c r="BK174" s="148">
        <f t="shared" si="17"/>
        <v>0</v>
      </c>
      <c r="BL174" s="13" t="s">
        <v>278</v>
      </c>
      <c r="BM174" s="147" t="s">
        <v>302</v>
      </c>
    </row>
    <row r="175" spans="2:65" s="1" customFormat="1" ht="24.2" customHeight="1" x14ac:dyDescent="0.2">
      <c r="B175" s="135"/>
      <c r="C175" s="136" t="s">
        <v>307</v>
      </c>
      <c r="D175" s="136" t="s">
        <v>164</v>
      </c>
      <c r="E175" s="137" t="s">
        <v>2082</v>
      </c>
      <c r="F175" s="138" t="s">
        <v>2083</v>
      </c>
      <c r="G175" s="139" t="s">
        <v>266</v>
      </c>
      <c r="H175" s="140">
        <v>141</v>
      </c>
      <c r="I175" s="141"/>
      <c r="J175" s="141"/>
      <c r="K175" s="142"/>
      <c r="L175" s="25"/>
      <c r="M175" s="143" t="s">
        <v>1</v>
      </c>
      <c r="N175" s="144" t="s">
        <v>34</v>
      </c>
      <c r="O175" s="145">
        <v>0</v>
      </c>
      <c r="P175" s="145">
        <f t="shared" si="9"/>
        <v>0</v>
      </c>
      <c r="Q175" s="145">
        <v>0</v>
      </c>
      <c r="R175" s="145">
        <f t="shared" si="10"/>
        <v>0</v>
      </c>
      <c r="S175" s="145">
        <v>0</v>
      </c>
      <c r="T175" s="146">
        <f t="shared" si="11"/>
        <v>0</v>
      </c>
      <c r="AR175" s="147" t="s">
        <v>278</v>
      </c>
      <c r="AT175" s="147" t="s">
        <v>164</v>
      </c>
      <c r="AU175" s="147" t="s">
        <v>81</v>
      </c>
      <c r="AY175" s="13" t="s">
        <v>162</v>
      </c>
      <c r="BE175" s="148">
        <f t="shared" si="12"/>
        <v>0</v>
      </c>
      <c r="BF175" s="148">
        <f t="shared" si="13"/>
        <v>0</v>
      </c>
      <c r="BG175" s="148">
        <f t="shared" si="14"/>
        <v>0</v>
      </c>
      <c r="BH175" s="148">
        <f t="shared" si="15"/>
        <v>0</v>
      </c>
      <c r="BI175" s="148">
        <f t="shared" si="16"/>
        <v>0</v>
      </c>
      <c r="BJ175" s="13" t="s">
        <v>81</v>
      </c>
      <c r="BK175" s="148">
        <f t="shared" si="17"/>
        <v>0</v>
      </c>
      <c r="BL175" s="13" t="s">
        <v>278</v>
      </c>
      <c r="BM175" s="147" t="s">
        <v>310</v>
      </c>
    </row>
    <row r="176" spans="2:65" s="1" customFormat="1" ht="16.5" customHeight="1" x14ac:dyDescent="0.2">
      <c r="B176" s="135"/>
      <c r="C176" s="149" t="s">
        <v>234</v>
      </c>
      <c r="D176" s="149" t="s">
        <v>268</v>
      </c>
      <c r="E176" s="150" t="s">
        <v>2084</v>
      </c>
      <c r="F176" s="151" t="s">
        <v>2085</v>
      </c>
      <c r="G176" s="152" t="s">
        <v>266</v>
      </c>
      <c r="H176" s="153">
        <v>141</v>
      </c>
      <c r="I176" s="154"/>
      <c r="J176" s="154"/>
      <c r="K176" s="155"/>
      <c r="L176" s="156"/>
      <c r="M176" s="157" t="s">
        <v>1</v>
      </c>
      <c r="N176" s="158" t="s">
        <v>34</v>
      </c>
      <c r="O176" s="145">
        <v>0</v>
      </c>
      <c r="P176" s="145">
        <f t="shared" si="9"/>
        <v>0</v>
      </c>
      <c r="Q176" s="145">
        <v>0</v>
      </c>
      <c r="R176" s="145">
        <f t="shared" si="10"/>
        <v>0</v>
      </c>
      <c r="S176" s="145">
        <v>0</v>
      </c>
      <c r="T176" s="146">
        <f t="shared" si="11"/>
        <v>0</v>
      </c>
      <c r="AR176" s="147" t="s">
        <v>1132</v>
      </c>
      <c r="AT176" s="147" t="s">
        <v>268</v>
      </c>
      <c r="AU176" s="147" t="s">
        <v>81</v>
      </c>
      <c r="AY176" s="13" t="s">
        <v>162</v>
      </c>
      <c r="BE176" s="148">
        <f t="shared" si="12"/>
        <v>0</v>
      </c>
      <c r="BF176" s="148">
        <f t="shared" si="13"/>
        <v>0</v>
      </c>
      <c r="BG176" s="148">
        <f t="shared" si="14"/>
        <v>0</v>
      </c>
      <c r="BH176" s="148">
        <f t="shared" si="15"/>
        <v>0</v>
      </c>
      <c r="BI176" s="148">
        <f t="shared" si="16"/>
        <v>0</v>
      </c>
      <c r="BJ176" s="13" t="s">
        <v>81</v>
      </c>
      <c r="BK176" s="148">
        <f t="shared" si="17"/>
        <v>0</v>
      </c>
      <c r="BL176" s="13" t="s">
        <v>278</v>
      </c>
      <c r="BM176" s="147" t="s">
        <v>314</v>
      </c>
    </row>
    <row r="177" spans="2:65" s="1" customFormat="1" ht="24.2" customHeight="1" x14ac:dyDescent="0.2">
      <c r="B177" s="135"/>
      <c r="C177" s="136" t="s">
        <v>315</v>
      </c>
      <c r="D177" s="136" t="s">
        <v>164</v>
      </c>
      <c r="E177" s="137" t="s">
        <v>2086</v>
      </c>
      <c r="F177" s="138" t="s">
        <v>2087</v>
      </c>
      <c r="G177" s="139" t="s">
        <v>266</v>
      </c>
      <c r="H177" s="140">
        <v>135</v>
      </c>
      <c r="I177" s="141"/>
      <c r="J177" s="141"/>
      <c r="K177" s="142"/>
      <c r="L177" s="25"/>
      <c r="M177" s="143" t="s">
        <v>1</v>
      </c>
      <c r="N177" s="144" t="s">
        <v>34</v>
      </c>
      <c r="O177" s="145">
        <v>0</v>
      </c>
      <c r="P177" s="145">
        <f t="shared" si="9"/>
        <v>0</v>
      </c>
      <c r="Q177" s="145">
        <v>0</v>
      </c>
      <c r="R177" s="145">
        <f t="shared" si="10"/>
        <v>0</v>
      </c>
      <c r="S177" s="145">
        <v>0</v>
      </c>
      <c r="T177" s="146">
        <f t="shared" si="11"/>
        <v>0</v>
      </c>
      <c r="AR177" s="147" t="s">
        <v>278</v>
      </c>
      <c r="AT177" s="147" t="s">
        <v>164</v>
      </c>
      <c r="AU177" s="147" t="s">
        <v>81</v>
      </c>
      <c r="AY177" s="13" t="s">
        <v>162</v>
      </c>
      <c r="BE177" s="148">
        <f t="shared" si="12"/>
        <v>0</v>
      </c>
      <c r="BF177" s="148">
        <f t="shared" si="13"/>
        <v>0</v>
      </c>
      <c r="BG177" s="148">
        <f t="shared" si="14"/>
        <v>0</v>
      </c>
      <c r="BH177" s="148">
        <f t="shared" si="15"/>
        <v>0</v>
      </c>
      <c r="BI177" s="148">
        <f t="shared" si="16"/>
        <v>0</v>
      </c>
      <c r="BJ177" s="13" t="s">
        <v>81</v>
      </c>
      <c r="BK177" s="148">
        <f t="shared" si="17"/>
        <v>0</v>
      </c>
      <c r="BL177" s="13" t="s">
        <v>278</v>
      </c>
      <c r="BM177" s="147" t="s">
        <v>318</v>
      </c>
    </row>
    <row r="178" spans="2:65" s="1" customFormat="1" ht="16.5" customHeight="1" x14ac:dyDescent="0.2">
      <c r="B178" s="135"/>
      <c r="C178" s="149" t="s">
        <v>238</v>
      </c>
      <c r="D178" s="149" t="s">
        <v>268</v>
      </c>
      <c r="E178" s="150" t="s">
        <v>2088</v>
      </c>
      <c r="F178" s="151" t="s">
        <v>2089</v>
      </c>
      <c r="G178" s="152" t="s">
        <v>266</v>
      </c>
      <c r="H178" s="153">
        <v>135</v>
      </c>
      <c r="I178" s="154"/>
      <c r="J178" s="154"/>
      <c r="K178" s="155"/>
      <c r="L178" s="156"/>
      <c r="M178" s="157" t="s">
        <v>1</v>
      </c>
      <c r="N178" s="158" t="s">
        <v>34</v>
      </c>
      <c r="O178" s="145">
        <v>0</v>
      </c>
      <c r="P178" s="145">
        <f t="shared" si="9"/>
        <v>0</v>
      </c>
      <c r="Q178" s="145">
        <v>0</v>
      </c>
      <c r="R178" s="145">
        <f t="shared" si="10"/>
        <v>0</v>
      </c>
      <c r="S178" s="145">
        <v>0</v>
      </c>
      <c r="T178" s="146">
        <f t="shared" si="11"/>
        <v>0</v>
      </c>
      <c r="AR178" s="147" t="s">
        <v>1132</v>
      </c>
      <c r="AT178" s="147" t="s">
        <v>268</v>
      </c>
      <c r="AU178" s="147" t="s">
        <v>81</v>
      </c>
      <c r="AY178" s="13" t="s">
        <v>162</v>
      </c>
      <c r="BE178" s="148">
        <f t="shared" si="12"/>
        <v>0</v>
      </c>
      <c r="BF178" s="148">
        <f t="shared" si="13"/>
        <v>0</v>
      </c>
      <c r="BG178" s="148">
        <f t="shared" si="14"/>
        <v>0</v>
      </c>
      <c r="BH178" s="148">
        <f t="shared" si="15"/>
        <v>0</v>
      </c>
      <c r="BI178" s="148">
        <f t="shared" si="16"/>
        <v>0</v>
      </c>
      <c r="BJ178" s="13" t="s">
        <v>81</v>
      </c>
      <c r="BK178" s="148">
        <f t="shared" si="17"/>
        <v>0</v>
      </c>
      <c r="BL178" s="13" t="s">
        <v>278</v>
      </c>
      <c r="BM178" s="147" t="s">
        <v>321</v>
      </c>
    </row>
    <row r="179" spans="2:65" s="1" customFormat="1" ht="24.2" customHeight="1" x14ac:dyDescent="0.2">
      <c r="B179" s="135"/>
      <c r="C179" s="136" t="s">
        <v>322</v>
      </c>
      <c r="D179" s="136" t="s">
        <v>164</v>
      </c>
      <c r="E179" s="137" t="s">
        <v>2090</v>
      </c>
      <c r="F179" s="138" t="s">
        <v>2091</v>
      </c>
      <c r="G179" s="139" t="s">
        <v>266</v>
      </c>
      <c r="H179" s="140">
        <v>65</v>
      </c>
      <c r="I179" s="141"/>
      <c r="J179" s="141"/>
      <c r="K179" s="142"/>
      <c r="L179" s="25"/>
      <c r="M179" s="143" t="s">
        <v>1</v>
      </c>
      <c r="N179" s="144" t="s">
        <v>34</v>
      </c>
      <c r="O179" s="145">
        <v>0</v>
      </c>
      <c r="P179" s="145">
        <f t="shared" si="9"/>
        <v>0</v>
      </c>
      <c r="Q179" s="145">
        <v>0</v>
      </c>
      <c r="R179" s="145">
        <f t="shared" si="10"/>
        <v>0</v>
      </c>
      <c r="S179" s="145">
        <v>0</v>
      </c>
      <c r="T179" s="146">
        <f t="shared" si="11"/>
        <v>0</v>
      </c>
      <c r="AR179" s="147" t="s">
        <v>278</v>
      </c>
      <c r="AT179" s="147" t="s">
        <v>164</v>
      </c>
      <c r="AU179" s="147" t="s">
        <v>81</v>
      </c>
      <c r="AY179" s="13" t="s">
        <v>162</v>
      </c>
      <c r="BE179" s="148">
        <f t="shared" si="12"/>
        <v>0</v>
      </c>
      <c r="BF179" s="148">
        <f t="shared" si="13"/>
        <v>0</v>
      </c>
      <c r="BG179" s="148">
        <f t="shared" si="14"/>
        <v>0</v>
      </c>
      <c r="BH179" s="148">
        <f t="shared" si="15"/>
        <v>0</v>
      </c>
      <c r="BI179" s="148">
        <f t="shared" si="16"/>
        <v>0</v>
      </c>
      <c r="BJ179" s="13" t="s">
        <v>81</v>
      </c>
      <c r="BK179" s="148">
        <f t="shared" si="17"/>
        <v>0</v>
      </c>
      <c r="BL179" s="13" t="s">
        <v>278</v>
      </c>
      <c r="BM179" s="147" t="s">
        <v>325</v>
      </c>
    </row>
    <row r="180" spans="2:65" s="1" customFormat="1" ht="16.5" customHeight="1" x14ac:dyDescent="0.2">
      <c r="B180" s="135"/>
      <c r="C180" s="149" t="s">
        <v>241</v>
      </c>
      <c r="D180" s="149" t="s">
        <v>268</v>
      </c>
      <c r="E180" s="150" t="s">
        <v>2092</v>
      </c>
      <c r="F180" s="151" t="s">
        <v>2093</v>
      </c>
      <c r="G180" s="152" t="s">
        <v>266</v>
      </c>
      <c r="H180" s="153">
        <v>65</v>
      </c>
      <c r="I180" s="154"/>
      <c r="J180" s="154"/>
      <c r="K180" s="155"/>
      <c r="L180" s="156"/>
      <c r="M180" s="157" t="s">
        <v>1</v>
      </c>
      <c r="N180" s="158" t="s">
        <v>34</v>
      </c>
      <c r="O180" s="145">
        <v>0</v>
      </c>
      <c r="P180" s="145">
        <f t="shared" si="9"/>
        <v>0</v>
      </c>
      <c r="Q180" s="145">
        <v>0</v>
      </c>
      <c r="R180" s="145">
        <f t="shared" si="10"/>
        <v>0</v>
      </c>
      <c r="S180" s="145">
        <v>0</v>
      </c>
      <c r="T180" s="146">
        <f t="shared" si="11"/>
        <v>0</v>
      </c>
      <c r="AR180" s="147" t="s">
        <v>1132</v>
      </c>
      <c r="AT180" s="147" t="s">
        <v>268</v>
      </c>
      <c r="AU180" s="147" t="s">
        <v>81</v>
      </c>
      <c r="AY180" s="13" t="s">
        <v>162</v>
      </c>
      <c r="BE180" s="148">
        <f t="shared" si="12"/>
        <v>0</v>
      </c>
      <c r="BF180" s="148">
        <f t="shared" si="13"/>
        <v>0</v>
      </c>
      <c r="BG180" s="148">
        <f t="shared" si="14"/>
        <v>0</v>
      </c>
      <c r="BH180" s="148">
        <f t="shared" si="15"/>
        <v>0</v>
      </c>
      <c r="BI180" s="148">
        <f t="shared" si="16"/>
        <v>0</v>
      </c>
      <c r="BJ180" s="13" t="s">
        <v>81</v>
      </c>
      <c r="BK180" s="148">
        <f t="shared" si="17"/>
        <v>0</v>
      </c>
      <c r="BL180" s="13" t="s">
        <v>278</v>
      </c>
      <c r="BM180" s="147" t="s">
        <v>328</v>
      </c>
    </row>
    <row r="181" spans="2:65" s="1" customFormat="1" ht="24.2" customHeight="1" x14ac:dyDescent="0.2">
      <c r="B181" s="135"/>
      <c r="C181" s="136" t="s">
        <v>329</v>
      </c>
      <c r="D181" s="136" t="s">
        <v>164</v>
      </c>
      <c r="E181" s="137" t="s">
        <v>2094</v>
      </c>
      <c r="F181" s="138" t="s">
        <v>2095</v>
      </c>
      <c r="G181" s="139" t="s">
        <v>266</v>
      </c>
      <c r="H181" s="140">
        <v>26</v>
      </c>
      <c r="I181" s="141"/>
      <c r="J181" s="141"/>
      <c r="K181" s="142"/>
      <c r="L181" s="25"/>
      <c r="M181" s="143" t="s">
        <v>1</v>
      </c>
      <c r="N181" s="144" t="s">
        <v>34</v>
      </c>
      <c r="O181" s="145">
        <v>0</v>
      </c>
      <c r="P181" s="145">
        <f t="shared" si="9"/>
        <v>0</v>
      </c>
      <c r="Q181" s="145">
        <v>0</v>
      </c>
      <c r="R181" s="145">
        <f t="shared" si="10"/>
        <v>0</v>
      </c>
      <c r="S181" s="145">
        <v>0</v>
      </c>
      <c r="T181" s="146">
        <f t="shared" si="11"/>
        <v>0</v>
      </c>
      <c r="AR181" s="147" t="s">
        <v>278</v>
      </c>
      <c r="AT181" s="147" t="s">
        <v>164</v>
      </c>
      <c r="AU181" s="147" t="s">
        <v>81</v>
      </c>
      <c r="AY181" s="13" t="s">
        <v>162</v>
      </c>
      <c r="BE181" s="148">
        <f t="shared" si="12"/>
        <v>0</v>
      </c>
      <c r="BF181" s="148">
        <f t="shared" si="13"/>
        <v>0</v>
      </c>
      <c r="BG181" s="148">
        <f t="shared" si="14"/>
        <v>0</v>
      </c>
      <c r="BH181" s="148">
        <f t="shared" si="15"/>
        <v>0</v>
      </c>
      <c r="BI181" s="148">
        <f t="shared" si="16"/>
        <v>0</v>
      </c>
      <c r="BJ181" s="13" t="s">
        <v>81</v>
      </c>
      <c r="BK181" s="148">
        <f t="shared" si="17"/>
        <v>0</v>
      </c>
      <c r="BL181" s="13" t="s">
        <v>278</v>
      </c>
      <c r="BM181" s="147" t="s">
        <v>332</v>
      </c>
    </row>
    <row r="182" spans="2:65" s="1" customFormat="1" ht="16.5" customHeight="1" x14ac:dyDescent="0.2">
      <c r="B182" s="135"/>
      <c r="C182" s="149" t="s">
        <v>245</v>
      </c>
      <c r="D182" s="149" t="s">
        <v>268</v>
      </c>
      <c r="E182" s="150" t="s">
        <v>2096</v>
      </c>
      <c r="F182" s="151" t="s">
        <v>2097</v>
      </c>
      <c r="G182" s="152" t="s">
        <v>266</v>
      </c>
      <c r="H182" s="153">
        <v>26</v>
      </c>
      <c r="I182" s="154"/>
      <c r="J182" s="154"/>
      <c r="K182" s="155"/>
      <c r="L182" s="156"/>
      <c r="M182" s="157" t="s">
        <v>1</v>
      </c>
      <c r="N182" s="158" t="s">
        <v>34</v>
      </c>
      <c r="O182" s="145">
        <v>0</v>
      </c>
      <c r="P182" s="145">
        <f t="shared" si="9"/>
        <v>0</v>
      </c>
      <c r="Q182" s="145">
        <v>0</v>
      </c>
      <c r="R182" s="145">
        <f t="shared" si="10"/>
        <v>0</v>
      </c>
      <c r="S182" s="145">
        <v>0</v>
      </c>
      <c r="T182" s="146">
        <f t="shared" si="11"/>
        <v>0</v>
      </c>
      <c r="AR182" s="147" t="s">
        <v>1132</v>
      </c>
      <c r="AT182" s="147" t="s">
        <v>268</v>
      </c>
      <c r="AU182" s="147" t="s">
        <v>81</v>
      </c>
      <c r="AY182" s="13" t="s">
        <v>162</v>
      </c>
      <c r="BE182" s="148">
        <f t="shared" si="12"/>
        <v>0</v>
      </c>
      <c r="BF182" s="148">
        <f t="shared" si="13"/>
        <v>0</v>
      </c>
      <c r="BG182" s="148">
        <f t="shared" si="14"/>
        <v>0</v>
      </c>
      <c r="BH182" s="148">
        <f t="shared" si="15"/>
        <v>0</v>
      </c>
      <c r="BI182" s="148">
        <f t="shared" si="16"/>
        <v>0</v>
      </c>
      <c r="BJ182" s="13" t="s">
        <v>81</v>
      </c>
      <c r="BK182" s="148">
        <f t="shared" si="17"/>
        <v>0</v>
      </c>
      <c r="BL182" s="13" t="s">
        <v>278</v>
      </c>
      <c r="BM182" s="147" t="s">
        <v>337</v>
      </c>
    </row>
    <row r="183" spans="2:65" s="1" customFormat="1" ht="16.5" customHeight="1" x14ac:dyDescent="0.2">
      <c r="B183" s="135"/>
      <c r="C183" s="136" t="s">
        <v>338</v>
      </c>
      <c r="D183" s="136" t="s">
        <v>164</v>
      </c>
      <c r="E183" s="137" t="s">
        <v>2098</v>
      </c>
      <c r="F183" s="138" t="s">
        <v>2099</v>
      </c>
      <c r="G183" s="139" t="s">
        <v>266</v>
      </c>
      <c r="H183" s="140">
        <v>15</v>
      </c>
      <c r="I183" s="141"/>
      <c r="J183" s="141"/>
      <c r="K183" s="142"/>
      <c r="L183" s="25"/>
      <c r="M183" s="143" t="s">
        <v>1</v>
      </c>
      <c r="N183" s="144" t="s">
        <v>34</v>
      </c>
      <c r="O183" s="145">
        <v>0</v>
      </c>
      <c r="P183" s="145">
        <f t="shared" si="9"/>
        <v>0</v>
      </c>
      <c r="Q183" s="145">
        <v>0</v>
      </c>
      <c r="R183" s="145">
        <f t="shared" si="10"/>
        <v>0</v>
      </c>
      <c r="S183" s="145">
        <v>0</v>
      </c>
      <c r="T183" s="146">
        <f t="shared" si="11"/>
        <v>0</v>
      </c>
      <c r="AR183" s="147" t="s">
        <v>278</v>
      </c>
      <c r="AT183" s="147" t="s">
        <v>164</v>
      </c>
      <c r="AU183" s="147" t="s">
        <v>81</v>
      </c>
      <c r="AY183" s="13" t="s">
        <v>162</v>
      </c>
      <c r="BE183" s="148">
        <f t="shared" si="12"/>
        <v>0</v>
      </c>
      <c r="BF183" s="148">
        <f t="shared" si="13"/>
        <v>0</v>
      </c>
      <c r="BG183" s="148">
        <f t="shared" si="14"/>
        <v>0</v>
      </c>
      <c r="BH183" s="148">
        <f t="shared" si="15"/>
        <v>0</v>
      </c>
      <c r="BI183" s="148">
        <f t="shared" si="16"/>
        <v>0</v>
      </c>
      <c r="BJ183" s="13" t="s">
        <v>81</v>
      </c>
      <c r="BK183" s="148">
        <f t="shared" si="17"/>
        <v>0</v>
      </c>
      <c r="BL183" s="13" t="s">
        <v>278</v>
      </c>
      <c r="BM183" s="147" t="s">
        <v>342</v>
      </c>
    </row>
    <row r="184" spans="2:65" s="1" customFormat="1" ht="16.5" customHeight="1" x14ac:dyDescent="0.2">
      <c r="B184" s="135"/>
      <c r="C184" s="149" t="s">
        <v>248</v>
      </c>
      <c r="D184" s="149" t="s">
        <v>268</v>
      </c>
      <c r="E184" s="150" t="s">
        <v>2100</v>
      </c>
      <c r="F184" s="151" t="s">
        <v>2101</v>
      </c>
      <c r="G184" s="152" t="s">
        <v>266</v>
      </c>
      <c r="H184" s="153">
        <v>15</v>
      </c>
      <c r="I184" s="154"/>
      <c r="J184" s="154"/>
      <c r="K184" s="155"/>
      <c r="L184" s="156"/>
      <c r="M184" s="157" t="s">
        <v>1</v>
      </c>
      <c r="N184" s="158" t="s">
        <v>34</v>
      </c>
      <c r="O184" s="145">
        <v>0</v>
      </c>
      <c r="P184" s="145">
        <f t="shared" si="9"/>
        <v>0</v>
      </c>
      <c r="Q184" s="145">
        <v>0</v>
      </c>
      <c r="R184" s="145">
        <f t="shared" si="10"/>
        <v>0</v>
      </c>
      <c r="S184" s="145">
        <v>0</v>
      </c>
      <c r="T184" s="146">
        <f t="shared" si="11"/>
        <v>0</v>
      </c>
      <c r="AR184" s="147" t="s">
        <v>1132</v>
      </c>
      <c r="AT184" s="147" t="s">
        <v>268</v>
      </c>
      <c r="AU184" s="147" t="s">
        <v>81</v>
      </c>
      <c r="AY184" s="13" t="s">
        <v>162</v>
      </c>
      <c r="BE184" s="148">
        <f t="shared" si="12"/>
        <v>0</v>
      </c>
      <c r="BF184" s="148">
        <f t="shared" si="13"/>
        <v>0</v>
      </c>
      <c r="BG184" s="148">
        <f t="shared" si="14"/>
        <v>0</v>
      </c>
      <c r="BH184" s="148">
        <f t="shared" si="15"/>
        <v>0</v>
      </c>
      <c r="BI184" s="148">
        <f t="shared" si="16"/>
        <v>0</v>
      </c>
      <c r="BJ184" s="13" t="s">
        <v>81</v>
      </c>
      <c r="BK184" s="148">
        <f t="shared" si="17"/>
        <v>0</v>
      </c>
      <c r="BL184" s="13" t="s">
        <v>278</v>
      </c>
      <c r="BM184" s="147" t="s">
        <v>345</v>
      </c>
    </row>
    <row r="185" spans="2:65" s="1" customFormat="1" ht="16.5" customHeight="1" x14ac:dyDescent="0.2">
      <c r="B185" s="135"/>
      <c r="C185" s="136" t="s">
        <v>348</v>
      </c>
      <c r="D185" s="136" t="s">
        <v>164</v>
      </c>
      <c r="E185" s="137" t="s">
        <v>2102</v>
      </c>
      <c r="F185" s="138" t="s">
        <v>2103</v>
      </c>
      <c r="G185" s="139" t="s">
        <v>266</v>
      </c>
      <c r="H185" s="140">
        <v>120</v>
      </c>
      <c r="I185" s="141"/>
      <c r="J185" s="141"/>
      <c r="K185" s="142"/>
      <c r="L185" s="25"/>
      <c r="M185" s="143" t="s">
        <v>1</v>
      </c>
      <c r="N185" s="144" t="s">
        <v>34</v>
      </c>
      <c r="O185" s="145">
        <v>0</v>
      </c>
      <c r="P185" s="145">
        <f t="shared" si="9"/>
        <v>0</v>
      </c>
      <c r="Q185" s="145">
        <v>0</v>
      </c>
      <c r="R185" s="145">
        <f t="shared" si="10"/>
        <v>0</v>
      </c>
      <c r="S185" s="145">
        <v>0</v>
      </c>
      <c r="T185" s="146">
        <f t="shared" si="11"/>
        <v>0</v>
      </c>
      <c r="AR185" s="147" t="s">
        <v>278</v>
      </c>
      <c r="AT185" s="147" t="s">
        <v>164</v>
      </c>
      <c r="AU185" s="147" t="s">
        <v>81</v>
      </c>
      <c r="AY185" s="13" t="s">
        <v>162</v>
      </c>
      <c r="BE185" s="148">
        <f t="shared" si="12"/>
        <v>0</v>
      </c>
      <c r="BF185" s="148">
        <f t="shared" si="13"/>
        <v>0</v>
      </c>
      <c r="BG185" s="148">
        <f t="shared" si="14"/>
        <v>0</v>
      </c>
      <c r="BH185" s="148">
        <f t="shared" si="15"/>
        <v>0</v>
      </c>
      <c r="BI185" s="148">
        <f t="shared" si="16"/>
        <v>0</v>
      </c>
      <c r="BJ185" s="13" t="s">
        <v>81</v>
      </c>
      <c r="BK185" s="148">
        <f t="shared" si="17"/>
        <v>0</v>
      </c>
      <c r="BL185" s="13" t="s">
        <v>278</v>
      </c>
      <c r="BM185" s="147" t="s">
        <v>351</v>
      </c>
    </row>
    <row r="186" spans="2:65" s="1" customFormat="1" ht="16.5" customHeight="1" x14ac:dyDescent="0.2">
      <c r="B186" s="135"/>
      <c r="C186" s="149" t="s">
        <v>252</v>
      </c>
      <c r="D186" s="149" t="s">
        <v>268</v>
      </c>
      <c r="E186" s="150" t="s">
        <v>2104</v>
      </c>
      <c r="F186" s="151" t="s">
        <v>2105</v>
      </c>
      <c r="G186" s="152" t="s">
        <v>266</v>
      </c>
      <c r="H186" s="153">
        <v>120</v>
      </c>
      <c r="I186" s="154"/>
      <c r="J186" s="154"/>
      <c r="K186" s="155"/>
      <c r="L186" s="156"/>
      <c r="M186" s="157" t="s">
        <v>1</v>
      </c>
      <c r="N186" s="158" t="s">
        <v>34</v>
      </c>
      <c r="O186" s="145">
        <v>0</v>
      </c>
      <c r="P186" s="145">
        <f t="shared" si="9"/>
        <v>0</v>
      </c>
      <c r="Q186" s="145">
        <v>0</v>
      </c>
      <c r="R186" s="145">
        <f t="shared" si="10"/>
        <v>0</v>
      </c>
      <c r="S186" s="145">
        <v>0</v>
      </c>
      <c r="T186" s="146">
        <f t="shared" si="11"/>
        <v>0</v>
      </c>
      <c r="AR186" s="147" t="s">
        <v>1132</v>
      </c>
      <c r="AT186" s="147" t="s">
        <v>268</v>
      </c>
      <c r="AU186" s="147" t="s">
        <v>81</v>
      </c>
      <c r="AY186" s="13" t="s">
        <v>162</v>
      </c>
      <c r="BE186" s="148">
        <f t="shared" si="12"/>
        <v>0</v>
      </c>
      <c r="BF186" s="148">
        <f t="shared" si="13"/>
        <v>0</v>
      </c>
      <c r="BG186" s="148">
        <f t="shared" si="14"/>
        <v>0</v>
      </c>
      <c r="BH186" s="148">
        <f t="shared" si="15"/>
        <v>0</v>
      </c>
      <c r="BI186" s="148">
        <f t="shared" si="16"/>
        <v>0</v>
      </c>
      <c r="BJ186" s="13" t="s">
        <v>81</v>
      </c>
      <c r="BK186" s="148">
        <f t="shared" si="17"/>
        <v>0</v>
      </c>
      <c r="BL186" s="13" t="s">
        <v>278</v>
      </c>
      <c r="BM186" s="147" t="s">
        <v>354</v>
      </c>
    </row>
    <row r="187" spans="2:65" s="1" customFormat="1" ht="16.5" customHeight="1" x14ac:dyDescent="0.2">
      <c r="B187" s="135"/>
      <c r="C187" s="149" t="s">
        <v>355</v>
      </c>
      <c r="D187" s="149" t="s">
        <v>268</v>
      </c>
      <c r="E187" s="150" t="s">
        <v>2106</v>
      </c>
      <c r="F187" s="151" t="s">
        <v>2107</v>
      </c>
      <c r="G187" s="152" t="s">
        <v>266</v>
      </c>
      <c r="H187" s="153">
        <v>120</v>
      </c>
      <c r="I187" s="154"/>
      <c r="J187" s="154"/>
      <c r="K187" s="155"/>
      <c r="L187" s="156"/>
      <c r="M187" s="157" t="s">
        <v>1</v>
      </c>
      <c r="N187" s="158" t="s">
        <v>34</v>
      </c>
      <c r="O187" s="145">
        <v>0</v>
      </c>
      <c r="P187" s="145">
        <f t="shared" si="9"/>
        <v>0</v>
      </c>
      <c r="Q187" s="145">
        <v>0</v>
      </c>
      <c r="R187" s="145">
        <f t="shared" si="10"/>
        <v>0</v>
      </c>
      <c r="S187" s="145">
        <v>0</v>
      </c>
      <c r="T187" s="146">
        <f t="shared" si="11"/>
        <v>0</v>
      </c>
      <c r="AR187" s="147" t="s">
        <v>1132</v>
      </c>
      <c r="AT187" s="147" t="s">
        <v>268</v>
      </c>
      <c r="AU187" s="147" t="s">
        <v>81</v>
      </c>
      <c r="AY187" s="13" t="s">
        <v>162</v>
      </c>
      <c r="BE187" s="148">
        <f t="shared" si="12"/>
        <v>0</v>
      </c>
      <c r="BF187" s="148">
        <f t="shared" si="13"/>
        <v>0</v>
      </c>
      <c r="BG187" s="148">
        <f t="shared" si="14"/>
        <v>0</v>
      </c>
      <c r="BH187" s="148">
        <f t="shared" si="15"/>
        <v>0</v>
      </c>
      <c r="BI187" s="148">
        <f t="shared" si="16"/>
        <v>0</v>
      </c>
      <c r="BJ187" s="13" t="s">
        <v>81</v>
      </c>
      <c r="BK187" s="148">
        <f t="shared" si="17"/>
        <v>0</v>
      </c>
      <c r="BL187" s="13" t="s">
        <v>278</v>
      </c>
      <c r="BM187" s="147" t="s">
        <v>358</v>
      </c>
    </row>
    <row r="188" spans="2:65" s="1" customFormat="1" ht="24.2" customHeight="1" x14ac:dyDescent="0.2">
      <c r="B188" s="135"/>
      <c r="C188" s="136" t="s">
        <v>255</v>
      </c>
      <c r="D188" s="136" t="s">
        <v>164</v>
      </c>
      <c r="E188" s="137" t="s">
        <v>2108</v>
      </c>
      <c r="F188" s="138" t="s">
        <v>2109</v>
      </c>
      <c r="G188" s="139" t="s">
        <v>266</v>
      </c>
      <c r="H188" s="140">
        <v>910</v>
      </c>
      <c r="I188" s="141"/>
      <c r="J188" s="141"/>
      <c r="K188" s="142"/>
      <c r="L188" s="25"/>
      <c r="M188" s="143" t="s">
        <v>1</v>
      </c>
      <c r="N188" s="144" t="s">
        <v>34</v>
      </c>
      <c r="O188" s="145">
        <v>0</v>
      </c>
      <c r="P188" s="145">
        <f t="shared" si="9"/>
        <v>0</v>
      </c>
      <c r="Q188" s="145">
        <v>0</v>
      </c>
      <c r="R188" s="145">
        <f t="shared" si="10"/>
        <v>0</v>
      </c>
      <c r="S188" s="145">
        <v>0</v>
      </c>
      <c r="T188" s="146">
        <f t="shared" si="11"/>
        <v>0</v>
      </c>
      <c r="AR188" s="147" t="s">
        <v>278</v>
      </c>
      <c r="AT188" s="147" t="s">
        <v>164</v>
      </c>
      <c r="AU188" s="147" t="s">
        <v>81</v>
      </c>
      <c r="AY188" s="13" t="s">
        <v>162</v>
      </c>
      <c r="BE188" s="148">
        <f t="shared" si="12"/>
        <v>0</v>
      </c>
      <c r="BF188" s="148">
        <f t="shared" si="13"/>
        <v>0</v>
      </c>
      <c r="BG188" s="148">
        <f t="shared" si="14"/>
        <v>0</v>
      </c>
      <c r="BH188" s="148">
        <f t="shared" si="15"/>
        <v>0</v>
      </c>
      <c r="BI188" s="148">
        <f t="shared" si="16"/>
        <v>0</v>
      </c>
      <c r="BJ188" s="13" t="s">
        <v>81</v>
      </c>
      <c r="BK188" s="148">
        <f t="shared" si="17"/>
        <v>0</v>
      </c>
      <c r="BL188" s="13" t="s">
        <v>278</v>
      </c>
      <c r="BM188" s="147" t="s">
        <v>561</v>
      </c>
    </row>
    <row r="189" spans="2:65" s="1" customFormat="1" ht="24.2" customHeight="1" x14ac:dyDescent="0.2">
      <c r="B189" s="135"/>
      <c r="C189" s="149" t="s">
        <v>562</v>
      </c>
      <c r="D189" s="149" t="s">
        <v>268</v>
      </c>
      <c r="E189" s="150" t="s">
        <v>2110</v>
      </c>
      <c r="F189" s="151" t="s">
        <v>2111</v>
      </c>
      <c r="G189" s="152" t="s">
        <v>266</v>
      </c>
      <c r="H189" s="153">
        <v>906</v>
      </c>
      <c r="I189" s="154"/>
      <c r="J189" s="154"/>
      <c r="K189" s="155"/>
      <c r="L189" s="156"/>
      <c r="M189" s="157" t="s">
        <v>1</v>
      </c>
      <c r="N189" s="158" t="s">
        <v>34</v>
      </c>
      <c r="O189" s="145">
        <v>0</v>
      </c>
      <c r="P189" s="145">
        <f t="shared" si="9"/>
        <v>0</v>
      </c>
      <c r="Q189" s="145">
        <v>0</v>
      </c>
      <c r="R189" s="145">
        <f t="shared" si="10"/>
        <v>0</v>
      </c>
      <c r="S189" s="145">
        <v>0</v>
      </c>
      <c r="T189" s="146">
        <f t="shared" si="11"/>
        <v>0</v>
      </c>
      <c r="AR189" s="147" t="s">
        <v>1132</v>
      </c>
      <c r="AT189" s="147" t="s">
        <v>268</v>
      </c>
      <c r="AU189" s="147" t="s">
        <v>81</v>
      </c>
      <c r="AY189" s="13" t="s">
        <v>162</v>
      </c>
      <c r="BE189" s="148">
        <f t="shared" si="12"/>
        <v>0</v>
      </c>
      <c r="BF189" s="148">
        <f t="shared" si="13"/>
        <v>0</v>
      </c>
      <c r="BG189" s="148">
        <f t="shared" si="14"/>
        <v>0</v>
      </c>
      <c r="BH189" s="148">
        <f t="shared" si="15"/>
        <v>0</v>
      </c>
      <c r="BI189" s="148">
        <f t="shared" si="16"/>
        <v>0</v>
      </c>
      <c r="BJ189" s="13" t="s">
        <v>81</v>
      </c>
      <c r="BK189" s="148">
        <f t="shared" si="17"/>
        <v>0</v>
      </c>
      <c r="BL189" s="13" t="s">
        <v>278</v>
      </c>
      <c r="BM189" s="147" t="s">
        <v>565</v>
      </c>
    </row>
    <row r="190" spans="2:65" s="1" customFormat="1" ht="24.2" customHeight="1" x14ac:dyDescent="0.2">
      <c r="B190" s="135"/>
      <c r="C190" s="149" t="s">
        <v>259</v>
      </c>
      <c r="D190" s="149" t="s">
        <v>268</v>
      </c>
      <c r="E190" s="150" t="s">
        <v>2112</v>
      </c>
      <c r="F190" s="151" t="s">
        <v>2113</v>
      </c>
      <c r="G190" s="152" t="s">
        <v>266</v>
      </c>
      <c r="H190" s="153">
        <v>4</v>
      </c>
      <c r="I190" s="154"/>
      <c r="J190" s="154"/>
      <c r="K190" s="155"/>
      <c r="L190" s="156"/>
      <c r="M190" s="157" t="s">
        <v>1</v>
      </c>
      <c r="N190" s="158" t="s">
        <v>34</v>
      </c>
      <c r="O190" s="145">
        <v>0</v>
      </c>
      <c r="P190" s="145">
        <f t="shared" si="9"/>
        <v>0</v>
      </c>
      <c r="Q190" s="145">
        <v>0</v>
      </c>
      <c r="R190" s="145">
        <f t="shared" si="10"/>
        <v>0</v>
      </c>
      <c r="S190" s="145">
        <v>0</v>
      </c>
      <c r="T190" s="146">
        <f t="shared" si="11"/>
        <v>0</v>
      </c>
      <c r="AR190" s="147" t="s">
        <v>1132</v>
      </c>
      <c r="AT190" s="147" t="s">
        <v>268</v>
      </c>
      <c r="AU190" s="147" t="s">
        <v>81</v>
      </c>
      <c r="AY190" s="13" t="s">
        <v>162</v>
      </c>
      <c r="BE190" s="148">
        <f t="shared" si="12"/>
        <v>0</v>
      </c>
      <c r="BF190" s="148">
        <f t="shared" si="13"/>
        <v>0</v>
      </c>
      <c r="BG190" s="148">
        <f t="shared" si="14"/>
        <v>0</v>
      </c>
      <c r="BH190" s="148">
        <f t="shared" si="15"/>
        <v>0</v>
      </c>
      <c r="BI190" s="148">
        <f t="shared" si="16"/>
        <v>0</v>
      </c>
      <c r="BJ190" s="13" t="s">
        <v>81</v>
      </c>
      <c r="BK190" s="148">
        <f t="shared" si="17"/>
        <v>0</v>
      </c>
      <c r="BL190" s="13" t="s">
        <v>278</v>
      </c>
      <c r="BM190" s="147" t="s">
        <v>568</v>
      </c>
    </row>
    <row r="191" spans="2:65" s="1" customFormat="1" ht="24.2" customHeight="1" x14ac:dyDescent="0.2">
      <c r="B191" s="135"/>
      <c r="C191" s="136" t="s">
        <v>569</v>
      </c>
      <c r="D191" s="136" t="s">
        <v>164</v>
      </c>
      <c r="E191" s="137" t="s">
        <v>2114</v>
      </c>
      <c r="F191" s="138" t="s">
        <v>2115</v>
      </c>
      <c r="G191" s="139" t="s">
        <v>266</v>
      </c>
      <c r="H191" s="140">
        <v>18</v>
      </c>
      <c r="I191" s="141"/>
      <c r="J191" s="141"/>
      <c r="K191" s="142"/>
      <c r="L191" s="25"/>
      <c r="M191" s="143" t="s">
        <v>1</v>
      </c>
      <c r="N191" s="144" t="s">
        <v>34</v>
      </c>
      <c r="O191" s="145">
        <v>0</v>
      </c>
      <c r="P191" s="145">
        <f t="shared" si="9"/>
        <v>0</v>
      </c>
      <c r="Q191" s="145">
        <v>0</v>
      </c>
      <c r="R191" s="145">
        <f t="shared" si="10"/>
        <v>0</v>
      </c>
      <c r="S191" s="145">
        <v>0</v>
      </c>
      <c r="T191" s="146">
        <f t="shared" si="11"/>
        <v>0</v>
      </c>
      <c r="AR191" s="147" t="s">
        <v>278</v>
      </c>
      <c r="AT191" s="147" t="s">
        <v>164</v>
      </c>
      <c r="AU191" s="147" t="s">
        <v>81</v>
      </c>
      <c r="AY191" s="13" t="s">
        <v>162</v>
      </c>
      <c r="BE191" s="148">
        <f t="shared" si="12"/>
        <v>0</v>
      </c>
      <c r="BF191" s="148">
        <f t="shared" si="13"/>
        <v>0</v>
      </c>
      <c r="BG191" s="148">
        <f t="shared" si="14"/>
        <v>0</v>
      </c>
      <c r="BH191" s="148">
        <f t="shared" si="15"/>
        <v>0</v>
      </c>
      <c r="BI191" s="148">
        <f t="shared" si="16"/>
        <v>0</v>
      </c>
      <c r="BJ191" s="13" t="s">
        <v>81</v>
      </c>
      <c r="BK191" s="148">
        <f t="shared" si="17"/>
        <v>0</v>
      </c>
      <c r="BL191" s="13" t="s">
        <v>278</v>
      </c>
      <c r="BM191" s="147" t="s">
        <v>572</v>
      </c>
    </row>
    <row r="192" spans="2:65" s="1" customFormat="1" ht="24.2" customHeight="1" x14ac:dyDescent="0.2">
      <c r="B192" s="135"/>
      <c r="C192" s="149" t="s">
        <v>262</v>
      </c>
      <c r="D192" s="149" t="s">
        <v>268</v>
      </c>
      <c r="E192" s="150" t="s">
        <v>2116</v>
      </c>
      <c r="F192" s="151" t="s">
        <v>2117</v>
      </c>
      <c r="G192" s="152" t="s">
        <v>266</v>
      </c>
      <c r="H192" s="153">
        <v>18</v>
      </c>
      <c r="I192" s="154"/>
      <c r="J192" s="154"/>
      <c r="K192" s="155"/>
      <c r="L192" s="156"/>
      <c r="M192" s="157" t="s">
        <v>1</v>
      </c>
      <c r="N192" s="158" t="s">
        <v>34</v>
      </c>
      <c r="O192" s="145">
        <v>0</v>
      </c>
      <c r="P192" s="145">
        <f t="shared" si="9"/>
        <v>0</v>
      </c>
      <c r="Q192" s="145">
        <v>0</v>
      </c>
      <c r="R192" s="145">
        <f t="shared" si="10"/>
        <v>0</v>
      </c>
      <c r="S192" s="145">
        <v>0</v>
      </c>
      <c r="T192" s="146">
        <f t="shared" si="11"/>
        <v>0</v>
      </c>
      <c r="AR192" s="147" t="s">
        <v>1132</v>
      </c>
      <c r="AT192" s="147" t="s">
        <v>268</v>
      </c>
      <c r="AU192" s="147" t="s">
        <v>81</v>
      </c>
      <c r="AY192" s="13" t="s">
        <v>162</v>
      </c>
      <c r="BE192" s="148">
        <f t="shared" si="12"/>
        <v>0</v>
      </c>
      <c r="BF192" s="148">
        <f t="shared" si="13"/>
        <v>0</v>
      </c>
      <c r="BG192" s="148">
        <f t="shared" si="14"/>
        <v>0</v>
      </c>
      <c r="BH192" s="148">
        <f t="shared" si="15"/>
        <v>0</v>
      </c>
      <c r="BI192" s="148">
        <f t="shared" si="16"/>
        <v>0</v>
      </c>
      <c r="BJ192" s="13" t="s">
        <v>81</v>
      </c>
      <c r="BK192" s="148">
        <f t="shared" si="17"/>
        <v>0</v>
      </c>
      <c r="BL192" s="13" t="s">
        <v>278</v>
      </c>
      <c r="BM192" s="147" t="s">
        <v>575</v>
      </c>
    </row>
    <row r="193" spans="2:65" s="1" customFormat="1" ht="21.75" customHeight="1" x14ac:dyDescent="0.2">
      <c r="B193" s="135"/>
      <c r="C193" s="136" t="s">
        <v>576</v>
      </c>
      <c r="D193" s="136" t="s">
        <v>164</v>
      </c>
      <c r="E193" s="137" t="s">
        <v>2118</v>
      </c>
      <c r="F193" s="138" t="s">
        <v>2119</v>
      </c>
      <c r="G193" s="139" t="s">
        <v>266</v>
      </c>
      <c r="H193" s="140">
        <v>10</v>
      </c>
      <c r="I193" s="141"/>
      <c r="J193" s="141"/>
      <c r="K193" s="142"/>
      <c r="L193" s="25"/>
      <c r="M193" s="143" t="s">
        <v>1</v>
      </c>
      <c r="N193" s="144" t="s">
        <v>34</v>
      </c>
      <c r="O193" s="145">
        <v>0</v>
      </c>
      <c r="P193" s="145">
        <f t="shared" si="9"/>
        <v>0</v>
      </c>
      <c r="Q193" s="145">
        <v>0</v>
      </c>
      <c r="R193" s="145">
        <f t="shared" si="10"/>
        <v>0</v>
      </c>
      <c r="S193" s="145">
        <v>0</v>
      </c>
      <c r="T193" s="146">
        <f t="shared" si="11"/>
        <v>0</v>
      </c>
      <c r="AR193" s="147" t="s">
        <v>278</v>
      </c>
      <c r="AT193" s="147" t="s">
        <v>164</v>
      </c>
      <c r="AU193" s="147" t="s">
        <v>81</v>
      </c>
      <c r="AY193" s="13" t="s">
        <v>162</v>
      </c>
      <c r="BE193" s="148">
        <f t="shared" si="12"/>
        <v>0</v>
      </c>
      <c r="BF193" s="148">
        <f t="shared" si="13"/>
        <v>0</v>
      </c>
      <c r="BG193" s="148">
        <f t="shared" si="14"/>
        <v>0</v>
      </c>
      <c r="BH193" s="148">
        <f t="shared" si="15"/>
        <v>0</v>
      </c>
      <c r="BI193" s="148">
        <f t="shared" si="16"/>
        <v>0</v>
      </c>
      <c r="BJ193" s="13" t="s">
        <v>81</v>
      </c>
      <c r="BK193" s="148">
        <f t="shared" si="17"/>
        <v>0</v>
      </c>
      <c r="BL193" s="13" t="s">
        <v>278</v>
      </c>
      <c r="BM193" s="147" t="s">
        <v>579</v>
      </c>
    </row>
    <row r="194" spans="2:65" s="1" customFormat="1" ht="21.75" customHeight="1" x14ac:dyDescent="0.2">
      <c r="B194" s="135"/>
      <c r="C194" s="149" t="s">
        <v>267</v>
      </c>
      <c r="D194" s="149" t="s">
        <v>268</v>
      </c>
      <c r="E194" s="150" t="s">
        <v>2120</v>
      </c>
      <c r="F194" s="151" t="s">
        <v>2121</v>
      </c>
      <c r="G194" s="152" t="s">
        <v>266</v>
      </c>
      <c r="H194" s="153">
        <v>10</v>
      </c>
      <c r="I194" s="154"/>
      <c r="J194" s="154"/>
      <c r="K194" s="155"/>
      <c r="L194" s="156"/>
      <c r="M194" s="157" t="s">
        <v>1</v>
      </c>
      <c r="N194" s="158" t="s">
        <v>34</v>
      </c>
      <c r="O194" s="145">
        <v>0</v>
      </c>
      <c r="P194" s="145">
        <f t="shared" si="9"/>
        <v>0</v>
      </c>
      <c r="Q194" s="145">
        <v>0</v>
      </c>
      <c r="R194" s="145">
        <f t="shared" si="10"/>
        <v>0</v>
      </c>
      <c r="S194" s="145">
        <v>0</v>
      </c>
      <c r="T194" s="146">
        <f t="shared" si="11"/>
        <v>0</v>
      </c>
      <c r="AR194" s="147" t="s">
        <v>1132</v>
      </c>
      <c r="AT194" s="147" t="s">
        <v>268</v>
      </c>
      <c r="AU194" s="147" t="s">
        <v>81</v>
      </c>
      <c r="AY194" s="13" t="s">
        <v>162</v>
      </c>
      <c r="BE194" s="148">
        <f t="shared" si="12"/>
        <v>0</v>
      </c>
      <c r="BF194" s="148">
        <f t="shared" si="13"/>
        <v>0</v>
      </c>
      <c r="BG194" s="148">
        <f t="shared" si="14"/>
        <v>0</v>
      </c>
      <c r="BH194" s="148">
        <f t="shared" si="15"/>
        <v>0</v>
      </c>
      <c r="BI194" s="148">
        <f t="shared" si="16"/>
        <v>0</v>
      </c>
      <c r="BJ194" s="13" t="s">
        <v>81</v>
      </c>
      <c r="BK194" s="148">
        <f t="shared" si="17"/>
        <v>0</v>
      </c>
      <c r="BL194" s="13" t="s">
        <v>278</v>
      </c>
      <c r="BM194" s="147" t="s">
        <v>582</v>
      </c>
    </row>
    <row r="195" spans="2:65" s="1" customFormat="1" ht="16.5" customHeight="1" x14ac:dyDescent="0.2">
      <c r="B195" s="135"/>
      <c r="C195" s="136" t="s">
        <v>583</v>
      </c>
      <c r="D195" s="136" t="s">
        <v>164</v>
      </c>
      <c r="E195" s="137" t="s">
        <v>2122</v>
      </c>
      <c r="F195" s="138" t="s">
        <v>2123</v>
      </c>
      <c r="G195" s="139" t="s">
        <v>266</v>
      </c>
      <c r="H195" s="140">
        <v>30</v>
      </c>
      <c r="I195" s="141"/>
      <c r="J195" s="141"/>
      <c r="K195" s="142"/>
      <c r="L195" s="25"/>
      <c r="M195" s="143" t="s">
        <v>1</v>
      </c>
      <c r="N195" s="144" t="s">
        <v>34</v>
      </c>
      <c r="O195" s="145">
        <v>0</v>
      </c>
      <c r="P195" s="145">
        <f t="shared" si="9"/>
        <v>0</v>
      </c>
      <c r="Q195" s="145">
        <v>0</v>
      </c>
      <c r="R195" s="145">
        <f t="shared" si="10"/>
        <v>0</v>
      </c>
      <c r="S195" s="145">
        <v>0</v>
      </c>
      <c r="T195" s="146">
        <f t="shared" si="11"/>
        <v>0</v>
      </c>
      <c r="AR195" s="147" t="s">
        <v>278</v>
      </c>
      <c r="AT195" s="147" t="s">
        <v>164</v>
      </c>
      <c r="AU195" s="147" t="s">
        <v>81</v>
      </c>
      <c r="AY195" s="13" t="s">
        <v>162</v>
      </c>
      <c r="BE195" s="148">
        <f t="shared" si="12"/>
        <v>0</v>
      </c>
      <c r="BF195" s="148">
        <f t="shared" si="13"/>
        <v>0</v>
      </c>
      <c r="BG195" s="148">
        <f t="shared" si="14"/>
        <v>0</v>
      </c>
      <c r="BH195" s="148">
        <f t="shared" si="15"/>
        <v>0</v>
      </c>
      <c r="BI195" s="148">
        <f t="shared" si="16"/>
        <v>0</v>
      </c>
      <c r="BJ195" s="13" t="s">
        <v>81</v>
      </c>
      <c r="BK195" s="148">
        <f t="shared" si="17"/>
        <v>0</v>
      </c>
      <c r="BL195" s="13" t="s">
        <v>278</v>
      </c>
      <c r="BM195" s="147" t="s">
        <v>586</v>
      </c>
    </row>
    <row r="196" spans="2:65" s="1" customFormat="1" ht="21.75" customHeight="1" x14ac:dyDescent="0.2">
      <c r="B196" s="135"/>
      <c r="C196" s="149" t="s">
        <v>271</v>
      </c>
      <c r="D196" s="149" t="s">
        <v>268</v>
      </c>
      <c r="E196" s="150" t="s">
        <v>2124</v>
      </c>
      <c r="F196" s="151" t="s">
        <v>2125</v>
      </c>
      <c r="G196" s="152" t="s">
        <v>266</v>
      </c>
      <c r="H196" s="153">
        <v>6</v>
      </c>
      <c r="I196" s="154"/>
      <c r="J196" s="154"/>
      <c r="K196" s="155"/>
      <c r="L196" s="156"/>
      <c r="M196" s="157" t="s">
        <v>1</v>
      </c>
      <c r="N196" s="158" t="s">
        <v>34</v>
      </c>
      <c r="O196" s="145">
        <v>0</v>
      </c>
      <c r="P196" s="145">
        <f t="shared" si="9"/>
        <v>0</v>
      </c>
      <c r="Q196" s="145">
        <v>0</v>
      </c>
      <c r="R196" s="145">
        <f t="shared" si="10"/>
        <v>0</v>
      </c>
      <c r="S196" s="145">
        <v>0</v>
      </c>
      <c r="T196" s="146">
        <f t="shared" si="11"/>
        <v>0</v>
      </c>
      <c r="AR196" s="147" t="s">
        <v>1132</v>
      </c>
      <c r="AT196" s="147" t="s">
        <v>268</v>
      </c>
      <c r="AU196" s="147" t="s">
        <v>81</v>
      </c>
      <c r="AY196" s="13" t="s">
        <v>162</v>
      </c>
      <c r="BE196" s="148">
        <f t="shared" si="12"/>
        <v>0</v>
      </c>
      <c r="BF196" s="148">
        <f t="shared" si="13"/>
        <v>0</v>
      </c>
      <c r="BG196" s="148">
        <f t="shared" si="14"/>
        <v>0</v>
      </c>
      <c r="BH196" s="148">
        <f t="shared" si="15"/>
        <v>0</v>
      </c>
      <c r="BI196" s="148">
        <f t="shared" si="16"/>
        <v>0</v>
      </c>
      <c r="BJ196" s="13" t="s">
        <v>81</v>
      </c>
      <c r="BK196" s="148">
        <f t="shared" si="17"/>
        <v>0</v>
      </c>
      <c r="BL196" s="13" t="s">
        <v>278</v>
      </c>
      <c r="BM196" s="147" t="s">
        <v>589</v>
      </c>
    </row>
    <row r="197" spans="2:65" s="1" customFormat="1" ht="21.75" customHeight="1" x14ac:dyDescent="0.2">
      <c r="B197" s="135"/>
      <c r="C197" s="149" t="s">
        <v>590</v>
      </c>
      <c r="D197" s="149" t="s">
        <v>268</v>
      </c>
      <c r="E197" s="150" t="s">
        <v>2126</v>
      </c>
      <c r="F197" s="151" t="s">
        <v>2127</v>
      </c>
      <c r="G197" s="152" t="s">
        <v>266</v>
      </c>
      <c r="H197" s="153">
        <v>15</v>
      </c>
      <c r="I197" s="154"/>
      <c r="J197" s="154"/>
      <c r="K197" s="155"/>
      <c r="L197" s="156"/>
      <c r="M197" s="157" t="s">
        <v>1</v>
      </c>
      <c r="N197" s="158" t="s">
        <v>34</v>
      </c>
      <c r="O197" s="145">
        <v>0</v>
      </c>
      <c r="P197" s="145">
        <f t="shared" si="9"/>
        <v>0</v>
      </c>
      <c r="Q197" s="145">
        <v>0</v>
      </c>
      <c r="R197" s="145">
        <f t="shared" si="10"/>
        <v>0</v>
      </c>
      <c r="S197" s="145">
        <v>0</v>
      </c>
      <c r="T197" s="146">
        <f t="shared" si="11"/>
        <v>0</v>
      </c>
      <c r="AR197" s="147" t="s">
        <v>1132</v>
      </c>
      <c r="AT197" s="147" t="s">
        <v>268</v>
      </c>
      <c r="AU197" s="147" t="s">
        <v>81</v>
      </c>
      <c r="AY197" s="13" t="s">
        <v>162</v>
      </c>
      <c r="BE197" s="148">
        <f t="shared" si="12"/>
        <v>0</v>
      </c>
      <c r="BF197" s="148">
        <f t="shared" si="13"/>
        <v>0</v>
      </c>
      <c r="BG197" s="148">
        <f t="shared" si="14"/>
        <v>0</v>
      </c>
      <c r="BH197" s="148">
        <f t="shared" si="15"/>
        <v>0</v>
      </c>
      <c r="BI197" s="148">
        <f t="shared" si="16"/>
        <v>0</v>
      </c>
      <c r="BJ197" s="13" t="s">
        <v>81</v>
      </c>
      <c r="BK197" s="148">
        <f t="shared" si="17"/>
        <v>0</v>
      </c>
      <c r="BL197" s="13" t="s">
        <v>278</v>
      </c>
      <c r="BM197" s="147" t="s">
        <v>593</v>
      </c>
    </row>
    <row r="198" spans="2:65" s="1" customFormat="1" ht="21.75" customHeight="1" x14ac:dyDescent="0.2">
      <c r="B198" s="135"/>
      <c r="C198" s="149" t="s">
        <v>275</v>
      </c>
      <c r="D198" s="149" t="s">
        <v>268</v>
      </c>
      <c r="E198" s="150" t="s">
        <v>2128</v>
      </c>
      <c r="F198" s="151" t="s">
        <v>2129</v>
      </c>
      <c r="G198" s="152" t="s">
        <v>266</v>
      </c>
      <c r="H198" s="153">
        <v>3</v>
      </c>
      <c r="I198" s="154"/>
      <c r="J198" s="154"/>
      <c r="K198" s="155"/>
      <c r="L198" s="156"/>
      <c r="M198" s="157" t="s">
        <v>1</v>
      </c>
      <c r="N198" s="158" t="s">
        <v>34</v>
      </c>
      <c r="O198" s="145">
        <v>0</v>
      </c>
      <c r="P198" s="145">
        <f t="shared" si="9"/>
        <v>0</v>
      </c>
      <c r="Q198" s="145">
        <v>0</v>
      </c>
      <c r="R198" s="145">
        <f t="shared" si="10"/>
        <v>0</v>
      </c>
      <c r="S198" s="145">
        <v>0</v>
      </c>
      <c r="T198" s="146">
        <f t="shared" si="11"/>
        <v>0</v>
      </c>
      <c r="AR198" s="147" t="s">
        <v>1132</v>
      </c>
      <c r="AT198" s="147" t="s">
        <v>268</v>
      </c>
      <c r="AU198" s="147" t="s">
        <v>81</v>
      </c>
      <c r="AY198" s="13" t="s">
        <v>162</v>
      </c>
      <c r="BE198" s="148">
        <f t="shared" si="12"/>
        <v>0</v>
      </c>
      <c r="BF198" s="148">
        <f t="shared" si="13"/>
        <v>0</v>
      </c>
      <c r="BG198" s="148">
        <f t="shared" si="14"/>
        <v>0</v>
      </c>
      <c r="BH198" s="148">
        <f t="shared" si="15"/>
        <v>0</v>
      </c>
      <c r="BI198" s="148">
        <f t="shared" si="16"/>
        <v>0</v>
      </c>
      <c r="BJ198" s="13" t="s">
        <v>81</v>
      </c>
      <c r="BK198" s="148">
        <f t="shared" si="17"/>
        <v>0</v>
      </c>
      <c r="BL198" s="13" t="s">
        <v>278</v>
      </c>
      <c r="BM198" s="147" t="s">
        <v>596</v>
      </c>
    </row>
    <row r="199" spans="2:65" s="1" customFormat="1" ht="21.75" customHeight="1" x14ac:dyDescent="0.2">
      <c r="B199" s="135"/>
      <c r="C199" s="149" t="s">
        <v>597</v>
      </c>
      <c r="D199" s="149" t="s">
        <v>268</v>
      </c>
      <c r="E199" s="150" t="s">
        <v>2130</v>
      </c>
      <c r="F199" s="151" t="s">
        <v>2131</v>
      </c>
      <c r="G199" s="152" t="s">
        <v>266</v>
      </c>
      <c r="H199" s="153">
        <v>6</v>
      </c>
      <c r="I199" s="154"/>
      <c r="J199" s="154"/>
      <c r="K199" s="155"/>
      <c r="L199" s="156"/>
      <c r="M199" s="157" t="s">
        <v>1</v>
      </c>
      <c r="N199" s="158" t="s">
        <v>34</v>
      </c>
      <c r="O199" s="145">
        <v>0</v>
      </c>
      <c r="P199" s="145">
        <f t="shared" si="9"/>
        <v>0</v>
      </c>
      <c r="Q199" s="145">
        <v>0</v>
      </c>
      <c r="R199" s="145">
        <f t="shared" si="10"/>
        <v>0</v>
      </c>
      <c r="S199" s="145">
        <v>0</v>
      </c>
      <c r="T199" s="146">
        <f t="shared" si="11"/>
        <v>0</v>
      </c>
      <c r="AR199" s="147" t="s">
        <v>1132</v>
      </c>
      <c r="AT199" s="147" t="s">
        <v>268</v>
      </c>
      <c r="AU199" s="147" t="s">
        <v>81</v>
      </c>
      <c r="AY199" s="13" t="s">
        <v>162</v>
      </c>
      <c r="BE199" s="148">
        <f t="shared" si="12"/>
        <v>0</v>
      </c>
      <c r="BF199" s="148">
        <f t="shared" si="13"/>
        <v>0</v>
      </c>
      <c r="BG199" s="148">
        <f t="shared" si="14"/>
        <v>0</v>
      </c>
      <c r="BH199" s="148">
        <f t="shared" si="15"/>
        <v>0</v>
      </c>
      <c r="BI199" s="148">
        <f t="shared" si="16"/>
        <v>0</v>
      </c>
      <c r="BJ199" s="13" t="s">
        <v>81</v>
      </c>
      <c r="BK199" s="148">
        <f t="shared" si="17"/>
        <v>0</v>
      </c>
      <c r="BL199" s="13" t="s">
        <v>278</v>
      </c>
      <c r="BM199" s="147" t="s">
        <v>600</v>
      </c>
    </row>
    <row r="200" spans="2:65" s="1" customFormat="1" ht="24.2" customHeight="1" x14ac:dyDescent="0.2">
      <c r="B200" s="135"/>
      <c r="C200" s="136" t="s">
        <v>278</v>
      </c>
      <c r="D200" s="136" t="s">
        <v>164</v>
      </c>
      <c r="E200" s="137" t="s">
        <v>2132</v>
      </c>
      <c r="F200" s="138" t="s">
        <v>2133</v>
      </c>
      <c r="G200" s="139" t="s">
        <v>266</v>
      </c>
      <c r="H200" s="140">
        <v>10</v>
      </c>
      <c r="I200" s="141"/>
      <c r="J200" s="141"/>
      <c r="K200" s="142"/>
      <c r="L200" s="25"/>
      <c r="M200" s="143" t="s">
        <v>1</v>
      </c>
      <c r="N200" s="144" t="s">
        <v>34</v>
      </c>
      <c r="O200" s="145">
        <v>0</v>
      </c>
      <c r="P200" s="145">
        <f t="shared" ref="P200:P231" si="18">O200*H200</f>
        <v>0</v>
      </c>
      <c r="Q200" s="145">
        <v>0</v>
      </c>
      <c r="R200" s="145">
        <f t="shared" ref="R200:R231" si="19">Q200*H200</f>
        <v>0</v>
      </c>
      <c r="S200" s="145">
        <v>0</v>
      </c>
      <c r="T200" s="146">
        <f t="shared" ref="T200:T231" si="20">S200*H200</f>
        <v>0</v>
      </c>
      <c r="AR200" s="147" t="s">
        <v>278</v>
      </c>
      <c r="AT200" s="147" t="s">
        <v>164</v>
      </c>
      <c r="AU200" s="147" t="s">
        <v>81</v>
      </c>
      <c r="AY200" s="13" t="s">
        <v>162</v>
      </c>
      <c r="BE200" s="148">
        <f t="shared" ref="BE200:BE231" si="21">IF(N200="základná",J200,0)</f>
        <v>0</v>
      </c>
      <c r="BF200" s="148">
        <f t="shared" ref="BF200:BF231" si="22">IF(N200="znížená",J200,0)</f>
        <v>0</v>
      </c>
      <c r="BG200" s="148">
        <f t="shared" ref="BG200:BG231" si="23">IF(N200="zákl. prenesená",J200,0)</f>
        <v>0</v>
      </c>
      <c r="BH200" s="148">
        <f t="shared" ref="BH200:BH231" si="24">IF(N200="zníž. prenesená",J200,0)</f>
        <v>0</v>
      </c>
      <c r="BI200" s="148">
        <f t="shared" ref="BI200:BI231" si="25">IF(N200="nulová",J200,0)</f>
        <v>0</v>
      </c>
      <c r="BJ200" s="13" t="s">
        <v>81</v>
      </c>
      <c r="BK200" s="148">
        <f t="shared" ref="BK200:BK231" si="26">ROUND(I200*H200,2)</f>
        <v>0</v>
      </c>
      <c r="BL200" s="13" t="s">
        <v>278</v>
      </c>
      <c r="BM200" s="147" t="s">
        <v>603</v>
      </c>
    </row>
    <row r="201" spans="2:65" s="1" customFormat="1" ht="16.5" customHeight="1" x14ac:dyDescent="0.2">
      <c r="B201" s="135"/>
      <c r="C201" s="149" t="s">
        <v>604</v>
      </c>
      <c r="D201" s="149" t="s">
        <v>268</v>
      </c>
      <c r="E201" s="150" t="s">
        <v>2134</v>
      </c>
      <c r="F201" s="151" t="s">
        <v>2135</v>
      </c>
      <c r="G201" s="152" t="s">
        <v>266</v>
      </c>
      <c r="H201" s="153">
        <v>1</v>
      </c>
      <c r="I201" s="154"/>
      <c r="J201" s="154"/>
      <c r="K201" s="155"/>
      <c r="L201" s="156"/>
      <c r="M201" s="157" t="s">
        <v>1</v>
      </c>
      <c r="N201" s="158" t="s">
        <v>34</v>
      </c>
      <c r="O201" s="145">
        <v>0</v>
      </c>
      <c r="P201" s="145">
        <f t="shared" si="18"/>
        <v>0</v>
      </c>
      <c r="Q201" s="145">
        <v>0</v>
      </c>
      <c r="R201" s="145">
        <f t="shared" si="19"/>
        <v>0</v>
      </c>
      <c r="S201" s="145">
        <v>0</v>
      </c>
      <c r="T201" s="146">
        <f t="shared" si="20"/>
        <v>0</v>
      </c>
      <c r="AR201" s="147" t="s">
        <v>1132</v>
      </c>
      <c r="AT201" s="147" t="s">
        <v>268</v>
      </c>
      <c r="AU201" s="147" t="s">
        <v>81</v>
      </c>
      <c r="AY201" s="13" t="s">
        <v>162</v>
      </c>
      <c r="BE201" s="148">
        <f t="shared" si="21"/>
        <v>0</v>
      </c>
      <c r="BF201" s="148">
        <f t="shared" si="22"/>
        <v>0</v>
      </c>
      <c r="BG201" s="148">
        <f t="shared" si="23"/>
        <v>0</v>
      </c>
      <c r="BH201" s="148">
        <f t="shared" si="24"/>
        <v>0</v>
      </c>
      <c r="BI201" s="148">
        <f t="shared" si="25"/>
        <v>0</v>
      </c>
      <c r="BJ201" s="13" t="s">
        <v>81</v>
      </c>
      <c r="BK201" s="148">
        <f t="shared" si="26"/>
        <v>0</v>
      </c>
      <c r="BL201" s="13" t="s">
        <v>278</v>
      </c>
      <c r="BM201" s="147" t="s">
        <v>607</v>
      </c>
    </row>
    <row r="202" spans="2:65" s="1" customFormat="1" ht="16.5" customHeight="1" x14ac:dyDescent="0.2">
      <c r="B202" s="135"/>
      <c r="C202" s="149" t="s">
        <v>282</v>
      </c>
      <c r="D202" s="149" t="s">
        <v>268</v>
      </c>
      <c r="E202" s="150" t="s">
        <v>2136</v>
      </c>
      <c r="F202" s="151" t="s">
        <v>2137</v>
      </c>
      <c r="G202" s="152" t="s">
        <v>266</v>
      </c>
      <c r="H202" s="153">
        <v>4</v>
      </c>
      <c r="I202" s="154"/>
      <c r="J202" s="154"/>
      <c r="K202" s="155"/>
      <c r="L202" s="156"/>
      <c r="M202" s="157" t="s">
        <v>1</v>
      </c>
      <c r="N202" s="158" t="s">
        <v>34</v>
      </c>
      <c r="O202" s="145">
        <v>0</v>
      </c>
      <c r="P202" s="145">
        <f t="shared" si="18"/>
        <v>0</v>
      </c>
      <c r="Q202" s="145">
        <v>0</v>
      </c>
      <c r="R202" s="145">
        <f t="shared" si="19"/>
        <v>0</v>
      </c>
      <c r="S202" s="145">
        <v>0</v>
      </c>
      <c r="T202" s="146">
        <f t="shared" si="20"/>
        <v>0</v>
      </c>
      <c r="AR202" s="147" t="s">
        <v>1132</v>
      </c>
      <c r="AT202" s="147" t="s">
        <v>268</v>
      </c>
      <c r="AU202" s="147" t="s">
        <v>81</v>
      </c>
      <c r="AY202" s="13" t="s">
        <v>162</v>
      </c>
      <c r="BE202" s="148">
        <f t="shared" si="21"/>
        <v>0</v>
      </c>
      <c r="BF202" s="148">
        <f t="shared" si="22"/>
        <v>0</v>
      </c>
      <c r="BG202" s="148">
        <f t="shared" si="23"/>
        <v>0</v>
      </c>
      <c r="BH202" s="148">
        <f t="shared" si="24"/>
        <v>0</v>
      </c>
      <c r="BI202" s="148">
        <f t="shared" si="25"/>
        <v>0</v>
      </c>
      <c r="BJ202" s="13" t="s">
        <v>81</v>
      </c>
      <c r="BK202" s="148">
        <f t="shared" si="26"/>
        <v>0</v>
      </c>
      <c r="BL202" s="13" t="s">
        <v>278</v>
      </c>
      <c r="BM202" s="147" t="s">
        <v>610</v>
      </c>
    </row>
    <row r="203" spans="2:65" s="1" customFormat="1" ht="16.5" customHeight="1" x14ac:dyDescent="0.2">
      <c r="B203" s="135"/>
      <c r="C203" s="149" t="s">
        <v>611</v>
      </c>
      <c r="D203" s="149" t="s">
        <v>268</v>
      </c>
      <c r="E203" s="150" t="s">
        <v>2138</v>
      </c>
      <c r="F203" s="151" t="s">
        <v>2139</v>
      </c>
      <c r="G203" s="152" t="s">
        <v>266</v>
      </c>
      <c r="H203" s="153">
        <v>1</v>
      </c>
      <c r="I203" s="154"/>
      <c r="J203" s="154"/>
      <c r="K203" s="155"/>
      <c r="L203" s="156"/>
      <c r="M203" s="157" t="s">
        <v>1</v>
      </c>
      <c r="N203" s="158" t="s">
        <v>34</v>
      </c>
      <c r="O203" s="145">
        <v>0</v>
      </c>
      <c r="P203" s="145">
        <f t="shared" si="18"/>
        <v>0</v>
      </c>
      <c r="Q203" s="145">
        <v>0</v>
      </c>
      <c r="R203" s="145">
        <f t="shared" si="19"/>
        <v>0</v>
      </c>
      <c r="S203" s="145">
        <v>0</v>
      </c>
      <c r="T203" s="146">
        <f t="shared" si="20"/>
        <v>0</v>
      </c>
      <c r="AR203" s="147" t="s">
        <v>1132</v>
      </c>
      <c r="AT203" s="147" t="s">
        <v>268</v>
      </c>
      <c r="AU203" s="147" t="s">
        <v>81</v>
      </c>
      <c r="AY203" s="13" t="s">
        <v>162</v>
      </c>
      <c r="BE203" s="148">
        <f t="shared" si="21"/>
        <v>0</v>
      </c>
      <c r="BF203" s="148">
        <f t="shared" si="22"/>
        <v>0</v>
      </c>
      <c r="BG203" s="148">
        <f t="shared" si="23"/>
        <v>0</v>
      </c>
      <c r="BH203" s="148">
        <f t="shared" si="24"/>
        <v>0</v>
      </c>
      <c r="BI203" s="148">
        <f t="shared" si="25"/>
        <v>0</v>
      </c>
      <c r="BJ203" s="13" t="s">
        <v>81</v>
      </c>
      <c r="BK203" s="148">
        <f t="shared" si="26"/>
        <v>0</v>
      </c>
      <c r="BL203" s="13" t="s">
        <v>278</v>
      </c>
      <c r="BM203" s="147" t="s">
        <v>614</v>
      </c>
    </row>
    <row r="204" spans="2:65" s="1" customFormat="1" ht="16.5" customHeight="1" x14ac:dyDescent="0.2">
      <c r="B204" s="135"/>
      <c r="C204" s="149" t="s">
        <v>285</v>
      </c>
      <c r="D204" s="149" t="s">
        <v>268</v>
      </c>
      <c r="E204" s="150" t="s">
        <v>2140</v>
      </c>
      <c r="F204" s="151" t="s">
        <v>2141</v>
      </c>
      <c r="G204" s="152" t="s">
        <v>266</v>
      </c>
      <c r="H204" s="153">
        <v>1</v>
      </c>
      <c r="I204" s="154"/>
      <c r="J204" s="154"/>
      <c r="K204" s="155"/>
      <c r="L204" s="156"/>
      <c r="M204" s="157" t="s">
        <v>1</v>
      </c>
      <c r="N204" s="158" t="s">
        <v>34</v>
      </c>
      <c r="O204" s="145">
        <v>0</v>
      </c>
      <c r="P204" s="145">
        <f t="shared" si="18"/>
        <v>0</v>
      </c>
      <c r="Q204" s="145">
        <v>0</v>
      </c>
      <c r="R204" s="145">
        <f t="shared" si="19"/>
        <v>0</v>
      </c>
      <c r="S204" s="145">
        <v>0</v>
      </c>
      <c r="T204" s="146">
        <f t="shared" si="20"/>
        <v>0</v>
      </c>
      <c r="AR204" s="147" t="s">
        <v>1132</v>
      </c>
      <c r="AT204" s="147" t="s">
        <v>268</v>
      </c>
      <c r="AU204" s="147" t="s">
        <v>81</v>
      </c>
      <c r="AY204" s="13" t="s">
        <v>162</v>
      </c>
      <c r="BE204" s="148">
        <f t="shared" si="21"/>
        <v>0</v>
      </c>
      <c r="BF204" s="148">
        <f t="shared" si="22"/>
        <v>0</v>
      </c>
      <c r="BG204" s="148">
        <f t="shared" si="23"/>
        <v>0</v>
      </c>
      <c r="BH204" s="148">
        <f t="shared" si="24"/>
        <v>0</v>
      </c>
      <c r="BI204" s="148">
        <f t="shared" si="25"/>
        <v>0</v>
      </c>
      <c r="BJ204" s="13" t="s">
        <v>81</v>
      </c>
      <c r="BK204" s="148">
        <f t="shared" si="26"/>
        <v>0</v>
      </c>
      <c r="BL204" s="13" t="s">
        <v>278</v>
      </c>
      <c r="BM204" s="147" t="s">
        <v>617</v>
      </c>
    </row>
    <row r="205" spans="2:65" s="1" customFormat="1" ht="16.5" customHeight="1" x14ac:dyDescent="0.2">
      <c r="B205" s="135"/>
      <c r="C205" s="149" t="s">
        <v>618</v>
      </c>
      <c r="D205" s="149" t="s">
        <v>268</v>
      </c>
      <c r="E205" s="150" t="s">
        <v>2142</v>
      </c>
      <c r="F205" s="151" t="s">
        <v>2143</v>
      </c>
      <c r="G205" s="152" t="s">
        <v>266</v>
      </c>
      <c r="H205" s="153">
        <v>1</v>
      </c>
      <c r="I205" s="154"/>
      <c r="J205" s="154"/>
      <c r="K205" s="155"/>
      <c r="L205" s="156"/>
      <c r="M205" s="157" t="s">
        <v>1</v>
      </c>
      <c r="N205" s="158" t="s">
        <v>34</v>
      </c>
      <c r="O205" s="145">
        <v>0</v>
      </c>
      <c r="P205" s="145">
        <f t="shared" si="18"/>
        <v>0</v>
      </c>
      <c r="Q205" s="145">
        <v>0</v>
      </c>
      <c r="R205" s="145">
        <f t="shared" si="19"/>
        <v>0</v>
      </c>
      <c r="S205" s="145">
        <v>0</v>
      </c>
      <c r="T205" s="146">
        <f t="shared" si="20"/>
        <v>0</v>
      </c>
      <c r="AR205" s="147" t="s">
        <v>1132</v>
      </c>
      <c r="AT205" s="147" t="s">
        <v>268</v>
      </c>
      <c r="AU205" s="147" t="s">
        <v>81</v>
      </c>
      <c r="AY205" s="13" t="s">
        <v>162</v>
      </c>
      <c r="BE205" s="148">
        <f t="shared" si="21"/>
        <v>0</v>
      </c>
      <c r="BF205" s="148">
        <f t="shared" si="22"/>
        <v>0</v>
      </c>
      <c r="BG205" s="148">
        <f t="shared" si="23"/>
        <v>0</v>
      </c>
      <c r="BH205" s="148">
        <f t="shared" si="24"/>
        <v>0</v>
      </c>
      <c r="BI205" s="148">
        <f t="shared" si="25"/>
        <v>0</v>
      </c>
      <c r="BJ205" s="13" t="s">
        <v>81</v>
      </c>
      <c r="BK205" s="148">
        <f t="shared" si="26"/>
        <v>0</v>
      </c>
      <c r="BL205" s="13" t="s">
        <v>278</v>
      </c>
      <c r="BM205" s="147" t="s">
        <v>621</v>
      </c>
    </row>
    <row r="206" spans="2:65" s="1" customFormat="1" ht="16.5" customHeight="1" x14ac:dyDescent="0.2">
      <c r="B206" s="135"/>
      <c r="C206" s="149" t="s">
        <v>289</v>
      </c>
      <c r="D206" s="149" t="s">
        <v>268</v>
      </c>
      <c r="E206" s="150" t="s">
        <v>2144</v>
      </c>
      <c r="F206" s="151" t="s">
        <v>2145</v>
      </c>
      <c r="G206" s="152" t="s">
        <v>266</v>
      </c>
      <c r="H206" s="153">
        <v>1</v>
      </c>
      <c r="I206" s="154"/>
      <c r="J206" s="154"/>
      <c r="K206" s="155"/>
      <c r="L206" s="156"/>
      <c r="M206" s="157" t="s">
        <v>1</v>
      </c>
      <c r="N206" s="158" t="s">
        <v>34</v>
      </c>
      <c r="O206" s="145">
        <v>0</v>
      </c>
      <c r="P206" s="145">
        <f t="shared" si="18"/>
        <v>0</v>
      </c>
      <c r="Q206" s="145">
        <v>0</v>
      </c>
      <c r="R206" s="145">
        <f t="shared" si="19"/>
        <v>0</v>
      </c>
      <c r="S206" s="145">
        <v>0</v>
      </c>
      <c r="T206" s="146">
        <f t="shared" si="20"/>
        <v>0</v>
      </c>
      <c r="AR206" s="147" t="s">
        <v>1132</v>
      </c>
      <c r="AT206" s="147" t="s">
        <v>268</v>
      </c>
      <c r="AU206" s="147" t="s">
        <v>81</v>
      </c>
      <c r="AY206" s="13" t="s">
        <v>162</v>
      </c>
      <c r="BE206" s="148">
        <f t="shared" si="21"/>
        <v>0</v>
      </c>
      <c r="BF206" s="148">
        <f t="shared" si="22"/>
        <v>0</v>
      </c>
      <c r="BG206" s="148">
        <f t="shared" si="23"/>
        <v>0</v>
      </c>
      <c r="BH206" s="148">
        <f t="shared" si="24"/>
        <v>0</v>
      </c>
      <c r="BI206" s="148">
        <f t="shared" si="25"/>
        <v>0</v>
      </c>
      <c r="BJ206" s="13" t="s">
        <v>81</v>
      </c>
      <c r="BK206" s="148">
        <f t="shared" si="26"/>
        <v>0</v>
      </c>
      <c r="BL206" s="13" t="s">
        <v>278</v>
      </c>
      <c r="BM206" s="147" t="s">
        <v>624</v>
      </c>
    </row>
    <row r="207" spans="2:65" s="1" customFormat="1" ht="16.5" customHeight="1" x14ac:dyDescent="0.2">
      <c r="B207" s="135"/>
      <c r="C207" s="149" t="s">
        <v>625</v>
      </c>
      <c r="D207" s="149" t="s">
        <v>268</v>
      </c>
      <c r="E207" s="150" t="s">
        <v>2146</v>
      </c>
      <c r="F207" s="151" t="s">
        <v>2147</v>
      </c>
      <c r="G207" s="152" t="s">
        <v>266</v>
      </c>
      <c r="H207" s="153">
        <v>1</v>
      </c>
      <c r="I207" s="154"/>
      <c r="J207" s="154"/>
      <c r="K207" s="155"/>
      <c r="L207" s="156"/>
      <c r="M207" s="157" t="s">
        <v>1</v>
      </c>
      <c r="N207" s="158" t="s">
        <v>34</v>
      </c>
      <c r="O207" s="145">
        <v>0</v>
      </c>
      <c r="P207" s="145">
        <f t="shared" si="18"/>
        <v>0</v>
      </c>
      <c r="Q207" s="145">
        <v>0</v>
      </c>
      <c r="R207" s="145">
        <f t="shared" si="19"/>
        <v>0</v>
      </c>
      <c r="S207" s="145">
        <v>0</v>
      </c>
      <c r="T207" s="146">
        <f t="shared" si="20"/>
        <v>0</v>
      </c>
      <c r="AR207" s="147" t="s">
        <v>1132</v>
      </c>
      <c r="AT207" s="147" t="s">
        <v>268</v>
      </c>
      <c r="AU207" s="147" t="s">
        <v>81</v>
      </c>
      <c r="AY207" s="13" t="s">
        <v>162</v>
      </c>
      <c r="BE207" s="148">
        <f t="shared" si="21"/>
        <v>0</v>
      </c>
      <c r="BF207" s="148">
        <f t="shared" si="22"/>
        <v>0</v>
      </c>
      <c r="BG207" s="148">
        <f t="shared" si="23"/>
        <v>0</v>
      </c>
      <c r="BH207" s="148">
        <f t="shared" si="24"/>
        <v>0</v>
      </c>
      <c r="BI207" s="148">
        <f t="shared" si="25"/>
        <v>0</v>
      </c>
      <c r="BJ207" s="13" t="s">
        <v>81</v>
      </c>
      <c r="BK207" s="148">
        <f t="shared" si="26"/>
        <v>0</v>
      </c>
      <c r="BL207" s="13" t="s">
        <v>278</v>
      </c>
      <c r="BM207" s="147" t="s">
        <v>628</v>
      </c>
    </row>
    <row r="208" spans="2:65" s="1" customFormat="1" ht="16.5" customHeight="1" x14ac:dyDescent="0.2">
      <c r="B208" s="135"/>
      <c r="C208" s="136" t="s">
        <v>292</v>
      </c>
      <c r="D208" s="136" t="s">
        <v>164</v>
      </c>
      <c r="E208" s="137" t="s">
        <v>2148</v>
      </c>
      <c r="F208" s="138" t="s">
        <v>2149</v>
      </c>
      <c r="G208" s="139" t="s">
        <v>266</v>
      </c>
      <c r="H208" s="140">
        <v>12</v>
      </c>
      <c r="I208" s="141"/>
      <c r="J208" s="141"/>
      <c r="K208" s="142"/>
      <c r="L208" s="25"/>
      <c r="M208" s="143" t="s">
        <v>1</v>
      </c>
      <c r="N208" s="144" t="s">
        <v>34</v>
      </c>
      <c r="O208" s="145">
        <v>0</v>
      </c>
      <c r="P208" s="145">
        <f t="shared" si="18"/>
        <v>0</v>
      </c>
      <c r="Q208" s="145">
        <v>0</v>
      </c>
      <c r="R208" s="145">
        <f t="shared" si="19"/>
        <v>0</v>
      </c>
      <c r="S208" s="145">
        <v>0</v>
      </c>
      <c r="T208" s="146">
        <f t="shared" si="20"/>
        <v>0</v>
      </c>
      <c r="AR208" s="147" t="s">
        <v>278</v>
      </c>
      <c r="AT208" s="147" t="s">
        <v>164</v>
      </c>
      <c r="AU208" s="147" t="s">
        <v>81</v>
      </c>
      <c r="AY208" s="13" t="s">
        <v>162</v>
      </c>
      <c r="BE208" s="148">
        <f t="shared" si="21"/>
        <v>0</v>
      </c>
      <c r="BF208" s="148">
        <f t="shared" si="22"/>
        <v>0</v>
      </c>
      <c r="BG208" s="148">
        <f t="shared" si="23"/>
        <v>0</v>
      </c>
      <c r="BH208" s="148">
        <f t="shared" si="24"/>
        <v>0</v>
      </c>
      <c r="BI208" s="148">
        <f t="shared" si="25"/>
        <v>0</v>
      </c>
      <c r="BJ208" s="13" t="s">
        <v>81</v>
      </c>
      <c r="BK208" s="148">
        <f t="shared" si="26"/>
        <v>0</v>
      </c>
      <c r="BL208" s="13" t="s">
        <v>278</v>
      </c>
      <c r="BM208" s="147" t="s">
        <v>631</v>
      </c>
    </row>
    <row r="209" spans="2:65" s="1" customFormat="1" ht="16.5" customHeight="1" x14ac:dyDescent="0.2">
      <c r="B209" s="135"/>
      <c r="C209" s="149" t="s">
        <v>632</v>
      </c>
      <c r="D209" s="149" t="s">
        <v>268</v>
      </c>
      <c r="E209" s="150" t="s">
        <v>2150</v>
      </c>
      <c r="F209" s="151" t="s">
        <v>2141</v>
      </c>
      <c r="G209" s="152" t="s">
        <v>266</v>
      </c>
      <c r="H209" s="153">
        <v>1</v>
      </c>
      <c r="I209" s="154"/>
      <c r="J209" s="154"/>
      <c r="K209" s="155"/>
      <c r="L209" s="156"/>
      <c r="M209" s="157" t="s">
        <v>1</v>
      </c>
      <c r="N209" s="158" t="s">
        <v>34</v>
      </c>
      <c r="O209" s="145">
        <v>0</v>
      </c>
      <c r="P209" s="145">
        <f t="shared" si="18"/>
        <v>0</v>
      </c>
      <c r="Q209" s="145">
        <v>0</v>
      </c>
      <c r="R209" s="145">
        <f t="shared" si="19"/>
        <v>0</v>
      </c>
      <c r="S209" s="145">
        <v>0</v>
      </c>
      <c r="T209" s="146">
        <f t="shared" si="20"/>
        <v>0</v>
      </c>
      <c r="AR209" s="147" t="s">
        <v>1132</v>
      </c>
      <c r="AT209" s="147" t="s">
        <v>268</v>
      </c>
      <c r="AU209" s="147" t="s">
        <v>81</v>
      </c>
      <c r="AY209" s="13" t="s">
        <v>162</v>
      </c>
      <c r="BE209" s="148">
        <f t="shared" si="21"/>
        <v>0</v>
      </c>
      <c r="BF209" s="148">
        <f t="shared" si="22"/>
        <v>0</v>
      </c>
      <c r="BG209" s="148">
        <f t="shared" si="23"/>
        <v>0</v>
      </c>
      <c r="BH209" s="148">
        <f t="shared" si="24"/>
        <v>0</v>
      </c>
      <c r="BI209" s="148">
        <f t="shared" si="25"/>
        <v>0</v>
      </c>
      <c r="BJ209" s="13" t="s">
        <v>81</v>
      </c>
      <c r="BK209" s="148">
        <f t="shared" si="26"/>
        <v>0</v>
      </c>
      <c r="BL209" s="13" t="s">
        <v>278</v>
      </c>
      <c r="BM209" s="147" t="s">
        <v>642</v>
      </c>
    </row>
    <row r="210" spans="2:65" s="1" customFormat="1" ht="16.5" customHeight="1" x14ac:dyDescent="0.2">
      <c r="B210" s="135"/>
      <c r="C210" s="149" t="s">
        <v>296</v>
      </c>
      <c r="D210" s="149" t="s">
        <v>268</v>
      </c>
      <c r="E210" s="150" t="s">
        <v>2151</v>
      </c>
      <c r="F210" s="151" t="s">
        <v>2152</v>
      </c>
      <c r="G210" s="152" t="s">
        <v>266</v>
      </c>
      <c r="H210" s="153">
        <v>1</v>
      </c>
      <c r="I210" s="154"/>
      <c r="J210" s="154"/>
      <c r="K210" s="155"/>
      <c r="L210" s="156"/>
      <c r="M210" s="157" t="s">
        <v>1</v>
      </c>
      <c r="N210" s="158" t="s">
        <v>34</v>
      </c>
      <c r="O210" s="145">
        <v>0</v>
      </c>
      <c r="P210" s="145">
        <f t="shared" si="18"/>
        <v>0</v>
      </c>
      <c r="Q210" s="145">
        <v>0</v>
      </c>
      <c r="R210" s="145">
        <f t="shared" si="19"/>
        <v>0</v>
      </c>
      <c r="S210" s="145">
        <v>0</v>
      </c>
      <c r="T210" s="146">
        <f t="shared" si="20"/>
        <v>0</v>
      </c>
      <c r="AR210" s="147" t="s">
        <v>1132</v>
      </c>
      <c r="AT210" s="147" t="s">
        <v>268</v>
      </c>
      <c r="AU210" s="147" t="s">
        <v>81</v>
      </c>
      <c r="AY210" s="13" t="s">
        <v>162</v>
      </c>
      <c r="BE210" s="148">
        <f t="shared" si="21"/>
        <v>0</v>
      </c>
      <c r="BF210" s="148">
        <f t="shared" si="22"/>
        <v>0</v>
      </c>
      <c r="BG210" s="148">
        <f t="shared" si="23"/>
        <v>0</v>
      </c>
      <c r="BH210" s="148">
        <f t="shared" si="24"/>
        <v>0</v>
      </c>
      <c r="BI210" s="148">
        <f t="shared" si="25"/>
        <v>0</v>
      </c>
      <c r="BJ210" s="13" t="s">
        <v>81</v>
      </c>
      <c r="BK210" s="148">
        <f t="shared" si="26"/>
        <v>0</v>
      </c>
      <c r="BL210" s="13" t="s">
        <v>278</v>
      </c>
      <c r="BM210" s="147" t="s">
        <v>645</v>
      </c>
    </row>
    <row r="211" spans="2:65" s="1" customFormat="1" ht="16.5" customHeight="1" x14ac:dyDescent="0.2">
      <c r="B211" s="135"/>
      <c r="C211" s="149" t="s">
        <v>639</v>
      </c>
      <c r="D211" s="149" t="s">
        <v>268</v>
      </c>
      <c r="E211" s="150" t="s">
        <v>2153</v>
      </c>
      <c r="F211" s="151" t="s">
        <v>2154</v>
      </c>
      <c r="G211" s="152" t="s">
        <v>266</v>
      </c>
      <c r="H211" s="153">
        <v>1</v>
      </c>
      <c r="I211" s="154"/>
      <c r="J211" s="154"/>
      <c r="K211" s="155"/>
      <c r="L211" s="156"/>
      <c r="M211" s="157" t="s">
        <v>1</v>
      </c>
      <c r="N211" s="158" t="s">
        <v>34</v>
      </c>
      <c r="O211" s="145">
        <v>0</v>
      </c>
      <c r="P211" s="145">
        <f t="shared" si="18"/>
        <v>0</v>
      </c>
      <c r="Q211" s="145">
        <v>0</v>
      </c>
      <c r="R211" s="145">
        <f t="shared" si="19"/>
        <v>0</v>
      </c>
      <c r="S211" s="145">
        <v>0</v>
      </c>
      <c r="T211" s="146">
        <f t="shared" si="20"/>
        <v>0</v>
      </c>
      <c r="AR211" s="147" t="s">
        <v>1132</v>
      </c>
      <c r="AT211" s="147" t="s">
        <v>268</v>
      </c>
      <c r="AU211" s="147" t="s">
        <v>81</v>
      </c>
      <c r="AY211" s="13" t="s">
        <v>162</v>
      </c>
      <c r="BE211" s="148">
        <f t="shared" si="21"/>
        <v>0</v>
      </c>
      <c r="BF211" s="148">
        <f t="shared" si="22"/>
        <v>0</v>
      </c>
      <c r="BG211" s="148">
        <f t="shared" si="23"/>
        <v>0</v>
      </c>
      <c r="BH211" s="148">
        <f t="shared" si="24"/>
        <v>0</v>
      </c>
      <c r="BI211" s="148">
        <f t="shared" si="25"/>
        <v>0</v>
      </c>
      <c r="BJ211" s="13" t="s">
        <v>81</v>
      </c>
      <c r="BK211" s="148">
        <f t="shared" si="26"/>
        <v>0</v>
      </c>
      <c r="BL211" s="13" t="s">
        <v>278</v>
      </c>
      <c r="BM211" s="147" t="s">
        <v>649</v>
      </c>
    </row>
    <row r="212" spans="2:65" s="1" customFormat="1" ht="16.5" customHeight="1" x14ac:dyDescent="0.2">
      <c r="B212" s="135"/>
      <c r="C212" s="149" t="s">
        <v>302</v>
      </c>
      <c r="D212" s="149" t="s">
        <v>268</v>
      </c>
      <c r="E212" s="150" t="s">
        <v>2155</v>
      </c>
      <c r="F212" s="151" t="s">
        <v>2156</v>
      </c>
      <c r="G212" s="152" t="s">
        <v>266</v>
      </c>
      <c r="H212" s="153">
        <v>1</v>
      </c>
      <c r="I212" s="154"/>
      <c r="J212" s="154"/>
      <c r="K212" s="155"/>
      <c r="L212" s="156"/>
      <c r="M212" s="157" t="s">
        <v>1</v>
      </c>
      <c r="N212" s="158" t="s">
        <v>34</v>
      </c>
      <c r="O212" s="145">
        <v>0</v>
      </c>
      <c r="P212" s="145">
        <f t="shared" si="18"/>
        <v>0</v>
      </c>
      <c r="Q212" s="145">
        <v>0</v>
      </c>
      <c r="R212" s="145">
        <f t="shared" si="19"/>
        <v>0</v>
      </c>
      <c r="S212" s="145">
        <v>0</v>
      </c>
      <c r="T212" s="146">
        <f t="shared" si="20"/>
        <v>0</v>
      </c>
      <c r="AR212" s="147" t="s">
        <v>1132</v>
      </c>
      <c r="AT212" s="147" t="s">
        <v>268</v>
      </c>
      <c r="AU212" s="147" t="s">
        <v>81</v>
      </c>
      <c r="AY212" s="13" t="s">
        <v>162</v>
      </c>
      <c r="BE212" s="148">
        <f t="shared" si="21"/>
        <v>0</v>
      </c>
      <c r="BF212" s="148">
        <f t="shared" si="22"/>
        <v>0</v>
      </c>
      <c r="BG212" s="148">
        <f t="shared" si="23"/>
        <v>0</v>
      </c>
      <c r="BH212" s="148">
        <f t="shared" si="24"/>
        <v>0</v>
      </c>
      <c r="BI212" s="148">
        <f t="shared" si="25"/>
        <v>0</v>
      </c>
      <c r="BJ212" s="13" t="s">
        <v>81</v>
      </c>
      <c r="BK212" s="148">
        <f t="shared" si="26"/>
        <v>0</v>
      </c>
      <c r="BL212" s="13" t="s">
        <v>278</v>
      </c>
      <c r="BM212" s="147" t="s">
        <v>652</v>
      </c>
    </row>
    <row r="213" spans="2:65" s="1" customFormat="1" ht="16.5" customHeight="1" x14ac:dyDescent="0.2">
      <c r="B213" s="135"/>
      <c r="C213" s="149" t="s">
        <v>646</v>
      </c>
      <c r="D213" s="149" t="s">
        <v>268</v>
      </c>
      <c r="E213" s="150" t="s">
        <v>2157</v>
      </c>
      <c r="F213" s="151" t="s">
        <v>2158</v>
      </c>
      <c r="G213" s="152" t="s">
        <v>266</v>
      </c>
      <c r="H213" s="153">
        <v>1</v>
      </c>
      <c r="I213" s="154"/>
      <c r="J213" s="154"/>
      <c r="K213" s="155"/>
      <c r="L213" s="156"/>
      <c r="M213" s="157" t="s">
        <v>1</v>
      </c>
      <c r="N213" s="158" t="s">
        <v>34</v>
      </c>
      <c r="O213" s="145">
        <v>0</v>
      </c>
      <c r="P213" s="145">
        <f t="shared" si="18"/>
        <v>0</v>
      </c>
      <c r="Q213" s="145">
        <v>0</v>
      </c>
      <c r="R213" s="145">
        <f t="shared" si="19"/>
        <v>0</v>
      </c>
      <c r="S213" s="145">
        <v>0</v>
      </c>
      <c r="T213" s="146">
        <f t="shared" si="20"/>
        <v>0</v>
      </c>
      <c r="AR213" s="147" t="s">
        <v>1132</v>
      </c>
      <c r="AT213" s="147" t="s">
        <v>268</v>
      </c>
      <c r="AU213" s="147" t="s">
        <v>81</v>
      </c>
      <c r="AY213" s="13" t="s">
        <v>162</v>
      </c>
      <c r="BE213" s="148">
        <f t="shared" si="21"/>
        <v>0</v>
      </c>
      <c r="BF213" s="148">
        <f t="shared" si="22"/>
        <v>0</v>
      </c>
      <c r="BG213" s="148">
        <f t="shared" si="23"/>
        <v>0</v>
      </c>
      <c r="BH213" s="148">
        <f t="shared" si="24"/>
        <v>0</v>
      </c>
      <c r="BI213" s="148">
        <f t="shared" si="25"/>
        <v>0</v>
      </c>
      <c r="BJ213" s="13" t="s">
        <v>81</v>
      </c>
      <c r="BK213" s="148">
        <f t="shared" si="26"/>
        <v>0</v>
      </c>
      <c r="BL213" s="13" t="s">
        <v>278</v>
      </c>
      <c r="BM213" s="147" t="s">
        <v>656</v>
      </c>
    </row>
    <row r="214" spans="2:65" s="1" customFormat="1" ht="16.5" customHeight="1" x14ac:dyDescent="0.2">
      <c r="B214" s="135"/>
      <c r="C214" s="149" t="s">
        <v>310</v>
      </c>
      <c r="D214" s="149" t="s">
        <v>268</v>
      </c>
      <c r="E214" s="150" t="s">
        <v>2159</v>
      </c>
      <c r="F214" s="151" t="s">
        <v>2160</v>
      </c>
      <c r="G214" s="152" t="s">
        <v>266</v>
      </c>
      <c r="H214" s="153">
        <v>1</v>
      </c>
      <c r="I214" s="154"/>
      <c r="J214" s="154"/>
      <c r="K214" s="155"/>
      <c r="L214" s="156"/>
      <c r="M214" s="157" t="s">
        <v>1</v>
      </c>
      <c r="N214" s="158" t="s">
        <v>34</v>
      </c>
      <c r="O214" s="145">
        <v>0</v>
      </c>
      <c r="P214" s="145">
        <f t="shared" si="18"/>
        <v>0</v>
      </c>
      <c r="Q214" s="145">
        <v>0</v>
      </c>
      <c r="R214" s="145">
        <f t="shared" si="19"/>
        <v>0</v>
      </c>
      <c r="S214" s="145">
        <v>0</v>
      </c>
      <c r="T214" s="146">
        <f t="shared" si="20"/>
        <v>0</v>
      </c>
      <c r="AR214" s="147" t="s">
        <v>1132</v>
      </c>
      <c r="AT214" s="147" t="s">
        <v>268</v>
      </c>
      <c r="AU214" s="147" t="s">
        <v>81</v>
      </c>
      <c r="AY214" s="13" t="s">
        <v>162</v>
      </c>
      <c r="BE214" s="148">
        <f t="shared" si="21"/>
        <v>0</v>
      </c>
      <c r="BF214" s="148">
        <f t="shared" si="22"/>
        <v>0</v>
      </c>
      <c r="BG214" s="148">
        <f t="shared" si="23"/>
        <v>0</v>
      </c>
      <c r="BH214" s="148">
        <f t="shared" si="24"/>
        <v>0</v>
      </c>
      <c r="BI214" s="148">
        <f t="shared" si="25"/>
        <v>0</v>
      </c>
      <c r="BJ214" s="13" t="s">
        <v>81</v>
      </c>
      <c r="BK214" s="148">
        <f t="shared" si="26"/>
        <v>0</v>
      </c>
      <c r="BL214" s="13" t="s">
        <v>278</v>
      </c>
      <c r="BM214" s="147" t="s">
        <v>659</v>
      </c>
    </row>
    <row r="215" spans="2:65" s="1" customFormat="1" ht="16.5" customHeight="1" x14ac:dyDescent="0.2">
      <c r="B215" s="135"/>
      <c r="C215" s="149" t="s">
        <v>653</v>
      </c>
      <c r="D215" s="149" t="s">
        <v>268</v>
      </c>
      <c r="E215" s="150" t="s">
        <v>2161</v>
      </c>
      <c r="F215" s="151" t="s">
        <v>2162</v>
      </c>
      <c r="G215" s="152" t="s">
        <v>266</v>
      </c>
      <c r="H215" s="153">
        <v>1</v>
      </c>
      <c r="I215" s="154"/>
      <c r="J215" s="154"/>
      <c r="K215" s="155"/>
      <c r="L215" s="156"/>
      <c r="M215" s="157" t="s">
        <v>1</v>
      </c>
      <c r="N215" s="158" t="s">
        <v>34</v>
      </c>
      <c r="O215" s="145">
        <v>0</v>
      </c>
      <c r="P215" s="145">
        <f t="shared" si="18"/>
        <v>0</v>
      </c>
      <c r="Q215" s="145">
        <v>0</v>
      </c>
      <c r="R215" s="145">
        <f t="shared" si="19"/>
        <v>0</v>
      </c>
      <c r="S215" s="145">
        <v>0</v>
      </c>
      <c r="T215" s="146">
        <f t="shared" si="20"/>
        <v>0</v>
      </c>
      <c r="AR215" s="147" t="s">
        <v>1132</v>
      </c>
      <c r="AT215" s="147" t="s">
        <v>268</v>
      </c>
      <c r="AU215" s="147" t="s">
        <v>81</v>
      </c>
      <c r="AY215" s="13" t="s">
        <v>162</v>
      </c>
      <c r="BE215" s="148">
        <f t="shared" si="21"/>
        <v>0</v>
      </c>
      <c r="BF215" s="148">
        <f t="shared" si="22"/>
        <v>0</v>
      </c>
      <c r="BG215" s="148">
        <f t="shared" si="23"/>
        <v>0</v>
      </c>
      <c r="BH215" s="148">
        <f t="shared" si="24"/>
        <v>0</v>
      </c>
      <c r="BI215" s="148">
        <f t="shared" si="25"/>
        <v>0</v>
      </c>
      <c r="BJ215" s="13" t="s">
        <v>81</v>
      </c>
      <c r="BK215" s="148">
        <f t="shared" si="26"/>
        <v>0</v>
      </c>
      <c r="BL215" s="13" t="s">
        <v>278</v>
      </c>
      <c r="BM215" s="147" t="s">
        <v>663</v>
      </c>
    </row>
    <row r="216" spans="2:65" s="1" customFormat="1" ht="16.5" customHeight="1" x14ac:dyDescent="0.2">
      <c r="B216" s="135"/>
      <c r="C216" s="149" t="s">
        <v>314</v>
      </c>
      <c r="D216" s="149" t="s">
        <v>268</v>
      </c>
      <c r="E216" s="150" t="s">
        <v>2163</v>
      </c>
      <c r="F216" s="151" t="s">
        <v>2164</v>
      </c>
      <c r="G216" s="152" t="s">
        <v>266</v>
      </c>
      <c r="H216" s="153">
        <v>1</v>
      </c>
      <c r="I216" s="154"/>
      <c r="J216" s="154"/>
      <c r="K216" s="155"/>
      <c r="L216" s="156"/>
      <c r="M216" s="157" t="s">
        <v>1</v>
      </c>
      <c r="N216" s="158" t="s">
        <v>34</v>
      </c>
      <c r="O216" s="145">
        <v>0</v>
      </c>
      <c r="P216" s="145">
        <f t="shared" si="18"/>
        <v>0</v>
      </c>
      <c r="Q216" s="145">
        <v>0</v>
      </c>
      <c r="R216" s="145">
        <f t="shared" si="19"/>
        <v>0</v>
      </c>
      <c r="S216" s="145">
        <v>0</v>
      </c>
      <c r="T216" s="146">
        <f t="shared" si="20"/>
        <v>0</v>
      </c>
      <c r="AR216" s="147" t="s">
        <v>1132</v>
      </c>
      <c r="AT216" s="147" t="s">
        <v>268</v>
      </c>
      <c r="AU216" s="147" t="s">
        <v>81</v>
      </c>
      <c r="AY216" s="13" t="s">
        <v>162</v>
      </c>
      <c r="BE216" s="148">
        <f t="shared" si="21"/>
        <v>0</v>
      </c>
      <c r="BF216" s="148">
        <f t="shared" si="22"/>
        <v>0</v>
      </c>
      <c r="BG216" s="148">
        <f t="shared" si="23"/>
        <v>0</v>
      </c>
      <c r="BH216" s="148">
        <f t="shared" si="24"/>
        <v>0</v>
      </c>
      <c r="BI216" s="148">
        <f t="shared" si="25"/>
        <v>0</v>
      </c>
      <c r="BJ216" s="13" t="s">
        <v>81</v>
      </c>
      <c r="BK216" s="148">
        <f t="shared" si="26"/>
        <v>0</v>
      </c>
      <c r="BL216" s="13" t="s">
        <v>278</v>
      </c>
      <c r="BM216" s="147" t="s">
        <v>666</v>
      </c>
    </row>
    <row r="217" spans="2:65" s="1" customFormat="1" ht="16.5" customHeight="1" x14ac:dyDescent="0.2">
      <c r="B217" s="135"/>
      <c r="C217" s="149" t="s">
        <v>660</v>
      </c>
      <c r="D217" s="149" t="s">
        <v>268</v>
      </c>
      <c r="E217" s="150" t="s">
        <v>2165</v>
      </c>
      <c r="F217" s="151" t="s">
        <v>2166</v>
      </c>
      <c r="G217" s="152" t="s">
        <v>266</v>
      </c>
      <c r="H217" s="153">
        <v>1</v>
      </c>
      <c r="I217" s="154"/>
      <c r="J217" s="154"/>
      <c r="K217" s="155"/>
      <c r="L217" s="156"/>
      <c r="M217" s="157" t="s">
        <v>1</v>
      </c>
      <c r="N217" s="158" t="s">
        <v>34</v>
      </c>
      <c r="O217" s="145">
        <v>0</v>
      </c>
      <c r="P217" s="145">
        <f t="shared" si="18"/>
        <v>0</v>
      </c>
      <c r="Q217" s="145">
        <v>0</v>
      </c>
      <c r="R217" s="145">
        <f t="shared" si="19"/>
        <v>0</v>
      </c>
      <c r="S217" s="145">
        <v>0</v>
      </c>
      <c r="T217" s="146">
        <f t="shared" si="20"/>
        <v>0</v>
      </c>
      <c r="AR217" s="147" t="s">
        <v>1132</v>
      </c>
      <c r="AT217" s="147" t="s">
        <v>268</v>
      </c>
      <c r="AU217" s="147" t="s">
        <v>81</v>
      </c>
      <c r="AY217" s="13" t="s">
        <v>162</v>
      </c>
      <c r="BE217" s="148">
        <f t="shared" si="21"/>
        <v>0</v>
      </c>
      <c r="BF217" s="148">
        <f t="shared" si="22"/>
        <v>0</v>
      </c>
      <c r="BG217" s="148">
        <f t="shared" si="23"/>
        <v>0</v>
      </c>
      <c r="BH217" s="148">
        <f t="shared" si="24"/>
        <v>0</v>
      </c>
      <c r="BI217" s="148">
        <f t="shared" si="25"/>
        <v>0</v>
      </c>
      <c r="BJ217" s="13" t="s">
        <v>81</v>
      </c>
      <c r="BK217" s="148">
        <f t="shared" si="26"/>
        <v>0</v>
      </c>
      <c r="BL217" s="13" t="s">
        <v>278</v>
      </c>
      <c r="BM217" s="147" t="s">
        <v>670</v>
      </c>
    </row>
    <row r="218" spans="2:65" s="1" customFormat="1" ht="16.5" customHeight="1" x14ac:dyDescent="0.2">
      <c r="B218" s="135"/>
      <c r="C218" s="149" t="s">
        <v>318</v>
      </c>
      <c r="D218" s="149" t="s">
        <v>268</v>
      </c>
      <c r="E218" s="150" t="s">
        <v>2167</v>
      </c>
      <c r="F218" s="151" t="s">
        <v>2168</v>
      </c>
      <c r="G218" s="152" t="s">
        <v>266</v>
      </c>
      <c r="H218" s="153">
        <v>2</v>
      </c>
      <c r="I218" s="154"/>
      <c r="J218" s="154"/>
      <c r="K218" s="155"/>
      <c r="L218" s="156"/>
      <c r="M218" s="157" t="s">
        <v>1</v>
      </c>
      <c r="N218" s="158" t="s">
        <v>34</v>
      </c>
      <c r="O218" s="145">
        <v>0</v>
      </c>
      <c r="P218" s="145">
        <f t="shared" si="18"/>
        <v>0</v>
      </c>
      <c r="Q218" s="145">
        <v>0</v>
      </c>
      <c r="R218" s="145">
        <f t="shared" si="19"/>
        <v>0</v>
      </c>
      <c r="S218" s="145">
        <v>0</v>
      </c>
      <c r="T218" s="146">
        <f t="shared" si="20"/>
        <v>0</v>
      </c>
      <c r="AR218" s="147" t="s">
        <v>1132</v>
      </c>
      <c r="AT218" s="147" t="s">
        <v>268</v>
      </c>
      <c r="AU218" s="147" t="s">
        <v>81</v>
      </c>
      <c r="AY218" s="13" t="s">
        <v>162</v>
      </c>
      <c r="BE218" s="148">
        <f t="shared" si="21"/>
        <v>0</v>
      </c>
      <c r="BF218" s="148">
        <f t="shared" si="22"/>
        <v>0</v>
      </c>
      <c r="BG218" s="148">
        <f t="shared" si="23"/>
        <v>0</v>
      </c>
      <c r="BH218" s="148">
        <f t="shared" si="24"/>
        <v>0</v>
      </c>
      <c r="BI218" s="148">
        <f t="shared" si="25"/>
        <v>0</v>
      </c>
      <c r="BJ218" s="13" t="s">
        <v>81</v>
      </c>
      <c r="BK218" s="148">
        <f t="shared" si="26"/>
        <v>0</v>
      </c>
      <c r="BL218" s="13" t="s">
        <v>278</v>
      </c>
      <c r="BM218" s="147" t="s">
        <v>673</v>
      </c>
    </row>
    <row r="219" spans="2:65" s="1" customFormat="1" ht="16.5" customHeight="1" x14ac:dyDescent="0.2">
      <c r="B219" s="135"/>
      <c r="C219" s="149" t="s">
        <v>667</v>
      </c>
      <c r="D219" s="149" t="s">
        <v>268</v>
      </c>
      <c r="E219" s="150" t="s">
        <v>2169</v>
      </c>
      <c r="F219" s="151" t="s">
        <v>2170</v>
      </c>
      <c r="G219" s="152" t="s">
        <v>266</v>
      </c>
      <c r="H219" s="153">
        <v>1</v>
      </c>
      <c r="I219" s="154"/>
      <c r="J219" s="154"/>
      <c r="K219" s="155"/>
      <c r="L219" s="156"/>
      <c r="M219" s="157" t="s">
        <v>1</v>
      </c>
      <c r="N219" s="158" t="s">
        <v>34</v>
      </c>
      <c r="O219" s="145">
        <v>0</v>
      </c>
      <c r="P219" s="145">
        <f t="shared" si="18"/>
        <v>0</v>
      </c>
      <c r="Q219" s="145">
        <v>0</v>
      </c>
      <c r="R219" s="145">
        <f t="shared" si="19"/>
        <v>0</v>
      </c>
      <c r="S219" s="145">
        <v>0</v>
      </c>
      <c r="T219" s="146">
        <f t="shared" si="20"/>
        <v>0</v>
      </c>
      <c r="AR219" s="147" t="s">
        <v>1132</v>
      </c>
      <c r="AT219" s="147" t="s">
        <v>268</v>
      </c>
      <c r="AU219" s="147" t="s">
        <v>81</v>
      </c>
      <c r="AY219" s="13" t="s">
        <v>162</v>
      </c>
      <c r="BE219" s="148">
        <f t="shared" si="21"/>
        <v>0</v>
      </c>
      <c r="BF219" s="148">
        <f t="shared" si="22"/>
        <v>0</v>
      </c>
      <c r="BG219" s="148">
        <f t="shared" si="23"/>
        <v>0</v>
      </c>
      <c r="BH219" s="148">
        <f t="shared" si="24"/>
        <v>0</v>
      </c>
      <c r="BI219" s="148">
        <f t="shared" si="25"/>
        <v>0</v>
      </c>
      <c r="BJ219" s="13" t="s">
        <v>81</v>
      </c>
      <c r="BK219" s="148">
        <f t="shared" si="26"/>
        <v>0</v>
      </c>
      <c r="BL219" s="13" t="s">
        <v>278</v>
      </c>
      <c r="BM219" s="147" t="s">
        <v>677</v>
      </c>
    </row>
    <row r="220" spans="2:65" s="1" customFormat="1" ht="21.75" customHeight="1" x14ac:dyDescent="0.2">
      <c r="B220" s="135"/>
      <c r="C220" s="136" t="s">
        <v>321</v>
      </c>
      <c r="D220" s="136" t="s">
        <v>164</v>
      </c>
      <c r="E220" s="137" t="s">
        <v>2171</v>
      </c>
      <c r="F220" s="138" t="s">
        <v>2172</v>
      </c>
      <c r="G220" s="139" t="s">
        <v>266</v>
      </c>
      <c r="H220" s="140">
        <v>1</v>
      </c>
      <c r="I220" s="141"/>
      <c r="J220" s="141"/>
      <c r="K220" s="142"/>
      <c r="L220" s="25"/>
      <c r="M220" s="143" t="s">
        <v>1</v>
      </c>
      <c r="N220" s="144" t="s">
        <v>34</v>
      </c>
      <c r="O220" s="145">
        <v>0</v>
      </c>
      <c r="P220" s="145">
        <f t="shared" si="18"/>
        <v>0</v>
      </c>
      <c r="Q220" s="145">
        <v>0</v>
      </c>
      <c r="R220" s="145">
        <f t="shared" si="19"/>
        <v>0</v>
      </c>
      <c r="S220" s="145">
        <v>0</v>
      </c>
      <c r="T220" s="146">
        <f t="shared" si="20"/>
        <v>0</v>
      </c>
      <c r="AR220" s="147" t="s">
        <v>278</v>
      </c>
      <c r="AT220" s="147" t="s">
        <v>164</v>
      </c>
      <c r="AU220" s="147" t="s">
        <v>81</v>
      </c>
      <c r="AY220" s="13" t="s">
        <v>162</v>
      </c>
      <c r="BE220" s="148">
        <f t="shared" si="21"/>
        <v>0</v>
      </c>
      <c r="BF220" s="148">
        <f t="shared" si="22"/>
        <v>0</v>
      </c>
      <c r="BG220" s="148">
        <f t="shared" si="23"/>
        <v>0</v>
      </c>
      <c r="BH220" s="148">
        <f t="shared" si="24"/>
        <v>0</v>
      </c>
      <c r="BI220" s="148">
        <f t="shared" si="25"/>
        <v>0</v>
      </c>
      <c r="BJ220" s="13" t="s">
        <v>81</v>
      </c>
      <c r="BK220" s="148">
        <f t="shared" si="26"/>
        <v>0</v>
      </c>
      <c r="BL220" s="13" t="s">
        <v>278</v>
      </c>
      <c r="BM220" s="147" t="s">
        <v>680</v>
      </c>
    </row>
    <row r="221" spans="2:65" s="1" customFormat="1" ht="16.5" customHeight="1" x14ac:dyDescent="0.2">
      <c r="B221" s="135"/>
      <c r="C221" s="149" t="s">
        <v>674</v>
      </c>
      <c r="D221" s="149" t="s">
        <v>268</v>
      </c>
      <c r="E221" s="150" t="s">
        <v>2173</v>
      </c>
      <c r="F221" s="151" t="s">
        <v>2174</v>
      </c>
      <c r="G221" s="152" t="s">
        <v>266</v>
      </c>
      <c r="H221" s="153">
        <v>1</v>
      </c>
      <c r="I221" s="154"/>
      <c r="J221" s="154"/>
      <c r="K221" s="155"/>
      <c r="L221" s="156"/>
      <c r="M221" s="157" t="s">
        <v>1</v>
      </c>
      <c r="N221" s="158" t="s">
        <v>34</v>
      </c>
      <c r="O221" s="145">
        <v>0</v>
      </c>
      <c r="P221" s="145">
        <f t="shared" si="18"/>
        <v>0</v>
      </c>
      <c r="Q221" s="145">
        <v>0</v>
      </c>
      <c r="R221" s="145">
        <f t="shared" si="19"/>
        <v>0</v>
      </c>
      <c r="S221" s="145">
        <v>0</v>
      </c>
      <c r="T221" s="146">
        <f t="shared" si="20"/>
        <v>0</v>
      </c>
      <c r="AR221" s="147" t="s">
        <v>1132</v>
      </c>
      <c r="AT221" s="147" t="s">
        <v>268</v>
      </c>
      <c r="AU221" s="147" t="s">
        <v>81</v>
      </c>
      <c r="AY221" s="13" t="s">
        <v>162</v>
      </c>
      <c r="BE221" s="148">
        <f t="shared" si="21"/>
        <v>0</v>
      </c>
      <c r="BF221" s="148">
        <f t="shared" si="22"/>
        <v>0</v>
      </c>
      <c r="BG221" s="148">
        <f t="shared" si="23"/>
        <v>0</v>
      </c>
      <c r="BH221" s="148">
        <f t="shared" si="24"/>
        <v>0</v>
      </c>
      <c r="BI221" s="148">
        <f t="shared" si="25"/>
        <v>0</v>
      </c>
      <c r="BJ221" s="13" t="s">
        <v>81</v>
      </c>
      <c r="BK221" s="148">
        <f t="shared" si="26"/>
        <v>0</v>
      </c>
      <c r="BL221" s="13" t="s">
        <v>278</v>
      </c>
      <c r="BM221" s="147" t="s">
        <v>684</v>
      </c>
    </row>
    <row r="222" spans="2:65" s="1" customFormat="1" ht="21.75" customHeight="1" x14ac:dyDescent="0.2">
      <c r="B222" s="135"/>
      <c r="C222" s="136" t="s">
        <v>325</v>
      </c>
      <c r="D222" s="136" t="s">
        <v>164</v>
      </c>
      <c r="E222" s="137" t="s">
        <v>2175</v>
      </c>
      <c r="F222" s="138" t="s">
        <v>2176</v>
      </c>
      <c r="G222" s="139" t="s">
        <v>266</v>
      </c>
      <c r="H222" s="140">
        <v>6</v>
      </c>
      <c r="I222" s="141"/>
      <c r="J222" s="141"/>
      <c r="K222" s="142"/>
      <c r="L222" s="25"/>
      <c r="M222" s="143" t="s">
        <v>1</v>
      </c>
      <c r="N222" s="144" t="s">
        <v>34</v>
      </c>
      <c r="O222" s="145">
        <v>0</v>
      </c>
      <c r="P222" s="145">
        <f t="shared" si="18"/>
        <v>0</v>
      </c>
      <c r="Q222" s="145">
        <v>0</v>
      </c>
      <c r="R222" s="145">
        <f t="shared" si="19"/>
        <v>0</v>
      </c>
      <c r="S222" s="145">
        <v>0</v>
      </c>
      <c r="T222" s="146">
        <f t="shared" si="20"/>
        <v>0</v>
      </c>
      <c r="AR222" s="147" t="s">
        <v>278</v>
      </c>
      <c r="AT222" s="147" t="s">
        <v>164</v>
      </c>
      <c r="AU222" s="147" t="s">
        <v>81</v>
      </c>
      <c r="AY222" s="13" t="s">
        <v>162</v>
      </c>
      <c r="BE222" s="148">
        <f t="shared" si="21"/>
        <v>0</v>
      </c>
      <c r="BF222" s="148">
        <f t="shared" si="22"/>
        <v>0</v>
      </c>
      <c r="BG222" s="148">
        <f t="shared" si="23"/>
        <v>0</v>
      </c>
      <c r="BH222" s="148">
        <f t="shared" si="24"/>
        <v>0</v>
      </c>
      <c r="BI222" s="148">
        <f t="shared" si="25"/>
        <v>0</v>
      </c>
      <c r="BJ222" s="13" t="s">
        <v>81</v>
      </c>
      <c r="BK222" s="148">
        <f t="shared" si="26"/>
        <v>0</v>
      </c>
      <c r="BL222" s="13" t="s">
        <v>278</v>
      </c>
      <c r="BM222" s="147" t="s">
        <v>687</v>
      </c>
    </row>
    <row r="223" spans="2:65" s="1" customFormat="1" ht="16.5" customHeight="1" x14ac:dyDescent="0.2">
      <c r="B223" s="135"/>
      <c r="C223" s="149" t="s">
        <v>681</v>
      </c>
      <c r="D223" s="149" t="s">
        <v>268</v>
      </c>
      <c r="E223" s="150" t="s">
        <v>2177</v>
      </c>
      <c r="F223" s="151" t="s">
        <v>2178</v>
      </c>
      <c r="G223" s="152" t="s">
        <v>266</v>
      </c>
      <c r="H223" s="153">
        <v>2</v>
      </c>
      <c r="I223" s="154"/>
      <c r="J223" s="154"/>
      <c r="K223" s="155"/>
      <c r="L223" s="156"/>
      <c r="M223" s="157" t="s">
        <v>1</v>
      </c>
      <c r="N223" s="158" t="s">
        <v>34</v>
      </c>
      <c r="O223" s="145">
        <v>0</v>
      </c>
      <c r="P223" s="145">
        <f t="shared" si="18"/>
        <v>0</v>
      </c>
      <c r="Q223" s="145">
        <v>0</v>
      </c>
      <c r="R223" s="145">
        <f t="shared" si="19"/>
        <v>0</v>
      </c>
      <c r="S223" s="145">
        <v>0</v>
      </c>
      <c r="T223" s="146">
        <f t="shared" si="20"/>
        <v>0</v>
      </c>
      <c r="AR223" s="147" t="s">
        <v>1132</v>
      </c>
      <c r="AT223" s="147" t="s">
        <v>268</v>
      </c>
      <c r="AU223" s="147" t="s">
        <v>81</v>
      </c>
      <c r="AY223" s="13" t="s">
        <v>162</v>
      </c>
      <c r="BE223" s="148">
        <f t="shared" si="21"/>
        <v>0</v>
      </c>
      <c r="BF223" s="148">
        <f t="shared" si="22"/>
        <v>0</v>
      </c>
      <c r="BG223" s="148">
        <f t="shared" si="23"/>
        <v>0</v>
      </c>
      <c r="BH223" s="148">
        <f t="shared" si="24"/>
        <v>0</v>
      </c>
      <c r="BI223" s="148">
        <f t="shared" si="25"/>
        <v>0</v>
      </c>
      <c r="BJ223" s="13" t="s">
        <v>81</v>
      </c>
      <c r="BK223" s="148">
        <f t="shared" si="26"/>
        <v>0</v>
      </c>
      <c r="BL223" s="13" t="s">
        <v>278</v>
      </c>
      <c r="BM223" s="147" t="s">
        <v>691</v>
      </c>
    </row>
    <row r="224" spans="2:65" s="1" customFormat="1" ht="16.5" customHeight="1" x14ac:dyDescent="0.2">
      <c r="B224" s="135"/>
      <c r="C224" s="149" t="s">
        <v>328</v>
      </c>
      <c r="D224" s="149" t="s">
        <v>268</v>
      </c>
      <c r="E224" s="150" t="s">
        <v>2179</v>
      </c>
      <c r="F224" s="151" t="s">
        <v>2180</v>
      </c>
      <c r="G224" s="152" t="s">
        <v>266</v>
      </c>
      <c r="H224" s="153">
        <v>4</v>
      </c>
      <c r="I224" s="154"/>
      <c r="J224" s="154"/>
      <c r="K224" s="155"/>
      <c r="L224" s="156"/>
      <c r="M224" s="157" t="s">
        <v>1</v>
      </c>
      <c r="N224" s="158" t="s">
        <v>34</v>
      </c>
      <c r="O224" s="145">
        <v>0</v>
      </c>
      <c r="P224" s="145">
        <f t="shared" si="18"/>
        <v>0</v>
      </c>
      <c r="Q224" s="145">
        <v>0</v>
      </c>
      <c r="R224" s="145">
        <f t="shared" si="19"/>
        <v>0</v>
      </c>
      <c r="S224" s="145">
        <v>0</v>
      </c>
      <c r="T224" s="146">
        <f t="shared" si="20"/>
        <v>0</v>
      </c>
      <c r="AR224" s="147" t="s">
        <v>1132</v>
      </c>
      <c r="AT224" s="147" t="s">
        <v>268</v>
      </c>
      <c r="AU224" s="147" t="s">
        <v>81</v>
      </c>
      <c r="AY224" s="13" t="s">
        <v>162</v>
      </c>
      <c r="BE224" s="148">
        <f t="shared" si="21"/>
        <v>0</v>
      </c>
      <c r="BF224" s="148">
        <f t="shared" si="22"/>
        <v>0</v>
      </c>
      <c r="BG224" s="148">
        <f t="shared" si="23"/>
        <v>0</v>
      </c>
      <c r="BH224" s="148">
        <f t="shared" si="24"/>
        <v>0</v>
      </c>
      <c r="BI224" s="148">
        <f t="shared" si="25"/>
        <v>0</v>
      </c>
      <c r="BJ224" s="13" t="s">
        <v>81</v>
      </c>
      <c r="BK224" s="148">
        <f t="shared" si="26"/>
        <v>0</v>
      </c>
      <c r="BL224" s="13" t="s">
        <v>278</v>
      </c>
      <c r="BM224" s="147" t="s">
        <v>694</v>
      </c>
    </row>
    <row r="225" spans="2:65" s="1" customFormat="1" ht="24.2" customHeight="1" x14ac:dyDescent="0.2">
      <c r="B225" s="135"/>
      <c r="C225" s="136" t="s">
        <v>688</v>
      </c>
      <c r="D225" s="136" t="s">
        <v>164</v>
      </c>
      <c r="E225" s="137" t="s">
        <v>2181</v>
      </c>
      <c r="F225" s="138" t="s">
        <v>2182</v>
      </c>
      <c r="G225" s="139" t="s">
        <v>266</v>
      </c>
      <c r="H225" s="140">
        <v>70</v>
      </c>
      <c r="I225" s="141"/>
      <c r="J225" s="141"/>
      <c r="K225" s="142"/>
      <c r="L225" s="25"/>
      <c r="M225" s="143" t="s">
        <v>1</v>
      </c>
      <c r="N225" s="144" t="s">
        <v>34</v>
      </c>
      <c r="O225" s="145">
        <v>0</v>
      </c>
      <c r="P225" s="145">
        <f t="shared" si="18"/>
        <v>0</v>
      </c>
      <c r="Q225" s="145">
        <v>0</v>
      </c>
      <c r="R225" s="145">
        <f t="shared" si="19"/>
        <v>0</v>
      </c>
      <c r="S225" s="145">
        <v>0</v>
      </c>
      <c r="T225" s="146">
        <f t="shared" si="20"/>
        <v>0</v>
      </c>
      <c r="AR225" s="147" t="s">
        <v>278</v>
      </c>
      <c r="AT225" s="147" t="s">
        <v>164</v>
      </c>
      <c r="AU225" s="147" t="s">
        <v>81</v>
      </c>
      <c r="AY225" s="13" t="s">
        <v>162</v>
      </c>
      <c r="BE225" s="148">
        <f t="shared" si="21"/>
        <v>0</v>
      </c>
      <c r="BF225" s="148">
        <f t="shared" si="22"/>
        <v>0</v>
      </c>
      <c r="BG225" s="148">
        <f t="shared" si="23"/>
        <v>0</v>
      </c>
      <c r="BH225" s="148">
        <f t="shared" si="24"/>
        <v>0</v>
      </c>
      <c r="BI225" s="148">
        <f t="shared" si="25"/>
        <v>0</v>
      </c>
      <c r="BJ225" s="13" t="s">
        <v>81</v>
      </c>
      <c r="BK225" s="148">
        <f t="shared" si="26"/>
        <v>0</v>
      </c>
      <c r="BL225" s="13" t="s">
        <v>278</v>
      </c>
      <c r="BM225" s="147" t="s">
        <v>698</v>
      </c>
    </row>
    <row r="226" spans="2:65" s="1" customFormat="1" ht="24.2" customHeight="1" x14ac:dyDescent="0.2">
      <c r="B226" s="135"/>
      <c r="C226" s="149" t="s">
        <v>332</v>
      </c>
      <c r="D226" s="149" t="s">
        <v>268</v>
      </c>
      <c r="E226" s="150" t="s">
        <v>2183</v>
      </c>
      <c r="F226" s="151" t="s">
        <v>2184</v>
      </c>
      <c r="G226" s="152" t="s">
        <v>266</v>
      </c>
      <c r="H226" s="153">
        <v>70</v>
      </c>
      <c r="I226" s="154"/>
      <c r="J226" s="154"/>
      <c r="K226" s="155"/>
      <c r="L226" s="156"/>
      <c r="M226" s="157" t="s">
        <v>1</v>
      </c>
      <c r="N226" s="158" t="s">
        <v>34</v>
      </c>
      <c r="O226" s="145">
        <v>0</v>
      </c>
      <c r="P226" s="145">
        <f t="shared" si="18"/>
        <v>0</v>
      </c>
      <c r="Q226" s="145">
        <v>0</v>
      </c>
      <c r="R226" s="145">
        <f t="shared" si="19"/>
        <v>0</v>
      </c>
      <c r="S226" s="145">
        <v>0</v>
      </c>
      <c r="T226" s="146">
        <f t="shared" si="20"/>
        <v>0</v>
      </c>
      <c r="AR226" s="147" t="s">
        <v>1132</v>
      </c>
      <c r="AT226" s="147" t="s">
        <v>268</v>
      </c>
      <c r="AU226" s="147" t="s">
        <v>81</v>
      </c>
      <c r="AY226" s="13" t="s">
        <v>162</v>
      </c>
      <c r="BE226" s="148">
        <f t="shared" si="21"/>
        <v>0</v>
      </c>
      <c r="BF226" s="148">
        <f t="shared" si="22"/>
        <v>0</v>
      </c>
      <c r="BG226" s="148">
        <f t="shared" si="23"/>
        <v>0</v>
      </c>
      <c r="BH226" s="148">
        <f t="shared" si="24"/>
        <v>0</v>
      </c>
      <c r="BI226" s="148">
        <f t="shared" si="25"/>
        <v>0</v>
      </c>
      <c r="BJ226" s="13" t="s">
        <v>81</v>
      </c>
      <c r="BK226" s="148">
        <f t="shared" si="26"/>
        <v>0</v>
      </c>
      <c r="BL226" s="13" t="s">
        <v>278</v>
      </c>
      <c r="BM226" s="147" t="s">
        <v>701</v>
      </c>
    </row>
    <row r="227" spans="2:65" s="1" customFormat="1" ht="24.2" customHeight="1" x14ac:dyDescent="0.2">
      <c r="B227" s="135"/>
      <c r="C227" s="136" t="s">
        <v>695</v>
      </c>
      <c r="D227" s="136" t="s">
        <v>164</v>
      </c>
      <c r="E227" s="137" t="s">
        <v>2185</v>
      </c>
      <c r="F227" s="138" t="s">
        <v>2186</v>
      </c>
      <c r="G227" s="139" t="s">
        <v>266</v>
      </c>
      <c r="H227" s="140">
        <v>50</v>
      </c>
      <c r="I227" s="141"/>
      <c r="J227" s="141"/>
      <c r="K227" s="142"/>
      <c r="L227" s="25"/>
      <c r="M227" s="143" t="s">
        <v>1</v>
      </c>
      <c r="N227" s="144" t="s">
        <v>34</v>
      </c>
      <c r="O227" s="145">
        <v>0</v>
      </c>
      <c r="P227" s="145">
        <f t="shared" si="18"/>
        <v>0</v>
      </c>
      <c r="Q227" s="145">
        <v>0</v>
      </c>
      <c r="R227" s="145">
        <f t="shared" si="19"/>
        <v>0</v>
      </c>
      <c r="S227" s="145">
        <v>0</v>
      </c>
      <c r="T227" s="146">
        <f t="shared" si="20"/>
        <v>0</v>
      </c>
      <c r="AR227" s="147" t="s">
        <v>278</v>
      </c>
      <c r="AT227" s="147" t="s">
        <v>164</v>
      </c>
      <c r="AU227" s="147" t="s">
        <v>81</v>
      </c>
      <c r="AY227" s="13" t="s">
        <v>162</v>
      </c>
      <c r="BE227" s="148">
        <f t="shared" si="21"/>
        <v>0</v>
      </c>
      <c r="BF227" s="148">
        <f t="shared" si="22"/>
        <v>0</v>
      </c>
      <c r="BG227" s="148">
        <f t="shared" si="23"/>
        <v>0</v>
      </c>
      <c r="BH227" s="148">
        <f t="shared" si="24"/>
        <v>0</v>
      </c>
      <c r="BI227" s="148">
        <f t="shared" si="25"/>
        <v>0</v>
      </c>
      <c r="BJ227" s="13" t="s">
        <v>81</v>
      </c>
      <c r="BK227" s="148">
        <f t="shared" si="26"/>
        <v>0</v>
      </c>
      <c r="BL227" s="13" t="s">
        <v>278</v>
      </c>
      <c r="BM227" s="147" t="s">
        <v>705</v>
      </c>
    </row>
    <row r="228" spans="2:65" s="1" customFormat="1" ht="24.2" customHeight="1" x14ac:dyDescent="0.2">
      <c r="B228" s="135"/>
      <c r="C228" s="149" t="s">
        <v>337</v>
      </c>
      <c r="D228" s="149" t="s">
        <v>268</v>
      </c>
      <c r="E228" s="150" t="s">
        <v>2187</v>
      </c>
      <c r="F228" s="151" t="s">
        <v>2188</v>
      </c>
      <c r="G228" s="152" t="s">
        <v>266</v>
      </c>
      <c r="H228" s="153">
        <v>50</v>
      </c>
      <c r="I228" s="154"/>
      <c r="J228" s="154"/>
      <c r="K228" s="155"/>
      <c r="L228" s="156"/>
      <c r="M228" s="157" t="s">
        <v>1</v>
      </c>
      <c r="N228" s="158" t="s">
        <v>34</v>
      </c>
      <c r="O228" s="145">
        <v>0</v>
      </c>
      <c r="P228" s="145">
        <f t="shared" si="18"/>
        <v>0</v>
      </c>
      <c r="Q228" s="145">
        <v>0</v>
      </c>
      <c r="R228" s="145">
        <f t="shared" si="19"/>
        <v>0</v>
      </c>
      <c r="S228" s="145">
        <v>0</v>
      </c>
      <c r="T228" s="146">
        <f t="shared" si="20"/>
        <v>0</v>
      </c>
      <c r="AR228" s="147" t="s">
        <v>1132</v>
      </c>
      <c r="AT228" s="147" t="s">
        <v>268</v>
      </c>
      <c r="AU228" s="147" t="s">
        <v>81</v>
      </c>
      <c r="AY228" s="13" t="s">
        <v>162</v>
      </c>
      <c r="BE228" s="148">
        <f t="shared" si="21"/>
        <v>0</v>
      </c>
      <c r="BF228" s="148">
        <f t="shared" si="22"/>
        <v>0</v>
      </c>
      <c r="BG228" s="148">
        <f t="shared" si="23"/>
        <v>0</v>
      </c>
      <c r="BH228" s="148">
        <f t="shared" si="24"/>
        <v>0</v>
      </c>
      <c r="BI228" s="148">
        <f t="shared" si="25"/>
        <v>0</v>
      </c>
      <c r="BJ228" s="13" t="s">
        <v>81</v>
      </c>
      <c r="BK228" s="148">
        <f t="shared" si="26"/>
        <v>0</v>
      </c>
      <c r="BL228" s="13" t="s">
        <v>278</v>
      </c>
      <c r="BM228" s="147" t="s">
        <v>708</v>
      </c>
    </row>
    <row r="229" spans="2:65" s="1" customFormat="1" ht="21.75" customHeight="1" x14ac:dyDescent="0.2">
      <c r="B229" s="135"/>
      <c r="C229" s="136" t="s">
        <v>702</v>
      </c>
      <c r="D229" s="136" t="s">
        <v>164</v>
      </c>
      <c r="E229" s="137" t="s">
        <v>2189</v>
      </c>
      <c r="F229" s="138" t="s">
        <v>2190</v>
      </c>
      <c r="G229" s="139" t="s">
        <v>266</v>
      </c>
      <c r="H229" s="140">
        <v>3</v>
      </c>
      <c r="I229" s="141"/>
      <c r="J229" s="141"/>
      <c r="K229" s="142"/>
      <c r="L229" s="25"/>
      <c r="M229" s="143" t="s">
        <v>1</v>
      </c>
      <c r="N229" s="144" t="s">
        <v>34</v>
      </c>
      <c r="O229" s="145">
        <v>0</v>
      </c>
      <c r="P229" s="145">
        <f t="shared" si="18"/>
        <v>0</v>
      </c>
      <c r="Q229" s="145">
        <v>0</v>
      </c>
      <c r="R229" s="145">
        <f t="shared" si="19"/>
        <v>0</v>
      </c>
      <c r="S229" s="145">
        <v>0</v>
      </c>
      <c r="T229" s="146">
        <f t="shared" si="20"/>
        <v>0</v>
      </c>
      <c r="AR229" s="147" t="s">
        <v>278</v>
      </c>
      <c r="AT229" s="147" t="s">
        <v>164</v>
      </c>
      <c r="AU229" s="147" t="s">
        <v>81</v>
      </c>
      <c r="AY229" s="13" t="s">
        <v>162</v>
      </c>
      <c r="BE229" s="148">
        <f t="shared" si="21"/>
        <v>0</v>
      </c>
      <c r="BF229" s="148">
        <f t="shared" si="22"/>
        <v>0</v>
      </c>
      <c r="BG229" s="148">
        <f t="shared" si="23"/>
        <v>0</v>
      </c>
      <c r="BH229" s="148">
        <f t="shared" si="24"/>
        <v>0</v>
      </c>
      <c r="BI229" s="148">
        <f t="shared" si="25"/>
        <v>0</v>
      </c>
      <c r="BJ229" s="13" t="s">
        <v>81</v>
      </c>
      <c r="BK229" s="148">
        <f t="shared" si="26"/>
        <v>0</v>
      </c>
      <c r="BL229" s="13" t="s">
        <v>278</v>
      </c>
      <c r="BM229" s="147" t="s">
        <v>712</v>
      </c>
    </row>
    <row r="230" spans="2:65" s="1" customFormat="1" ht="24.2" customHeight="1" x14ac:dyDescent="0.2">
      <c r="B230" s="135"/>
      <c r="C230" s="149" t="s">
        <v>342</v>
      </c>
      <c r="D230" s="149" t="s">
        <v>268</v>
      </c>
      <c r="E230" s="150" t="s">
        <v>2191</v>
      </c>
      <c r="F230" s="151" t="s">
        <v>2192</v>
      </c>
      <c r="G230" s="152" t="s">
        <v>266</v>
      </c>
      <c r="H230" s="153">
        <v>3</v>
      </c>
      <c r="I230" s="154"/>
      <c r="J230" s="154"/>
      <c r="K230" s="155"/>
      <c r="L230" s="156"/>
      <c r="M230" s="157" t="s">
        <v>1</v>
      </c>
      <c r="N230" s="158" t="s">
        <v>34</v>
      </c>
      <c r="O230" s="145">
        <v>0</v>
      </c>
      <c r="P230" s="145">
        <f t="shared" si="18"/>
        <v>0</v>
      </c>
      <c r="Q230" s="145">
        <v>0</v>
      </c>
      <c r="R230" s="145">
        <f t="shared" si="19"/>
        <v>0</v>
      </c>
      <c r="S230" s="145">
        <v>0</v>
      </c>
      <c r="T230" s="146">
        <f t="shared" si="20"/>
        <v>0</v>
      </c>
      <c r="AR230" s="147" t="s">
        <v>1132</v>
      </c>
      <c r="AT230" s="147" t="s">
        <v>268</v>
      </c>
      <c r="AU230" s="147" t="s">
        <v>81</v>
      </c>
      <c r="AY230" s="13" t="s">
        <v>162</v>
      </c>
      <c r="BE230" s="148">
        <f t="shared" si="21"/>
        <v>0</v>
      </c>
      <c r="BF230" s="148">
        <f t="shared" si="22"/>
        <v>0</v>
      </c>
      <c r="BG230" s="148">
        <f t="shared" si="23"/>
        <v>0</v>
      </c>
      <c r="BH230" s="148">
        <f t="shared" si="24"/>
        <v>0</v>
      </c>
      <c r="BI230" s="148">
        <f t="shared" si="25"/>
        <v>0</v>
      </c>
      <c r="BJ230" s="13" t="s">
        <v>81</v>
      </c>
      <c r="BK230" s="148">
        <f t="shared" si="26"/>
        <v>0</v>
      </c>
      <c r="BL230" s="13" t="s">
        <v>278</v>
      </c>
      <c r="BM230" s="147" t="s">
        <v>715</v>
      </c>
    </row>
    <row r="231" spans="2:65" s="1" customFormat="1" ht="24.2" customHeight="1" x14ac:dyDescent="0.2">
      <c r="B231" s="135"/>
      <c r="C231" s="136" t="s">
        <v>709</v>
      </c>
      <c r="D231" s="136" t="s">
        <v>164</v>
      </c>
      <c r="E231" s="137" t="s">
        <v>2193</v>
      </c>
      <c r="F231" s="138" t="s">
        <v>2194</v>
      </c>
      <c r="G231" s="139" t="s">
        <v>266</v>
      </c>
      <c r="H231" s="140">
        <v>1</v>
      </c>
      <c r="I231" s="141"/>
      <c r="J231" s="141"/>
      <c r="K231" s="142"/>
      <c r="L231" s="25"/>
      <c r="M231" s="143" t="s">
        <v>1</v>
      </c>
      <c r="N231" s="144" t="s">
        <v>34</v>
      </c>
      <c r="O231" s="145">
        <v>0</v>
      </c>
      <c r="P231" s="145">
        <f t="shared" si="18"/>
        <v>0</v>
      </c>
      <c r="Q231" s="145">
        <v>0</v>
      </c>
      <c r="R231" s="145">
        <f t="shared" si="19"/>
        <v>0</v>
      </c>
      <c r="S231" s="145">
        <v>0</v>
      </c>
      <c r="T231" s="146">
        <f t="shared" si="20"/>
        <v>0</v>
      </c>
      <c r="AR231" s="147" t="s">
        <v>278</v>
      </c>
      <c r="AT231" s="147" t="s">
        <v>164</v>
      </c>
      <c r="AU231" s="147" t="s">
        <v>81</v>
      </c>
      <c r="AY231" s="13" t="s">
        <v>162</v>
      </c>
      <c r="BE231" s="148">
        <f t="shared" si="21"/>
        <v>0</v>
      </c>
      <c r="BF231" s="148">
        <f t="shared" si="22"/>
        <v>0</v>
      </c>
      <c r="BG231" s="148">
        <f t="shared" si="23"/>
        <v>0</v>
      </c>
      <c r="BH231" s="148">
        <f t="shared" si="24"/>
        <v>0</v>
      </c>
      <c r="BI231" s="148">
        <f t="shared" si="25"/>
        <v>0</v>
      </c>
      <c r="BJ231" s="13" t="s">
        <v>81</v>
      </c>
      <c r="BK231" s="148">
        <f t="shared" si="26"/>
        <v>0</v>
      </c>
      <c r="BL231" s="13" t="s">
        <v>278</v>
      </c>
      <c r="BM231" s="147" t="s">
        <v>719</v>
      </c>
    </row>
    <row r="232" spans="2:65" s="1" customFormat="1" ht="16.5" customHeight="1" x14ac:dyDescent="0.2">
      <c r="B232" s="135"/>
      <c r="C232" s="149" t="s">
        <v>345</v>
      </c>
      <c r="D232" s="149" t="s">
        <v>268</v>
      </c>
      <c r="E232" s="150" t="s">
        <v>2195</v>
      </c>
      <c r="F232" s="151" t="s">
        <v>2196</v>
      </c>
      <c r="G232" s="152" t="s">
        <v>266</v>
      </c>
      <c r="H232" s="153">
        <v>1</v>
      </c>
      <c r="I232" s="154"/>
      <c r="J232" s="154"/>
      <c r="K232" s="155"/>
      <c r="L232" s="156"/>
      <c r="M232" s="157" t="s">
        <v>1</v>
      </c>
      <c r="N232" s="158" t="s">
        <v>34</v>
      </c>
      <c r="O232" s="145">
        <v>0</v>
      </c>
      <c r="P232" s="145">
        <f t="shared" ref="P232:P263" si="27">O232*H232</f>
        <v>0</v>
      </c>
      <c r="Q232" s="145">
        <v>0</v>
      </c>
      <c r="R232" s="145">
        <f t="shared" ref="R232:R263" si="28">Q232*H232</f>
        <v>0</v>
      </c>
      <c r="S232" s="145">
        <v>0</v>
      </c>
      <c r="T232" s="146">
        <f t="shared" ref="T232:T263" si="29">S232*H232</f>
        <v>0</v>
      </c>
      <c r="AR232" s="147" t="s">
        <v>1132</v>
      </c>
      <c r="AT232" s="147" t="s">
        <v>268</v>
      </c>
      <c r="AU232" s="147" t="s">
        <v>81</v>
      </c>
      <c r="AY232" s="13" t="s">
        <v>162</v>
      </c>
      <c r="BE232" s="148">
        <f t="shared" ref="BE232:BE263" si="30">IF(N232="základná",J232,0)</f>
        <v>0</v>
      </c>
      <c r="BF232" s="148">
        <f t="shared" ref="BF232:BF263" si="31">IF(N232="znížená",J232,0)</f>
        <v>0</v>
      </c>
      <c r="BG232" s="148">
        <f t="shared" ref="BG232:BG263" si="32">IF(N232="zákl. prenesená",J232,0)</f>
        <v>0</v>
      </c>
      <c r="BH232" s="148">
        <f t="shared" ref="BH232:BH263" si="33">IF(N232="zníž. prenesená",J232,0)</f>
        <v>0</v>
      </c>
      <c r="BI232" s="148">
        <f t="shared" ref="BI232:BI263" si="34">IF(N232="nulová",J232,0)</f>
        <v>0</v>
      </c>
      <c r="BJ232" s="13" t="s">
        <v>81</v>
      </c>
      <c r="BK232" s="148">
        <f t="shared" ref="BK232:BK263" si="35">ROUND(I232*H232,2)</f>
        <v>0</v>
      </c>
      <c r="BL232" s="13" t="s">
        <v>278</v>
      </c>
      <c r="BM232" s="147" t="s">
        <v>722</v>
      </c>
    </row>
    <row r="233" spans="2:65" s="1" customFormat="1" ht="33" customHeight="1" x14ac:dyDescent="0.2">
      <c r="B233" s="135"/>
      <c r="C233" s="149" t="s">
        <v>716</v>
      </c>
      <c r="D233" s="149" t="s">
        <v>268</v>
      </c>
      <c r="E233" s="150" t="s">
        <v>2197</v>
      </c>
      <c r="F233" s="151" t="s">
        <v>2198</v>
      </c>
      <c r="G233" s="152" t="s">
        <v>266</v>
      </c>
      <c r="H233" s="153">
        <v>1</v>
      </c>
      <c r="I233" s="154"/>
      <c r="J233" s="154"/>
      <c r="K233" s="155"/>
      <c r="L233" s="156"/>
      <c r="M233" s="157" t="s">
        <v>1</v>
      </c>
      <c r="N233" s="158" t="s">
        <v>34</v>
      </c>
      <c r="O233" s="145">
        <v>0</v>
      </c>
      <c r="P233" s="145">
        <f t="shared" si="27"/>
        <v>0</v>
      </c>
      <c r="Q233" s="145">
        <v>0</v>
      </c>
      <c r="R233" s="145">
        <f t="shared" si="28"/>
        <v>0</v>
      </c>
      <c r="S233" s="145">
        <v>0</v>
      </c>
      <c r="T233" s="146">
        <f t="shared" si="29"/>
        <v>0</v>
      </c>
      <c r="AR233" s="147" t="s">
        <v>1132</v>
      </c>
      <c r="AT233" s="147" t="s">
        <v>268</v>
      </c>
      <c r="AU233" s="147" t="s">
        <v>81</v>
      </c>
      <c r="AY233" s="13" t="s">
        <v>162</v>
      </c>
      <c r="BE233" s="148">
        <f t="shared" si="30"/>
        <v>0</v>
      </c>
      <c r="BF233" s="148">
        <f t="shared" si="31"/>
        <v>0</v>
      </c>
      <c r="BG233" s="148">
        <f t="shared" si="32"/>
        <v>0</v>
      </c>
      <c r="BH233" s="148">
        <f t="shared" si="33"/>
        <v>0</v>
      </c>
      <c r="BI233" s="148">
        <f t="shared" si="34"/>
        <v>0</v>
      </c>
      <c r="BJ233" s="13" t="s">
        <v>81</v>
      </c>
      <c r="BK233" s="148">
        <f t="shared" si="35"/>
        <v>0</v>
      </c>
      <c r="BL233" s="13" t="s">
        <v>278</v>
      </c>
      <c r="BM233" s="147" t="s">
        <v>725</v>
      </c>
    </row>
    <row r="234" spans="2:65" s="1" customFormat="1" ht="16.5" customHeight="1" x14ac:dyDescent="0.2">
      <c r="B234" s="135"/>
      <c r="C234" s="136" t="s">
        <v>351</v>
      </c>
      <c r="D234" s="136" t="s">
        <v>164</v>
      </c>
      <c r="E234" s="137" t="s">
        <v>2199</v>
      </c>
      <c r="F234" s="138" t="s">
        <v>2200</v>
      </c>
      <c r="G234" s="139" t="s">
        <v>266</v>
      </c>
      <c r="H234" s="140">
        <v>865</v>
      </c>
      <c r="I234" s="141"/>
      <c r="J234" s="141"/>
      <c r="K234" s="142"/>
      <c r="L234" s="25"/>
      <c r="M234" s="143" t="s">
        <v>1</v>
      </c>
      <c r="N234" s="144" t="s">
        <v>34</v>
      </c>
      <c r="O234" s="145">
        <v>0</v>
      </c>
      <c r="P234" s="145">
        <f t="shared" si="27"/>
        <v>0</v>
      </c>
      <c r="Q234" s="145">
        <v>0</v>
      </c>
      <c r="R234" s="145">
        <f t="shared" si="28"/>
        <v>0</v>
      </c>
      <c r="S234" s="145">
        <v>0</v>
      </c>
      <c r="T234" s="146">
        <f t="shared" si="29"/>
        <v>0</v>
      </c>
      <c r="AR234" s="147" t="s">
        <v>278</v>
      </c>
      <c r="AT234" s="147" t="s">
        <v>164</v>
      </c>
      <c r="AU234" s="147" t="s">
        <v>81</v>
      </c>
      <c r="AY234" s="13" t="s">
        <v>162</v>
      </c>
      <c r="BE234" s="148">
        <f t="shared" si="30"/>
        <v>0</v>
      </c>
      <c r="BF234" s="148">
        <f t="shared" si="31"/>
        <v>0</v>
      </c>
      <c r="BG234" s="148">
        <f t="shared" si="32"/>
        <v>0</v>
      </c>
      <c r="BH234" s="148">
        <f t="shared" si="33"/>
        <v>0</v>
      </c>
      <c r="BI234" s="148">
        <f t="shared" si="34"/>
        <v>0</v>
      </c>
      <c r="BJ234" s="13" t="s">
        <v>81</v>
      </c>
      <c r="BK234" s="148">
        <f t="shared" si="35"/>
        <v>0</v>
      </c>
      <c r="BL234" s="13" t="s">
        <v>278</v>
      </c>
      <c r="BM234" s="147" t="s">
        <v>1086</v>
      </c>
    </row>
    <row r="235" spans="2:65" s="1" customFormat="1" ht="33" customHeight="1" x14ac:dyDescent="0.2">
      <c r="B235" s="135"/>
      <c r="C235" s="149" t="s">
        <v>297</v>
      </c>
      <c r="D235" s="149" t="s">
        <v>268</v>
      </c>
      <c r="E235" s="150" t="s">
        <v>2201</v>
      </c>
      <c r="F235" s="151" t="s">
        <v>2202</v>
      </c>
      <c r="G235" s="152" t="s">
        <v>266</v>
      </c>
      <c r="H235" s="153">
        <v>123</v>
      </c>
      <c r="I235" s="154"/>
      <c r="J235" s="154"/>
      <c r="K235" s="155"/>
      <c r="L235" s="156"/>
      <c r="M235" s="157" t="s">
        <v>1</v>
      </c>
      <c r="N235" s="158" t="s">
        <v>34</v>
      </c>
      <c r="O235" s="145">
        <v>0</v>
      </c>
      <c r="P235" s="145">
        <f t="shared" si="27"/>
        <v>0</v>
      </c>
      <c r="Q235" s="145">
        <v>0</v>
      </c>
      <c r="R235" s="145">
        <f t="shared" si="28"/>
        <v>0</v>
      </c>
      <c r="S235" s="145">
        <v>0</v>
      </c>
      <c r="T235" s="146">
        <f t="shared" si="29"/>
        <v>0</v>
      </c>
      <c r="AR235" s="147" t="s">
        <v>1132</v>
      </c>
      <c r="AT235" s="147" t="s">
        <v>268</v>
      </c>
      <c r="AU235" s="147" t="s">
        <v>81</v>
      </c>
      <c r="AY235" s="13" t="s">
        <v>162</v>
      </c>
      <c r="BE235" s="148">
        <f t="shared" si="30"/>
        <v>0</v>
      </c>
      <c r="BF235" s="148">
        <f t="shared" si="31"/>
        <v>0</v>
      </c>
      <c r="BG235" s="148">
        <f t="shared" si="32"/>
        <v>0</v>
      </c>
      <c r="BH235" s="148">
        <f t="shared" si="33"/>
        <v>0</v>
      </c>
      <c r="BI235" s="148">
        <f t="shared" si="34"/>
        <v>0</v>
      </c>
      <c r="BJ235" s="13" t="s">
        <v>81</v>
      </c>
      <c r="BK235" s="148">
        <f t="shared" si="35"/>
        <v>0</v>
      </c>
      <c r="BL235" s="13" t="s">
        <v>278</v>
      </c>
      <c r="BM235" s="147" t="s">
        <v>1089</v>
      </c>
    </row>
    <row r="236" spans="2:65" s="1" customFormat="1" ht="16.5" customHeight="1" x14ac:dyDescent="0.2">
      <c r="B236" s="135"/>
      <c r="C236" s="149" t="s">
        <v>354</v>
      </c>
      <c r="D236" s="149" t="s">
        <v>268</v>
      </c>
      <c r="E236" s="150" t="s">
        <v>2203</v>
      </c>
      <c r="F236" s="151" t="s">
        <v>2204</v>
      </c>
      <c r="G236" s="152" t="s">
        <v>266</v>
      </c>
      <c r="H236" s="153">
        <v>7</v>
      </c>
      <c r="I236" s="154"/>
      <c r="J236" s="154"/>
      <c r="K236" s="155"/>
      <c r="L236" s="156"/>
      <c r="M236" s="157" t="s">
        <v>1</v>
      </c>
      <c r="N236" s="158" t="s">
        <v>34</v>
      </c>
      <c r="O236" s="145">
        <v>0</v>
      </c>
      <c r="P236" s="145">
        <f t="shared" si="27"/>
        <v>0</v>
      </c>
      <c r="Q236" s="145">
        <v>0</v>
      </c>
      <c r="R236" s="145">
        <f t="shared" si="28"/>
        <v>0</v>
      </c>
      <c r="S236" s="145">
        <v>0</v>
      </c>
      <c r="T236" s="146">
        <f t="shared" si="29"/>
        <v>0</v>
      </c>
      <c r="AR236" s="147" t="s">
        <v>1132</v>
      </c>
      <c r="AT236" s="147" t="s">
        <v>268</v>
      </c>
      <c r="AU236" s="147" t="s">
        <v>81</v>
      </c>
      <c r="AY236" s="13" t="s">
        <v>162</v>
      </c>
      <c r="BE236" s="148">
        <f t="shared" si="30"/>
        <v>0</v>
      </c>
      <c r="BF236" s="148">
        <f t="shared" si="31"/>
        <v>0</v>
      </c>
      <c r="BG236" s="148">
        <f t="shared" si="32"/>
        <v>0</v>
      </c>
      <c r="BH236" s="148">
        <f t="shared" si="33"/>
        <v>0</v>
      </c>
      <c r="BI236" s="148">
        <f t="shared" si="34"/>
        <v>0</v>
      </c>
      <c r="BJ236" s="13" t="s">
        <v>81</v>
      </c>
      <c r="BK236" s="148">
        <f t="shared" si="35"/>
        <v>0</v>
      </c>
      <c r="BL236" s="13" t="s">
        <v>278</v>
      </c>
      <c r="BM236" s="147" t="s">
        <v>1092</v>
      </c>
    </row>
    <row r="237" spans="2:65" s="1" customFormat="1" ht="24.2" customHeight="1" x14ac:dyDescent="0.2">
      <c r="B237" s="135"/>
      <c r="C237" s="149" t="s">
        <v>1093</v>
      </c>
      <c r="D237" s="149" t="s">
        <v>268</v>
      </c>
      <c r="E237" s="150" t="s">
        <v>2205</v>
      </c>
      <c r="F237" s="151" t="s">
        <v>2206</v>
      </c>
      <c r="G237" s="152" t="s">
        <v>266</v>
      </c>
      <c r="H237" s="153">
        <v>44</v>
      </c>
      <c r="I237" s="154"/>
      <c r="J237" s="154"/>
      <c r="K237" s="155"/>
      <c r="L237" s="156"/>
      <c r="M237" s="157" t="s">
        <v>1</v>
      </c>
      <c r="N237" s="158" t="s">
        <v>34</v>
      </c>
      <c r="O237" s="145">
        <v>0</v>
      </c>
      <c r="P237" s="145">
        <f t="shared" si="27"/>
        <v>0</v>
      </c>
      <c r="Q237" s="145">
        <v>0</v>
      </c>
      <c r="R237" s="145">
        <f t="shared" si="28"/>
        <v>0</v>
      </c>
      <c r="S237" s="145">
        <v>0</v>
      </c>
      <c r="T237" s="146">
        <f t="shared" si="29"/>
        <v>0</v>
      </c>
      <c r="AR237" s="147" t="s">
        <v>1132</v>
      </c>
      <c r="AT237" s="147" t="s">
        <v>268</v>
      </c>
      <c r="AU237" s="147" t="s">
        <v>81</v>
      </c>
      <c r="AY237" s="13" t="s">
        <v>162</v>
      </c>
      <c r="BE237" s="148">
        <f t="shared" si="30"/>
        <v>0</v>
      </c>
      <c r="BF237" s="148">
        <f t="shared" si="31"/>
        <v>0</v>
      </c>
      <c r="BG237" s="148">
        <f t="shared" si="32"/>
        <v>0</v>
      </c>
      <c r="BH237" s="148">
        <f t="shared" si="33"/>
        <v>0</v>
      </c>
      <c r="BI237" s="148">
        <f t="shared" si="34"/>
        <v>0</v>
      </c>
      <c r="BJ237" s="13" t="s">
        <v>81</v>
      </c>
      <c r="BK237" s="148">
        <f t="shared" si="35"/>
        <v>0</v>
      </c>
      <c r="BL237" s="13" t="s">
        <v>278</v>
      </c>
      <c r="BM237" s="147" t="s">
        <v>1097</v>
      </c>
    </row>
    <row r="238" spans="2:65" s="1" customFormat="1" ht="24.2" customHeight="1" x14ac:dyDescent="0.2">
      <c r="B238" s="135"/>
      <c r="C238" s="149" t="s">
        <v>358</v>
      </c>
      <c r="D238" s="149" t="s">
        <v>268</v>
      </c>
      <c r="E238" s="150" t="s">
        <v>2207</v>
      </c>
      <c r="F238" s="151" t="s">
        <v>2208</v>
      </c>
      <c r="G238" s="152" t="s">
        <v>266</v>
      </c>
      <c r="H238" s="153">
        <v>37</v>
      </c>
      <c r="I238" s="154"/>
      <c r="J238" s="154"/>
      <c r="K238" s="155"/>
      <c r="L238" s="156"/>
      <c r="M238" s="157" t="s">
        <v>1</v>
      </c>
      <c r="N238" s="158" t="s">
        <v>34</v>
      </c>
      <c r="O238" s="145">
        <v>0</v>
      </c>
      <c r="P238" s="145">
        <f t="shared" si="27"/>
        <v>0</v>
      </c>
      <c r="Q238" s="145">
        <v>0</v>
      </c>
      <c r="R238" s="145">
        <f t="shared" si="28"/>
        <v>0</v>
      </c>
      <c r="S238" s="145">
        <v>0</v>
      </c>
      <c r="T238" s="146">
        <f t="shared" si="29"/>
        <v>0</v>
      </c>
      <c r="AR238" s="147" t="s">
        <v>1132</v>
      </c>
      <c r="AT238" s="147" t="s">
        <v>268</v>
      </c>
      <c r="AU238" s="147" t="s">
        <v>81</v>
      </c>
      <c r="AY238" s="13" t="s">
        <v>162</v>
      </c>
      <c r="BE238" s="148">
        <f t="shared" si="30"/>
        <v>0</v>
      </c>
      <c r="BF238" s="148">
        <f t="shared" si="31"/>
        <v>0</v>
      </c>
      <c r="BG238" s="148">
        <f t="shared" si="32"/>
        <v>0</v>
      </c>
      <c r="BH238" s="148">
        <f t="shared" si="33"/>
        <v>0</v>
      </c>
      <c r="BI238" s="148">
        <f t="shared" si="34"/>
        <v>0</v>
      </c>
      <c r="BJ238" s="13" t="s">
        <v>81</v>
      </c>
      <c r="BK238" s="148">
        <f t="shared" si="35"/>
        <v>0</v>
      </c>
      <c r="BL238" s="13" t="s">
        <v>278</v>
      </c>
      <c r="BM238" s="147" t="s">
        <v>1102</v>
      </c>
    </row>
    <row r="239" spans="2:65" s="1" customFormat="1" ht="16.5" customHeight="1" x14ac:dyDescent="0.2">
      <c r="B239" s="135"/>
      <c r="C239" s="149" t="s">
        <v>1103</v>
      </c>
      <c r="D239" s="149" t="s">
        <v>268</v>
      </c>
      <c r="E239" s="150" t="s">
        <v>2209</v>
      </c>
      <c r="F239" s="151" t="s">
        <v>2210</v>
      </c>
      <c r="G239" s="152" t="s">
        <v>1</v>
      </c>
      <c r="H239" s="153">
        <v>8</v>
      </c>
      <c r="I239" s="154"/>
      <c r="J239" s="154"/>
      <c r="K239" s="155"/>
      <c r="L239" s="156"/>
      <c r="M239" s="157" t="s">
        <v>1</v>
      </c>
      <c r="N239" s="158" t="s">
        <v>34</v>
      </c>
      <c r="O239" s="145">
        <v>0</v>
      </c>
      <c r="P239" s="145">
        <f t="shared" si="27"/>
        <v>0</v>
      </c>
      <c r="Q239" s="145">
        <v>0</v>
      </c>
      <c r="R239" s="145">
        <f t="shared" si="28"/>
        <v>0</v>
      </c>
      <c r="S239" s="145">
        <v>0</v>
      </c>
      <c r="T239" s="146">
        <f t="shared" si="29"/>
        <v>0</v>
      </c>
      <c r="AR239" s="147" t="s">
        <v>1132</v>
      </c>
      <c r="AT239" s="147" t="s">
        <v>268</v>
      </c>
      <c r="AU239" s="147" t="s">
        <v>81</v>
      </c>
      <c r="AY239" s="13" t="s">
        <v>162</v>
      </c>
      <c r="BE239" s="148">
        <f t="shared" si="30"/>
        <v>0</v>
      </c>
      <c r="BF239" s="148">
        <f t="shared" si="31"/>
        <v>0</v>
      </c>
      <c r="BG239" s="148">
        <f t="shared" si="32"/>
        <v>0</v>
      </c>
      <c r="BH239" s="148">
        <f t="shared" si="33"/>
        <v>0</v>
      </c>
      <c r="BI239" s="148">
        <f t="shared" si="34"/>
        <v>0</v>
      </c>
      <c r="BJ239" s="13" t="s">
        <v>81</v>
      </c>
      <c r="BK239" s="148">
        <f t="shared" si="35"/>
        <v>0</v>
      </c>
      <c r="BL239" s="13" t="s">
        <v>278</v>
      </c>
      <c r="BM239" s="147" t="s">
        <v>1106</v>
      </c>
    </row>
    <row r="240" spans="2:65" s="1" customFormat="1" ht="24.2" customHeight="1" x14ac:dyDescent="0.2">
      <c r="B240" s="135"/>
      <c r="C240" s="149" t="s">
        <v>561</v>
      </c>
      <c r="D240" s="149" t="s">
        <v>268</v>
      </c>
      <c r="E240" s="150" t="s">
        <v>2211</v>
      </c>
      <c r="F240" s="151" t="s">
        <v>2212</v>
      </c>
      <c r="G240" s="152" t="s">
        <v>266</v>
      </c>
      <c r="H240" s="153">
        <v>245</v>
      </c>
      <c r="I240" s="154"/>
      <c r="J240" s="154"/>
      <c r="K240" s="155"/>
      <c r="L240" s="156"/>
      <c r="M240" s="157" t="s">
        <v>1</v>
      </c>
      <c r="N240" s="158" t="s">
        <v>34</v>
      </c>
      <c r="O240" s="145">
        <v>0</v>
      </c>
      <c r="P240" s="145">
        <f t="shared" si="27"/>
        <v>0</v>
      </c>
      <c r="Q240" s="145">
        <v>0</v>
      </c>
      <c r="R240" s="145">
        <f t="shared" si="28"/>
        <v>0</v>
      </c>
      <c r="S240" s="145">
        <v>0</v>
      </c>
      <c r="T240" s="146">
        <f t="shared" si="29"/>
        <v>0</v>
      </c>
      <c r="AR240" s="147" t="s">
        <v>1132</v>
      </c>
      <c r="AT240" s="147" t="s">
        <v>268</v>
      </c>
      <c r="AU240" s="147" t="s">
        <v>81</v>
      </c>
      <c r="AY240" s="13" t="s">
        <v>162</v>
      </c>
      <c r="BE240" s="148">
        <f t="shared" si="30"/>
        <v>0</v>
      </c>
      <c r="BF240" s="148">
        <f t="shared" si="31"/>
        <v>0</v>
      </c>
      <c r="BG240" s="148">
        <f t="shared" si="32"/>
        <v>0</v>
      </c>
      <c r="BH240" s="148">
        <f t="shared" si="33"/>
        <v>0</v>
      </c>
      <c r="BI240" s="148">
        <f t="shared" si="34"/>
        <v>0</v>
      </c>
      <c r="BJ240" s="13" t="s">
        <v>81</v>
      </c>
      <c r="BK240" s="148">
        <f t="shared" si="35"/>
        <v>0</v>
      </c>
      <c r="BL240" s="13" t="s">
        <v>278</v>
      </c>
      <c r="BM240" s="147" t="s">
        <v>1109</v>
      </c>
    </row>
    <row r="241" spans="2:65" s="1" customFormat="1" ht="24.2" customHeight="1" x14ac:dyDescent="0.2">
      <c r="B241" s="135"/>
      <c r="C241" s="149" t="s">
        <v>1110</v>
      </c>
      <c r="D241" s="149" t="s">
        <v>268</v>
      </c>
      <c r="E241" s="150" t="s">
        <v>2213</v>
      </c>
      <c r="F241" s="151" t="s">
        <v>2214</v>
      </c>
      <c r="G241" s="152" t="s">
        <v>266</v>
      </c>
      <c r="H241" s="153">
        <v>4</v>
      </c>
      <c r="I241" s="154"/>
      <c r="J241" s="154"/>
      <c r="K241" s="155"/>
      <c r="L241" s="156"/>
      <c r="M241" s="157" t="s">
        <v>1</v>
      </c>
      <c r="N241" s="158" t="s">
        <v>34</v>
      </c>
      <c r="O241" s="145">
        <v>0</v>
      </c>
      <c r="P241" s="145">
        <f t="shared" si="27"/>
        <v>0</v>
      </c>
      <c r="Q241" s="145">
        <v>0</v>
      </c>
      <c r="R241" s="145">
        <f t="shared" si="28"/>
        <v>0</v>
      </c>
      <c r="S241" s="145">
        <v>0</v>
      </c>
      <c r="T241" s="146">
        <f t="shared" si="29"/>
        <v>0</v>
      </c>
      <c r="AR241" s="147" t="s">
        <v>1132</v>
      </c>
      <c r="AT241" s="147" t="s">
        <v>268</v>
      </c>
      <c r="AU241" s="147" t="s">
        <v>81</v>
      </c>
      <c r="AY241" s="13" t="s">
        <v>162</v>
      </c>
      <c r="BE241" s="148">
        <f t="shared" si="30"/>
        <v>0</v>
      </c>
      <c r="BF241" s="148">
        <f t="shared" si="31"/>
        <v>0</v>
      </c>
      <c r="BG241" s="148">
        <f t="shared" si="32"/>
        <v>0</v>
      </c>
      <c r="BH241" s="148">
        <f t="shared" si="33"/>
        <v>0</v>
      </c>
      <c r="BI241" s="148">
        <f t="shared" si="34"/>
        <v>0</v>
      </c>
      <c r="BJ241" s="13" t="s">
        <v>81</v>
      </c>
      <c r="BK241" s="148">
        <f t="shared" si="35"/>
        <v>0</v>
      </c>
      <c r="BL241" s="13" t="s">
        <v>278</v>
      </c>
      <c r="BM241" s="147" t="s">
        <v>1113</v>
      </c>
    </row>
    <row r="242" spans="2:65" s="1" customFormat="1" ht="24.2" customHeight="1" x14ac:dyDescent="0.2">
      <c r="B242" s="135"/>
      <c r="C242" s="149" t="s">
        <v>565</v>
      </c>
      <c r="D242" s="149" t="s">
        <v>268</v>
      </c>
      <c r="E242" s="150" t="s">
        <v>2215</v>
      </c>
      <c r="F242" s="151" t="s">
        <v>2216</v>
      </c>
      <c r="G242" s="152" t="s">
        <v>266</v>
      </c>
      <c r="H242" s="153">
        <v>65</v>
      </c>
      <c r="I242" s="154"/>
      <c r="J242" s="154"/>
      <c r="K242" s="155"/>
      <c r="L242" s="156"/>
      <c r="M242" s="157" t="s">
        <v>1</v>
      </c>
      <c r="N242" s="158" t="s">
        <v>34</v>
      </c>
      <c r="O242" s="145">
        <v>0</v>
      </c>
      <c r="P242" s="145">
        <f t="shared" si="27"/>
        <v>0</v>
      </c>
      <c r="Q242" s="145">
        <v>0</v>
      </c>
      <c r="R242" s="145">
        <f t="shared" si="28"/>
        <v>0</v>
      </c>
      <c r="S242" s="145">
        <v>0</v>
      </c>
      <c r="T242" s="146">
        <f t="shared" si="29"/>
        <v>0</v>
      </c>
      <c r="AR242" s="147" t="s">
        <v>1132</v>
      </c>
      <c r="AT242" s="147" t="s">
        <v>268</v>
      </c>
      <c r="AU242" s="147" t="s">
        <v>81</v>
      </c>
      <c r="AY242" s="13" t="s">
        <v>162</v>
      </c>
      <c r="BE242" s="148">
        <f t="shared" si="30"/>
        <v>0</v>
      </c>
      <c r="BF242" s="148">
        <f t="shared" si="31"/>
        <v>0</v>
      </c>
      <c r="BG242" s="148">
        <f t="shared" si="32"/>
        <v>0</v>
      </c>
      <c r="BH242" s="148">
        <f t="shared" si="33"/>
        <v>0</v>
      </c>
      <c r="BI242" s="148">
        <f t="shared" si="34"/>
        <v>0</v>
      </c>
      <c r="BJ242" s="13" t="s">
        <v>81</v>
      </c>
      <c r="BK242" s="148">
        <f t="shared" si="35"/>
        <v>0</v>
      </c>
      <c r="BL242" s="13" t="s">
        <v>278</v>
      </c>
      <c r="BM242" s="147" t="s">
        <v>1118</v>
      </c>
    </row>
    <row r="243" spans="2:65" s="1" customFormat="1" ht="24.2" customHeight="1" x14ac:dyDescent="0.2">
      <c r="B243" s="135"/>
      <c r="C243" s="149" t="s">
        <v>1119</v>
      </c>
      <c r="D243" s="149" t="s">
        <v>268</v>
      </c>
      <c r="E243" s="150" t="s">
        <v>2217</v>
      </c>
      <c r="F243" s="151" t="s">
        <v>2218</v>
      </c>
      <c r="G243" s="152" t="s">
        <v>266</v>
      </c>
      <c r="H243" s="153">
        <v>23</v>
      </c>
      <c r="I243" s="154"/>
      <c r="J243" s="154"/>
      <c r="K243" s="155"/>
      <c r="L243" s="156"/>
      <c r="M243" s="157" t="s">
        <v>1</v>
      </c>
      <c r="N243" s="158" t="s">
        <v>34</v>
      </c>
      <c r="O243" s="145">
        <v>0</v>
      </c>
      <c r="P243" s="145">
        <f t="shared" si="27"/>
        <v>0</v>
      </c>
      <c r="Q243" s="145">
        <v>0</v>
      </c>
      <c r="R243" s="145">
        <f t="shared" si="28"/>
        <v>0</v>
      </c>
      <c r="S243" s="145">
        <v>0</v>
      </c>
      <c r="T243" s="146">
        <f t="shared" si="29"/>
        <v>0</v>
      </c>
      <c r="AR243" s="147" t="s">
        <v>1132</v>
      </c>
      <c r="AT243" s="147" t="s">
        <v>268</v>
      </c>
      <c r="AU243" s="147" t="s">
        <v>81</v>
      </c>
      <c r="AY243" s="13" t="s">
        <v>162</v>
      </c>
      <c r="BE243" s="148">
        <f t="shared" si="30"/>
        <v>0</v>
      </c>
      <c r="BF243" s="148">
        <f t="shared" si="31"/>
        <v>0</v>
      </c>
      <c r="BG243" s="148">
        <f t="shared" si="32"/>
        <v>0</v>
      </c>
      <c r="BH243" s="148">
        <f t="shared" si="33"/>
        <v>0</v>
      </c>
      <c r="BI243" s="148">
        <f t="shared" si="34"/>
        <v>0</v>
      </c>
      <c r="BJ243" s="13" t="s">
        <v>81</v>
      </c>
      <c r="BK243" s="148">
        <f t="shared" si="35"/>
        <v>0</v>
      </c>
      <c r="BL243" s="13" t="s">
        <v>278</v>
      </c>
      <c r="BM243" s="147" t="s">
        <v>1122</v>
      </c>
    </row>
    <row r="244" spans="2:65" s="1" customFormat="1" ht="24.2" customHeight="1" x14ac:dyDescent="0.2">
      <c r="B244" s="135"/>
      <c r="C244" s="149" t="s">
        <v>568</v>
      </c>
      <c r="D244" s="149" t="s">
        <v>268</v>
      </c>
      <c r="E244" s="150" t="s">
        <v>2219</v>
      </c>
      <c r="F244" s="151" t="s">
        <v>2220</v>
      </c>
      <c r="G244" s="152" t="s">
        <v>266</v>
      </c>
      <c r="H244" s="153">
        <v>149</v>
      </c>
      <c r="I244" s="154"/>
      <c r="J244" s="154"/>
      <c r="K244" s="155"/>
      <c r="L244" s="156"/>
      <c r="M244" s="157" t="s">
        <v>1</v>
      </c>
      <c r="N244" s="158" t="s">
        <v>34</v>
      </c>
      <c r="O244" s="145">
        <v>0</v>
      </c>
      <c r="P244" s="145">
        <f t="shared" si="27"/>
        <v>0</v>
      </c>
      <c r="Q244" s="145">
        <v>0</v>
      </c>
      <c r="R244" s="145">
        <f t="shared" si="28"/>
        <v>0</v>
      </c>
      <c r="S244" s="145">
        <v>0</v>
      </c>
      <c r="T244" s="146">
        <f t="shared" si="29"/>
        <v>0</v>
      </c>
      <c r="AR244" s="147" t="s">
        <v>1132</v>
      </c>
      <c r="AT244" s="147" t="s">
        <v>268</v>
      </c>
      <c r="AU244" s="147" t="s">
        <v>81</v>
      </c>
      <c r="AY244" s="13" t="s">
        <v>162</v>
      </c>
      <c r="BE244" s="148">
        <f t="shared" si="30"/>
        <v>0</v>
      </c>
      <c r="BF244" s="148">
        <f t="shared" si="31"/>
        <v>0</v>
      </c>
      <c r="BG244" s="148">
        <f t="shared" si="32"/>
        <v>0</v>
      </c>
      <c r="BH244" s="148">
        <f t="shared" si="33"/>
        <v>0</v>
      </c>
      <c r="BI244" s="148">
        <f t="shared" si="34"/>
        <v>0</v>
      </c>
      <c r="BJ244" s="13" t="s">
        <v>81</v>
      </c>
      <c r="BK244" s="148">
        <f t="shared" si="35"/>
        <v>0</v>
      </c>
      <c r="BL244" s="13" t="s">
        <v>278</v>
      </c>
      <c r="BM244" s="147" t="s">
        <v>1128</v>
      </c>
    </row>
    <row r="245" spans="2:65" s="1" customFormat="1" ht="16.5" customHeight="1" x14ac:dyDescent="0.2">
      <c r="B245" s="135"/>
      <c r="C245" s="149" t="s">
        <v>1129</v>
      </c>
      <c r="D245" s="149" t="s">
        <v>268</v>
      </c>
      <c r="E245" s="150" t="s">
        <v>2221</v>
      </c>
      <c r="F245" s="151" t="s">
        <v>2222</v>
      </c>
      <c r="G245" s="152" t="s">
        <v>266</v>
      </c>
      <c r="H245" s="153">
        <v>157</v>
      </c>
      <c r="I245" s="154"/>
      <c r="J245" s="154"/>
      <c r="K245" s="155"/>
      <c r="L245" s="156"/>
      <c r="M245" s="157" t="s">
        <v>1</v>
      </c>
      <c r="N245" s="158" t="s">
        <v>34</v>
      </c>
      <c r="O245" s="145">
        <v>0</v>
      </c>
      <c r="P245" s="145">
        <f t="shared" si="27"/>
        <v>0</v>
      </c>
      <c r="Q245" s="145">
        <v>0</v>
      </c>
      <c r="R245" s="145">
        <f t="shared" si="28"/>
        <v>0</v>
      </c>
      <c r="S245" s="145">
        <v>0</v>
      </c>
      <c r="T245" s="146">
        <f t="shared" si="29"/>
        <v>0</v>
      </c>
      <c r="AR245" s="147" t="s">
        <v>1132</v>
      </c>
      <c r="AT245" s="147" t="s">
        <v>268</v>
      </c>
      <c r="AU245" s="147" t="s">
        <v>81</v>
      </c>
      <c r="AY245" s="13" t="s">
        <v>162</v>
      </c>
      <c r="BE245" s="148">
        <f t="shared" si="30"/>
        <v>0</v>
      </c>
      <c r="BF245" s="148">
        <f t="shared" si="31"/>
        <v>0</v>
      </c>
      <c r="BG245" s="148">
        <f t="shared" si="32"/>
        <v>0</v>
      </c>
      <c r="BH245" s="148">
        <f t="shared" si="33"/>
        <v>0</v>
      </c>
      <c r="BI245" s="148">
        <f t="shared" si="34"/>
        <v>0</v>
      </c>
      <c r="BJ245" s="13" t="s">
        <v>81</v>
      </c>
      <c r="BK245" s="148">
        <f t="shared" si="35"/>
        <v>0</v>
      </c>
      <c r="BL245" s="13" t="s">
        <v>278</v>
      </c>
      <c r="BM245" s="147" t="s">
        <v>1133</v>
      </c>
    </row>
    <row r="246" spans="2:65" s="1" customFormat="1" ht="24.2" customHeight="1" x14ac:dyDescent="0.2">
      <c r="B246" s="135"/>
      <c r="C246" s="149" t="s">
        <v>572</v>
      </c>
      <c r="D246" s="149" t="s">
        <v>268</v>
      </c>
      <c r="E246" s="150" t="s">
        <v>2223</v>
      </c>
      <c r="F246" s="151" t="s">
        <v>2224</v>
      </c>
      <c r="G246" s="152" t="s">
        <v>266</v>
      </c>
      <c r="H246" s="153">
        <v>3</v>
      </c>
      <c r="I246" s="154"/>
      <c r="J246" s="154"/>
      <c r="K246" s="155"/>
      <c r="L246" s="156"/>
      <c r="M246" s="157" t="s">
        <v>1</v>
      </c>
      <c r="N246" s="158" t="s">
        <v>34</v>
      </c>
      <c r="O246" s="145">
        <v>0</v>
      </c>
      <c r="P246" s="145">
        <f t="shared" si="27"/>
        <v>0</v>
      </c>
      <c r="Q246" s="145">
        <v>0</v>
      </c>
      <c r="R246" s="145">
        <f t="shared" si="28"/>
        <v>0</v>
      </c>
      <c r="S246" s="145">
        <v>0</v>
      </c>
      <c r="T246" s="146">
        <f t="shared" si="29"/>
        <v>0</v>
      </c>
      <c r="AR246" s="147" t="s">
        <v>1132</v>
      </c>
      <c r="AT246" s="147" t="s">
        <v>268</v>
      </c>
      <c r="AU246" s="147" t="s">
        <v>81</v>
      </c>
      <c r="AY246" s="13" t="s">
        <v>162</v>
      </c>
      <c r="BE246" s="148">
        <f t="shared" si="30"/>
        <v>0</v>
      </c>
      <c r="BF246" s="148">
        <f t="shared" si="31"/>
        <v>0</v>
      </c>
      <c r="BG246" s="148">
        <f t="shared" si="32"/>
        <v>0</v>
      </c>
      <c r="BH246" s="148">
        <f t="shared" si="33"/>
        <v>0</v>
      </c>
      <c r="BI246" s="148">
        <f t="shared" si="34"/>
        <v>0</v>
      </c>
      <c r="BJ246" s="13" t="s">
        <v>81</v>
      </c>
      <c r="BK246" s="148">
        <f t="shared" si="35"/>
        <v>0</v>
      </c>
      <c r="BL246" s="13" t="s">
        <v>278</v>
      </c>
      <c r="BM246" s="147" t="s">
        <v>1136</v>
      </c>
    </row>
    <row r="247" spans="2:65" s="1" customFormat="1" ht="16.5" customHeight="1" x14ac:dyDescent="0.2">
      <c r="B247" s="135"/>
      <c r="C247" s="136" t="s">
        <v>1137</v>
      </c>
      <c r="D247" s="136" t="s">
        <v>164</v>
      </c>
      <c r="E247" s="137" t="s">
        <v>2225</v>
      </c>
      <c r="F247" s="138" t="s">
        <v>2226</v>
      </c>
      <c r="G247" s="139" t="s">
        <v>266</v>
      </c>
      <c r="H247" s="140">
        <v>1</v>
      </c>
      <c r="I247" s="141"/>
      <c r="J247" s="141"/>
      <c r="K247" s="142"/>
      <c r="L247" s="25"/>
      <c r="M247" s="143" t="s">
        <v>1</v>
      </c>
      <c r="N247" s="144" t="s">
        <v>34</v>
      </c>
      <c r="O247" s="145">
        <v>0</v>
      </c>
      <c r="P247" s="145">
        <f t="shared" si="27"/>
        <v>0</v>
      </c>
      <c r="Q247" s="145">
        <v>0</v>
      </c>
      <c r="R247" s="145">
        <f t="shared" si="28"/>
        <v>0</v>
      </c>
      <c r="S247" s="145">
        <v>0</v>
      </c>
      <c r="T247" s="146">
        <f t="shared" si="29"/>
        <v>0</v>
      </c>
      <c r="AR247" s="147" t="s">
        <v>278</v>
      </c>
      <c r="AT247" s="147" t="s">
        <v>164</v>
      </c>
      <c r="AU247" s="147" t="s">
        <v>81</v>
      </c>
      <c r="AY247" s="13" t="s">
        <v>162</v>
      </c>
      <c r="BE247" s="148">
        <f t="shared" si="30"/>
        <v>0</v>
      </c>
      <c r="BF247" s="148">
        <f t="shared" si="31"/>
        <v>0</v>
      </c>
      <c r="BG247" s="148">
        <f t="shared" si="32"/>
        <v>0</v>
      </c>
      <c r="BH247" s="148">
        <f t="shared" si="33"/>
        <v>0</v>
      </c>
      <c r="BI247" s="148">
        <f t="shared" si="34"/>
        <v>0</v>
      </c>
      <c r="BJ247" s="13" t="s">
        <v>81</v>
      </c>
      <c r="BK247" s="148">
        <f t="shared" si="35"/>
        <v>0</v>
      </c>
      <c r="BL247" s="13" t="s">
        <v>278</v>
      </c>
      <c r="BM247" s="147" t="s">
        <v>1139</v>
      </c>
    </row>
    <row r="248" spans="2:65" s="1" customFormat="1" ht="16.5" customHeight="1" x14ac:dyDescent="0.2">
      <c r="B248" s="135"/>
      <c r="C248" s="149" t="s">
        <v>575</v>
      </c>
      <c r="D248" s="149" t="s">
        <v>268</v>
      </c>
      <c r="E248" s="150" t="s">
        <v>2227</v>
      </c>
      <c r="F248" s="151" t="s">
        <v>2228</v>
      </c>
      <c r="G248" s="152" t="s">
        <v>266</v>
      </c>
      <c r="H248" s="153">
        <v>1</v>
      </c>
      <c r="I248" s="154"/>
      <c r="J248" s="154"/>
      <c r="K248" s="155"/>
      <c r="L248" s="156"/>
      <c r="M248" s="157" t="s">
        <v>1</v>
      </c>
      <c r="N248" s="158" t="s">
        <v>34</v>
      </c>
      <c r="O248" s="145">
        <v>0</v>
      </c>
      <c r="P248" s="145">
        <f t="shared" si="27"/>
        <v>0</v>
      </c>
      <c r="Q248" s="145">
        <v>0</v>
      </c>
      <c r="R248" s="145">
        <f t="shared" si="28"/>
        <v>0</v>
      </c>
      <c r="S248" s="145">
        <v>0</v>
      </c>
      <c r="T248" s="146">
        <f t="shared" si="29"/>
        <v>0</v>
      </c>
      <c r="AR248" s="147" t="s">
        <v>1132</v>
      </c>
      <c r="AT248" s="147" t="s">
        <v>268</v>
      </c>
      <c r="AU248" s="147" t="s">
        <v>81</v>
      </c>
      <c r="AY248" s="13" t="s">
        <v>162</v>
      </c>
      <c r="BE248" s="148">
        <f t="shared" si="30"/>
        <v>0</v>
      </c>
      <c r="BF248" s="148">
        <f t="shared" si="31"/>
        <v>0</v>
      </c>
      <c r="BG248" s="148">
        <f t="shared" si="32"/>
        <v>0</v>
      </c>
      <c r="BH248" s="148">
        <f t="shared" si="33"/>
        <v>0</v>
      </c>
      <c r="BI248" s="148">
        <f t="shared" si="34"/>
        <v>0</v>
      </c>
      <c r="BJ248" s="13" t="s">
        <v>81</v>
      </c>
      <c r="BK248" s="148">
        <f t="shared" si="35"/>
        <v>0</v>
      </c>
      <c r="BL248" s="13" t="s">
        <v>278</v>
      </c>
      <c r="BM248" s="147" t="s">
        <v>1500</v>
      </c>
    </row>
    <row r="249" spans="2:65" s="1" customFormat="1" ht="16.5" customHeight="1" x14ac:dyDescent="0.2">
      <c r="B249" s="135"/>
      <c r="C249" s="136" t="s">
        <v>1501</v>
      </c>
      <c r="D249" s="136" t="s">
        <v>164</v>
      </c>
      <c r="E249" s="137" t="s">
        <v>2229</v>
      </c>
      <c r="F249" s="138" t="s">
        <v>2230</v>
      </c>
      <c r="G249" s="139" t="s">
        <v>266</v>
      </c>
      <c r="H249" s="140">
        <v>1</v>
      </c>
      <c r="I249" s="141"/>
      <c r="J249" s="141"/>
      <c r="K249" s="142"/>
      <c r="L249" s="25"/>
      <c r="M249" s="143" t="s">
        <v>1</v>
      </c>
      <c r="N249" s="144" t="s">
        <v>34</v>
      </c>
      <c r="O249" s="145">
        <v>0</v>
      </c>
      <c r="P249" s="145">
        <f t="shared" si="27"/>
        <v>0</v>
      </c>
      <c r="Q249" s="145">
        <v>0</v>
      </c>
      <c r="R249" s="145">
        <f t="shared" si="28"/>
        <v>0</v>
      </c>
      <c r="S249" s="145">
        <v>0</v>
      </c>
      <c r="T249" s="146">
        <f t="shared" si="29"/>
        <v>0</v>
      </c>
      <c r="AR249" s="147" t="s">
        <v>278</v>
      </c>
      <c r="AT249" s="147" t="s">
        <v>164</v>
      </c>
      <c r="AU249" s="147" t="s">
        <v>81</v>
      </c>
      <c r="AY249" s="13" t="s">
        <v>162</v>
      </c>
      <c r="BE249" s="148">
        <f t="shared" si="30"/>
        <v>0</v>
      </c>
      <c r="BF249" s="148">
        <f t="shared" si="31"/>
        <v>0</v>
      </c>
      <c r="BG249" s="148">
        <f t="shared" si="32"/>
        <v>0</v>
      </c>
      <c r="BH249" s="148">
        <f t="shared" si="33"/>
        <v>0</v>
      </c>
      <c r="BI249" s="148">
        <f t="shared" si="34"/>
        <v>0</v>
      </c>
      <c r="BJ249" s="13" t="s">
        <v>81</v>
      </c>
      <c r="BK249" s="148">
        <f t="shared" si="35"/>
        <v>0</v>
      </c>
      <c r="BL249" s="13" t="s">
        <v>278</v>
      </c>
      <c r="BM249" s="147" t="s">
        <v>1504</v>
      </c>
    </row>
    <row r="250" spans="2:65" s="1" customFormat="1" ht="16.5" customHeight="1" x14ac:dyDescent="0.2">
      <c r="B250" s="135"/>
      <c r="C250" s="149" t="s">
        <v>579</v>
      </c>
      <c r="D250" s="149" t="s">
        <v>268</v>
      </c>
      <c r="E250" s="150" t="s">
        <v>2231</v>
      </c>
      <c r="F250" s="151" t="s">
        <v>2232</v>
      </c>
      <c r="G250" s="152" t="s">
        <v>266</v>
      </c>
      <c r="H250" s="153">
        <v>1</v>
      </c>
      <c r="I250" s="154"/>
      <c r="J250" s="154"/>
      <c r="K250" s="155"/>
      <c r="L250" s="156"/>
      <c r="M250" s="157" t="s">
        <v>1</v>
      </c>
      <c r="N250" s="158" t="s">
        <v>34</v>
      </c>
      <c r="O250" s="145">
        <v>0</v>
      </c>
      <c r="P250" s="145">
        <f t="shared" si="27"/>
        <v>0</v>
      </c>
      <c r="Q250" s="145">
        <v>0</v>
      </c>
      <c r="R250" s="145">
        <f t="shared" si="28"/>
        <v>0</v>
      </c>
      <c r="S250" s="145">
        <v>0</v>
      </c>
      <c r="T250" s="146">
        <f t="shared" si="29"/>
        <v>0</v>
      </c>
      <c r="AR250" s="147" t="s">
        <v>1132</v>
      </c>
      <c r="AT250" s="147" t="s">
        <v>268</v>
      </c>
      <c r="AU250" s="147" t="s">
        <v>81</v>
      </c>
      <c r="AY250" s="13" t="s">
        <v>162</v>
      </c>
      <c r="BE250" s="148">
        <f t="shared" si="30"/>
        <v>0</v>
      </c>
      <c r="BF250" s="148">
        <f t="shared" si="31"/>
        <v>0</v>
      </c>
      <c r="BG250" s="148">
        <f t="shared" si="32"/>
        <v>0</v>
      </c>
      <c r="BH250" s="148">
        <f t="shared" si="33"/>
        <v>0</v>
      </c>
      <c r="BI250" s="148">
        <f t="shared" si="34"/>
        <v>0</v>
      </c>
      <c r="BJ250" s="13" t="s">
        <v>81</v>
      </c>
      <c r="BK250" s="148">
        <f t="shared" si="35"/>
        <v>0</v>
      </c>
      <c r="BL250" s="13" t="s">
        <v>278</v>
      </c>
      <c r="BM250" s="147" t="s">
        <v>1507</v>
      </c>
    </row>
    <row r="251" spans="2:65" s="1" customFormat="1" ht="24.2" customHeight="1" x14ac:dyDescent="0.2">
      <c r="B251" s="135"/>
      <c r="C251" s="136" t="s">
        <v>1508</v>
      </c>
      <c r="D251" s="136" t="s">
        <v>164</v>
      </c>
      <c r="E251" s="137" t="s">
        <v>2233</v>
      </c>
      <c r="F251" s="138" t="s">
        <v>2234</v>
      </c>
      <c r="G251" s="139" t="s">
        <v>218</v>
      </c>
      <c r="H251" s="140">
        <v>50</v>
      </c>
      <c r="I251" s="141"/>
      <c r="J251" s="141"/>
      <c r="K251" s="142"/>
      <c r="L251" s="25"/>
      <c r="M251" s="143" t="s">
        <v>1</v>
      </c>
      <c r="N251" s="144" t="s">
        <v>34</v>
      </c>
      <c r="O251" s="145">
        <v>0</v>
      </c>
      <c r="P251" s="145">
        <f t="shared" si="27"/>
        <v>0</v>
      </c>
      <c r="Q251" s="145">
        <v>0</v>
      </c>
      <c r="R251" s="145">
        <f t="shared" si="28"/>
        <v>0</v>
      </c>
      <c r="S251" s="145">
        <v>0</v>
      </c>
      <c r="T251" s="146">
        <f t="shared" si="29"/>
        <v>0</v>
      </c>
      <c r="AR251" s="147" t="s">
        <v>278</v>
      </c>
      <c r="AT251" s="147" t="s">
        <v>164</v>
      </c>
      <c r="AU251" s="147" t="s">
        <v>81</v>
      </c>
      <c r="AY251" s="13" t="s">
        <v>162</v>
      </c>
      <c r="BE251" s="148">
        <f t="shared" si="30"/>
        <v>0</v>
      </c>
      <c r="BF251" s="148">
        <f t="shared" si="31"/>
        <v>0</v>
      </c>
      <c r="BG251" s="148">
        <f t="shared" si="32"/>
        <v>0</v>
      </c>
      <c r="BH251" s="148">
        <f t="shared" si="33"/>
        <v>0</v>
      </c>
      <c r="BI251" s="148">
        <f t="shared" si="34"/>
        <v>0</v>
      </c>
      <c r="BJ251" s="13" t="s">
        <v>81</v>
      </c>
      <c r="BK251" s="148">
        <f t="shared" si="35"/>
        <v>0</v>
      </c>
      <c r="BL251" s="13" t="s">
        <v>278</v>
      </c>
      <c r="BM251" s="147" t="s">
        <v>1511</v>
      </c>
    </row>
    <row r="252" spans="2:65" s="1" customFormat="1" ht="16.5" customHeight="1" x14ac:dyDescent="0.2">
      <c r="B252" s="135"/>
      <c r="C252" s="149" t="s">
        <v>582</v>
      </c>
      <c r="D252" s="149" t="s">
        <v>268</v>
      </c>
      <c r="E252" s="150" t="s">
        <v>2235</v>
      </c>
      <c r="F252" s="151" t="s">
        <v>2236</v>
      </c>
      <c r="G252" s="152" t="s">
        <v>313</v>
      </c>
      <c r="H252" s="153">
        <v>31.25</v>
      </c>
      <c r="I252" s="154"/>
      <c r="J252" s="154"/>
      <c r="K252" s="155"/>
      <c r="L252" s="156"/>
      <c r="M252" s="157" t="s">
        <v>1</v>
      </c>
      <c r="N252" s="158" t="s">
        <v>34</v>
      </c>
      <c r="O252" s="145">
        <v>0</v>
      </c>
      <c r="P252" s="145">
        <f t="shared" si="27"/>
        <v>0</v>
      </c>
      <c r="Q252" s="145">
        <v>0</v>
      </c>
      <c r="R252" s="145">
        <f t="shared" si="28"/>
        <v>0</v>
      </c>
      <c r="S252" s="145">
        <v>0</v>
      </c>
      <c r="T252" s="146">
        <f t="shared" si="29"/>
        <v>0</v>
      </c>
      <c r="AR252" s="147" t="s">
        <v>1132</v>
      </c>
      <c r="AT252" s="147" t="s">
        <v>268</v>
      </c>
      <c r="AU252" s="147" t="s">
        <v>81</v>
      </c>
      <c r="AY252" s="13" t="s">
        <v>162</v>
      </c>
      <c r="BE252" s="148">
        <f t="shared" si="30"/>
        <v>0</v>
      </c>
      <c r="BF252" s="148">
        <f t="shared" si="31"/>
        <v>0</v>
      </c>
      <c r="BG252" s="148">
        <f t="shared" si="32"/>
        <v>0</v>
      </c>
      <c r="BH252" s="148">
        <f t="shared" si="33"/>
        <v>0</v>
      </c>
      <c r="BI252" s="148">
        <f t="shared" si="34"/>
        <v>0</v>
      </c>
      <c r="BJ252" s="13" t="s">
        <v>81</v>
      </c>
      <c r="BK252" s="148">
        <f t="shared" si="35"/>
        <v>0</v>
      </c>
      <c r="BL252" s="13" t="s">
        <v>278</v>
      </c>
      <c r="BM252" s="147" t="s">
        <v>1514</v>
      </c>
    </row>
    <row r="253" spans="2:65" s="1" customFormat="1" ht="21.75" customHeight="1" x14ac:dyDescent="0.2">
      <c r="B253" s="135"/>
      <c r="C253" s="136" t="s">
        <v>1515</v>
      </c>
      <c r="D253" s="136" t="s">
        <v>164</v>
      </c>
      <c r="E253" s="137" t="s">
        <v>2237</v>
      </c>
      <c r="F253" s="138" t="s">
        <v>2238</v>
      </c>
      <c r="G253" s="139" t="s">
        <v>266</v>
      </c>
      <c r="H253" s="140">
        <v>6</v>
      </c>
      <c r="I253" s="141"/>
      <c r="J253" s="141"/>
      <c r="K253" s="142"/>
      <c r="L253" s="25"/>
      <c r="M253" s="143" t="s">
        <v>1</v>
      </c>
      <c r="N253" s="144" t="s">
        <v>34</v>
      </c>
      <c r="O253" s="145">
        <v>0</v>
      </c>
      <c r="P253" s="145">
        <f t="shared" si="27"/>
        <v>0</v>
      </c>
      <c r="Q253" s="145">
        <v>0</v>
      </c>
      <c r="R253" s="145">
        <f t="shared" si="28"/>
        <v>0</v>
      </c>
      <c r="S253" s="145">
        <v>0</v>
      </c>
      <c r="T253" s="146">
        <f t="shared" si="29"/>
        <v>0</v>
      </c>
      <c r="AR253" s="147" t="s">
        <v>278</v>
      </c>
      <c r="AT253" s="147" t="s">
        <v>164</v>
      </c>
      <c r="AU253" s="147" t="s">
        <v>81</v>
      </c>
      <c r="AY253" s="13" t="s">
        <v>162</v>
      </c>
      <c r="BE253" s="148">
        <f t="shared" si="30"/>
        <v>0</v>
      </c>
      <c r="BF253" s="148">
        <f t="shared" si="31"/>
        <v>0</v>
      </c>
      <c r="BG253" s="148">
        <f t="shared" si="32"/>
        <v>0</v>
      </c>
      <c r="BH253" s="148">
        <f t="shared" si="33"/>
        <v>0</v>
      </c>
      <c r="BI253" s="148">
        <f t="shared" si="34"/>
        <v>0</v>
      </c>
      <c r="BJ253" s="13" t="s">
        <v>81</v>
      </c>
      <c r="BK253" s="148">
        <f t="shared" si="35"/>
        <v>0</v>
      </c>
      <c r="BL253" s="13" t="s">
        <v>278</v>
      </c>
      <c r="BM253" s="147" t="s">
        <v>1518</v>
      </c>
    </row>
    <row r="254" spans="2:65" s="1" customFormat="1" ht="37.700000000000003" customHeight="1" x14ac:dyDescent="0.2">
      <c r="B254" s="135"/>
      <c r="C254" s="149" t="s">
        <v>586</v>
      </c>
      <c r="D254" s="149" t="s">
        <v>268</v>
      </c>
      <c r="E254" s="150" t="s">
        <v>2239</v>
      </c>
      <c r="F254" s="151" t="s">
        <v>2240</v>
      </c>
      <c r="G254" s="152" t="s">
        <v>266</v>
      </c>
      <c r="H254" s="153">
        <v>6</v>
      </c>
      <c r="I254" s="154"/>
      <c r="J254" s="154"/>
      <c r="K254" s="155"/>
      <c r="L254" s="156"/>
      <c r="M254" s="157" t="s">
        <v>1</v>
      </c>
      <c r="N254" s="158" t="s">
        <v>34</v>
      </c>
      <c r="O254" s="145">
        <v>0</v>
      </c>
      <c r="P254" s="145">
        <f t="shared" si="27"/>
        <v>0</v>
      </c>
      <c r="Q254" s="145">
        <v>0</v>
      </c>
      <c r="R254" s="145">
        <f t="shared" si="28"/>
        <v>0</v>
      </c>
      <c r="S254" s="145">
        <v>0</v>
      </c>
      <c r="T254" s="146">
        <f t="shared" si="29"/>
        <v>0</v>
      </c>
      <c r="AR254" s="147" t="s">
        <v>1132</v>
      </c>
      <c r="AT254" s="147" t="s">
        <v>268</v>
      </c>
      <c r="AU254" s="147" t="s">
        <v>81</v>
      </c>
      <c r="AY254" s="13" t="s">
        <v>162</v>
      </c>
      <c r="BE254" s="148">
        <f t="shared" si="30"/>
        <v>0</v>
      </c>
      <c r="BF254" s="148">
        <f t="shared" si="31"/>
        <v>0</v>
      </c>
      <c r="BG254" s="148">
        <f t="shared" si="32"/>
        <v>0</v>
      </c>
      <c r="BH254" s="148">
        <f t="shared" si="33"/>
        <v>0</v>
      </c>
      <c r="BI254" s="148">
        <f t="shared" si="34"/>
        <v>0</v>
      </c>
      <c r="BJ254" s="13" t="s">
        <v>81</v>
      </c>
      <c r="BK254" s="148">
        <f t="shared" si="35"/>
        <v>0</v>
      </c>
      <c r="BL254" s="13" t="s">
        <v>278</v>
      </c>
      <c r="BM254" s="147" t="s">
        <v>1521</v>
      </c>
    </row>
    <row r="255" spans="2:65" s="1" customFormat="1" ht="24.2" customHeight="1" x14ac:dyDescent="0.2">
      <c r="B255" s="135"/>
      <c r="C255" s="149" t="s">
        <v>1522</v>
      </c>
      <c r="D255" s="149" t="s">
        <v>268</v>
      </c>
      <c r="E255" s="150" t="s">
        <v>2241</v>
      </c>
      <c r="F255" s="151" t="s">
        <v>2242</v>
      </c>
      <c r="G255" s="152" t="s">
        <v>266</v>
      </c>
      <c r="H255" s="153">
        <v>6</v>
      </c>
      <c r="I255" s="154"/>
      <c r="J255" s="154"/>
      <c r="K255" s="155"/>
      <c r="L255" s="156"/>
      <c r="M255" s="157" t="s">
        <v>1</v>
      </c>
      <c r="N255" s="158" t="s">
        <v>34</v>
      </c>
      <c r="O255" s="145">
        <v>0</v>
      </c>
      <c r="P255" s="145">
        <f t="shared" si="27"/>
        <v>0</v>
      </c>
      <c r="Q255" s="145">
        <v>0</v>
      </c>
      <c r="R255" s="145">
        <f t="shared" si="28"/>
        <v>0</v>
      </c>
      <c r="S255" s="145">
        <v>0</v>
      </c>
      <c r="T255" s="146">
        <f t="shared" si="29"/>
        <v>0</v>
      </c>
      <c r="AR255" s="147" t="s">
        <v>1132</v>
      </c>
      <c r="AT255" s="147" t="s">
        <v>268</v>
      </c>
      <c r="AU255" s="147" t="s">
        <v>81</v>
      </c>
      <c r="AY255" s="13" t="s">
        <v>162</v>
      </c>
      <c r="BE255" s="148">
        <f t="shared" si="30"/>
        <v>0</v>
      </c>
      <c r="BF255" s="148">
        <f t="shared" si="31"/>
        <v>0</v>
      </c>
      <c r="BG255" s="148">
        <f t="shared" si="32"/>
        <v>0</v>
      </c>
      <c r="BH255" s="148">
        <f t="shared" si="33"/>
        <v>0</v>
      </c>
      <c r="BI255" s="148">
        <f t="shared" si="34"/>
        <v>0</v>
      </c>
      <c r="BJ255" s="13" t="s">
        <v>81</v>
      </c>
      <c r="BK255" s="148">
        <f t="shared" si="35"/>
        <v>0</v>
      </c>
      <c r="BL255" s="13" t="s">
        <v>278</v>
      </c>
      <c r="BM255" s="147" t="s">
        <v>1525</v>
      </c>
    </row>
    <row r="256" spans="2:65" s="1" customFormat="1" ht="16.5" customHeight="1" x14ac:dyDescent="0.2">
      <c r="B256" s="135"/>
      <c r="C256" s="136" t="s">
        <v>589</v>
      </c>
      <c r="D256" s="136" t="s">
        <v>164</v>
      </c>
      <c r="E256" s="137" t="s">
        <v>2243</v>
      </c>
      <c r="F256" s="138" t="s">
        <v>2244</v>
      </c>
      <c r="G256" s="139" t="s">
        <v>266</v>
      </c>
      <c r="H256" s="140">
        <v>15</v>
      </c>
      <c r="I256" s="141"/>
      <c r="J256" s="141"/>
      <c r="K256" s="142"/>
      <c r="L256" s="25"/>
      <c r="M256" s="143" t="s">
        <v>1</v>
      </c>
      <c r="N256" s="144" t="s">
        <v>34</v>
      </c>
      <c r="O256" s="145">
        <v>0</v>
      </c>
      <c r="P256" s="145">
        <f t="shared" si="27"/>
        <v>0</v>
      </c>
      <c r="Q256" s="145">
        <v>0</v>
      </c>
      <c r="R256" s="145">
        <f t="shared" si="28"/>
        <v>0</v>
      </c>
      <c r="S256" s="145">
        <v>0</v>
      </c>
      <c r="T256" s="146">
        <f t="shared" si="29"/>
        <v>0</v>
      </c>
      <c r="AR256" s="147" t="s">
        <v>278</v>
      </c>
      <c r="AT256" s="147" t="s">
        <v>164</v>
      </c>
      <c r="AU256" s="147" t="s">
        <v>81</v>
      </c>
      <c r="AY256" s="13" t="s">
        <v>162</v>
      </c>
      <c r="BE256" s="148">
        <f t="shared" si="30"/>
        <v>0</v>
      </c>
      <c r="BF256" s="148">
        <f t="shared" si="31"/>
        <v>0</v>
      </c>
      <c r="BG256" s="148">
        <f t="shared" si="32"/>
        <v>0</v>
      </c>
      <c r="BH256" s="148">
        <f t="shared" si="33"/>
        <v>0</v>
      </c>
      <c r="BI256" s="148">
        <f t="shared" si="34"/>
        <v>0</v>
      </c>
      <c r="BJ256" s="13" t="s">
        <v>81</v>
      </c>
      <c r="BK256" s="148">
        <f t="shared" si="35"/>
        <v>0</v>
      </c>
      <c r="BL256" s="13" t="s">
        <v>278</v>
      </c>
      <c r="BM256" s="147" t="s">
        <v>1528</v>
      </c>
    </row>
    <row r="257" spans="2:65" s="1" customFormat="1" ht="16.5" customHeight="1" x14ac:dyDescent="0.2">
      <c r="B257" s="135"/>
      <c r="C257" s="149" t="s">
        <v>1529</v>
      </c>
      <c r="D257" s="149" t="s">
        <v>268</v>
      </c>
      <c r="E257" s="150" t="s">
        <v>2245</v>
      </c>
      <c r="F257" s="151" t="s">
        <v>2246</v>
      </c>
      <c r="G257" s="152" t="s">
        <v>266</v>
      </c>
      <c r="H257" s="153">
        <v>5</v>
      </c>
      <c r="I257" s="154"/>
      <c r="J257" s="154"/>
      <c r="K257" s="155"/>
      <c r="L257" s="156"/>
      <c r="M257" s="157" t="s">
        <v>1</v>
      </c>
      <c r="N257" s="158" t="s">
        <v>34</v>
      </c>
      <c r="O257" s="145">
        <v>0</v>
      </c>
      <c r="P257" s="145">
        <f t="shared" si="27"/>
        <v>0</v>
      </c>
      <c r="Q257" s="145">
        <v>0</v>
      </c>
      <c r="R257" s="145">
        <f t="shared" si="28"/>
        <v>0</v>
      </c>
      <c r="S257" s="145">
        <v>0</v>
      </c>
      <c r="T257" s="146">
        <f t="shared" si="29"/>
        <v>0</v>
      </c>
      <c r="AR257" s="147" t="s">
        <v>1132</v>
      </c>
      <c r="AT257" s="147" t="s">
        <v>268</v>
      </c>
      <c r="AU257" s="147" t="s">
        <v>81</v>
      </c>
      <c r="AY257" s="13" t="s">
        <v>162</v>
      </c>
      <c r="BE257" s="148">
        <f t="shared" si="30"/>
        <v>0</v>
      </c>
      <c r="BF257" s="148">
        <f t="shared" si="31"/>
        <v>0</v>
      </c>
      <c r="BG257" s="148">
        <f t="shared" si="32"/>
        <v>0</v>
      </c>
      <c r="BH257" s="148">
        <f t="shared" si="33"/>
        <v>0</v>
      </c>
      <c r="BI257" s="148">
        <f t="shared" si="34"/>
        <v>0</v>
      </c>
      <c r="BJ257" s="13" t="s">
        <v>81</v>
      </c>
      <c r="BK257" s="148">
        <f t="shared" si="35"/>
        <v>0</v>
      </c>
      <c r="BL257" s="13" t="s">
        <v>278</v>
      </c>
      <c r="BM257" s="147" t="s">
        <v>1532</v>
      </c>
    </row>
    <row r="258" spans="2:65" s="1" customFormat="1" ht="16.5" customHeight="1" x14ac:dyDescent="0.2">
      <c r="B258" s="135"/>
      <c r="C258" s="149" t="s">
        <v>593</v>
      </c>
      <c r="D258" s="149" t="s">
        <v>268</v>
      </c>
      <c r="E258" s="150" t="s">
        <v>2247</v>
      </c>
      <c r="F258" s="151" t="s">
        <v>2248</v>
      </c>
      <c r="G258" s="152" t="s">
        <v>266</v>
      </c>
      <c r="H258" s="153">
        <v>2</v>
      </c>
      <c r="I258" s="154"/>
      <c r="J258" s="154"/>
      <c r="K258" s="155"/>
      <c r="L258" s="156"/>
      <c r="M258" s="157" t="s">
        <v>1</v>
      </c>
      <c r="N258" s="158" t="s">
        <v>34</v>
      </c>
      <c r="O258" s="145">
        <v>0</v>
      </c>
      <c r="P258" s="145">
        <f t="shared" si="27"/>
        <v>0</v>
      </c>
      <c r="Q258" s="145">
        <v>0</v>
      </c>
      <c r="R258" s="145">
        <f t="shared" si="28"/>
        <v>0</v>
      </c>
      <c r="S258" s="145">
        <v>0</v>
      </c>
      <c r="T258" s="146">
        <f t="shared" si="29"/>
        <v>0</v>
      </c>
      <c r="AR258" s="147" t="s">
        <v>1132</v>
      </c>
      <c r="AT258" s="147" t="s">
        <v>268</v>
      </c>
      <c r="AU258" s="147" t="s">
        <v>81</v>
      </c>
      <c r="AY258" s="13" t="s">
        <v>162</v>
      </c>
      <c r="BE258" s="148">
        <f t="shared" si="30"/>
        <v>0</v>
      </c>
      <c r="BF258" s="148">
        <f t="shared" si="31"/>
        <v>0</v>
      </c>
      <c r="BG258" s="148">
        <f t="shared" si="32"/>
        <v>0</v>
      </c>
      <c r="BH258" s="148">
        <f t="shared" si="33"/>
        <v>0</v>
      </c>
      <c r="BI258" s="148">
        <f t="shared" si="34"/>
        <v>0</v>
      </c>
      <c r="BJ258" s="13" t="s">
        <v>81</v>
      </c>
      <c r="BK258" s="148">
        <f t="shared" si="35"/>
        <v>0</v>
      </c>
      <c r="BL258" s="13" t="s">
        <v>278</v>
      </c>
      <c r="BM258" s="147" t="s">
        <v>1535</v>
      </c>
    </row>
    <row r="259" spans="2:65" s="1" customFormat="1" ht="16.5" customHeight="1" x14ac:dyDescent="0.2">
      <c r="B259" s="135"/>
      <c r="C259" s="149" t="s">
        <v>1536</v>
      </c>
      <c r="D259" s="149" t="s">
        <v>268</v>
      </c>
      <c r="E259" s="150" t="s">
        <v>2249</v>
      </c>
      <c r="F259" s="151" t="s">
        <v>2250</v>
      </c>
      <c r="G259" s="152" t="s">
        <v>266</v>
      </c>
      <c r="H259" s="153">
        <v>1</v>
      </c>
      <c r="I259" s="154"/>
      <c r="J259" s="154"/>
      <c r="K259" s="155"/>
      <c r="L259" s="156"/>
      <c r="M259" s="157" t="s">
        <v>1</v>
      </c>
      <c r="N259" s="158" t="s">
        <v>34</v>
      </c>
      <c r="O259" s="145">
        <v>0</v>
      </c>
      <c r="P259" s="145">
        <f t="shared" si="27"/>
        <v>0</v>
      </c>
      <c r="Q259" s="145">
        <v>0</v>
      </c>
      <c r="R259" s="145">
        <f t="shared" si="28"/>
        <v>0</v>
      </c>
      <c r="S259" s="145">
        <v>0</v>
      </c>
      <c r="T259" s="146">
        <f t="shared" si="29"/>
        <v>0</v>
      </c>
      <c r="AR259" s="147" t="s">
        <v>1132</v>
      </c>
      <c r="AT259" s="147" t="s">
        <v>268</v>
      </c>
      <c r="AU259" s="147" t="s">
        <v>81</v>
      </c>
      <c r="AY259" s="13" t="s">
        <v>162</v>
      </c>
      <c r="BE259" s="148">
        <f t="shared" si="30"/>
        <v>0</v>
      </c>
      <c r="BF259" s="148">
        <f t="shared" si="31"/>
        <v>0</v>
      </c>
      <c r="BG259" s="148">
        <f t="shared" si="32"/>
        <v>0</v>
      </c>
      <c r="BH259" s="148">
        <f t="shared" si="33"/>
        <v>0</v>
      </c>
      <c r="BI259" s="148">
        <f t="shared" si="34"/>
        <v>0</v>
      </c>
      <c r="BJ259" s="13" t="s">
        <v>81</v>
      </c>
      <c r="BK259" s="148">
        <f t="shared" si="35"/>
        <v>0</v>
      </c>
      <c r="BL259" s="13" t="s">
        <v>278</v>
      </c>
      <c r="BM259" s="147" t="s">
        <v>1539</v>
      </c>
    </row>
    <row r="260" spans="2:65" s="1" customFormat="1" ht="16.5" customHeight="1" x14ac:dyDescent="0.2">
      <c r="B260" s="135"/>
      <c r="C260" s="149" t="s">
        <v>596</v>
      </c>
      <c r="D260" s="149" t="s">
        <v>268</v>
      </c>
      <c r="E260" s="150" t="s">
        <v>2251</v>
      </c>
      <c r="F260" s="151" t="s">
        <v>2252</v>
      </c>
      <c r="G260" s="152" t="s">
        <v>266</v>
      </c>
      <c r="H260" s="153">
        <v>1</v>
      </c>
      <c r="I260" s="154"/>
      <c r="J260" s="154"/>
      <c r="K260" s="155"/>
      <c r="L260" s="156"/>
      <c r="M260" s="157" t="s">
        <v>1</v>
      </c>
      <c r="N260" s="158" t="s">
        <v>34</v>
      </c>
      <c r="O260" s="145">
        <v>0</v>
      </c>
      <c r="P260" s="145">
        <f t="shared" si="27"/>
        <v>0</v>
      </c>
      <c r="Q260" s="145">
        <v>0</v>
      </c>
      <c r="R260" s="145">
        <f t="shared" si="28"/>
        <v>0</v>
      </c>
      <c r="S260" s="145">
        <v>0</v>
      </c>
      <c r="T260" s="146">
        <f t="shared" si="29"/>
        <v>0</v>
      </c>
      <c r="AR260" s="147" t="s">
        <v>1132</v>
      </c>
      <c r="AT260" s="147" t="s">
        <v>268</v>
      </c>
      <c r="AU260" s="147" t="s">
        <v>81</v>
      </c>
      <c r="AY260" s="13" t="s">
        <v>162</v>
      </c>
      <c r="BE260" s="148">
        <f t="shared" si="30"/>
        <v>0</v>
      </c>
      <c r="BF260" s="148">
        <f t="shared" si="31"/>
        <v>0</v>
      </c>
      <c r="BG260" s="148">
        <f t="shared" si="32"/>
        <v>0</v>
      </c>
      <c r="BH260" s="148">
        <f t="shared" si="33"/>
        <v>0</v>
      </c>
      <c r="BI260" s="148">
        <f t="shared" si="34"/>
        <v>0</v>
      </c>
      <c r="BJ260" s="13" t="s">
        <v>81</v>
      </c>
      <c r="BK260" s="148">
        <f t="shared" si="35"/>
        <v>0</v>
      </c>
      <c r="BL260" s="13" t="s">
        <v>278</v>
      </c>
      <c r="BM260" s="147" t="s">
        <v>1540</v>
      </c>
    </row>
    <row r="261" spans="2:65" s="1" customFormat="1" ht="16.5" customHeight="1" x14ac:dyDescent="0.2">
      <c r="B261" s="135"/>
      <c r="C261" s="149" t="s">
        <v>1541</v>
      </c>
      <c r="D261" s="149" t="s">
        <v>268</v>
      </c>
      <c r="E261" s="150" t="s">
        <v>2253</v>
      </c>
      <c r="F261" s="151" t="s">
        <v>2254</v>
      </c>
      <c r="G261" s="152" t="s">
        <v>266</v>
      </c>
      <c r="H261" s="153">
        <v>1</v>
      </c>
      <c r="I261" s="154"/>
      <c r="J261" s="154"/>
      <c r="K261" s="155"/>
      <c r="L261" s="156"/>
      <c r="M261" s="157" t="s">
        <v>1</v>
      </c>
      <c r="N261" s="158" t="s">
        <v>34</v>
      </c>
      <c r="O261" s="145">
        <v>0</v>
      </c>
      <c r="P261" s="145">
        <f t="shared" si="27"/>
        <v>0</v>
      </c>
      <c r="Q261" s="145">
        <v>0</v>
      </c>
      <c r="R261" s="145">
        <f t="shared" si="28"/>
        <v>0</v>
      </c>
      <c r="S261" s="145">
        <v>0</v>
      </c>
      <c r="T261" s="146">
        <f t="shared" si="29"/>
        <v>0</v>
      </c>
      <c r="AR261" s="147" t="s">
        <v>1132</v>
      </c>
      <c r="AT261" s="147" t="s">
        <v>268</v>
      </c>
      <c r="AU261" s="147" t="s">
        <v>81</v>
      </c>
      <c r="AY261" s="13" t="s">
        <v>162</v>
      </c>
      <c r="BE261" s="148">
        <f t="shared" si="30"/>
        <v>0</v>
      </c>
      <c r="BF261" s="148">
        <f t="shared" si="31"/>
        <v>0</v>
      </c>
      <c r="BG261" s="148">
        <f t="shared" si="32"/>
        <v>0</v>
      </c>
      <c r="BH261" s="148">
        <f t="shared" si="33"/>
        <v>0</v>
      </c>
      <c r="BI261" s="148">
        <f t="shared" si="34"/>
        <v>0</v>
      </c>
      <c r="BJ261" s="13" t="s">
        <v>81</v>
      </c>
      <c r="BK261" s="148">
        <f t="shared" si="35"/>
        <v>0</v>
      </c>
      <c r="BL261" s="13" t="s">
        <v>278</v>
      </c>
      <c r="BM261" s="147" t="s">
        <v>1544</v>
      </c>
    </row>
    <row r="262" spans="2:65" s="1" customFormat="1" ht="16.5" customHeight="1" x14ac:dyDescent="0.2">
      <c r="B262" s="135"/>
      <c r="C262" s="149" t="s">
        <v>600</v>
      </c>
      <c r="D262" s="149" t="s">
        <v>268</v>
      </c>
      <c r="E262" s="150" t="s">
        <v>2255</v>
      </c>
      <c r="F262" s="151" t="s">
        <v>2256</v>
      </c>
      <c r="G262" s="152" t="s">
        <v>266</v>
      </c>
      <c r="H262" s="153">
        <v>2</v>
      </c>
      <c r="I262" s="154"/>
      <c r="J262" s="154"/>
      <c r="K262" s="155"/>
      <c r="L262" s="156"/>
      <c r="M262" s="157" t="s">
        <v>1</v>
      </c>
      <c r="N262" s="158" t="s">
        <v>34</v>
      </c>
      <c r="O262" s="145">
        <v>0</v>
      </c>
      <c r="P262" s="145">
        <f t="shared" si="27"/>
        <v>0</v>
      </c>
      <c r="Q262" s="145">
        <v>0</v>
      </c>
      <c r="R262" s="145">
        <f t="shared" si="28"/>
        <v>0</v>
      </c>
      <c r="S262" s="145">
        <v>0</v>
      </c>
      <c r="T262" s="146">
        <f t="shared" si="29"/>
        <v>0</v>
      </c>
      <c r="AR262" s="147" t="s">
        <v>1132</v>
      </c>
      <c r="AT262" s="147" t="s">
        <v>268</v>
      </c>
      <c r="AU262" s="147" t="s">
        <v>81</v>
      </c>
      <c r="AY262" s="13" t="s">
        <v>162</v>
      </c>
      <c r="BE262" s="148">
        <f t="shared" si="30"/>
        <v>0</v>
      </c>
      <c r="BF262" s="148">
        <f t="shared" si="31"/>
        <v>0</v>
      </c>
      <c r="BG262" s="148">
        <f t="shared" si="32"/>
        <v>0</v>
      </c>
      <c r="BH262" s="148">
        <f t="shared" si="33"/>
        <v>0</v>
      </c>
      <c r="BI262" s="148">
        <f t="shared" si="34"/>
        <v>0</v>
      </c>
      <c r="BJ262" s="13" t="s">
        <v>81</v>
      </c>
      <c r="BK262" s="148">
        <f t="shared" si="35"/>
        <v>0</v>
      </c>
      <c r="BL262" s="13" t="s">
        <v>278</v>
      </c>
      <c r="BM262" s="147" t="s">
        <v>1547</v>
      </c>
    </row>
    <row r="263" spans="2:65" s="1" customFormat="1" ht="16.5" customHeight="1" x14ac:dyDescent="0.2">
      <c r="B263" s="135"/>
      <c r="C263" s="149" t="s">
        <v>1548</v>
      </c>
      <c r="D263" s="149" t="s">
        <v>268</v>
      </c>
      <c r="E263" s="150" t="s">
        <v>2257</v>
      </c>
      <c r="F263" s="151" t="s">
        <v>2258</v>
      </c>
      <c r="G263" s="152" t="s">
        <v>266</v>
      </c>
      <c r="H263" s="153">
        <v>1</v>
      </c>
      <c r="I263" s="154"/>
      <c r="J263" s="154"/>
      <c r="K263" s="155"/>
      <c r="L263" s="156"/>
      <c r="M263" s="157" t="s">
        <v>1</v>
      </c>
      <c r="N263" s="158" t="s">
        <v>34</v>
      </c>
      <c r="O263" s="145">
        <v>0</v>
      </c>
      <c r="P263" s="145">
        <f t="shared" si="27"/>
        <v>0</v>
      </c>
      <c r="Q263" s="145">
        <v>0</v>
      </c>
      <c r="R263" s="145">
        <f t="shared" si="28"/>
        <v>0</v>
      </c>
      <c r="S263" s="145">
        <v>0</v>
      </c>
      <c r="T263" s="146">
        <f t="shared" si="29"/>
        <v>0</v>
      </c>
      <c r="AR263" s="147" t="s">
        <v>1132</v>
      </c>
      <c r="AT263" s="147" t="s">
        <v>268</v>
      </c>
      <c r="AU263" s="147" t="s">
        <v>81</v>
      </c>
      <c r="AY263" s="13" t="s">
        <v>162</v>
      </c>
      <c r="BE263" s="148">
        <f t="shared" si="30"/>
        <v>0</v>
      </c>
      <c r="BF263" s="148">
        <f t="shared" si="31"/>
        <v>0</v>
      </c>
      <c r="BG263" s="148">
        <f t="shared" si="32"/>
        <v>0</v>
      </c>
      <c r="BH263" s="148">
        <f t="shared" si="33"/>
        <v>0</v>
      </c>
      <c r="BI263" s="148">
        <f t="shared" si="34"/>
        <v>0</v>
      </c>
      <c r="BJ263" s="13" t="s">
        <v>81</v>
      </c>
      <c r="BK263" s="148">
        <f t="shared" si="35"/>
        <v>0</v>
      </c>
      <c r="BL263" s="13" t="s">
        <v>278</v>
      </c>
      <c r="BM263" s="147" t="s">
        <v>1550</v>
      </c>
    </row>
    <row r="264" spans="2:65" s="1" customFormat="1" ht="16.5" customHeight="1" x14ac:dyDescent="0.2">
      <c r="B264" s="135"/>
      <c r="C264" s="149" t="s">
        <v>603</v>
      </c>
      <c r="D264" s="149" t="s">
        <v>268</v>
      </c>
      <c r="E264" s="150" t="s">
        <v>2259</v>
      </c>
      <c r="F264" s="151" t="s">
        <v>2260</v>
      </c>
      <c r="G264" s="152" t="s">
        <v>266</v>
      </c>
      <c r="H264" s="153">
        <v>1</v>
      </c>
      <c r="I264" s="154"/>
      <c r="J264" s="154"/>
      <c r="K264" s="155"/>
      <c r="L264" s="156"/>
      <c r="M264" s="157" t="s">
        <v>1</v>
      </c>
      <c r="N264" s="158" t="s">
        <v>34</v>
      </c>
      <c r="O264" s="145">
        <v>0</v>
      </c>
      <c r="P264" s="145">
        <f t="shared" ref="P264:P295" si="36">O264*H264</f>
        <v>0</v>
      </c>
      <c r="Q264" s="145">
        <v>0</v>
      </c>
      <c r="R264" s="145">
        <f t="shared" ref="R264:R295" si="37">Q264*H264</f>
        <v>0</v>
      </c>
      <c r="S264" s="145">
        <v>0</v>
      </c>
      <c r="T264" s="146">
        <f t="shared" ref="T264:T295" si="38">S264*H264</f>
        <v>0</v>
      </c>
      <c r="AR264" s="147" t="s">
        <v>1132</v>
      </c>
      <c r="AT264" s="147" t="s">
        <v>268</v>
      </c>
      <c r="AU264" s="147" t="s">
        <v>81</v>
      </c>
      <c r="AY264" s="13" t="s">
        <v>162</v>
      </c>
      <c r="BE264" s="148">
        <f t="shared" ref="BE264:BE295" si="39">IF(N264="základná",J264,0)</f>
        <v>0</v>
      </c>
      <c r="BF264" s="148">
        <f t="shared" ref="BF264:BF295" si="40">IF(N264="znížená",J264,0)</f>
        <v>0</v>
      </c>
      <c r="BG264" s="148">
        <f t="shared" ref="BG264:BG295" si="41">IF(N264="zákl. prenesená",J264,0)</f>
        <v>0</v>
      </c>
      <c r="BH264" s="148">
        <f t="shared" ref="BH264:BH295" si="42">IF(N264="zníž. prenesená",J264,0)</f>
        <v>0</v>
      </c>
      <c r="BI264" s="148">
        <f t="shared" ref="BI264:BI295" si="43">IF(N264="nulová",J264,0)</f>
        <v>0</v>
      </c>
      <c r="BJ264" s="13" t="s">
        <v>81</v>
      </c>
      <c r="BK264" s="148">
        <f t="shared" ref="BK264:BK295" si="44">ROUND(I264*H264,2)</f>
        <v>0</v>
      </c>
      <c r="BL264" s="13" t="s">
        <v>278</v>
      </c>
      <c r="BM264" s="147" t="s">
        <v>1132</v>
      </c>
    </row>
    <row r="265" spans="2:65" s="1" customFormat="1" ht="16.5" customHeight="1" x14ac:dyDescent="0.2">
      <c r="B265" s="135"/>
      <c r="C265" s="149" t="s">
        <v>1553</v>
      </c>
      <c r="D265" s="149" t="s">
        <v>268</v>
      </c>
      <c r="E265" s="150" t="s">
        <v>2261</v>
      </c>
      <c r="F265" s="151" t="s">
        <v>2262</v>
      </c>
      <c r="G265" s="152" t="s">
        <v>266</v>
      </c>
      <c r="H265" s="153">
        <v>1</v>
      </c>
      <c r="I265" s="154"/>
      <c r="J265" s="154"/>
      <c r="K265" s="155"/>
      <c r="L265" s="156"/>
      <c r="M265" s="157" t="s">
        <v>1</v>
      </c>
      <c r="N265" s="158" t="s">
        <v>34</v>
      </c>
      <c r="O265" s="145">
        <v>0</v>
      </c>
      <c r="P265" s="145">
        <f t="shared" si="36"/>
        <v>0</v>
      </c>
      <c r="Q265" s="145">
        <v>0</v>
      </c>
      <c r="R265" s="145">
        <f t="shared" si="37"/>
        <v>0</v>
      </c>
      <c r="S265" s="145">
        <v>0</v>
      </c>
      <c r="T265" s="146">
        <f t="shared" si="38"/>
        <v>0</v>
      </c>
      <c r="AR265" s="147" t="s">
        <v>1132</v>
      </c>
      <c r="AT265" s="147" t="s">
        <v>268</v>
      </c>
      <c r="AU265" s="147" t="s">
        <v>81</v>
      </c>
      <c r="AY265" s="13" t="s">
        <v>162</v>
      </c>
      <c r="BE265" s="148">
        <f t="shared" si="39"/>
        <v>0</v>
      </c>
      <c r="BF265" s="148">
        <f t="shared" si="40"/>
        <v>0</v>
      </c>
      <c r="BG265" s="148">
        <f t="shared" si="41"/>
        <v>0</v>
      </c>
      <c r="BH265" s="148">
        <f t="shared" si="42"/>
        <v>0</v>
      </c>
      <c r="BI265" s="148">
        <f t="shared" si="43"/>
        <v>0</v>
      </c>
      <c r="BJ265" s="13" t="s">
        <v>81</v>
      </c>
      <c r="BK265" s="148">
        <f t="shared" si="44"/>
        <v>0</v>
      </c>
      <c r="BL265" s="13" t="s">
        <v>278</v>
      </c>
      <c r="BM265" s="147" t="s">
        <v>1556</v>
      </c>
    </row>
    <row r="266" spans="2:65" s="1" customFormat="1" ht="21.75" customHeight="1" x14ac:dyDescent="0.2">
      <c r="B266" s="135"/>
      <c r="C266" s="136" t="s">
        <v>607</v>
      </c>
      <c r="D266" s="136" t="s">
        <v>164</v>
      </c>
      <c r="E266" s="137" t="s">
        <v>2263</v>
      </c>
      <c r="F266" s="138" t="s">
        <v>2264</v>
      </c>
      <c r="G266" s="139" t="s">
        <v>266</v>
      </c>
      <c r="H266" s="140">
        <v>9</v>
      </c>
      <c r="I266" s="141"/>
      <c r="J266" s="141"/>
      <c r="K266" s="142"/>
      <c r="L266" s="25"/>
      <c r="M266" s="143" t="s">
        <v>1</v>
      </c>
      <c r="N266" s="144" t="s">
        <v>34</v>
      </c>
      <c r="O266" s="145">
        <v>0</v>
      </c>
      <c r="P266" s="145">
        <f t="shared" si="36"/>
        <v>0</v>
      </c>
      <c r="Q266" s="145">
        <v>0</v>
      </c>
      <c r="R266" s="145">
        <f t="shared" si="37"/>
        <v>0</v>
      </c>
      <c r="S266" s="145">
        <v>0</v>
      </c>
      <c r="T266" s="146">
        <f t="shared" si="38"/>
        <v>0</v>
      </c>
      <c r="AR266" s="147" t="s">
        <v>278</v>
      </c>
      <c r="AT266" s="147" t="s">
        <v>164</v>
      </c>
      <c r="AU266" s="147" t="s">
        <v>81</v>
      </c>
      <c r="AY266" s="13" t="s">
        <v>162</v>
      </c>
      <c r="BE266" s="148">
        <f t="shared" si="39"/>
        <v>0</v>
      </c>
      <c r="BF266" s="148">
        <f t="shared" si="40"/>
        <v>0</v>
      </c>
      <c r="BG266" s="148">
        <f t="shared" si="41"/>
        <v>0</v>
      </c>
      <c r="BH266" s="148">
        <f t="shared" si="42"/>
        <v>0</v>
      </c>
      <c r="BI266" s="148">
        <f t="shared" si="43"/>
        <v>0</v>
      </c>
      <c r="BJ266" s="13" t="s">
        <v>81</v>
      </c>
      <c r="BK266" s="148">
        <f t="shared" si="44"/>
        <v>0</v>
      </c>
      <c r="BL266" s="13" t="s">
        <v>278</v>
      </c>
      <c r="BM266" s="147" t="s">
        <v>1559</v>
      </c>
    </row>
    <row r="267" spans="2:65" s="1" customFormat="1" ht="21.75" customHeight="1" x14ac:dyDescent="0.2">
      <c r="B267" s="135"/>
      <c r="C267" s="149" t="s">
        <v>1560</v>
      </c>
      <c r="D267" s="149" t="s">
        <v>268</v>
      </c>
      <c r="E267" s="150" t="s">
        <v>2265</v>
      </c>
      <c r="F267" s="151" t="s">
        <v>2266</v>
      </c>
      <c r="G267" s="152" t="s">
        <v>266</v>
      </c>
      <c r="H267" s="153">
        <v>9</v>
      </c>
      <c r="I267" s="154"/>
      <c r="J267" s="154"/>
      <c r="K267" s="155"/>
      <c r="L267" s="156"/>
      <c r="M267" s="157" t="s">
        <v>1</v>
      </c>
      <c r="N267" s="158" t="s">
        <v>34</v>
      </c>
      <c r="O267" s="145">
        <v>0</v>
      </c>
      <c r="P267" s="145">
        <f t="shared" si="36"/>
        <v>0</v>
      </c>
      <c r="Q267" s="145">
        <v>0</v>
      </c>
      <c r="R267" s="145">
        <f t="shared" si="37"/>
        <v>0</v>
      </c>
      <c r="S267" s="145">
        <v>0</v>
      </c>
      <c r="T267" s="146">
        <f t="shared" si="38"/>
        <v>0</v>
      </c>
      <c r="AR267" s="147" t="s">
        <v>1132</v>
      </c>
      <c r="AT267" s="147" t="s">
        <v>268</v>
      </c>
      <c r="AU267" s="147" t="s">
        <v>81</v>
      </c>
      <c r="AY267" s="13" t="s">
        <v>162</v>
      </c>
      <c r="BE267" s="148">
        <f t="shared" si="39"/>
        <v>0</v>
      </c>
      <c r="BF267" s="148">
        <f t="shared" si="40"/>
        <v>0</v>
      </c>
      <c r="BG267" s="148">
        <f t="shared" si="41"/>
        <v>0</v>
      </c>
      <c r="BH267" s="148">
        <f t="shared" si="42"/>
        <v>0</v>
      </c>
      <c r="BI267" s="148">
        <f t="shared" si="43"/>
        <v>0</v>
      </c>
      <c r="BJ267" s="13" t="s">
        <v>81</v>
      </c>
      <c r="BK267" s="148">
        <f t="shared" si="44"/>
        <v>0</v>
      </c>
      <c r="BL267" s="13" t="s">
        <v>278</v>
      </c>
      <c r="BM267" s="147" t="s">
        <v>1563</v>
      </c>
    </row>
    <row r="268" spans="2:65" s="1" customFormat="1" ht="16.5" customHeight="1" x14ac:dyDescent="0.2">
      <c r="B268" s="135"/>
      <c r="C268" s="136" t="s">
        <v>610</v>
      </c>
      <c r="D268" s="136" t="s">
        <v>164</v>
      </c>
      <c r="E268" s="137" t="s">
        <v>2267</v>
      </c>
      <c r="F268" s="138" t="s">
        <v>2268</v>
      </c>
      <c r="G268" s="139" t="s">
        <v>218</v>
      </c>
      <c r="H268" s="140">
        <v>9</v>
      </c>
      <c r="I268" s="141"/>
      <c r="J268" s="141"/>
      <c r="K268" s="142"/>
      <c r="L268" s="25"/>
      <c r="M268" s="143" t="s">
        <v>1</v>
      </c>
      <c r="N268" s="144" t="s">
        <v>34</v>
      </c>
      <c r="O268" s="145">
        <v>0</v>
      </c>
      <c r="P268" s="145">
        <f t="shared" si="36"/>
        <v>0</v>
      </c>
      <c r="Q268" s="145">
        <v>0</v>
      </c>
      <c r="R268" s="145">
        <f t="shared" si="37"/>
        <v>0</v>
      </c>
      <c r="S268" s="145">
        <v>0</v>
      </c>
      <c r="T268" s="146">
        <f t="shared" si="38"/>
        <v>0</v>
      </c>
      <c r="AR268" s="147" t="s">
        <v>278</v>
      </c>
      <c r="AT268" s="147" t="s">
        <v>164</v>
      </c>
      <c r="AU268" s="147" t="s">
        <v>81</v>
      </c>
      <c r="AY268" s="13" t="s">
        <v>162</v>
      </c>
      <c r="BE268" s="148">
        <f t="shared" si="39"/>
        <v>0</v>
      </c>
      <c r="BF268" s="148">
        <f t="shared" si="40"/>
        <v>0</v>
      </c>
      <c r="BG268" s="148">
        <f t="shared" si="41"/>
        <v>0</v>
      </c>
      <c r="BH268" s="148">
        <f t="shared" si="42"/>
        <v>0</v>
      </c>
      <c r="BI268" s="148">
        <f t="shared" si="43"/>
        <v>0</v>
      </c>
      <c r="BJ268" s="13" t="s">
        <v>81</v>
      </c>
      <c r="BK268" s="148">
        <f t="shared" si="44"/>
        <v>0</v>
      </c>
      <c r="BL268" s="13" t="s">
        <v>278</v>
      </c>
      <c r="BM268" s="147" t="s">
        <v>1568</v>
      </c>
    </row>
    <row r="269" spans="2:65" s="1" customFormat="1" ht="16.5" customHeight="1" x14ac:dyDescent="0.2">
      <c r="B269" s="135"/>
      <c r="C269" s="149" t="s">
        <v>1569</v>
      </c>
      <c r="D269" s="149" t="s">
        <v>268</v>
      </c>
      <c r="E269" s="150" t="s">
        <v>2269</v>
      </c>
      <c r="F269" s="151" t="s">
        <v>2270</v>
      </c>
      <c r="G269" s="152" t="s">
        <v>266</v>
      </c>
      <c r="H269" s="153">
        <v>4.5</v>
      </c>
      <c r="I269" s="154"/>
      <c r="J269" s="154"/>
      <c r="K269" s="155"/>
      <c r="L269" s="156"/>
      <c r="M269" s="157" t="s">
        <v>1</v>
      </c>
      <c r="N269" s="158" t="s">
        <v>34</v>
      </c>
      <c r="O269" s="145">
        <v>0</v>
      </c>
      <c r="P269" s="145">
        <f t="shared" si="36"/>
        <v>0</v>
      </c>
      <c r="Q269" s="145">
        <v>0</v>
      </c>
      <c r="R269" s="145">
        <f t="shared" si="37"/>
        <v>0</v>
      </c>
      <c r="S269" s="145">
        <v>0</v>
      </c>
      <c r="T269" s="146">
        <f t="shared" si="38"/>
        <v>0</v>
      </c>
      <c r="AR269" s="147" t="s">
        <v>1132</v>
      </c>
      <c r="AT269" s="147" t="s">
        <v>268</v>
      </c>
      <c r="AU269" s="147" t="s">
        <v>81</v>
      </c>
      <c r="AY269" s="13" t="s">
        <v>162</v>
      </c>
      <c r="BE269" s="148">
        <f t="shared" si="39"/>
        <v>0</v>
      </c>
      <c r="BF269" s="148">
        <f t="shared" si="40"/>
        <v>0</v>
      </c>
      <c r="BG269" s="148">
        <f t="shared" si="41"/>
        <v>0</v>
      </c>
      <c r="BH269" s="148">
        <f t="shared" si="42"/>
        <v>0</v>
      </c>
      <c r="BI269" s="148">
        <f t="shared" si="43"/>
        <v>0</v>
      </c>
      <c r="BJ269" s="13" t="s">
        <v>81</v>
      </c>
      <c r="BK269" s="148">
        <f t="shared" si="44"/>
        <v>0</v>
      </c>
      <c r="BL269" s="13" t="s">
        <v>278</v>
      </c>
      <c r="BM269" s="147" t="s">
        <v>1572</v>
      </c>
    </row>
    <row r="270" spans="2:65" s="1" customFormat="1" ht="24.2" customHeight="1" x14ac:dyDescent="0.2">
      <c r="B270" s="135"/>
      <c r="C270" s="136" t="s">
        <v>614</v>
      </c>
      <c r="D270" s="136" t="s">
        <v>164</v>
      </c>
      <c r="E270" s="137" t="s">
        <v>2271</v>
      </c>
      <c r="F270" s="138" t="s">
        <v>2272</v>
      </c>
      <c r="G270" s="139" t="s">
        <v>218</v>
      </c>
      <c r="H270" s="140">
        <v>950</v>
      </c>
      <c r="I270" s="141"/>
      <c r="J270" s="141"/>
      <c r="K270" s="142"/>
      <c r="L270" s="25"/>
      <c r="M270" s="143" t="s">
        <v>1</v>
      </c>
      <c r="N270" s="144" t="s">
        <v>34</v>
      </c>
      <c r="O270" s="145">
        <v>0</v>
      </c>
      <c r="P270" s="145">
        <f t="shared" si="36"/>
        <v>0</v>
      </c>
      <c r="Q270" s="145">
        <v>0</v>
      </c>
      <c r="R270" s="145">
        <f t="shared" si="37"/>
        <v>0</v>
      </c>
      <c r="S270" s="145">
        <v>0</v>
      </c>
      <c r="T270" s="146">
        <f t="shared" si="38"/>
        <v>0</v>
      </c>
      <c r="AR270" s="147" t="s">
        <v>278</v>
      </c>
      <c r="AT270" s="147" t="s">
        <v>164</v>
      </c>
      <c r="AU270" s="147" t="s">
        <v>81</v>
      </c>
      <c r="AY270" s="13" t="s">
        <v>162</v>
      </c>
      <c r="BE270" s="148">
        <f t="shared" si="39"/>
        <v>0</v>
      </c>
      <c r="BF270" s="148">
        <f t="shared" si="40"/>
        <v>0</v>
      </c>
      <c r="BG270" s="148">
        <f t="shared" si="41"/>
        <v>0</v>
      </c>
      <c r="BH270" s="148">
        <f t="shared" si="42"/>
        <v>0</v>
      </c>
      <c r="BI270" s="148">
        <f t="shared" si="43"/>
        <v>0</v>
      </c>
      <c r="BJ270" s="13" t="s">
        <v>81</v>
      </c>
      <c r="BK270" s="148">
        <f t="shared" si="44"/>
        <v>0</v>
      </c>
      <c r="BL270" s="13" t="s">
        <v>278</v>
      </c>
      <c r="BM270" s="147" t="s">
        <v>1575</v>
      </c>
    </row>
    <row r="271" spans="2:65" s="1" customFormat="1" ht="16.5" customHeight="1" x14ac:dyDescent="0.2">
      <c r="B271" s="135"/>
      <c r="C271" s="149" t="s">
        <v>1576</v>
      </c>
      <c r="D271" s="149" t="s">
        <v>268</v>
      </c>
      <c r="E271" s="150" t="s">
        <v>2273</v>
      </c>
      <c r="F271" s="151" t="s">
        <v>2274</v>
      </c>
      <c r="G271" s="152" t="s">
        <v>218</v>
      </c>
      <c r="H271" s="153">
        <v>800</v>
      </c>
      <c r="I271" s="154"/>
      <c r="J271" s="154"/>
      <c r="K271" s="155"/>
      <c r="L271" s="156"/>
      <c r="M271" s="157" t="s">
        <v>1</v>
      </c>
      <c r="N271" s="158" t="s">
        <v>34</v>
      </c>
      <c r="O271" s="145">
        <v>0</v>
      </c>
      <c r="P271" s="145">
        <f t="shared" si="36"/>
        <v>0</v>
      </c>
      <c r="Q271" s="145">
        <v>0</v>
      </c>
      <c r="R271" s="145">
        <f t="shared" si="37"/>
        <v>0</v>
      </c>
      <c r="S271" s="145">
        <v>0</v>
      </c>
      <c r="T271" s="146">
        <f t="shared" si="38"/>
        <v>0</v>
      </c>
      <c r="AR271" s="147" t="s">
        <v>1132</v>
      </c>
      <c r="AT271" s="147" t="s">
        <v>268</v>
      </c>
      <c r="AU271" s="147" t="s">
        <v>81</v>
      </c>
      <c r="AY271" s="13" t="s">
        <v>162</v>
      </c>
      <c r="BE271" s="148">
        <f t="shared" si="39"/>
        <v>0</v>
      </c>
      <c r="BF271" s="148">
        <f t="shared" si="40"/>
        <v>0</v>
      </c>
      <c r="BG271" s="148">
        <f t="shared" si="41"/>
        <v>0</v>
      </c>
      <c r="BH271" s="148">
        <f t="shared" si="42"/>
        <v>0</v>
      </c>
      <c r="BI271" s="148">
        <f t="shared" si="43"/>
        <v>0</v>
      </c>
      <c r="BJ271" s="13" t="s">
        <v>81</v>
      </c>
      <c r="BK271" s="148">
        <f t="shared" si="44"/>
        <v>0</v>
      </c>
      <c r="BL271" s="13" t="s">
        <v>278</v>
      </c>
      <c r="BM271" s="147" t="s">
        <v>1579</v>
      </c>
    </row>
    <row r="272" spans="2:65" s="1" customFormat="1" ht="16.5" customHeight="1" x14ac:dyDescent="0.2">
      <c r="B272" s="135"/>
      <c r="C272" s="149" t="s">
        <v>617</v>
      </c>
      <c r="D272" s="149" t="s">
        <v>268</v>
      </c>
      <c r="E272" s="150" t="s">
        <v>2275</v>
      </c>
      <c r="F272" s="151" t="s">
        <v>2276</v>
      </c>
      <c r="G272" s="152" t="s">
        <v>218</v>
      </c>
      <c r="H272" s="153">
        <v>300</v>
      </c>
      <c r="I272" s="154"/>
      <c r="J272" s="154"/>
      <c r="K272" s="155"/>
      <c r="L272" s="156"/>
      <c r="M272" s="157" t="s">
        <v>1</v>
      </c>
      <c r="N272" s="158" t="s">
        <v>34</v>
      </c>
      <c r="O272" s="145">
        <v>0</v>
      </c>
      <c r="P272" s="145">
        <f t="shared" si="36"/>
        <v>0</v>
      </c>
      <c r="Q272" s="145">
        <v>0</v>
      </c>
      <c r="R272" s="145">
        <f t="shared" si="37"/>
        <v>0</v>
      </c>
      <c r="S272" s="145">
        <v>0</v>
      </c>
      <c r="T272" s="146">
        <f t="shared" si="38"/>
        <v>0</v>
      </c>
      <c r="AR272" s="147" t="s">
        <v>1132</v>
      </c>
      <c r="AT272" s="147" t="s">
        <v>268</v>
      </c>
      <c r="AU272" s="147" t="s">
        <v>81</v>
      </c>
      <c r="AY272" s="13" t="s">
        <v>162</v>
      </c>
      <c r="BE272" s="148">
        <f t="shared" si="39"/>
        <v>0</v>
      </c>
      <c r="BF272" s="148">
        <f t="shared" si="40"/>
        <v>0</v>
      </c>
      <c r="BG272" s="148">
        <f t="shared" si="41"/>
        <v>0</v>
      </c>
      <c r="BH272" s="148">
        <f t="shared" si="42"/>
        <v>0</v>
      </c>
      <c r="BI272" s="148">
        <f t="shared" si="43"/>
        <v>0</v>
      </c>
      <c r="BJ272" s="13" t="s">
        <v>81</v>
      </c>
      <c r="BK272" s="148">
        <f t="shared" si="44"/>
        <v>0</v>
      </c>
      <c r="BL272" s="13" t="s">
        <v>278</v>
      </c>
      <c r="BM272" s="147" t="s">
        <v>1582</v>
      </c>
    </row>
    <row r="273" spans="2:65" s="1" customFormat="1" ht="24.2" customHeight="1" x14ac:dyDescent="0.2">
      <c r="B273" s="135"/>
      <c r="C273" s="136" t="s">
        <v>1583</v>
      </c>
      <c r="D273" s="136" t="s">
        <v>164</v>
      </c>
      <c r="E273" s="137" t="s">
        <v>2277</v>
      </c>
      <c r="F273" s="138" t="s">
        <v>2278</v>
      </c>
      <c r="G273" s="139" t="s">
        <v>218</v>
      </c>
      <c r="H273" s="140">
        <v>400</v>
      </c>
      <c r="I273" s="141"/>
      <c r="J273" s="141"/>
      <c r="K273" s="142"/>
      <c r="L273" s="25"/>
      <c r="M273" s="143" t="s">
        <v>1</v>
      </c>
      <c r="N273" s="144" t="s">
        <v>34</v>
      </c>
      <c r="O273" s="145">
        <v>0</v>
      </c>
      <c r="P273" s="145">
        <f t="shared" si="36"/>
        <v>0</v>
      </c>
      <c r="Q273" s="145">
        <v>0</v>
      </c>
      <c r="R273" s="145">
        <f t="shared" si="37"/>
        <v>0</v>
      </c>
      <c r="S273" s="145">
        <v>0</v>
      </c>
      <c r="T273" s="146">
        <f t="shared" si="38"/>
        <v>0</v>
      </c>
      <c r="AR273" s="147" t="s">
        <v>278</v>
      </c>
      <c r="AT273" s="147" t="s">
        <v>164</v>
      </c>
      <c r="AU273" s="147" t="s">
        <v>81</v>
      </c>
      <c r="AY273" s="13" t="s">
        <v>162</v>
      </c>
      <c r="BE273" s="148">
        <f t="shared" si="39"/>
        <v>0</v>
      </c>
      <c r="BF273" s="148">
        <f t="shared" si="40"/>
        <v>0</v>
      </c>
      <c r="BG273" s="148">
        <f t="shared" si="41"/>
        <v>0</v>
      </c>
      <c r="BH273" s="148">
        <f t="shared" si="42"/>
        <v>0</v>
      </c>
      <c r="BI273" s="148">
        <f t="shared" si="43"/>
        <v>0</v>
      </c>
      <c r="BJ273" s="13" t="s">
        <v>81</v>
      </c>
      <c r="BK273" s="148">
        <f t="shared" si="44"/>
        <v>0</v>
      </c>
      <c r="BL273" s="13" t="s">
        <v>278</v>
      </c>
      <c r="BM273" s="147" t="s">
        <v>1586</v>
      </c>
    </row>
    <row r="274" spans="2:65" s="1" customFormat="1" ht="16.5" customHeight="1" x14ac:dyDescent="0.2">
      <c r="B274" s="135"/>
      <c r="C274" s="149" t="s">
        <v>621</v>
      </c>
      <c r="D274" s="149" t="s">
        <v>268</v>
      </c>
      <c r="E274" s="150" t="s">
        <v>2279</v>
      </c>
      <c r="F274" s="151" t="s">
        <v>2280</v>
      </c>
      <c r="G274" s="152" t="s">
        <v>313</v>
      </c>
      <c r="H274" s="153">
        <v>56</v>
      </c>
      <c r="I274" s="154"/>
      <c r="J274" s="154"/>
      <c r="K274" s="155"/>
      <c r="L274" s="156"/>
      <c r="M274" s="157" t="s">
        <v>1</v>
      </c>
      <c r="N274" s="158" t="s">
        <v>34</v>
      </c>
      <c r="O274" s="145">
        <v>0</v>
      </c>
      <c r="P274" s="145">
        <f t="shared" si="36"/>
        <v>0</v>
      </c>
      <c r="Q274" s="145">
        <v>0</v>
      </c>
      <c r="R274" s="145">
        <f t="shared" si="37"/>
        <v>0</v>
      </c>
      <c r="S274" s="145">
        <v>0</v>
      </c>
      <c r="T274" s="146">
        <f t="shared" si="38"/>
        <v>0</v>
      </c>
      <c r="AR274" s="147" t="s">
        <v>1132</v>
      </c>
      <c r="AT274" s="147" t="s">
        <v>268</v>
      </c>
      <c r="AU274" s="147" t="s">
        <v>81</v>
      </c>
      <c r="AY274" s="13" t="s">
        <v>162</v>
      </c>
      <c r="BE274" s="148">
        <f t="shared" si="39"/>
        <v>0</v>
      </c>
      <c r="BF274" s="148">
        <f t="shared" si="40"/>
        <v>0</v>
      </c>
      <c r="BG274" s="148">
        <f t="shared" si="41"/>
        <v>0</v>
      </c>
      <c r="BH274" s="148">
        <f t="shared" si="42"/>
        <v>0</v>
      </c>
      <c r="BI274" s="148">
        <f t="shared" si="43"/>
        <v>0</v>
      </c>
      <c r="BJ274" s="13" t="s">
        <v>81</v>
      </c>
      <c r="BK274" s="148">
        <f t="shared" si="44"/>
        <v>0</v>
      </c>
      <c r="BL274" s="13" t="s">
        <v>278</v>
      </c>
      <c r="BM274" s="147" t="s">
        <v>1589</v>
      </c>
    </row>
    <row r="275" spans="2:65" s="1" customFormat="1" ht="24.2" customHeight="1" x14ac:dyDescent="0.2">
      <c r="B275" s="135"/>
      <c r="C275" s="136" t="s">
        <v>1590</v>
      </c>
      <c r="D275" s="136" t="s">
        <v>164</v>
      </c>
      <c r="E275" s="137" t="s">
        <v>2281</v>
      </c>
      <c r="F275" s="138" t="s">
        <v>2282</v>
      </c>
      <c r="G275" s="139" t="s">
        <v>218</v>
      </c>
      <c r="H275" s="140">
        <v>250</v>
      </c>
      <c r="I275" s="141"/>
      <c r="J275" s="141"/>
      <c r="K275" s="142"/>
      <c r="L275" s="25"/>
      <c r="M275" s="143" t="s">
        <v>1</v>
      </c>
      <c r="N275" s="144" t="s">
        <v>34</v>
      </c>
      <c r="O275" s="145">
        <v>0</v>
      </c>
      <c r="P275" s="145">
        <f t="shared" si="36"/>
        <v>0</v>
      </c>
      <c r="Q275" s="145">
        <v>0</v>
      </c>
      <c r="R275" s="145">
        <f t="shared" si="37"/>
        <v>0</v>
      </c>
      <c r="S275" s="145">
        <v>0</v>
      </c>
      <c r="T275" s="146">
        <f t="shared" si="38"/>
        <v>0</v>
      </c>
      <c r="AR275" s="147" t="s">
        <v>278</v>
      </c>
      <c r="AT275" s="147" t="s">
        <v>164</v>
      </c>
      <c r="AU275" s="147" t="s">
        <v>81</v>
      </c>
      <c r="AY275" s="13" t="s">
        <v>162</v>
      </c>
      <c r="BE275" s="148">
        <f t="shared" si="39"/>
        <v>0</v>
      </c>
      <c r="BF275" s="148">
        <f t="shared" si="40"/>
        <v>0</v>
      </c>
      <c r="BG275" s="148">
        <f t="shared" si="41"/>
        <v>0</v>
      </c>
      <c r="BH275" s="148">
        <f t="shared" si="42"/>
        <v>0</v>
      </c>
      <c r="BI275" s="148">
        <f t="shared" si="43"/>
        <v>0</v>
      </c>
      <c r="BJ275" s="13" t="s">
        <v>81</v>
      </c>
      <c r="BK275" s="148">
        <f t="shared" si="44"/>
        <v>0</v>
      </c>
      <c r="BL275" s="13" t="s">
        <v>278</v>
      </c>
      <c r="BM275" s="147" t="s">
        <v>1593</v>
      </c>
    </row>
    <row r="276" spans="2:65" s="1" customFormat="1" ht="24.2" customHeight="1" x14ac:dyDescent="0.2">
      <c r="B276" s="135"/>
      <c r="C276" s="149" t="s">
        <v>624</v>
      </c>
      <c r="D276" s="149" t="s">
        <v>268</v>
      </c>
      <c r="E276" s="150" t="s">
        <v>2283</v>
      </c>
      <c r="F276" s="151" t="s">
        <v>2284</v>
      </c>
      <c r="G276" s="152" t="s">
        <v>218</v>
      </c>
      <c r="H276" s="153">
        <v>250</v>
      </c>
      <c r="I276" s="154"/>
      <c r="J276" s="154"/>
      <c r="K276" s="155"/>
      <c r="L276" s="156"/>
      <c r="M276" s="157" t="s">
        <v>1</v>
      </c>
      <c r="N276" s="158" t="s">
        <v>34</v>
      </c>
      <c r="O276" s="145">
        <v>0</v>
      </c>
      <c r="P276" s="145">
        <f t="shared" si="36"/>
        <v>0</v>
      </c>
      <c r="Q276" s="145">
        <v>0</v>
      </c>
      <c r="R276" s="145">
        <f t="shared" si="37"/>
        <v>0</v>
      </c>
      <c r="S276" s="145">
        <v>0</v>
      </c>
      <c r="T276" s="146">
        <f t="shared" si="38"/>
        <v>0</v>
      </c>
      <c r="AR276" s="147" t="s">
        <v>1132</v>
      </c>
      <c r="AT276" s="147" t="s">
        <v>268</v>
      </c>
      <c r="AU276" s="147" t="s">
        <v>81</v>
      </c>
      <c r="AY276" s="13" t="s">
        <v>162</v>
      </c>
      <c r="BE276" s="148">
        <f t="shared" si="39"/>
        <v>0</v>
      </c>
      <c r="BF276" s="148">
        <f t="shared" si="40"/>
        <v>0</v>
      </c>
      <c r="BG276" s="148">
        <f t="shared" si="41"/>
        <v>0</v>
      </c>
      <c r="BH276" s="148">
        <f t="shared" si="42"/>
        <v>0</v>
      </c>
      <c r="BI276" s="148">
        <f t="shared" si="43"/>
        <v>0</v>
      </c>
      <c r="BJ276" s="13" t="s">
        <v>81</v>
      </c>
      <c r="BK276" s="148">
        <f t="shared" si="44"/>
        <v>0</v>
      </c>
      <c r="BL276" s="13" t="s">
        <v>278</v>
      </c>
      <c r="BM276" s="147" t="s">
        <v>1596</v>
      </c>
    </row>
    <row r="277" spans="2:65" s="1" customFormat="1" ht="24.2" customHeight="1" x14ac:dyDescent="0.2">
      <c r="B277" s="135"/>
      <c r="C277" s="149" t="s">
        <v>2285</v>
      </c>
      <c r="D277" s="149" t="s">
        <v>268</v>
      </c>
      <c r="E277" s="150" t="s">
        <v>2286</v>
      </c>
      <c r="F277" s="151" t="s">
        <v>2287</v>
      </c>
      <c r="G277" s="152" t="s">
        <v>266</v>
      </c>
      <c r="H277" s="153">
        <v>75</v>
      </c>
      <c r="I277" s="154"/>
      <c r="J277" s="154"/>
      <c r="K277" s="155"/>
      <c r="L277" s="156"/>
      <c r="M277" s="157" t="s">
        <v>1</v>
      </c>
      <c r="N277" s="158" t="s">
        <v>34</v>
      </c>
      <c r="O277" s="145">
        <v>0</v>
      </c>
      <c r="P277" s="145">
        <f t="shared" si="36"/>
        <v>0</v>
      </c>
      <c r="Q277" s="145">
        <v>0</v>
      </c>
      <c r="R277" s="145">
        <f t="shared" si="37"/>
        <v>0</v>
      </c>
      <c r="S277" s="145">
        <v>0</v>
      </c>
      <c r="T277" s="146">
        <f t="shared" si="38"/>
        <v>0</v>
      </c>
      <c r="AR277" s="147" t="s">
        <v>1132</v>
      </c>
      <c r="AT277" s="147" t="s">
        <v>268</v>
      </c>
      <c r="AU277" s="147" t="s">
        <v>81</v>
      </c>
      <c r="AY277" s="13" t="s">
        <v>162</v>
      </c>
      <c r="BE277" s="148">
        <f t="shared" si="39"/>
        <v>0</v>
      </c>
      <c r="BF277" s="148">
        <f t="shared" si="40"/>
        <v>0</v>
      </c>
      <c r="BG277" s="148">
        <f t="shared" si="41"/>
        <v>0</v>
      </c>
      <c r="BH277" s="148">
        <f t="shared" si="42"/>
        <v>0</v>
      </c>
      <c r="BI277" s="148">
        <f t="shared" si="43"/>
        <v>0</v>
      </c>
      <c r="BJ277" s="13" t="s">
        <v>81</v>
      </c>
      <c r="BK277" s="148">
        <f t="shared" si="44"/>
        <v>0</v>
      </c>
      <c r="BL277" s="13" t="s">
        <v>278</v>
      </c>
      <c r="BM277" s="147" t="s">
        <v>1707</v>
      </c>
    </row>
    <row r="278" spans="2:65" s="1" customFormat="1" ht="16.5" customHeight="1" x14ac:dyDescent="0.2">
      <c r="B278" s="135"/>
      <c r="C278" s="149" t="s">
        <v>628</v>
      </c>
      <c r="D278" s="149" t="s">
        <v>268</v>
      </c>
      <c r="E278" s="150" t="s">
        <v>2279</v>
      </c>
      <c r="F278" s="151" t="s">
        <v>2280</v>
      </c>
      <c r="G278" s="152" t="s">
        <v>313</v>
      </c>
      <c r="H278" s="153">
        <v>35</v>
      </c>
      <c r="I278" s="154"/>
      <c r="J278" s="154"/>
      <c r="K278" s="155"/>
      <c r="L278" s="156"/>
      <c r="M278" s="157" t="s">
        <v>1</v>
      </c>
      <c r="N278" s="158" t="s">
        <v>34</v>
      </c>
      <c r="O278" s="145">
        <v>0</v>
      </c>
      <c r="P278" s="145">
        <f t="shared" si="36"/>
        <v>0</v>
      </c>
      <c r="Q278" s="145">
        <v>0</v>
      </c>
      <c r="R278" s="145">
        <f t="shared" si="37"/>
        <v>0</v>
      </c>
      <c r="S278" s="145">
        <v>0</v>
      </c>
      <c r="T278" s="146">
        <f t="shared" si="38"/>
        <v>0</v>
      </c>
      <c r="AR278" s="147" t="s">
        <v>1132</v>
      </c>
      <c r="AT278" s="147" t="s">
        <v>268</v>
      </c>
      <c r="AU278" s="147" t="s">
        <v>81</v>
      </c>
      <c r="AY278" s="13" t="s">
        <v>162</v>
      </c>
      <c r="BE278" s="148">
        <f t="shared" si="39"/>
        <v>0</v>
      </c>
      <c r="BF278" s="148">
        <f t="shared" si="40"/>
        <v>0</v>
      </c>
      <c r="BG278" s="148">
        <f t="shared" si="41"/>
        <v>0</v>
      </c>
      <c r="BH278" s="148">
        <f t="shared" si="42"/>
        <v>0</v>
      </c>
      <c r="BI278" s="148">
        <f t="shared" si="43"/>
        <v>0</v>
      </c>
      <c r="BJ278" s="13" t="s">
        <v>81</v>
      </c>
      <c r="BK278" s="148">
        <f t="shared" si="44"/>
        <v>0</v>
      </c>
      <c r="BL278" s="13" t="s">
        <v>278</v>
      </c>
      <c r="BM278" s="147" t="s">
        <v>1708</v>
      </c>
    </row>
    <row r="279" spans="2:65" s="1" customFormat="1" ht="24.2" customHeight="1" x14ac:dyDescent="0.2">
      <c r="B279" s="135"/>
      <c r="C279" s="136" t="s">
        <v>2288</v>
      </c>
      <c r="D279" s="136" t="s">
        <v>164</v>
      </c>
      <c r="E279" s="137" t="s">
        <v>2289</v>
      </c>
      <c r="F279" s="138" t="s">
        <v>2290</v>
      </c>
      <c r="G279" s="139" t="s">
        <v>266</v>
      </c>
      <c r="H279" s="140">
        <v>290</v>
      </c>
      <c r="I279" s="141"/>
      <c r="J279" s="141"/>
      <c r="K279" s="142"/>
      <c r="L279" s="25"/>
      <c r="M279" s="143" t="s">
        <v>1</v>
      </c>
      <c r="N279" s="144" t="s">
        <v>34</v>
      </c>
      <c r="O279" s="145">
        <v>0</v>
      </c>
      <c r="P279" s="145">
        <f t="shared" si="36"/>
        <v>0</v>
      </c>
      <c r="Q279" s="145">
        <v>0</v>
      </c>
      <c r="R279" s="145">
        <f t="shared" si="37"/>
        <v>0</v>
      </c>
      <c r="S279" s="145">
        <v>0</v>
      </c>
      <c r="T279" s="146">
        <f t="shared" si="38"/>
        <v>0</v>
      </c>
      <c r="AR279" s="147" t="s">
        <v>278</v>
      </c>
      <c r="AT279" s="147" t="s">
        <v>164</v>
      </c>
      <c r="AU279" s="147" t="s">
        <v>81</v>
      </c>
      <c r="AY279" s="13" t="s">
        <v>162</v>
      </c>
      <c r="BE279" s="148">
        <f t="shared" si="39"/>
        <v>0</v>
      </c>
      <c r="BF279" s="148">
        <f t="shared" si="40"/>
        <v>0</v>
      </c>
      <c r="BG279" s="148">
        <f t="shared" si="41"/>
        <v>0</v>
      </c>
      <c r="BH279" s="148">
        <f t="shared" si="42"/>
        <v>0</v>
      </c>
      <c r="BI279" s="148">
        <f t="shared" si="43"/>
        <v>0</v>
      </c>
      <c r="BJ279" s="13" t="s">
        <v>81</v>
      </c>
      <c r="BK279" s="148">
        <f t="shared" si="44"/>
        <v>0</v>
      </c>
      <c r="BL279" s="13" t="s">
        <v>278</v>
      </c>
      <c r="BM279" s="147" t="s">
        <v>1709</v>
      </c>
    </row>
    <row r="280" spans="2:65" s="1" customFormat="1" ht="24.2" customHeight="1" x14ac:dyDescent="0.2">
      <c r="B280" s="135"/>
      <c r="C280" s="149" t="s">
        <v>631</v>
      </c>
      <c r="D280" s="149" t="s">
        <v>268</v>
      </c>
      <c r="E280" s="150" t="s">
        <v>2291</v>
      </c>
      <c r="F280" s="151" t="s">
        <v>2292</v>
      </c>
      <c r="G280" s="152" t="s">
        <v>266</v>
      </c>
      <c r="H280" s="153">
        <v>90</v>
      </c>
      <c r="I280" s="154"/>
      <c r="J280" s="154"/>
      <c r="K280" s="155"/>
      <c r="L280" s="156"/>
      <c r="M280" s="157" t="s">
        <v>1</v>
      </c>
      <c r="N280" s="158" t="s">
        <v>34</v>
      </c>
      <c r="O280" s="145">
        <v>0</v>
      </c>
      <c r="P280" s="145">
        <f t="shared" si="36"/>
        <v>0</v>
      </c>
      <c r="Q280" s="145">
        <v>0</v>
      </c>
      <c r="R280" s="145">
        <f t="shared" si="37"/>
        <v>0</v>
      </c>
      <c r="S280" s="145">
        <v>0</v>
      </c>
      <c r="T280" s="146">
        <f t="shared" si="38"/>
        <v>0</v>
      </c>
      <c r="AR280" s="147" t="s">
        <v>1132</v>
      </c>
      <c r="AT280" s="147" t="s">
        <v>268</v>
      </c>
      <c r="AU280" s="147" t="s">
        <v>81</v>
      </c>
      <c r="AY280" s="13" t="s">
        <v>162</v>
      </c>
      <c r="BE280" s="148">
        <f t="shared" si="39"/>
        <v>0</v>
      </c>
      <c r="BF280" s="148">
        <f t="shared" si="40"/>
        <v>0</v>
      </c>
      <c r="BG280" s="148">
        <f t="shared" si="41"/>
        <v>0</v>
      </c>
      <c r="BH280" s="148">
        <f t="shared" si="42"/>
        <v>0</v>
      </c>
      <c r="BI280" s="148">
        <f t="shared" si="43"/>
        <v>0</v>
      </c>
      <c r="BJ280" s="13" t="s">
        <v>81</v>
      </c>
      <c r="BK280" s="148">
        <f t="shared" si="44"/>
        <v>0</v>
      </c>
      <c r="BL280" s="13" t="s">
        <v>278</v>
      </c>
      <c r="BM280" s="147" t="s">
        <v>1710</v>
      </c>
    </row>
    <row r="281" spans="2:65" s="1" customFormat="1" ht="24.2" customHeight="1" x14ac:dyDescent="0.2">
      <c r="B281" s="135"/>
      <c r="C281" s="149" t="s">
        <v>2293</v>
      </c>
      <c r="D281" s="149" t="s">
        <v>268</v>
      </c>
      <c r="E281" s="150" t="s">
        <v>2294</v>
      </c>
      <c r="F281" s="151" t="s">
        <v>2295</v>
      </c>
      <c r="G281" s="152" t="s">
        <v>266</v>
      </c>
      <c r="H281" s="153">
        <v>90</v>
      </c>
      <c r="I281" s="154"/>
      <c r="J281" s="154"/>
      <c r="K281" s="155"/>
      <c r="L281" s="156"/>
      <c r="M281" s="157" t="s">
        <v>1</v>
      </c>
      <c r="N281" s="158" t="s">
        <v>34</v>
      </c>
      <c r="O281" s="145">
        <v>0</v>
      </c>
      <c r="P281" s="145">
        <f t="shared" si="36"/>
        <v>0</v>
      </c>
      <c r="Q281" s="145">
        <v>0</v>
      </c>
      <c r="R281" s="145">
        <f t="shared" si="37"/>
        <v>0</v>
      </c>
      <c r="S281" s="145">
        <v>0</v>
      </c>
      <c r="T281" s="146">
        <f t="shared" si="38"/>
        <v>0</v>
      </c>
      <c r="AR281" s="147" t="s">
        <v>1132</v>
      </c>
      <c r="AT281" s="147" t="s">
        <v>268</v>
      </c>
      <c r="AU281" s="147" t="s">
        <v>81</v>
      </c>
      <c r="AY281" s="13" t="s">
        <v>162</v>
      </c>
      <c r="BE281" s="148">
        <f t="shared" si="39"/>
        <v>0</v>
      </c>
      <c r="BF281" s="148">
        <f t="shared" si="40"/>
        <v>0</v>
      </c>
      <c r="BG281" s="148">
        <f t="shared" si="41"/>
        <v>0</v>
      </c>
      <c r="BH281" s="148">
        <f t="shared" si="42"/>
        <v>0</v>
      </c>
      <c r="BI281" s="148">
        <f t="shared" si="43"/>
        <v>0</v>
      </c>
      <c r="BJ281" s="13" t="s">
        <v>81</v>
      </c>
      <c r="BK281" s="148">
        <f t="shared" si="44"/>
        <v>0</v>
      </c>
      <c r="BL281" s="13" t="s">
        <v>278</v>
      </c>
      <c r="BM281" s="147" t="s">
        <v>1711</v>
      </c>
    </row>
    <row r="282" spans="2:65" s="1" customFormat="1" ht="24.2" customHeight="1" x14ac:dyDescent="0.2">
      <c r="B282" s="135"/>
      <c r="C282" s="149" t="s">
        <v>642</v>
      </c>
      <c r="D282" s="149" t="s">
        <v>268</v>
      </c>
      <c r="E282" s="150" t="s">
        <v>2296</v>
      </c>
      <c r="F282" s="151" t="s">
        <v>2297</v>
      </c>
      <c r="G282" s="152" t="s">
        <v>266</v>
      </c>
      <c r="H282" s="153">
        <v>200</v>
      </c>
      <c r="I282" s="154"/>
      <c r="J282" s="154"/>
      <c r="K282" s="155"/>
      <c r="L282" s="156"/>
      <c r="M282" s="157" t="s">
        <v>1</v>
      </c>
      <c r="N282" s="158" t="s">
        <v>34</v>
      </c>
      <c r="O282" s="145">
        <v>0</v>
      </c>
      <c r="P282" s="145">
        <f t="shared" si="36"/>
        <v>0</v>
      </c>
      <c r="Q282" s="145">
        <v>0</v>
      </c>
      <c r="R282" s="145">
        <f t="shared" si="37"/>
        <v>0</v>
      </c>
      <c r="S282" s="145">
        <v>0</v>
      </c>
      <c r="T282" s="146">
        <f t="shared" si="38"/>
        <v>0</v>
      </c>
      <c r="AR282" s="147" t="s">
        <v>1132</v>
      </c>
      <c r="AT282" s="147" t="s">
        <v>268</v>
      </c>
      <c r="AU282" s="147" t="s">
        <v>81</v>
      </c>
      <c r="AY282" s="13" t="s">
        <v>162</v>
      </c>
      <c r="BE282" s="148">
        <f t="shared" si="39"/>
        <v>0</v>
      </c>
      <c r="BF282" s="148">
        <f t="shared" si="40"/>
        <v>0</v>
      </c>
      <c r="BG282" s="148">
        <f t="shared" si="41"/>
        <v>0</v>
      </c>
      <c r="BH282" s="148">
        <f t="shared" si="42"/>
        <v>0</v>
      </c>
      <c r="BI282" s="148">
        <f t="shared" si="43"/>
        <v>0</v>
      </c>
      <c r="BJ282" s="13" t="s">
        <v>81</v>
      </c>
      <c r="BK282" s="148">
        <f t="shared" si="44"/>
        <v>0</v>
      </c>
      <c r="BL282" s="13" t="s">
        <v>278</v>
      </c>
      <c r="BM282" s="147" t="s">
        <v>1712</v>
      </c>
    </row>
    <row r="283" spans="2:65" s="1" customFormat="1" ht="24.2" customHeight="1" x14ac:dyDescent="0.2">
      <c r="B283" s="135"/>
      <c r="C283" s="136" t="s">
        <v>2298</v>
      </c>
      <c r="D283" s="136" t="s">
        <v>164</v>
      </c>
      <c r="E283" s="137" t="s">
        <v>2299</v>
      </c>
      <c r="F283" s="138" t="s">
        <v>2300</v>
      </c>
      <c r="G283" s="139" t="s">
        <v>266</v>
      </c>
      <c r="H283" s="140">
        <v>6</v>
      </c>
      <c r="I283" s="141"/>
      <c r="J283" s="141"/>
      <c r="K283" s="142"/>
      <c r="L283" s="25"/>
      <c r="M283" s="143" t="s">
        <v>1</v>
      </c>
      <c r="N283" s="144" t="s">
        <v>34</v>
      </c>
      <c r="O283" s="145">
        <v>0</v>
      </c>
      <c r="P283" s="145">
        <f t="shared" si="36"/>
        <v>0</v>
      </c>
      <c r="Q283" s="145">
        <v>0</v>
      </c>
      <c r="R283" s="145">
        <f t="shared" si="37"/>
        <v>0</v>
      </c>
      <c r="S283" s="145">
        <v>0</v>
      </c>
      <c r="T283" s="146">
        <f t="shared" si="38"/>
        <v>0</v>
      </c>
      <c r="AR283" s="147" t="s">
        <v>278</v>
      </c>
      <c r="AT283" s="147" t="s">
        <v>164</v>
      </c>
      <c r="AU283" s="147" t="s">
        <v>81</v>
      </c>
      <c r="AY283" s="13" t="s">
        <v>162</v>
      </c>
      <c r="BE283" s="148">
        <f t="shared" si="39"/>
        <v>0</v>
      </c>
      <c r="BF283" s="148">
        <f t="shared" si="40"/>
        <v>0</v>
      </c>
      <c r="BG283" s="148">
        <f t="shared" si="41"/>
        <v>0</v>
      </c>
      <c r="BH283" s="148">
        <f t="shared" si="42"/>
        <v>0</v>
      </c>
      <c r="BI283" s="148">
        <f t="shared" si="43"/>
        <v>0</v>
      </c>
      <c r="BJ283" s="13" t="s">
        <v>81</v>
      </c>
      <c r="BK283" s="148">
        <f t="shared" si="44"/>
        <v>0</v>
      </c>
      <c r="BL283" s="13" t="s">
        <v>278</v>
      </c>
      <c r="BM283" s="147" t="s">
        <v>1713</v>
      </c>
    </row>
    <row r="284" spans="2:65" s="1" customFormat="1" ht="21.75" customHeight="1" x14ac:dyDescent="0.2">
      <c r="B284" s="135"/>
      <c r="C284" s="149" t="s">
        <v>645</v>
      </c>
      <c r="D284" s="149" t="s">
        <v>268</v>
      </c>
      <c r="E284" s="150" t="s">
        <v>2301</v>
      </c>
      <c r="F284" s="151" t="s">
        <v>2302</v>
      </c>
      <c r="G284" s="152" t="s">
        <v>266</v>
      </c>
      <c r="H284" s="153">
        <v>6</v>
      </c>
      <c r="I284" s="154"/>
      <c r="J284" s="154"/>
      <c r="K284" s="155"/>
      <c r="L284" s="156"/>
      <c r="M284" s="157" t="s">
        <v>1</v>
      </c>
      <c r="N284" s="158" t="s">
        <v>34</v>
      </c>
      <c r="O284" s="145">
        <v>0</v>
      </c>
      <c r="P284" s="145">
        <f t="shared" si="36"/>
        <v>0</v>
      </c>
      <c r="Q284" s="145">
        <v>0</v>
      </c>
      <c r="R284" s="145">
        <f t="shared" si="37"/>
        <v>0</v>
      </c>
      <c r="S284" s="145">
        <v>0</v>
      </c>
      <c r="T284" s="146">
        <f t="shared" si="38"/>
        <v>0</v>
      </c>
      <c r="AR284" s="147" t="s">
        <v>1132</v>
      </c>
      <c r="AT284" s="147" t="s">
        <v>268</v>
      </c>
      <c r="AU284" s="147" t="s">
        <v>81</v>
      </c>
      <c r="AY284" s="13" t="s">
        <v>162</v>
      </c>
      <c r="BE284" s="148">
        <f t="shared" si="39"/>
        <v>0</v>
      </c>
      <c r="BF284" s="148">
        <f t="shared" si="40"/>
        <v>0</v>
      </c>
      <c r="BG284" s="148">
        <f t="shared" si="41"/>
        <v>0</v>
      </c>
      <c r="BH284" s="148">
        <f t="shared" si="42"/>
        <v>0</v>
      </c>
      <c r="BI284" s="148">
        <f t="shared" si="43"/>
        <v>0</v>
      </c>
      <c r="BJ284" s="13" t="s">
        <v>81</v>
      </c>
      <c r="BK284" s="148">
        <f t="shared" si="44"/>
        <v>0</v>
      </c>
      <c r="BL284" s="13" t="s">
        <v>278</v>
      </c>
      <c r="BM284" s="147" t="s">
        <v>1714</v>
      </c>
    </row>
    <row r="285" spans="2:65" s="1" customFormat="1" ht="24.2" customHeight="1" x14ac:dyDescent="0.2">
      <c r="B285" s="135"/>
      <c r="C285" s="136" t="s">
        <v>2303</v>
      </c>
      <c r="D285" s="136" t="s">
        <v>164</v>
      </c>
      <c r="E285" s="137" t="s">
        <v>2304</v>
      </c>
      <c r="F285" s="138" t="s">
        <v>2305</v>
      </c>
      <c r="G285" s="139" t="s">
        <v>266</v>
      </c>
      <c r="H285" s="140">
        <v>6</v>
      </c>
      <c r="I285" s="141"/>
      <c r="J285" s="141"/>
      <c r="K285" s="142"/>
      <c r="L285" s="25"/>
      <c r="M285" s="143" t="s">
        <v>1</v>
      </c>
      <c r="N285" s="144" t="s">
        <v>34</v>
      </c>
      <c r="O285" s="145">
        <v>0</v>
      </c>
      <c r="P285" s="145">
        <f t="shared" si="36"/>
        <v>0</v>
      </c>
      <c r="Q285" s="145">
        <v>0</v>
      </c>
      <c r="R285" s="145">
        <f t="shared" si="37"/>
        <v>0</v>
      </c>
      <c r="S285" s="145">
        <v>0</v>
      </c>
      <c r="T285" s="146">
        <f t="shared" si="38"/>
        <v>0</v>
      </c>
      <c r="AR285" s="147" t="s">
        <v>278</v>
      </c>
      <c r="AT285" s="147" t="s">
        <v>164</v>
      </c>
      <c r="AU285" s="147" t="s">
        <v>81</v>
      </c>
      <c r="AY285" s="13" t="s">
        <v>162</v>
      </c>
      <c r="BE285" s="148">
        <f t="shared" si="39"/>
        <v>0</v>
      </c>
      <c r="BF285" s="148">
        <f t="shared" si="40"/>
        <v>0</v>
      </c>
      <c r="BG285" s="148">
        <f t="shared" si="41"/>
        <v>0</v>
      </c>
      <c r="BH285" s="148">
        <f t="shared" si="42"/>
        <v>0</v>
      </c>
      <c r="BI285" s="148">
        <f t="shared" si="43"/>
        <v>0</v>
      </c>
      <c r="BJ285" s="13" t="s">
        <v>81</v>
      </c>
      <c r="BK285" s="148">
        <f t="shared" si="44"/>
        <v>0</v>
      </c>
      <c r="BL285" s="13" t="s">
        <v>278</v>
      </c>
      <c r="BM285" s="147" t="s">
        <v>1716</v>
      </c>
    </row>
    <row r="286" spans="2:65" s="1" customFormat="1" ht="24.2" customHeight="1" x14ac:dyDescent="0.2">
      <c r="B286" s="135"/>
      <c r="C286" s="149" t="s">
        <v>649</v>
      </c>
      <c r="D286" s="149" t="s">
        <v>268</v>
      </c>
      <c r="E286" s="150" t="s">
        <v>2306</v>
      </c>
      <c r="F286" s="151" t="s">
        <v>2307</v>
      </c>
      <c r="G286" s="152" t="s">
        <v>266</v>
      </c>
      <c r="H286" s="153">
        <v>6</v>
      </c>
      <c r="I286" s="154"/>
      <c r="J286" s="154"/>
      <c r="K286" s="155"/>
      <c r="L286" s="156"/>
      <c r="M286" s="157" t="s">
        <v>1</v>
      </c>
      <c r="N286" s="158" t="s">
        <v>34</v>
      </c>
      <c r="O286" s="145">
        <v>0</v>
      </c>
      <c r="P286" s="145">
        <f t="shared" si="36"/>
        <v>0</v>
      </c>
      <c r="Q286" s="145">
        <v>0</v>
      </c>
      <c r="R286" s="145">
        <f t="shared" si="37"/>
        <v>0</v>
      </c>
      <c r="S286" s="145">
        <v>0</v>
      </c>
      <c r="T286" s="146">
        <f t="shared" si="38"/>
        <v>0</v>
      </c>
      <c r="AR286" s="147" t="s">
        <v>1132</v>
      </c>
      <c r="AT286" s="147" t="s">
        <v>268</v>
      </c>
      <c r="AU286" s="147" t="s">
        <v>81</v>
      </c>
      <c r="AY286" s="13" t="s">
        <v>162</v>
      </c>
      <c r="BE286" s="148">
        <f t="shared" si="39"/>
        <v>0</v>
      </c>
      <c r="BF286" s="148">
        <f t="shared" si="40"/>
        <v>0</v>
      </c>
      <c r="BG286" s="148">
        <f t="shared" si="41"/>
        <v>0</v>
      </c>
      <c r="BH286" s="148">
        <f t="shared" si="42"/>
        <v>0</v>
      </c>
      <c r="BI286" s="148">
        <f t="shared" si="43"/>
        <v>0</v>
      </c>
      <c r="BJ286" s="13" t="s">
        <v>81</v>
      </c>
      <c r="BK286" s="148">
        <f t="shared" si="44"/>
        <v>0</v>
      </c>
      <c r="BL286" s="13" t="s">
        <v>278</v>
      </c>
      <c r="BM286" s="147" t="s">
        <v>1717</v>
      </c>
    </row>
    <row r="287" spans="2:65" s="1" customFormat="1" ht="16.5" customHeight="1" x14ac:dyDescent="0.2">
      <c r="B287" s="135"/>
      <c r="C287" s="149" t="s">
        <v>2308</v>
      </c>
      <c r="D287" s="149" t="s">
        <v>268</v>
      </c>
      <c r="E287" s="150" t="s">
        <v>2309</v>
      </c>
      <c r="F287" s="151" t="s">
        <v>2310</v>
      </c>
      <c r="G287" s="152" t="s">
        <v>266</v>
      </c>
      <c r="H287" s="153">
        <v>6</v>
      </c>
      <c r="I287" s="154"/>
      <c r="J287" s="154"/>
      <c r="K287" s="155"/>
      <c r="L287" s="156"/>
      <c r="M287" s="157" t="s">
        <v>1</v>
      </c>
      <c r="N287" s="158" t="s">
        <v>34</v>
      </c>
      <c r="O287" s="145">
        <v>0</v>
      </c>
      <c r="P287" s="145">
        <f t="shared" si="36"/>
        <v>0</v>
      </c>
      <c r="Q287" s="145">
        <v>0</v>
      </c>
      <c r="R287" s="145">
        <f t="shared" si="37"/>
        <v>0</v>
      </c>
      <c r="S287" s="145">
        <v>0</v>
      </c>
      <c r="T287" s="146">
        <f t="shared" si="38"/>
        <v>0</v>
      </c>
      <c r="AR287" s="147" t="s">
        <v>1132</v>
      </c>
      <c r="AT287" s="147" t="s">
        <v>268</v>
      </c>
      <c r="AU287" s="147" t="s">
        <v>81</v>
      </c>
      <c r="AY287" s="13" t="s">
        <v>162</v>
      </c>
      <c r="BE287" s="148">
        <f t="shared" si="39"/>
        <v>0</v>
      </c>
      <c r="BF287" s="148">
        <f t="shared" si="40"/>
        <v>0</v>
      </c>
      <c r="BG287" s="148">
        <f t="shared" si="41"/>
        <v>0</v>
      </c>
      <c r="BH287" s="148">
        <f t="shared" si="42"/>
        <v>0</v>
      </c>
      <c r="BI287" s="148">
        <f t="shared" si="43"/>
        <v>0</v>
      </c>
      <c r="BJ287" s="13" t="s">
        <v>81</v>
      </c>
      <c r="BK287" s="148">
        <f t="shared" si="44"/>
        <v>0</v>
      </c>
      <c r="BL287" s="13" t="s">
        <v>278</v>
      </c>
      <c r="BM287" s="147" t="s">
        <v>1718</v>
      </c>
    </row>
    <row r="288" spans="2:65" s="1" customFormat="1" ht="16.5" customHeight="1" x14ac:dyDescent="0.2">
      <c r="B288" s="135"/>
      <c r="C288" s="136" t="s">
        <v>652</v>
      </c>
      <c r="D288" s="136" t="s">
        <v>164</v>
      </c>
      <c r="E288" s="137" t="s">
        <v>2311</v>
      </c>
      <c r="F288" s="138" t="s">
        <v>2312</v>
      </c>
      <c r="G288" s="139" t="s">
        <v>266</v>
      </c>
      <c r="H288" s="140">
        <v>90</v>
      </c>
      <c r="I288" s="141"/>
      <c r="J288" s="141"/>
      <c r="K288" s="142"/>
      <c r="L288" s="25"/>
      <c r="M288" s="143" t="s">
        <v>1</v>
      </c>
      <c r="N288" s="144" t="s">
        <v>34</v>
      </c>
      <c r="O288" s="145">
        <v>0</v>
      </c>
      <c r="P288" s="145">
        <f t="shared" si="36"/>
        <v>0</v>
      </c>
      <c r="Q288" s="145">
        <v>0</v>
      </c>
      <c r="R288" s="145">
        <f t="shared" si="37"/>
        <v>0</v>
      </c>
      <c r="S288" s="145">
        <v>0</v>
      </c>
      <c r="T288" s="146">
        <f t="shared" si="38"/>
        <v>0</v>
      </c>
      <c r="AR288" s="147" t="s">
        <v>278</v>
      </c>
      <c r="AT288" s="147" t="s">
        <v>164</v>
      </c>
      <c r="AU288" s="147" t="s">
        <v>81</v>
      </c>
      <c r="AY288" s="13" t="s">
        <v>162</v>
      </c>
      <c r="BE288" s="148">
        <f t="shared" si="39"/>
        <v>0</v>
      </c>
      <c r="BF288" s="148">
        <f t="shared" si="40"/>
        <v>0</v>
      </c>
      <c r="BG288" s="148">
        <f t="shared" si="41"/>
        <v>0</v>
      </c>
      <c r="BH288" s="148">
        <f t="shared" si="42"/>
        <v>0</v>
      </c>
      <c r="BI288" s="148">
        <f t="shared" si="43"/>
        <v>0</v>
      </c>
      <c r="BJ288" s="13" t="s">
        <v>81</v>
      </c>
      <c r="BK288" s="148">
        <f t="shared" si="44"/>
        <v>0</v>
      </c>
      <c r="BL288" s="13" t="s">
        <v>278</v>
      </c>
      <c r="BM288" s="147" t="s">
        <v>1719</v>
      </c>
    </row>
    <row r="289" spans="2:65" s="1" customFormat="1" ht="24.2" customHeight="1" x14ac:dyDescent="0.2">
      <c r="B289" s="135"/>
      <c r="C289" s="149" t="s">
        <v>2313</v>
      </c>
      <c r="D289" s="149" t="s">
        <v>268</v>
      </c>
      <c r="E289" s="150" t="s">
        <v>2314</v>
      </c>
      <c r="F289" s="151" t="s">
        <v>2315</v>
      </c>
      <c r="G289" s="152" t="s">
        <v>266</v>
      </c>
      <c r="H289" s="153">
        <v>90</v>
      </c>
      <c r="I289" s="154"/>
      <c r="J289" s="154"/>
      <c r="K289" s="155"/>
      <c r="L289" s="156"/>
      <c r="M289" s="157" t="s">
        <v>1</v>
      </c>
      <c r="N289" s="158" t="s">
        <v>34</v>
      </c>
      <c r="O289" s="145">
        <v>0</v>
      </c>
      <c r="P289" s="145">
        <f t="shared" si="36"/>
        <v>0</v>
      </c>
      <c r="Q289" s="145">
        <v>0</v>
      </c>
      <c r="R289" s="145">
        <f t="shared" si="37"/>
        <v>0</v>
      </c>
      <c r="S289" s="145">
        <v>0</v>
      </c>
      <c r="T289" s="146">
        <f t="shared" si="38"/>
        <v>0</v>
      </c>
      <c r="AR289" s="147" t="s">
        <v>1132</v>
      </c>
      <c r="AT289" s="147" t="s">
        <v>268</v>
      </c>
      <c r="AU289" s="147" t="s">
        <v>81</v>
      </c>
      <c r="AY289" s="13" t="s">
        <v>162</v>
      </c>
      <c r="BE289" s="148">
        <f t="shared" si="39"/>
        <v>0</v>
      </c>
      <c r="BF289" s="148">
        <f t="shared" si="40"/>
        <v>0</v>
      </c>
      <c r="BG289" s="148">
        <f t="shared" si="41"/>
        <v>0</v>
      </c>
      <c r="BH289" s="148">
        <f t="shared" si="42"/>
        <v>0</v>
      </c>
      <c r="BI289" s="148">
        <f t="shared" si="43"/>
        <v>0</v>
      </c>
      <c r="BJ289" s="13" t="s">
        <v>81</v>
      </c>
      <c r="BK289" s="148">
        <f t="shared" si="44"/>
        <v>0</v>
      </c>
      <c r="BL289" s="13" t="s">
        <v>278</v>
      </c>
      <c r="BM289" s="147" t="s">
        <v>1720</v>
      </c>
    </row>
    <row r="290" spans="2:65" s="1" customFormat="1" ht="16.5" customHeight="1" x14ac:dyDescent="0.2">
      <c r="B290" s="135"/>
      <c r="C290" s="136" t="s">
        <v>656</v>
      </c>
      <c r="D290" s="136" t="s">
        <v>164</v>
      </c>
      <c r="E290" s="137" t="s">
        <v>2316</v>
      </c>
      <c r="F290" s="138" t="s">
        <v>2317</v>
      </c>
      <c r="G290" s="139" t="s">
        <v>266</v>
      </c>
      <c r="H290" s="140">
        <v>20</v>
      </c>
      <c r="I290" s="141"/>
      <c r="J290" s="141"/>
      <c r="K290" s="142"/>
      <c r="L290" s="25"/>
      <c r="M290" s="143" t="s">
        <v>1</v>
      </c>
      <c r="N290" s="144" t="s">
        <v>34</v>
      </c>
      <c r="O290" s="145">
        <v>0</v>
      </c>
      <c r="P290" s="145">
        <f t="shared" si="36"/>
        <v>0</v>
      </c>
      <c r="Q290" s="145">
        <v>0</v>
      </c>
      <c r="R290" s="145">
        <f t="shared" si="37"/>
        <v>0</v>
      </c>
      <c r="S290" s="145">
        <v>0</v>
      </c>
      <c r="T290" s="146">
        <f t="shared" si="38"/>
        <v>0</v>
      </c>
      <c r="AR290" s="147" t="s">
        <v>278</v>
      </c>
      <c r="AT290" s="147" t="s">
        <v>164</v>
      </c>
      <c r="AU290" s="147" t="s">
        <v>81</v>
      </c>
      <c r="AY290" s="13" t="s">
        <v>162</v>
      </c>
      <c r="BE290" s="148">
        <f t="shared" si="39"/>
        <v>0</v>
      </c>
      <c r="BF290" s="148">
        <f t="shared" si="40"/>
        <v>0</v>
      </c>
      <c r="BG290" s="148">
        <f t="shared" si="41"/>
        <v>0</v>
      </c>
      <c r="BH290" s="148">
        <f t="shared" si="42"/>
        <v>0</v>
      </c>
      <c r="BI290" s="148">
        <f t="shared" si="43"/>
        <v>0</v>
      </c>
      <c r="BJ290" s="13" t="s">
        <v>81</v>
      </c>
      <c r="BK290" s="148">
        <f t="shared" si="44"/>
        <v>0</v>
      </c>
      <c r="BL290" s="13" t="s">
        <v>278</v>
      </c>
      <c r="BM290" s="147" t="s">
        <v>1721</v>
      </c>
    </row>
    <row r="291" spans="2:65" s="1" customFormat="1" ht="21.75" customHeight="1" x14ac:dyDescent="0.2">
      <c r="B291" s="135"/>
      <c r="C291" s="149" t="s">
        <v>2318</v>
      </c>
      <c r="D291" s="149" t="s">
        <v>268</v>
      </c>
      <c r="E291" s="150" t="s">
        <v>2319</v>
      </c>
      <c r="F291" s="151" t="s">
        <v>2320</v>
      </c>
      <c r="G291" s="152" t="s">
        <v>266</v>
      </c>
      <c r="H291" s="153">
        <v>20</v>
      </c>
      <c r="I291" s="154"/>
      <c r="J291" s="154"/>
      <c r="K291" s="155"/>
      <c r="L291" s="156"/>
      <c r="M291" s="157" t="s">
        <v>1</v>
      </c>
      <c r="N291" s="158" t="s">
        <v>34</v>
      </c>
      <c r="O291" s="145">
        <v>0</v>
      </c>
      <c r="P291" s="145">
        <f t="shared" si="36"/>
        <v>0</v>
      </c>
      <c r="Q291" s="145">
        <v>0</v>
      </c>
      <c r="R291" s="145">
        <f t="shared" si="37"/>
        <v>0</v>
      </c>
      <c r="S291" s="145">
        <v>0</v>
      </c>
      <c r="T291" s="146">
        <f t="shared" si="38"/>
        <v>0</v>
      </c>
      <c r="AR291" s="147" t="s">
        <v>1132</v>
      </c>
      <c r="AT291" s="147" t="s">
        <v>268</v>
      </c>
      <c r="AU291" s="147" t="s">
        <v>81</v>
      </c>
      <c r="AY291" s="13" t="s">
        <v>162</v>
      </c>
      <c r="BE291" s="148">
        <f t="shared" si="39"/>
        <v>0</v>
      </c>
      <c r="BF291" s="148">
        <f t="shared" si="40"/>
        <v>0</v>
      </c>
      <c r="BG291" s="148">
        <f t="shared" si="41"/>
        <v>0</v>
      </c>
      <c r="BH291" s="148">
        <f t="shared" si="42"/>
        <v>0</v>
      </c>
      <c r="BI291" s="148">
        <f t="shared" si="43"/>
        <v>0</v>
      </c>
      <c r="BJ291" s="13" t="s">
        <v>81</v>
      </c>
      <c r="BK291" s="148">
        <f t="shared" si="44"/>
        <v>0</v>
      </c>
      <c r="BL291" s="13" t="s">
        <v>278</v>
      </c>
      <c r="BM291" s="147" t="s">
        <v>1722</v>
      </c>
    </row>
    <row r="292" spans="2:65" s="1" customFormat="1" ht="16.5" customHeight="1" x14ac:dyDescent="0.2">
      <c r="B292" s="135"/>
      <c r="C292" s="136" t="s">
        <v>659</v>
      </c>
      <c r="D292" s="136" t="s">
        <v>164</v>
      </c>
      <c r="E292" s="137" t="s">
        <v>2321</v>
      </c>
      <c r="F292" s="138" t="s">
        <v>2322</v>
      </c>
      <c r="G292" s="139" t="s">
        <v>266</v>
      </c>
      <c r="H292" s="140">
        <v>12</v>
      </c>
      <c r="I292" s="141"/>
      <c r="J292" s="141"/>
      <c r="K292" s="142"/>
      <c r="L292" s="25"/>
      <c r="M292" s="143" t="s">
        <v>1</v>
      </c>
      <c r="N292" s="144" t="s">
        <v>34</v>
      </c>
      <c r="O292" s="145">
        <v>0</v>
      </c>
      <c r="P292" s="145">
        <f t="shared" si="36"/>
        <v>0</v>
      </c>
      <c r="Q292" s="145">
        <v>0</v>
      </c>
      <c r="R292" s="145">
        <f t="shared" si="37"/>
        <v>0</v>
      </c>
      <c r="S292" s="145">
        <v>0</v>
      </c>
      <c r="T292" s="146">
        <f t="shared" si="38"/>
        <v>0</v>
      </c>
      <c r="AR292" s="147" t="s">
        <v>278</v>
      </c>
      <c r="AT292" s="147" t="s">
        <v>164</v>
      </c>
      <c r="AU292" s="147" t="s">
        <v>81</v>
      </c>
      <c r="AY292" s="13" t="s">
        <v>162</v>
      </c>
      <c r="BE292" s="148">
        <f t="shared" si="39"/>
        <v>0</v>
      </c>
      <c r="BF292" s="148">
        <f t="shared" si="40"/>
        <v>0</v>
      </c>
      <c r="BG292" s="148">
        <f t="shared" si="41"/>
        <v>0</v>
      </c>
      <c r="BH292" s="148">
        <f t="shared" si="42"/>
        <v>0</v>
      </c>
      <c r="BI292" s="148">
        <f t="shared" si="43"/>
        <v>0</v>
      </c>
      <c r="BJ292" s="13" t="s">
        <v>81</v>
      </c>
      <c r="BK292" s="148">
        <f t="shared" si="44"/>
        <v>0</v>
      </c>
      <c r="BL292" s="13" t="s">
        <v>278</v>
      </c>
      <c r="BM292" s="147" t="s">
        <v>1723</v>
      </c>
    </row>
    <row r="293" spans="2:65" s="1" customFormat="1" ht="16.5" customHeight="1" x14ac:dyDescent="0.2">
      <c r="B293" s="135"/>
      <c r="C293" s="149" t="s">
        <v>2323</v>
      </c>
      <c r="D293" s="149" t="s">
        <v>268</v>
      </c>
      <c r="E293" s="150" t="s">
        <v>2324</v>
      </c>
      <c r="F293" s="151" t="s">
        <v>2325</v>
      </c>
      <c r="G293" s="152" t="s">
        <v>266</v>
      </c>
      <c r="H293" s="153">
        <v>12</v>
      </c>
      <c r="I293" s="154"/>
      <c r="J293" s="154"/>
      <c r="K293" s="155"/>
      <c r="L293" s="156"/>
      <c r="M293" s="157" t="s">
        <v>1</v>
      </c>
      <c r="N293" s="158" t="s">
        <v>34</v>
      </c>
      <c r="O293" s="145">
        <v>0</v>
      </c>
      <c r="P293" s="145">
        <f t="shared" si="36"/>
        <v>0</v>
      </c>
      <c r="Q293" s="145">
        <v>0</v>
      </c>
      <c r="R293" s="145">
        <f t="shared" si="37"/>
        <v>0</v>
      </c>
      <c r="S293" s="145">
        <v>0</v>
      </c>
      <c r="T293" s="146">
        <f t="shared" si="38"/>
        <v>0</v>
      </c>
      <c r="AR293" s="147" t="s">
        <v>1132</v>
      </c>
      <c r="AT293" s="147" t="s">
        <v>268</v>
      </c>
      <c r="AU293" s="147" t="s">
        <v>81</v>
      </c>
      <c r="AY293" s="13" t="s">
        <v>162</v>
      </c>
      <c r="BE293" s="148">
        <f t="shared" si="39"/>
        <v>0</v>
      </c>
      <c r="BF293" s="148">
        <f t="shared" si="40"/>
        <v>0</v>
      </c>
      <c r="BG293" s="148">
        <f t="shared" si="41"/>
        <v>0</v>
      </c>
      <c r="BH293" s="148">
        <f t="shared" si="42"/>
        <v>0</v>
      </c>
      <c r="BI293" s="148">
        <f t="shared" si="43"/>
        <v>0</v>
      </c>
      <c r="BJ293" s="13" t="s">
        <v>81</v>
      </c>
      <c r="BK293" s="148">
        <f t="shared" si="44"/>
        <v>0</v>
      </c>
      <c r="BL293" s="13" t="s">
        <v>278</v>
      </c>
      <c r="BM293" s="147" t="s">
        <v>1724</v>
      </c>
    </row>
    <row r="294" spans="2:65" s="1" customFormat="1" ht="21.75" customHeight="1" x14ac:dyDescent="0.2">
      <c r="B294" s="135"/>
      <c r="C294" s="136" t="s">
        <v>663</v>
      </c>
      <c r="D294" s="136" t="s">
        <v>164</v>
      </c>
      <c r="E294" s="137" t="s">
        <v>2326</v>
      </c>
      <c r="F294" s="138" t="s">
        <v>2327</v>
      </c>
      <c r="G294" s="139" t="s">
        <v>266</v>
      </c>
      <c r="H294" s="140">
        <v>10</v>
      </c>
      <c r="I294" s="141"/>
      <c r="J294" s="141"/>
      <c r="K294" s="142"/>
      <c r="L294" s="25"/>
      <c r="M294" s="143" t="s">
        <v>1</v>
      </c>
      <c r="N294" s="144" t="s">
        <v>34</v>
      </c>
      <c r="O294" s="145">
        <v>0</v>
      </c>
      <c r="P294" s="145">
        <f t="shared" si="36"/>
        <v>0</v>
      </c>
      <c r="Q294" s="145">
        <v>0</v>
      </c>
      <c r="R294" s="145">
        <f t="shared" si="37"/>
        <v>0</v>
      </c>
      <c r="S294" s="145">
        <v>0</v>
      </c>
      <c r="T294" s="146">
        <f t="shared" si="38"/>
        <v>0</v>
      </c>
      <c r="AR294" s="147" t="s">
        <v>278</v>
      </c>
      <c r="AT294" s="147" t="s">
        <v>164</v>
      </c>
      <c r="AU294" s="147" t="s">
        <v>81</v>
      </c>
      <c r="AY294" s="13" t="s">
        <v>162</v>
      </c>
      <c r="BE294" s="148">
        <f t="shared" si="39"/>
        <v>0</v>
      </c>
      <c r="BF294" s="148">
        <f t="shared" si="40"/>
        <v>0</v>
      </c>
      <c r="BG294" s="148">
        <f t="shared" si="41"/>
        <v>0</v>
      </c>
      <c r="BH294" s="148">
        <f t="shared" si="42"/>
        <v>0</v>
      </c>
      <c r="BI294" s="148">
        <f t="shared" si="43"/>
        <v>0</v>
      </c>
      <c r="BJ294" s="13" t="s">
        <v>81</v>
      </c>
      <c r="BK294" s="148">
        <f t="shared" si="44"/>
        <v>0</v>
      </c>
      <c r="BL294" s="13" t="s">
        <v>278</v>
      </c>
      <c r="BM294" s="147" t="s">
        <v>1725</v>
      </c>
    </row>
    <row r="295" spans="2:65" s="1" customFormat="1" ht="21.75" customHeight="1" x14ac:dyDescent="0.2">
      <c r="B295" s="135"/>
      <c r="C295" s="136" t="s">
        <v>2328</v>
      </c>
      <c r="D295" s="136" t="s">
        <v>164</v>
      </c>
      <c r="E295" s="137" t="s">
        <v>2329</v>
      </c>
      <c r="F295" s="138" t="s">
        <v>2330</v>
      </c>
      <c r="G295" s="139" t="s">
        <v>218</v>
      </c>
      <c r="H295" s="140">
        <v>9200</v>
      </c>
      <c r="I295" s="141"/>
      <c r="J295" s="141"/>
      <c r="K295" s="142"/>
      <c r="L295" s="25"/>
      <c r="M295" s="143" t="s">
        <v>1</v>
      </c>
      <c r="N295" s="144" t="s">
        <v>34</v>
      </c>
      <c r="O295" s="145">
        <v>0</v>
      </c>
      <c r="P295" s="145">
        <f t="shared" si="36"/>
        <v>0</v>
      </c>
      <c r="Q295" s="145">
        <v>0</v>
      </c>
      <c r="R295" s="145">
        <f t="shared" si="37"/>
        <v>0</v>
      </c>
      <c r="S295" s="145">
        <v>0</v>
      </c>
      <c r="T295" s="146">
        <f t="shared" si="38"/>
        <v>0</v>
      </c>
      <c r="AR295" s="147" t="s">
        <v>278</v>
      </c>
      <c r="AT295" s="147" t="s">
        <v>164</v>
      </c>
      <c r="AU295" s="147" t="s">
        <v>81</v>
      </c>
      <c r="AY295" s="13" t="s">
        <v>162</v>
      </c>
      <c r="BE295" s="148">
        <f t="shared" si="39"/>
        <v>0</v>
      </c>
      <c r="BF295" s="148">
        <f t="shared" si="40"/>
        <v>0</v>
      </c>
      <c r="BG295" s="148">
        <f t="shared" si="41"/>
        <v>0</v>
      </c>
      <c r="BH295" s="148">
        <f t="shared" si="42"/>
        <v>0</v>
      </c>
      <c r="BI295" s="148">
        <f t="shared" si="43"/>
        <v>0</v>
      </c>
      <c r="BJ295" s="13" t="s">
        <v>81</v>
      </c>
      <c r="BK295" s="148">
        <f t="shared" si="44"/>
        <v>0</v>
      </c>
      <c r="BL295" s="13" t="s">
        <v>278</v>
      </c>
      <c r="BM295" s="147" t="s">
        <v>1726</v>
      </c>
    </row>
    <row r="296" spans="2:65" s="1" customFormat="1" ht="16.5" customHeight="1" x14ac:dyDescent="0.2">
      <c r="B296" s="135"/>
      <c r="C296" s="149" t="s">
        <v>666</v>
      </c>
      <c r="D296" s="149" t="s">
        <v>268</v>
      </c>
      <c r="E296" s="150" t="s">
        <v>2331</v>
      </c>
      <c r="F296" s="151" t="s">
        <v>2332</v>
      </c>
      <c r="G296" s="152" t="s">
        <v>218</v>
      </c>
      <c r="H296" s="153">
        <v>9200</v>
      </c>
      <c r="I296" s="154"/>
      <c r="J296" s="154"/>
      <c r="K296" s="155"/>
      <c r="L296" s="156"/>
      <c r="M296" s="157" t="s">
        <v>1</v>
      </c>
      <c r="N296" s="158" t="s">
        <v>34</v>
      </c>
      <c r="O296" s="145">
        <v>0</v>
      </c>
      <c r="P296" s="145">
        <f t="shared" ref="P296:P327" si="45">O296*H296</f>
        <v>0</v>
      </c>
      <c r="Q296" s="145">
        <v>0</v>
      </c>
      <c r="R296" s="145">
        <f t="shared" ref="R296:R327" si="46">Q296*H296</f>
        <v>0</v>
      </c>
      <c r="S296" s="145">
        <v>0</v>
      </c>
      <c r="T296" s="146">
        <f t="shared" ref="T296:T327" si="47">S296*H296</f>
        <v>0</v>
      </c>
      <c r="AR296" s="147" t="s">
        <v>1132</v>
      </c>
      <c r="AT296" s="147" t="s">
        <v>268</v>
      </c>
      <c r="AU296" s="147" t="s">
        <v>81</v>
      </c>
      <c r="AY296" s="13" t="s">
        <v>162</v>
      </c>
      <c r="BE296" s="148">
        <f t="shared" ref="BE296:BE331" si="48">IF(N296="základná",J296,0)</f>
        <v>0</v>
      </c>
      <c r="BF296" s="148">
        <f t="shared" ref="BF296:BF331" si="49">IF(N296="znížená",J296,0)</f>
        <v>0</v>
      </c>
      <c r="BG296" s="148">
        <f t="shared" ref="BG296:BG331" si="50">IF(N296="zákl. prenesená",J296,0)</f>
        <v>0</v>
      </c>
      <c r="BH296" s="148">
        <f t="shared" ref="BH296:BH331" si="51">IF(N296="zníž. prenesená",J296,0)</f>
        <v>0</v>
      </c>
      <c r="BI296" s="148">
        <f t="shared" ref="BI296:BI331" si="52">IF(N296="nulová",J296,0)</f>
        <v>0</v>
      </c>
      <c r="BJ296" s="13" t="s">
        <v>81</v>
      </c>
      <c r="BK296" s="148">
        <f t="shared" ref="BK296:BK331" si="53">ROUND(I296*H296,2)</f>
        <v>0</v>
      </c>
      <c r="BL296" s="13" t="s">
        <v>278</v>
      </c>
      <c r="BM296" s="147" t="s">
        <v>1727</v>
      </c>
    </row>
    <row r="297" spans="2:65" s="1" customFormat="1" ht="21.75" customHeight="1" x14ac:dyDescent="0.2">
      <c r="B297" s="135"/>
      <c r="C297" s="136" t="s">
        <v>2333</v>
      </c>
      <c r="D297" s="136" t="s">
        <v>164</v>
      </c>
      <c r="E297" s="137" t="s">
        <v>2334</v>
      </c>
      <c r="F297" s="138" t="s">
        <v>2335</v>
      </c>
      <c r="G297" s="139" t="s">
        <v>218</v>
      </c>
      <c r="H297" s="140">
        <v>9300</v>
      </c>
      <c r="I297" s="141"/>
      <c r="J297" s="141"/>
      <c r="K297" s="142"/>
      <c r="L297" s="25"/>
      <c r="M297" s="143" t="s">
        <v>1</v>
      </c>
      <c r="N297" s="144" t="s">
        <v>34</v>
      </c>
      <c r="O297" s="145">
        <v>0</v>
      </c>
      <c r="P297" s="145">
        <f t="shared" si="45"/>
        <v>0</v>
      </c>
      <c r="Q297" s="145">
        <v>0</v>
      </c>
      <c r="R297" s="145">
        <f t="shared" si="46"/>
        <v>0</v>
      </c>
      <c r="S297" s="145">
        <v>0</v>
      </c>
      <c r="T297" s="146">
        <f t="shared" si="47"/>
        <v>0</v>
      </c>
      <c r="AR297" s="147" t="s">
        <v>278</v>
      </c>
      <c r="AT297" s="147" t="s">
        <v>164</v>
      </c>
      <c r="AU297" s="147" t="s">
        <v>81</v>
      </c>
      <c r="AY297" s="13" t="s">
        <v>162</v>
      </c>
      <c r="BE297" s="148">
        <f t="shared" si="48"/>
        <v>0</v>
      </c>
      <c r="BF297" s="148">
        <f t="shared" si="49"/>
        <v>0</v>
      </c>
      <c r="BG297" s="148">
        <f t="shared" si="50"/>
        <v>0</v>
      </c>
      <c r="BH297" s="148">
        <f t="shared" si="51"/>
        <v>0</v>
      </c>
      <c r="BI297" s="148">
        <f t="shared" si="52"/>
        <v>0</v>
      </c>
      <c r="BJ297" s="13" t="s">
        <v>81</v>
      </c>
      <c r="BK297" s="148">
        <f t="shared" si="53"/>
        <v>0</v>
      </c>
      <c r="BL297" s="13" t="s">
        <v>278</v>
      </c>
      <c r="BM297" s="147" t="s">
        <v>1728</v>
      </c>
    </row>
    <row r="298" spans="2:65" s="1" customFormat="1" ht="16.5" customHeight="1" x14ac:dyDescent="0.2">
      <c r="B298" s="135"/>
      <c r="C298" s="149" t="s">
        <v>670</v>
      </c>
      <c r="D298" s="149" t="s">
        <v>268</v>
      </c>
      <c r="E298" s="150" t="s">
        <v>2336</v>
      </c>
      <c r="F298" s="151" t="s">
        <v>2337</v>
      </c>
      <c r="G298" s="152" t="s">
        <v>218</v>
      </c>
      <c r="H298" s="153">
        <v>9300</v>
      </c>
      <c r="I298" s="154"/>
      <c r="J298" s="154"/>
      <c r="K298" s="155"/>
      <c r="L298" s="156"/>
      <c r="M298" s="157" t="s">
        <v>1</v>
      </c>
      <c r="N298" s="158" t="s">
        <v>34</v>
      </c>
      <c r="O298" s="145">
        <v>0</v>
      </c>
      <c r="P298" s="145">
        <f t="shared" si="45"/>
        <v>0</v>
      </c>
      <c r="Q298" s="145">
        <v>0</v>
      </c>
      <c r="R298" s="145">
        <f t="shared" si="46"/>
        <v>0</v>
      </c>
      <c r="S298" s="145">
        <v>0</v>
      </c>
      <c r="T298" s="146">
        <f t="shared" si="47"/>
        <v>0</v>
      </c>
      <c r="AR298" s="147" t="s">
        <v>1132</v>
      </c>
      <c r="AT298" s="147" t="s">
        <v>268</v>
      </c>
      <c r="AU298" s="147" t="s">
        <v>81</v>
      </c>
      <c r="AY298" s="13" t="s">
        <v>162</v>
      </c>
      <c r="BE298" s="148">
        <f t="shared" si="48"/>
        <v>0</v>
      </c>
      <c r="BF298" s="148">
        <f t="shared" si="49"/>
        <v>0</v>
      </c>
      <c r="BG298" s="148">
        <f t="shared" si="50"/>
        <v>0</v>
      </c>
      <c r="BH298" s="148">
        <f t="shared" si="51"/>
        <v>0</v>
      </c>
      <c r="BI298" s="148">
        <f t="shared" si="52"/>
        <v>0</v>
      </c>
      <c r="BJ298" s="13" t="s">
        <v>81</v>
      </c>
      <c r="BK298" s="148">
        <f t="shared" si="53"/>
        <v>0</v>
      </c>
      <c r="BL298" s="13" t="s">
        <v>278</v>
      </c>
      <c r="BM298" s="147" t="s">
        <v>1729</v>
      </c>
    </row>
    <row r="299" spans="2:65" s="1" customFormat="1" ht="21.75" customHeight="1" x14ac:dyDescent="0.2">
      <c r="B299" s="135"/>
      <c r="C299" s="136" t="s">
        <v>2338</v>
      </c>
      <c r="D299" s="136" t="s">
        <v>164</v>
      </c>
      <c r="E299" s="137" t="s">
        <v>2339</v>
      </c>
      <c r="F299" s="138" t="s">
        <v>2340</v>
      </c>
      <c r="G299" s="139" t="s">
        <v>218</v>
      </c>
      <c r="H299" s="140">
        <v>2300</v>
      </c>
      <c r="I299" s="141"/>
      <c r="J299" s="141"/>
      <c r="K299" s="142"/>
      <c r="L299" s="25"/>
      <c r="M299" s="143" t="s">
        <v>1</v>
      </c>
      <c r="N299" s="144" t="s">
        <v>34</v>
      </c>
      <c r="O299" s="145">
        <v>0</v>
      </c>
      <c r="P299" s="145">
        <f t="shared" si="45"/>
        <v>0</v>
      </c>
      <c r="Q299" s="145">
        <v>0</v>
      </c>
      <c r="R299" s="145">
        <f t="shared" si="46"/>
        <v>0</v>
      </c>
      <c r="S299" s="145">
        <v>0</v>
      </c>
      <c r="T299" s="146">
        <f t="shared" si="47"/>
        <v>0</v>
      </c>
      <c r="AR299" s="147" t="s">
        <v>278</v>
      </c>
      <c r="AT299" s="147" t="s">
        <v>164</v>
      </c>
      <c r="AU299" s="147" t="s">
        <v>81</v>
      </c>
      <c r="AY299" s="13" t="s">
        <v>162</v>
      </c>
      <c r="BE299" s="148">
        <f t="shared" si="48"/>
        <v>0</v>
      </c>
      <c r="BF299" s="148">
        <f t="shared" si="49"/>
        <v>0</v>
      </c>
      <c r="BG299" s="148">
        <f t="shared" si="50"/>
        <v>0</v>
      </c>
      <c r="BH299" s="148">
        <f t="shared" si="51"/>
        <v>0</v>
      </c>
      <c r="BI299" s="148">
        <f t="shared" si="52"/>
        <v>0</v>
      </c>
      <c r="BJ299" s="13" t="s">
        <v>81</v>
      </c>
      <c r="BK299" s="148">
        <f t="shared" si="53"/>
        <v>0</v>
      </c>
      <c r="BL299" s="13" t="s">
        <v>278</v>
      </c>
      <c r="BM299" s="147" t="s">
        <v>1731</v>
      </c>
    </row>
    <row r="300" spans="2:65" s="1" customFormat="1" ht="16.5" customHeight="1" x14ac:dyDescent="0.2">
      <c r="B300" s="135"/>
      <c r="C300" s="149" t="s">
        <v>673</v>
      </c>
      <c r="D300" s="149" t="s">
        <v>268</v>
      </c>
      <c r="E300" s="150" t="s">
        <v>2341</v>
      </c>
      <c r="F300" s="151" t="s">
        <v>2342</v>
      </c>
      <c r="G300" s="152" t="s">
        <v>218</v>
      </c>
      <c r="H300" s="153">
        <v>2300</v>
      </c>
      <c r="I300" s="154"/>
      <c r="J300" s="154"/>
      <c r="K300" s="155"/>
      <c r="L300" s="156"/>
      <c r="M300" s="157" t="s">
        <v>1</v>
      </c>
      <c r="N300" s="158" t="s">
        <v>34</v>
      </c>
      <c r="O300" s="145">
        <v>0</v>
      </c>
      <c r="P300" s="145">
        <f t="shared" si="45"/>
        <v>0</v>
      </c>
      <c r="Q300" s="145">
        <v>0</v>
      </c>
      <c r="R300" s="145">
        <f t="shared" si="46"/>
        <v>0</v>
      </c>
      <c r="S300" s="145">
        <v>0</v>
      </c>
      <c r="T300" s="146">
        <f t="shared" si="47"/>
        <v>0</v>
      </c>
      <c r="AR300" s="147" t="s">
        <v>1132</v>
      </c>
      <c r="AT300" s="147" t="s">
        <v>268</v>
      </c>
      <c r="AU300" s="147" t="s">
        <v>81</v>
      </c>
      <c r="AY300" s="13" t="s">
        <v>162</v>
      </c>
      <c r="BE300" s="148">
        <f t="shared" si="48"/>
        <v>0</v>
      </c>
      <c r="BF300" s="148">
        <f t="shared" si="49"/>
        <v>0</v>
      </c>
      <c r="BG300" s="148">
        <f t="shared" si="50"/>
        <v>0</v>
      </c>
      <c r="BH300" s="148">
        <f t="shared" si="51"/>
        <v>0</v>
      </c>
      <c r="BI300" s="148">
        <f t="shared" si="52"/>
        <v>0</v>
      </c>
      <c r="BJ300" s="13" t="s">
        <v>81</v>
      </c>
      <c r="BK300" s="148">
        <f t="shared" si="53"/>
        <v>0</v>
      </c>
      <c r="BL300" s="13" t="s">
        <v>278</v>
      </c>
      <c r="BM300" s="147" t="s">
        <v>1732</v>
      </c>
    </row>
    <row r="301" spans="2:65" s="1" customFormat="1" ht="21.75" customHeight="1" x14ac:dyDescent="0.2">
      <c r="B301" s="135"/>
      <c r="C301" s="136" t="s">
        <v>2343</v>
      </c>
      <c r="D301" s="136" t="s">
        <v>164</v>
      </c>
      <c r="E301" s="137" t="s">
        <v>2344</v>
      </c>
      <c r="F301" s="138" t="s">
        <v>2345</v>
      </c>
      <c r="G301" s="139" t="s">
        <v>218</v>
      </c>
      <c r="H301" s="140">
        <v>450</v>
      </c>
      <c r="I301" s="141"/>
      <c r="J301" s="141"/>
      <c r="K301" s="142"/>
      <c r="L301" s="25"/>
      <c r="M301" s="143" t="s">
        <v>1</v>
      </c>
      <c r="N301" s="144" t="s">
        <v>34</v>
      </c>
      <c r="O301" s="145">
        <v>0</v>
      </c>
      <c r="P301" s="145">
        <f t="shared" si="45"/>
        <v>0</v>
      </c>
      <c r="Q301" s="145">
        <v>0</v>
      </c>
      <c r="R301" s="145">
        <f t="shared" si="46"/>
        <v>0</v>
      </c>
      <c r="S301" s="145">
        <v>0</v>
      </c>
      <c r="T301" s="146">
        <f t="shared" si="47"/>
        <v>0</v>
      </c>
      <c r="AR301" s="147" t="s">
        <v>278</v>
      </c>
      <c r="AT301" s="147" t="s">
        <v>164</v>
      </c>
      <c r="AU301" s="147" t="s">
        <v>81</v>
      </c>
      <c r="AY301" s="13" t="s">
        <v>162</v>
      </c>
      <c r="BE301" s="148">
        <f t="shared" si="48"/>
        <v>0</v>
      </c>
      <c r="BF301" s="148">
        <f t="shared" si="49"/>
        <v>0</v>
      </c>
      <c r="BG301" s="148">
        <f t="shared" si="50"/>
        <v>0</v>
      </c>
      <c r="BH301" s="148">
        <f t="shared" si="51"/>
        <v>0</v>
      </c>
      <c r="BI301" s="148">
        <f t="shared" si="52"/>
        <v>0</v>
      </c>
      <c r="BJ301" s="13" t="s">
        <v>81</v>
      </c>
      <c r="BK301" s="148">
        <f t="shared" si="53"/>
        <v>0</v>
      </c>
      <c r="BL301" s="13" t="s">
        <v>278</v>
      </c>
      <c r="BM301" s="147" t="s">
        <v>1733</v>
      </c>
    </row>
    <row r="302" spans="2:65" s="1" customFormat="1" ht="16.5" customHeight="1" x14ac:dyDescent="0.2">
      <c r="B302" s="135"/>
      <c r="C302" s="149" t="s">
        <v>677</v>
      </c>
      <c r="D302" s="149" t="s">
        <v>268</v>
      </c>
      <c r="E302" s="150" t="s">
        <v>2346</v>
      </c>
      <c r="F302" s="151" t="s">
        <v>2347</v>
      </c>
      <c r="G302" s="152" t="s">
        <v>218</v>
      </c>
      <c r="H302" s="153">
        <v>450</v>
      </c>
      <c r="I302" s="154"/>
      <c r="J302" s="154"/>
      <c r="K302" s="155"/>
      <c r="L302" s="156"/>
      <c r="M302" s="157" t="s">
        <v>1</v>
      </c>
      <c r="N302" s="158" t="s">
        <v>34</v>
      </c>
      <c r="O302" s="145">
        <v>0</v>
      </c>
      <c r="P302" s="145">
        <f t="shared" si="45"/>
        <v>0</v>
      </c>
      <c r="Q302" s="145">
        <v>0</v>
      </c>
      <c r="R302" s="145">
        <f t="shared" si="46"/>
        <v>0</v>
      </c>
      <c r="S302" s="145">
        <v>0</v>
      </c>
      <c r="T302" s="146">
        <f t="shared" si="47"/>
        <v>0</v>
      </c>
      <c r="AR302" s="147" t="s">
        <v>1132</v>
      </c>
      <c r="AT302" s="147" t="s">
        <v>268</v>
      </c>
      <c r="AU302" s="147" t="s">
        <v>81</v>
      </c>
      <c r="AY302" s="13" t="s">
        <v>162</v>
      </c>
      <c r="BE302" s="148">
        <f t="shared" si="48"/>
        <v>0</v>
      </c>
      <c r="BF302" s="148">
        <f t="shared" si="49"/>
        <v>0</v>
      </c>
      <c r="BG302" s="148">
        <f t="shared" si="50"/>
        <v>0</v>
      </c>
      <c r="BH302" s="148">
        <f t="shared" si="51"/>
        <v>0</v>
      </c>
      <c r="BI302" s="148">
        <f t="shared" si="52"/>
        <v>0</v>
      </c>
      <c r="BJ302" s="13" t="s">
        <v>81</v>
      </c>
      <c r="BK302" s="148">
        <f t="shared" si="53"/>
        <v>0</v>
      </c>
      <c r="BL302" s="13" t="s">
        <v>278</v>
      </c>
      <c r="BM302" s="147" t="s">
        <v>1734</v>
      </c>
    </row>
    <row r="303" spans="2:65" s="1" customFormat="1" ht="21.75" customHeight="1" x14ac:dyDescent="0.2">
      <c r="B303" s="135"/>
      <c r="C303" s="136" t="s">
        <v>2348</v>
      </c>
      <c r="D303" s="136" t="s">
        <v>164</v>
      </c>
      <c r="E303" s="137" t="s">
        <v>2349</v>
      </c>
      <c r="F303" s="138" t="s">
        <v>2350</v>
      </c>
      <c r="G303" s="139" t="s">
        <v>218</v>
      </c>
      <c r="H303" s="140">
        <v>50</v>
      </c>
      <c r="I303" s="141"/>
      <c r="J303" s="141"/>
      <c r="K303" s="142"/>
      <c r="L303" s="25"/>
      <c r="M303" s="143" t="s">
        <v>1</v>
      </c>
      <c r="N303" s="144" t="s">
        <v>34</v>
      </c>
      <c r="O303" s="145">
        <v>0</v>
      </c>
      <c r="P303" s="145">
        <f t="shared" si="45"/>
        <v>0</v>
      </c>
      <c r="Q303" s="145">
        <v>0</v>
      </c>
      <c r="R303" s="145">
        <f t="shared" si="46"/>
        <v>0</v>
      </c>
      <c r="S303" s="145">
        <v>0</v>
      </c>
      <c r="T303" s="146">
        <f t="shared" si="47"/>
        <v>0</v>
      </c>
      <c r="AR303" s="147" t="s">
        <v>278</v>
      </c>
      <c r="AT303" s="147" t="s">
        <v>164</v>
      </c>
      <c r="AU303" s="147" t="s">
        <v>81</v>
      </c>
      <c r="AY303" s="13" t="s">
        <v>162</v>
      </c>
      <c r="BE303" s="148">
        <f t="shared" si="48"/>
        <v>0</v>
      </c>
      <c r="BF303" s="148">
        <f t="shared" si="49"/>
        <v>0</v>
      </c>
      <c r="BG303" s="148">
        <f t="shared" si="50"/>
        <v>0</v>
      </c>
      <c r="BH303" s="148">
        <f t="shared" si="51"/>
        <v>0</v>
      </c>
      <c r="BI303" s="148">
        <f t="shared" si="52"/>
        <v>0</v>
      </c>
      <c r="BJ303" s="13" t="s">
        <v>81</v>
      </c>
      <c r="BK303" s="148">
        <f t="shared" si="53"/>
        <v>0</v>
      </c>
      <c r="BL303" s="13" t="s">
        <v>278</v>
      </c>
      <c r="BM303" s="147" t="s">
        <v>1736</v>
      </c>
    </row>
    <row r="304" spans="2:65" s="1" customFormat="1" ht="16.5" customHeight="1" x14ac:dyDescent="0.2">
      <c r="B304" s="135"/>
      <c r="C304" s="149" t="s">
        <v>680</v>
      </c>
      <c r="D304" s="149" t="s">
        <v>268</v>
      </c>
      <c r="E304" s="150" t="s">
        <v>2351</v>
      </c>
      <c r="F304" s="151" t="s">
        <v>2352</v>
      </c>
      <c r="G304" s="152" t="s">
        <v>218</v>
      </c>
      <c r="H304" s="153">
        <v>50</v>
      </c>
      <c r="I304" s="154"/>
      <c r="J304" s="154"/>
      <c r="K304" s="155"/>
      <c r="L304" s="156"/>
      <c r="M304" s="157" t="s">
        <v>1</v>
      </c>
      <c r="N304" s="158" t="s">
        <v>34</v>
      </c>
      <c r="O304" s="145">
        <v>0</v>
      </c>
      <c r="P304" s="145">
        <f t="shared" si="45"/>
        <v>0</v>
      </c>
      <c r="Q304" s="145">
        <v>0</v>
      </c>
      <c r="R304" s="145">
        <f t="shared" si="46"/>
        <v>0</v>
      </c>
      <c r="S304" s="145">
        <v>0</v>
      </c>
      <c r="T304" s="146">
        <f t="shared" si="47"/>
        <v>0</v>
      </c>
      <c r="AR304" s="147" t="s">
        <v>1132</v>
      </c>
      <c r="AT304" s="147" t="s">
        <v>268</v>
      </c>
      <c r="AU304" s="147" t="s">
        <v>81</v>
      </c>
      <c r="AY304" s="13" t="s">
        <v>162</v>
      </c>
      <c r="BE304" s="148">
        <f t="shared" si="48"/>
        <v>0</v>
      </c>
      <c r="BF304" s="148">
        <f t="shared" si="49"/>
        <v>0</v>
      </c>
      <c r="BG304" s="148">
        <f t="shared" si="50"/>
        <v>0</v>
      </c>
      <c r="BH304" s="148">
        <f t="shared" si="51"/>
        <v>0</v>
      </c>
      <c r="BI304" s="148">
        <f t="shared" si="52"/>
        <v>0</v>
      </c>
      <c r="BJ304" s="13" t="s">
        <v>81</v>
      </c>
      <c r="BK304" s="148">
        <f t="shared" si="53"/>
        <v>0</v>
      </c>
      <c r="BL304" s="13" t="s">
        <v>278</v>
      </c>
      <c r="BM304" s="147" t="s">
        <v>1737</v>
      </c>
    </row>
    <row r="305" spans="2:65" s="1" customFormat="1" ht="21.75" customHeight="1" x14ac:dyDescent="0.2">
      <c r="B305" s="135"/>
      <c r="C305" s="136" t="s">
        <v>2353</v>
      </c>
      <c r="D305" s="136" t="s">
        <v>164</v>
      </c>
      <c r="E305" s="137" t="s">
        <v>2354</v>
      </c>
      <c r="F305" s="138" t="s">
        <v>2355</v>
      </c>
      <c r="G305" s="139" t="s">
        <v>218</v>
      </c>
      <c r="H305" s="140">
        <v>90</v>
      </c>
      <c r="I305" s="141"/>
      <c r="J305" s="141"/>
      <c r="K305" s="142"/>
      <c r="L305" s="25"/>
      <c r="M305" s="143" t="s">
        <v>1</v>
      </c>
      <c r="N305" s="144" t="s">
        <v>34</v>
      </c>
      <c r="O305" s="145">
        <v>0</v>
      </c>
      <c r="P305" s="145">
        <f t="shared" si="45"/>
        <v>0</v>
      </c>
      <c r="Q305" s="145">
        <v>0</v>
      </c>
      <c r="R305" s="145">
        <f t="shared" si="46"/>
        <v>0</v>
      </c>
      <c r="S305" s="145">
        <v>0</v>
      </c>
      <c r="T305" s="146">
        <f t="shared" si="47"/>
        <v>0</v>
      </c>
      <c r="AR305" s="147" t="s">
        <v>278</v>
      </c>
      <c r="AT305" s="147" t="s">
        <v>164</v>
      </c>
      <c r="AU305" s="147" t="s">
        <v>81</v>
      </c>
      <c r="AY305" s="13" t="s">
        <v>162</v>
      </c>
      <c r="BE305" s="148">
        <f t="shared" si="48"/>
        <v>0</v>
      </c>
      <c r="BF305" s="148">
        <f t="shared" si="49"/>
        <v>0</v>
      </c>
      <c r="BG305" s="148">
        <f t="shared" si="50"/>
        <v>0</v>
      </c>
      <c r="BH305" s="148">
        <f t="shared" si="51"/>
        <v>0</v>
      </c>
      <c r="BI305" s="148">
        <f t="shared" si="52"/>
        <v>0</v>
      </c>
      <c r="BJ305" s="13" t="s">
        <v>81</v>
      </c>
      <c r="BK305" s="148">
        <f t="shared" si="53"/>
        <v>0</v>
      </c>
      <c r="BL305" s="13" t="s">
        <v>278</v>
      </c>
      <c r="BM305" s="147" t="s">
        <v>1740</v>
      </c>
    </row>
    <row r="306" spans="2:65" s="1" customFormat="1" ht="16.5" customHeight="1" x14ac:dyDescent="0.2">
      <c r="B306" s="135"/>
      <c r="C306" s="149" t="s">
        <v>684</v>
      </c>
      <c r="D306" s="149" t="s">
        <v>268</v>
      </c>
      <c r="E306" s="150" t="s">
        <v>2356</v>
      </c>
      <c r="F306" s="151" t="s">
        <v>2357</v>
      </c>
      <c r="G306" s="152" t="s">
        <v>218</v>
      </c>
      <c r="H306" s="153">
        <v>90</v>
      </c>
      <c r="I306" s="154"/>
      <c r="J306" s="154"/>
      <c r="K306" s="155"/>
      <c r="L306" s="156"/>
      <c r="M306" s="157" t="s">
        <v>1</v>
      </c>
      <c r="N306" s="158" t="s">
        <v>34</v>
      </c>
      <c r="O306" s="145">
        <v>0</v>
      </c>
      <c r="P306" s="145">
        <f t="shared" si="45"/>
        <v>0</v>
      </c>
      <c r="Q306" s="145">
        <v>0</v>
      </c>
      <c r="R306" s="145">
        <f t="shared" si="46"/>
        <v>0</v>
      </c>
      <c r="S306" s="145">
        <v>0</v>
      </c>
      <c r="T306" s="146">
        <f t="shared" si="47"/>
        <v>0</v>
      </c>
      <c r="AR306" s="147" t="s">
        <v>1132</v>
      </c>
      <c r="AT306" s="147" t="s">
        <v>268</v>
      </c>
      <c r="AU306" s="147" t="s">
        <v>81</v>
      </c>
      <c r="AY306" s="13" t="s">
        <v>162</v>
      </c>
      <c r="BE306" s="148">
        <f t="shared" si="48"/>
        <v>0</v>
      </c>
      <c r="BF306" s="148">
        <f t="shared" si="49"/>
        <v>0</v>
      </c>
      <c r="BG306" s="148">
        <f t="shared" si="50"/>
        <v>0</v>
      </c>
      <c r="BH306" s="148">
        <f t="shared" si="51"/>
        <v>0</v>
      </c>
      <c r="BI306" s="148">
        <f t="shared" si="52"/>
        <v>0</v>
      </c>
      <c r="BJ306" s="13" t="s">
        <v>81</v>
      </c>
      <c r="BK306" s="148">
        <f t="shared" si="53"/>
        <v>0</v>
      </c>
      <c r="BL306" s="13" t="s">
        <v>278</v>
      </c>
      <c r="BM306" s="147" t="s">
        <v>1741</v>
      </c>
    </row>
    <row r="307" spans="2:65" s="1" customFormat="1" ht="21.75" customHeight="1" x14ac:dyDescent="0.2">
      <c r="B307" s="135"/>
      <c r="C307" s="136" t="s">
        <v>2358</v>
      </c>
      <c r="D307" s="136" t="s">
        <v>164</v>
      </c>
      <c r="E307" s="137" t="s">
        <v>2359</v>
      </c>
      <c r="F307" s="138" t="s">
        <v>2360</v>
      </c>
      <c r="G307" s="139" t="s">
        <v>218</v>
      </c>
      <c r="H307" s="140">
        <v>350</v>
      </c>
      <c r="I307" s="141"/>
      <c r="J307" s="141"/>
      <c r="K307" s="142"/>
      <c r="L307" s="25"/>
      <c r="M307" s="143" t="s">
        <v>1</v>
      </c>
      <c r="N307" s="144" t="s">
        <v>34</v>
      </c>
      <c r="O307" s="145">
        <v>0</v>
      </c>
      <c r="P307" s="145">
        <f t="shared" si="45"/>
        <v>0</v>
      </c>
      <c r="Q307" s="145">
        <v>0</v>
      </c>
      <c r="R307" s="145">
        <f t="shared" si="46"/>
        <v>0</v>
      </c>
      <c r="S307" s="145">
        <v>0</v>
      </c>
      <c r="T307" s="146">
        <f t="shared" si="47"/>
        <v>0</v>
      </c>
      <c r="AR307" s="147" t="s">
        <v>278</v>
      </c>
      <c r="AT307" s="147" t="s">
        <v>164</v>
      </c>
      <c r="AU307" s="147" t="s">
        <v>81</v>
      </c>
      <c r="AY307" s="13" t="s">
        <v>162</v>
      </c>
      <c r="BE307" s="148">
        <f t="shared" si="48"/>
        <v>0</v>
      </c>
      <c r="BF307" s="148">
        <f t="shared" si="49"/>
        <v>0</v>
      </c>
      <c r="BG307" s="148">
        <f t="shared" si="50"/>
        <v>0</v>
      </c>
      <c r="BH307" s="148">
        <f t="shared" si="51"/>
        <v>0</v>
      </c>
      <c r="BI307" s="148">
        <f t="shared" si="52"/>
        <v>0</v>
      </c>
      <c r="BJ307" s="13" t="s">
        <v>81</v>
      </c>
      <c r="BK307" s="148">
        <f t="shared" si="53"/>
        <v>0</v>
      </c>
      <c r="BL307" s="13" t="s">
        <v>278</v>
      </c>
      <c r="BM307" s="147" t="s">
        <v>1743</v>
      </c>
    </row>
    <row r="308" spans="2:65" s="1" customFormat="1" ht="16.5" customHeight="1" x14ac:dyDescent="0.2">
      <c r="B308" s="135"/>
      <c r="C308" s="149" t="s">
        <v>687</v>
      </c>
      <c r="D308" s="149" t="s">
        <v>268</v>
      </c>
      <c r="E308" s="150" t="s">
        <v>2361</v>
      </c>
      <c r="F308" s="151" t="s">
        <v>2362</v>
      </c>
      <c r="G308" s="152" t="s">
        <v>218</v>
      </c>
      <c r="H308" s="153">
        <v>350</v>
      </c>
      <c r="I308" s="154"/>
      <c r="J308" s="154"/>
      <c r="K308" s="155"/>
      <c r="L308" s="156"/>
      <c r="M308" s="157" t="s">
        <v>1</v>
      </c>
      <c r="N308" s="158" t="s">
        <v>34</v>
      </c>
      <c r="O308" s="145">
        <v>0</v>
      </c>
      <c r="P308" s="145">
        <f t="shared" si="45"/>
        <v>0</v>
      </c>
      <c r="Q308" s="145">
        <v>0</v>
      </c>
      <c r="R308" s="145">
        <f t="shared" si="46"/>
        <v>0</v>
      </c>
      <c r="S308" s="145">
        <v>0</v>
      </c>
      <c r="T308" s="146">
        <f t="shared" si="47"/>
        <v>0</v>
      </c>
      <c r="AR308" s="147" t="s">
        <v>1132</v>
      </c>
      <c r="AT308" s="147" t="s">
        <v>268</v>
      </c>
      <c r="AU308" s="147" t="s">
        <v>81</v>
      </c>
      <c r="AY308" s="13" t="s">
        <v>162</v>
      </c>
      <c r="BE308" s="148">
        <f t="shared" si="48"/>
        <v>0</v>
      </c>
      <c r="BF308" s="148">
        <f t="shared" si="49"/>
        <v>0</v>
      </c>
      <c r="BG308" s="148">
        <f t="shared" si="50"/>
        <v>0</v>
      </c>
      <c r="BH308" s="148">
        <f t="shared" si="51"/>
        <v>0</v>
      </c>
      <c r="BI308" s="148">
        <f t="shared" si="52"/>
        <v>0</v>
      </c>
      <c r="BJ308" s="13" t="s">
        <v>81</v>
      </c>
      <c r="BK308" s="148">
        <f t="shared" si="53"/>
        <v>0</v>
      </c>
      <c r="BL308" s="13" t="s">
        <v>278</v>
      </c>
      <c r="BM308" s="147" t="s">
        <v>1745</v>
      </c>
    </row>
    <row r="309" spans="2:65" s="1" customFormat="1" ht="21.75" customHeight="1" x14ac:dyDescent="0.2">
      <c r="B309" s="135"/>
      <c r="C309" s="136" t="s">
        <v>2363</v>
      </c>
      <c r="D309" s="136" t="s">
        <v>164</v>
      </c>
      <c r="E309" s="137" t="s">
        <v>2364</v>
      </c>
      <c r="F309" s="138" t="s">
        <v>2365</v>
      </c>
      <c r="G309" s="139" t="s">
        <v>218</v>
      </c>
      <c r="H309" s="140">
        <v>340</v>
      </c>
      <c r="I309" s="141"/>
      <c r="J309" s="141"/>
      <c r="K309" s="142"/>
      <c r="L309" s="25"/>
      <c r="M309" s="143" t="s">
        <v>1</v>
      </c>
      <c r="N309" s="144" t="s">
        <v>34</v>
      </c>
      <c r="O309" s="145">
        <v>0</v>
      </c>
      <c r="P309" s="145">
        <f t="shared" si="45"/>
        <v>0</v>
      </c>
      <c r="Q309" s="145">
        <v>0</v>
      </c>
      <c r="R309" s="145">
        <f t="shared" si="46"/>
        <v>0</v>
      </c>
      <c r="S309" s="145">
        <v>0</v>
      </c>
      <c r="T309" s="146">
        <f t="shared" si="47"/>
        <v>0</v>
      </c>
      <c r="AR309" s="147" t="s">
        <v>278</v>
      </c>
      <c r="AT309" s="147" t="s">
        <v>164</v>
      </c>
      <c r="AU309" s="147" t="s">
        <v>81</v>
      </c>
      <c r="AY309" s="13" t="s">
        <v>162</v>
      </c>
      <c r="BE309" s="148">
        <f t="shared" si="48"/>
        <v>0</v>
      </c>
      <c r="BF309" s="148">
        <f t="shared" si="49"/>
        <v>0</v>
      </c>
      <c r="BG309" s="148">
        <f t="shared" si="50"/>
        <v>0</v>
      </c>
      <c r="BH309" s="148">
        <f t="shared" si="51"/>
        <v>0</v>
      </c>
      <c r="BI309" s="148">
        <f t="shared" si="52"/>
        <v>0</v>
      </c>
      <c r="BJ309" s="13" t="s">
        <v>81</v>
      </c>
      <c r="BK309" s="148">
        <f t="shared" si="53"/>
        <v>0</v>
      </c>
      <c r="BL309" s="13" t="s">
        <v>278</v>
      </c>
      <c r="BM309" s="147" t="s">
        <v>1746</v>
      </c>
    </row>
    <row r="310" spans="2:65" s="1" customFormat="1" ht="16.5" customHeight="1" x14ac:dyDescent="0.2">
      <c r="B310" s="135"/>
      <c r="C310" s="149" t="s">
        <v>691</v>
      </c>
      <c r="D310" s="149" t="s">
        <v>268</v>
      </c>
      <c r="E310" s="150" t="s">
        <v>2366</v>
      </c>
      <c r="F310" s="151" t="s">
        <v>2367</v>
      </c>
      <c r="G310" s="152" t="s">
        <v>218</v>
      </c>
      <c r="H310" s="153">
        <v>340</v>
      </c>
      <c r="I310" s="154"/>
      <c r="J310" s="154"/>
      <c r="K310" s="155"/>
      <c r="L310" s="156"/>
      <c r="M310" s="157" t="s">
        <v>1</v>
      </c>
      <c r="N310" s="158" t="s">
        <v>34</v>
      </c>
      <c r="O310" s="145">
        <v>0</v>
      </c>
      <c r="P310" s="145">
        <f t="shared" si="45"/>
        <v>0</v>
      </c>
      <c r="Q310" s="145">
        <v>0</v>
      </c>
      <c r="R310" s="145">
        <f t="shared" si="46"/>
        <v>0</v>
      </c>
      <c r="S310" s="145">
        <v>0</v>
      </c>
      <c r="T310" s="146">
        <f t="shared" si="47"/>
        <v>0</v>
      </c>
      <c r="AR310" s="147" t="s">
        <v>1132</v>
      </c>
      <c r="AT310" s="147" t="s">
        <v>268</v>
      </c>
      <c r="AU310" s="147" t="s">
        <v>81</v>
      </c>
      <c r="AY310" s="13" t="s">
        <v>162</v>
      </c>
      <c r="BE310" s="148">
        <f t="shared" si="48"/>
        <v>0</v>
      </c>
      <c r="BF310" s="148">
        <f t="shared" si="49"/>
        <v>0</v>
      </c>
      <c r="BG310" s="148">
        <f t="shared" si="50"/>
        <v>0</v>
      </c>
      <c r="BH310" s="148">
        <f t="shared" si="51"/>
        <v>0</v>
      </c>
      <c r="BI310" s="148">
        <f t="shared" si="52"/>
        <v>0</v>
      </c>
      <c r="BJ310" s="13" t="s">
        <v>81</v>
      </c>
      <c r="BK310" s="148">
        <f t="shared" si="53"/>
        <v>0</v>
      </c>
      <c r="BL310" s="13" t="s">
        <v>278</v>
      </c>
      <c r="BM310" s="147" t="s">
        <v>1748</v>
      </c>
    </row>
    <row r="311" spans="2:65" s="1" customFormat="1" ht="21.75" customHeight="1" x14ac:dyDescent="0.2">
      <c r="B311" s="135"/>
      <c r="C311" s="136" t="s">
        <v>2368</v>
      </c>
      <c r="D311" s="136" t="s">
        <v>164</v>
      </c>
      <c r="E311" s="137" t="s">
        <v>2369</v>
      </c>
      <c r="F311" s="138" t="s">
        <v>2370</v>
      </c>
      <c r="G311" s="139" t="s">
        <v>218</v>
      </c>
      <c r="H311" s="140">
        <v>80</v>
      </c>
      <c r="I311" s="141"/>
      <c r="J311" s="141"/>
      <c r="K311" s="142"/>
      <c r="L311" s="25"/>
      <c r="M311" s="143" t="s">
        <v>1</v>
      </c>
      <c r="N311" s="144" t="s">
        <v>34</v>
      </c>
      <c r="O311" s="145">
        <v>0</v>
      </c>
      <c r="P311" s="145">
        <f t="shared" si="45"/>
        <v>0</v>
      </c>
      <c r="Q311" s="145">
        <v>0</v>
      </c>
      <c r="R311" s="145">
        <f t="shared" si="46"/>
        <v>0</v>
      </c>
      <c r="S311" s="145">
        <v>0</v>
      </c>
      <c r="T311" s="146">
        <f t="shared" si="47"/>
        <v>0</v>
      </c>
      <c r="AR311" s="147" t="s">
        <v>278</v>
      </c>
      <c r="AT311" s="147" t="s">
        <v>164</v>
      </c>
      <c r="AU311" s="147" t="s">
        <v>81</v>
      </c>
      <c r="AY311" s="13" t="s">
        <v>162</v>
      </c>
      <c r="BE311" s="148">
        <f t="shared" si="48"/>
        <v>0</v>
      </c>
      <c r="BF311" s="148">
        <f t="shared" si="49"/>
        <v>0</v>
      </c>
      <c r="BG311" s="148">
        <f t="shared" si="50"/>
        <v>0</v>
      </c>
      <c r="BH311" s="148">
        <f t="shared" si="51"/>
        <v>0</v>
      </c>
      <c r="BI311" s="148">
        <f t="shared" si="52"/>
        <v>0</v>
      </c>
      <c r="BJ311" s="13" t="s">
        <v>81</v>
      </c>
      <c r="BK311" s="148">
        <f t="shared" si="53"/>
        <v>0</v>
      </c>
      <c r="BL311" s="13" t="s">
        <v>278</v>
      </c>
      <c r="BM311" s="147" t="s">
        <v>1751</v>
      </c>
    </row>
    <row r="312" spans="2:65" s="1" customFormat="1" ht="16.5" customHeight="1" x14ac:dyDescent="0.2">
      <c r="B312" s="135"/>
      <c r="C312" s="149" t="s">
        <v>694</v>
      </c>
      <c r="D312" s="149" t="s">
        <v>268</v>
      </c>
      <c r="E312" s="150" t="s">
        <v>2371</v>
      </c>
      <c r="F312" s="151" t="s">
        <v>2372</v>
      </c>
      <c r="G312" s="152" t="s">
        <v>218</v>
      </c>
      <c r="H312" s="153">
        <v>80</v>
      </c>
      <c r="I312" s="154"/>
      <c r="J312" s="154"/>
      <c r="K312" s="155"/>
      <c r="L312" s="156"/>
      <c r="M312" s="157" t="s">
        <v>1</v>
      </c>
      <c r="N312" s="158" t="s">
        <v>34</v>
      </c>
      <c r="O312" s="145">
        <v>0</v>
      </c>
      <c r="P312" s="145">
        <f t="shared" si="45"/>
        <v>0</v>
      </c>
      <c r="Q312" s="145">
        <v>0</v>
      </c>
      <c r="R312" s="145">
        <f t="shared" si="46"/>
        <v>0</v>
      </c>
      <c r="S312" s="145">
        <v>0</v>
      </c>
      <c r="T312" s="146">
        <f t="shared" si="47"/>
        <v>0</v>
      </c>
      <c r="AR312" s="147" t="s">
        <v>1132</v>
      </c>
      <c r="AT312" s="147" t="s">
        <v>268</v>
      </c>
      <c r="AU312" s="147" t="s">
        <v>81</v>
      </c>
      <c r="AY312" s="13" t="s">
        <v>162</v>
      </c>
      <c r="BE312" s="148">
        <f t="shared" si="48"/>
        <v>0</v>
      </c>
      <c r="BF312" s="148">
        <f t="shared" si="49"/>
        <v>0</v>
      </c>
      <c r="BG312" s="148">
        <f t="shared" si="50"/>
        <v>0</v>
      </c>
      <c r="BH312" s="148">
        <f t="shared" si="51"/>
        <v>0</v>
      </c>
      <c r="BI312" s="148">
        <f t="shared" si="52"/>
        <v>0</v>
      </c>
      <c r="BJ312" s="13" t="s">
        <v>81</v>
      </c>
      <c r="BK312" s="148">
        <f t="shared" si="53"/>
        <v>0</v>
      </c>
      <c r="BL312" s="13" t="s">
        <v>278</v>
      </c>
      <c r="BM312" s="147" t="s">
        <v>1752</v>
      </c>
    </row>
    <row r="313" spans="2:65" s="1" customFormat="1" ht="16.5" customHeight="1" x14ac:dyDescent="0.2">
      <c r="B313" s="135"/>
      <c r="C313" s="136" t="s">
        <v>2373</v>
      </c>
      <c r="D313" s="136" t="s">
        <v>164</v>
      </c>
      <c r="E313" s="137" t="s">
        <v>2374</v>
      </c>
      <c r="F313" s="138" t="s">
        <v>2375</v>
      </c>
      <c r="G313" s="139" t="s">
        <v>218</v>
      </c>
      <c r="H313" s="140">
        <v>30</v>
      </c>
      <c r="I313" s="141"/>
      <c r="J313" s="141"/>
      <c r="K313" s="142"/>
      <c r="L313" s="25"/>
      <c r="M313" s="143" t="s">
        <v>1</v>
      </c>
      <c r="N313" s="144" t="s">
        <v>34</v>
      </c>
      <c r="O313" s="145">
        <v>0</v>
      </c>
      <c r="P313" s="145">
        <f t="shared" si="45"/>
        <v>0</v>
      </c>
      <c r="Q313" s="145">
        <v>0</v>
      </c>
      <c r="R313" s="145">
        <f t="shared" si="46"/>
        <v>0</v>
      </c>
      <c r="S313" s="145">
        <v>0</v>
      </c>
      <c r="T313" s="146">
        <f t="shared" si="47"/>
        <v>0</v>
      </c>
      <c r="AR313" s="147" t="s">
        <v>278</v>
      </c>
      <c r="AT313" s="147" t="s">
        <v>164</v>
      </c>
      <c r="AU313" s="147" t="s">
        <v>81</v>
      </c>
      <c r="AY313" s="13" t="s">
        <v>162</v>
      </c>
      <c r="BE313" s="148">
        <f t="shared" si="48"/>
        <v>0</v>
      </c>
      <c r="BF313" s="148">
        <f t="shared" si="49"/>
        <v>0</v>
      </c>
      <c r="BG313" s="148">
        <f t="shared" si="50"/>
        <v>0</v>
      </c>
      <c r="BH313" s="148">
        <f t="shared" si="51"/>
        <v>0</v>
      </c>
      <c r="BI313" s="148">
        <f t="shared" si="52"/>
        <v>0</v>
      </c>
      <c r="BJ313" s="13" t="s">
        <v>81</v>
      </c>
      <c r="BK313" s="148">
        <f t="shared" si="53"/>
        <v>0</v>
      </c>
      <c r="BL313" s="13" t="s">
        <v>278</v>
      </c>
      <c r="BM313" s="147" t="s">
        <v>1753</v>
      </c>
    </row>
    <row r="314" spans="2:65" s="1" customFormat="1" ht="16.5" customHeight="1" x14ac:dyDescent="0.2">
      <c r="B314" s="135"/>
      <c r="C314" s="149" t="s">
        <v>698</v>
      </c>
      <c r="D314" s="149" t="s">
        <v>268</v>
      </c>
      <c r="E314" s="150" t="s">
        <v>2376</v>
      </c>
      <c r="F314" s="151" t="s">
        <v>2377</v>
      </c>
      <c r="G314" s="152" t="s">
        <v>218</v>
      </c>
      <c r="H314" s="153">
        <v>30</v>
      </c>
      <c r="I314" s="154"/>
      <c r="J314" s="154"/>
      <c r="K314" s="155"/>
      <c r="L314" s="156"/>
      <c r="M314" s="157" t="s">
        <v>1</v>
      </c>
      <c r="N314" s="158" t="s">
        <v>34</v>
      </c>
      <c r="O314" s="145">
        <v>0</v>
      </c>
      <c r="P314" s="145">
        <f t="shared" si="45"/>
        <v>0</v>
      </c>
      <c r="Q314" s="145">
        <v>0</v>
      </c>
      <c r="R314" s="145">
        <f t="shared" si="46"/>
        <v>0</v>
      </c>
      <c r="S314" s="145">
        <v>0</v>
      </c>
      <c r="T314" s="146">
        <f t="shared" si="47"/>
        <v>0</v>
      </c>
      <c r="AR314" s="147" t="s">
        <v>1132</v>
      </c>
      <c r="AT314" s="147" t="s">
        <v>268</v>
      </c>
      <c r="AU314" s="147" t="s">
        <v>81</v>
      </c>
      <c r="AY314" s="13" t="s">
        <v>162</v>
      </c>
      <c r="BE314" s="148">
        <f t="shared" si="48"/>
        <v>0</v>
      </c>
      <c r="BF314" s="148">
        <f t="shared" si="49"/>
        <v>0</v>
      </c>
      <c r="BG314" s="148">
        <f t="shared" si="50"/>
        <v>0</v>
      </c>
      <c r="BH314" s="148">
        <f t="shared" si="51"/>
        <v>0</v>
      </c>
      <c r="BI314" s="148">
        <f t="shared" si="52"/>
        <v>0</v>
      </c>
      <c r="BJ314" s="13" t="s">
        <v>81</v>
      </c>
      <c r="BK314" s="148">
        <f t="shared" si="53"/>
        <v>0</v>
      </c>
      <c r="BL314" s="13" t="s">
        <v>278</v>
      </c>
      <c r="BM314" s="147" t="s">
        <v>1755</v>
      </c>
    </row>
    <row r="315" spans="2:65" s="1" customFormat="1" ht="24.2" customHeight="1" x14ac:dyDescent="0.2">
      <c r="B315" s="135"/>
      <c r="C315" s="136" t="s">
        <v>2378</v>
      </c>
      <c r="D315" s="136" t="s">
        <v>164</v>
      </c>
      <c r="E315" s="137" t="s">
        <v>2379</v>
      </c>
      <c r="F315" s="138" t="s">
        <v>2380</v>
      </c>
      <c r="G315" s="139" t="s">
        <v>218</v>
      </c>
      <c r="H315" s="140">
        <v>90</v>
      </c>
      <c r="I315" s="141"/>
      <c r="J315" s="141"/>
      <c r="K315" s="142"/>
      <c r="L315" s="25"/>
      <c r="M315" s="143" t="s">
        <v>1</v>
      </c>
      <c r="N315" s="144" t="s">
        <v>34</v>
      </c>
      <c r="O315" s="145">
        <v>0</v>
      </c>
      <c r="P315" s="145">
        <f t="shared" si="45"/>
        <v>0</v>
      </c>
      <c r="Q315" s="145">
        <v>0</v>
      </c>
      <c r="R315" s="145">
        <f t="shared" si="46"/>
        <v>0</v>
      </c>
      <c r="S315" s="145">
        <v>0</v>
      </c>
      <c r="T315" s="146">
        <f t="shared" si="47"/>
        <v>0</v>
      </c>
      <c r="AR315" s="147" t="s">
        <v>278</v>
      </c>
      <c r="AT315" s="147" t="s">
        <v>164</v>
      </c>
      <c r="AU315" s="147" t="s">
        <v>81</v>
      </c>
      <c r="AY315" s="13" t="s">
        <v>162</v>
      </c>
      <c r="BE315" s="148">
        <f t="shared" si="48"/>
        <v>0</v>
      </c>
      <c r="BF315" s="148">
        <f t="shared" si="49"/>
        <v>0</v>
      </c>
      <c r="BG315" s="148">
        <f t="shared" si="50"/>
        <v>0</v>
      </c>
      <c r="BH315" s="148">
        <f t="shared" si="51"/>
        <v>0</v>
      </c>
      <c r="BI315" s="148">
        <f t="shared" si="52"/>
        <v>0</v>
      </c>
      <c r="BJ315" s="13" t="s">
        <v>81</v>
      </c>
      <c r="BK315" s="148">
        <f t="shared" si="53"/>
        <v>0</v>
      </c>
      <c r="BL315" s="13" t="s">
        <v>278</v>
      </c>
      <c r="BM315" s="147" t="s">
        <v>1756</v>
      </c>
    </row>
    <row r="316" spans="2:65" s="1" customFormat="1" ht="16.5" customHeight="1" x14ac:dyDescent="0.2">
      <c r="B316" s="135"/>
      <c r="C316" s="149" t="s">
        <v>701</v>
      </c>
      <c r="D316" s="149" t="s">
        <v>268</v>
      </c>
      <c r="E316" s="150" t="s">
        <v>2381</v>
      </c>
      <c r="F316" s="151" t="s">
        <v>2382</v>
      </c>
      <c r="G316" s="152" t="s">
        <v>218</v>
      </c>
      <c r="H316" s="153">
        <v>90</v>
      </c>
      <c r="I316" s="154"/>
      <c r="J316" s="154"/>
      <c r="K316" s="155"/>
      <c r="L316" s="156"/>
      <c r="M316" s="157" t="s">
        <v>1</v>
      </c>
      <c r="N316" s="158" t="s">
        <v>34</v>
      </c>
      <c r="O316" s="145">
        <v>0</v>
      </c>
      <c r="P316" s="145">
        <f t="shared" si="45"/>
        <v>0</v>
      </c>
      <c r="Q316" s="145">
        <v>0</v>
      </c>
      <c r="R316" s="145">
        <f t="shared" si="46"/>
        <v>0</v>
      </c>
      <c r="S316" s="145">
        <v>0</v>
      </c>
      <c r="T316" s="146">
        <f t="shared" si="47"/>
        <v>0</v>
      </c>
      <c r="AR316" s="147" t="s">
        <v>1132</v>
      </c>
      <c r="AT316" s="147" t="s">
        <v>268</v>
      </c>
      <c r="AU316" s="147" t="s">
        <v>81</v>
      </c>
      <c r="AY316" s="13" t="s">
        <v>162</v>
      </c>
      <c r="BE316" s="148">
        <f t="shared" si="48"/>
        <v>0</v>
      </c>
      <c r="BF316" s="148">
        <f t="shared" si="49"/>
        <v>0</v>
      </c>
      <c r="BG316" s="148">
        <f t="shared" si="50"/>
        <v>0</v>
      </c>
      <c r="BH316" s="148">
        <f t="shared" si="51"/>
        <v>0</v>
      </c>
      <c r="BI316" s="148">
        <f t="shared" si="52"/>
        <v>0</v>
      </c>
      <c r="BJ316" s="13" t="s">
        <v>81</v>
      </c>
      <c r="BK316" s="148">
        <f t="shared" si="53"/>
        <v>0</v>
      </c>
      <c r="BL316" s="13" t="s">
        <v>278</v>
      </c>
      <c r="BM316" s="147" t="s">
        <v>1757</v>
      </c>
    </row>
    <row r="317" spans="2:65" s="1" customFormat="1" ht="24.2" customHeight="1" x14ac:dyDescent="0.2">
      <c r="B317" s="135"/>
      <c r="C317" s="136" t="s">
        <v>2383</v>
      </c>
      <c r="D317" s="136" t="s">
        <v>164</v>
      </c>
      <c r="E317" s="137" t="s">
        <v>2384</v>
      </c>
      <c r="F317" s="138" t="s">
        <v>2385</v>
      </c>
      <c r="G317" s="139" t="s">
        <v>218</v>
      </c>
      <c r="H317" s="140">
        <v>200</v>
      </c>
      <c r="I317" s="141"/>
      <c r="J317" s="141"/>
      <c r="K317" s="142"/>
      <c r="L317" s="25"/>
      <c r="M317" s="143" t="s">
        <v>1</v>
      </c>
      <c r="N317" s="144" t="s">
        <v>34</v>
      </c>
      <c r="O317" s="145">
        <v>0</v>
      </c>
      <c r="P317" s="145">
        <f t="shared" si="45"/>
        <v>0</v>
      </c>
      <c r="Q317" s="145">
        <v>0</v>
      </c>
      <c r="R317" s="145">
        <f t="shared" si="46"/>
        <v>0</v>
      </c>
      <c r="S317" s="145">
        <v>0</v>
      </c>
      <c r="T317" s="146">
        <f t="shared" si="47"/>
        <v>0</v>
      </c>
      <c r="AR317" s="147" t="s">
        <v>278</v>
      </c>
      <c r="AT317" s="147" t="s">
        <v>164</v>
      </c>
      <c r="AU317" s="147" t="s">
        <v>81</v>
      </c>
      <c r="AY317" s="13" t="s">
        <v>162</v>
      </c>
      <c r="BE317" s="148">
        <f t="shared" si="48"/>
        <v>0</v>
      </c>
      <c r="BF317" s="148">
        <f t="shared" si="49"/>
        <v>0</v>
      </c>
      <c r="BG317" s="148">
        <f t="shared" si="50"/>
        <v>0</v>
      </c>
      <c r="BH317" s="148">
        <f t="shared" si="51"/>
        <v>0</v>
      </c>
      <c r="BI317" s="148">
        <f t="shared" si="52"/>
        <v>0</v>
      </c>
      <c r="BJ317" s="13" t="s">
        <v>81</v>
      </c>
      <c r="BK317" s="148">
        <f t="shared" si="53"/>
        <v>0</v>
      </c>
      <c r="BL317" s="13" t="s">
        <v>278</v>
      </c>
      <c r="BM317" s="147" t="s">
        <v>1758</v>
      </c>
    </row>
    <row r="318" spans="2:65" s="1" customFormat="1" ht="16.5" customHeight="1" x14ac:dyDescent="0.2">
      <c r="B318" s="135"/>
      <c r="C318" s="149" t="s">
        <v>705</v>
      </c>
      <c r="D318" s="149" t="s">
        <v>268</v>
      </c>
      <c r="E318" s="150" t="s">
        <v>2386</v>
      </c>
      <c r="F318" s="151" t="s">
        <v>2387</v>
      </c>
      <c r="G318" s="152" t="s">
        <v>218</v>
      </c>
      <c r="H318" s="153">
        <v>200</v>
      </c>
      <c r="I318" s="154"/>
      <c r="J318" s="154"/>
      <c r="K318" s="155"/>
      <c r="L318" s="156"/>
      <c r="M318" s="157" t="s">
        <v>1</v>
      </c>
      <c r="N318" s="158" t="s">
        <v>34</v>
      </c>
      <c r="O318" s="145">
        <v>0</v>
      </c>
      <c r="P318" s="145">
        <f t="shared" si="45"/>
        <v>0</v>
      </c>
      <c r="Q318" s="145">
        <v>0</v>
      </c>
      <c r="R318" s="145">
        <f t="shared" si="46"/>
        <v>0</v>
      </c>
      <c r="S318" s="145">
        <v>0</v>
      </c>
      <c r="T318" s="146">
        <f t="shared" si="47"/>
        <v>0</v>
      </c>
      <c r="AR318" s="147" t="s">
        <v>1132</v>
      </c>
      <c r="AT318" s="147" t="s">
        <v>268</v>
      </c>
      <c r="AU318" s="147" t="s">
        <v>81</v>
      </c>
      <c r="AY318" s="13" t="s">
        <v>162</v>
      </c>
      <c r="BE318" s="148">
        <f t="shared" si="48"/>
        <v>0</v>
      </c>
      <c r="BF318" s="148">
        <f t="shared" si="49"/>
        <v>0</v>
      </c>
      <c r="BG318" s="148">
        <f t="shared" si="50"/>
        <v>0</v>
      </c>
      <c r="BH318" s="148">
        <f t="shared" si="51"/>
        <v>0</v>
      </c>
      <c r="BI318" s="148">
        <f t="shared" si="52"/>
        <v>0</v>
      </c>
      <c r="BJ318" s="13" t="s">
        <v>81</v>
      </c>
      <c r="BK318" s="148">
        <f t="shared" si="53"/>
        <v>0</v>
      </c>
      <c r="BL318" s="13" t="s">
        <v>278</v>
      </c>
      <c r="BM318" s="147" t="s">
        <v>1759</v>
      </c>
    </row>
    <row r="319" spans="2:65" s="1" customFormat="1" ht="24.2" customHeight="1" x14ac:dyDescent="0.2">
      <c r="B319" s="135"/>
      <c r="C319" s="136" t="s">
        <v>2388</v>
      </c>
      <c r="D319" s="136" t="s">
        <v>164</v>
      </c>
      <c r="E319" s="137" t="s">
        <v>2389</v>
      </c>
      <c r="F319" s="138" t="s">
        <v>2390</v>
      </c>
      <c r="G319" s="139" t="s">
        <v>218</v>
      </c>
      <c r="H319" s="140">
        <v>180</v>
      </c>
      <c r="I319" s="141"/>
      <c r="J319" s="141"/>
      <c r="K319" s="142"/>
      <c r="L319" s="25"/>
      <c r="M319" s="143" t="s">
        <v>1</v>
      </c>
      <c r="N319" s="144" t="s">
        <v>34</v>
      </c>
      <c r="O319" s="145">
        <v>0</v>
      </c>
      <c r="P319" s="145">
        <f t="shared" si="45"/>
        <v>0</v>
      </c>
      <c r="Q319" s="145">
        <v>0</v>
      </c>
      <c r="R319" s="145">
        <f t="shared" si="46"/>
        <v>0</v>
      </c>
      <c r="S319" s="145">
        <v>0</v>
      </c>
      <c r="T319" s="146">
        <f t="shared" si="47"/>
        <v>0</v>
      </c>
      <c r="AR319" s="147" t="s">
        <v>278</v>
      </c>
      <c r="AT319" s="147" t="s">
        <v>164</v>
      </c>
      <c r="AU319" s="147" t="s">
        <v>81</v>
      </c>
      <c r="AY319" s="13" t="s">
        <v>162</v>
      </c>
      <c r="BE319" s="148">
        <f t="shared" si="48"/>
        <v>0</v>
      </c>
      <c r="BF319" s="148">
        <f t="shared" si="49"/>
        <v>0</v>
      </c>
      <c r="BG319" s="148">
        <f t="shared" si="50"/>
        <v>0</v>
      </c>
      <c r="BH319" s="148">
        <f t="shared" si="51"/>
        <v>0</v>
      </c>
      <c r="BI319" s="148">
        <f t="shared" si="52"/>
        <v>0</v>
      </c>
      <c r="BJ319" s="13" t="s">
        <v>81</v>
      </c>
      <c r="BK319" s="148">
        <f t="shared" si="53"/>
        <v>0</v>
      </c>
      <c r="BL319" s="13" t="s">
        <v>278</v>
      </c>
      <c r="BM319" s="147" t="s">
        <v>1760</v>
      </c>
    </row>
    <row r="320" spans="2:65" s="1" customFormat="1" ht="16.5" customHeight="1" x14ac:dyDescent="0.2">
      <c r="B320" s="135"/>
      <c r="C320" s="149" t="s">
        <v>708</v>
      </c>
      <c r="D320" s="149" t="s">
        <v>268</v>
      </c>
      <c r="E320" s="150" t="s">
        <v>2391</v>
      </c>
      <c r="F320" s="151" t="s">
        <v>2392</v>
      </c>
      <c r="G320" s="152" t="s">
        <v>218</v>
      </c>
      <c r="H320" s="153">
        <v>180</v>
      </c>
      <c r="I320" s="154"/>
      <c r="J320" s="154"/>
      <c r="K320" s="155"/>
      <c r="L320" s="156"/>
      <c r="M320" s="157" t="s">
        <v>1</v>
      </c>
      <c r="N320" s="158" t="s">
        <v>34</v>
      </c>
      <c r="O320" s="145">
        <v>0</v>
      </c>
      <c r="P320" s="145">
        <f t="shared" si="45"/>
        <v>0</v>
      </c>
      <c r="Q320" s="145">
        <v>0</v>
      </c>
      <c r="R320" s="145">
        <f t="shared" si="46"/>
        <v>0</v>
      </c>
      <c r="S320" s="145">
        <v>0</v>
      </c>
      <c r="T320" s="146">
        <f t="shared" si="47"/>
        <v>0</v>
      </c>
      <c r="AR320" s="147" t="s">
        <v>1132</v>
      </c>
      <c r="AT320" s="147" t="s">
        <v>268</v>
      </c>
      <c r="AU320" s="147" t="s">
        <v>81</v>
      </c>
      <c r="AY320" s="13" t="s">
        <v>162</v>
      </c>
      <c r="BE320" s="148">
        <f t="shared" si="48"/>
        <v>0</v>
      </c>
      <c r="BF320" s="148">
        <f t="shared" si="49"/>
        <v>0</v>
      </c>
      <c r="BG320" s="148">
        <f t="shared" si="50"/>
        <v>0</v>
      </c>
      <c r="BH320" s="148">
        <f t="shared" si="51"/>
        <v>0</v>
      </c>
      <c r="BI320" s="148">
        <f t="shared" si="52"/>
        <v>0</v>
      </c>
      <c r="BJ320" s="13" t="s">
        <v>81</v>
      </c>
      <c r="BK320" s="148">
        <f t="shared" si="53"/>
        <v>0</v>
      </c>
      <c r="BL320" s="13" t="s">
        <v>278</v>
      </c>
      <c r="BM320" s="147" t="s">
        <v>1761</v>
      </c>
    </row>
    <row r="321" spans="2:65" s="1" customFormat="1" ht="16.5" customHeight="1" x14ac:dyDescent="0.2">
      <c r="B321" s="135"/>
      <c r="C321" s="136" t="s">
        <v>2393</v>
      </c>
      <c r="D321" s="136" t="s">
        <v>164</v>
      </c>
      <c r="E321" s="137" t="s">
        <v>2394</v>
      </c>
      <c r="F321" s="138" t="s">
        <v>2395</v>
      </c>
      <c r="G321" s="139" t="s">
        <v>218</v>
      </c>
      <c r="H321" s="140">
        <v>300</v>
      </c>
      <c r="I321" s="141"/>
      <c r="J321" s="141"/>
      <c r="K321" s="142"/>
      <c r="L321" s="25"/>
      <c r="M321" s="143" t="s">
        <v>1</v>
      </c>
      <c r="N321" s="144" t="s">
        <v>34</v>
      </c>
      <c r="O321" s="145">
        <v>0</v>
      </c>
      <c r="P321" s="145">
        <f t="shared" si="45"/>
        <v>0</v>
      </c>
      <c r="Q321" s="145">
        <v>0</v>
      </c>
      <c r="R321" s="145">
        <f t="shared" si="46"/>
        <v>0</v>
      </c>
      <c r="S321" s="145">
        <v>0</v>
      </c>
      <c r="T321" s="146">
        <f t="shared" si="47"/>
        <v>0</v>
      </c>
      <c r="AR321" s="147" t="s">
        <v>278</v>
      </c>
      <c r="AT321" s="147" t="s">
        <v>164</v>
      </c>
      <c r="AU321" s="147" t="s">
        <v>81</v>
      </c>
      <c r="AY321" s="13" t="s">
        <v>162</v>
      </c>
      <c r="BE321" s="148">
        <f t="shared" si="48"/>
        <v>0</v>
      </c>
      <c r="BF321" s="148">
        <f t="shared" si="49"/>
        <v>0</v>
      </c>
      <c r="BG321" s="148">
        <f t="shared" si="50"/>
        <v>0</v>
      </c>
      <c r="BH321" s="148">
        <f t="shared" si="51"/>
        <v>0</v>
      </c>
      <c r="BI321" s="148">
        <f t="shared" si="52"/>
        <v>0</v>
      </c>
      <c r="BJ321" s="13" t="s">
        <v>81</v>
      </c>
      <c r="BK321" s="148">
        <f t="shared" si="53"/>
        <v>0</v>
      </c>
      <c r="BL321" s="13" t="s">
        <v>278</v>
      </c>
      <c r="BM321" s="147" t="s">
        <v>1763</v>
      </c>
    </row>
    <row r="322" spans="2:65" s="1" customFormat="1" ht="16.5" customHeight="1" x14ac:dyDescent="0.2">
      <c r="B322" s="135"/>
      <c r="C322" s="149" t="s">
        <v>712</v>
      </c>
      <c r="D322" s="149" t="s">
        <v>268</v>
      </c>
      <c r="E322" s="150" t="s">
        <v>2396</v>
      </c>
      <c r="F322" s="151" t="s">
        <v>2397</v>
      </c>
      <c r="G322" s="152" t="s">
        <v>218</v>
      </c>
      <c r="H322" s="153">
        <v>300</v>
      </c>
      <c r="I322" s="154"/>
      <c r="J322" s="154"/>
      <c r="K322" s="155"/>
      <c r="L322" s="156"/>
      <c r="M322" s="157" t="s">
        <v>1</v>
      </c>
      <c r="N322" s="158" t="s">
        <v>34</v>
      </c>
      <c r="O322" s="145">
        <v>0</v>
      </c>
      <c r="P322" s="145">
        <f t="shared" si="45"/>
        <v>0</v>
      </c>
      <c r="Q322" s="145">
        <v>0</v>
      </c>
      <c r="R322" s="145">
        <f t="shared" si="46"/>
        <v>0</v>
      </c>
      <c r="S322" s="145">
        <v>0</v>
      </c>
      <c r="T322" s="146">
        <f t="shared" si="47"/>
        <v>0</v>
      </c>
      <c r="AR322" s="147" t="s">
        <v>1132</v>
      </c>
      <c r="AT322" s="147" t="s">
        <v>268</v>
      </c>
      <c r="AU322" s="147" t="s">
        <v>81</v>
      </c>
      <c r="AY322" s="13" t="s">
        <v>162</v>
      </c>
      <c r="BE322" s="148">
        <f t="shared" si="48"/>
        <v>0</v>
      </c>
      <c r="BF322" s="148">
        <f t="shared" si="49"/>
        <v>0</v>
      </c>
      <c r="BG322" s="148">
        <f t="shared" si="50"/>
        <v>0</v>
      </c>
      <c r="BH322" s="148">
        <f t="shared" si="51"/>
        <v>0</v>
      </c>
      <c r="BI322" s="148">
        <f t="shared" si="52"/>
        <v>0</v>
      </c>
      <c r="BJ322" s="13" t="s">
        <v>81</v>
      </c>
      <c r="BK322" s="148">
        <f t="shared" si="53"/>
        <v>0</v>
      </c>
      <c r="BL322" s="13" t="s">
        <v>278</v>
      </c>
      <c r="BM322" s="147" t="s">
        <v>1764</v>
      </c>
    </row>
    <row r="323" spans="2:65" s="1" customFormat="1" ht="16.5" customHeight="1" x14ac:dyDescent="0.2">
      <c r="B323" s="135"/>
      <c r="C323" s="136" t="s">
        <v>2398</v>
      </c>
      <c r="D323" s="136" t="s">
        <v>164</v>
      </c>
      <c r="E323" s="137" t="s">
        <v>2399</v>
      </c>
      <c r="F323" s="138" t="s">
        <v>2400</v>
      </c>
      <c r="G323" s="139" t="s">
        <v>218</v>
      </c>
      <c r="H323" s="140">
        <v>20</v>
      </c>
      <c r="I323" s="141"/>
      <c r="J323" s="141"/>
      <c r="K323" s="142"/>
      <c r="L323" s="25"/>
      <c r="M323" s="143" t="s">
        <v>1</v>
      </c>
      <c r="N323" s="144" t="s">
        <v>34</v>
      </c>
      <c r="O323" s="145">
        <v>0</v>
      </c>
      <c r="P323" s="145">
        <f t="shared" si="45"/>
        <v>0</v>
      </c>
      <c r="Q323" s="145">
        <v>0</v>
      </c>
      <c r="R323" s="145">
        <f t="shared" si="46"/>
        <v>0</v>
      </c>
      <c r="S323" s="145">
        <v>0</v>
      </c>
      <c r="T323" s="146">
        <f t="shared" si="47"/>
        <v>0</v>
      </c>
      <c r="AR323" s="147" t="s">
        <v>278</v>
      </c>
      <c r="AT323" s="147" t="s">
        <v>164</v>
      </c>
      <c r="AU323" s="147" t="s">
        <v>81</v>
      </c>
      <c r="AY323" s="13" t="s">
        <v>162</v>
      </c>
      <c r="BE323" s="148">
        <f t="shared" si="48"/>
        <v>0</v>
      </c>
      <c r="BF323" s="148">
        <f t="shared" si="49"/>
        <v>0</v>
      </c>
      <c r="BG323" s="148">
        <f t="shared" si="50"/>
        <v>0</v>
      </c>
      <c r="BH323" s="148">
        <f t="shared" si="51"/>
        <v>0</v>
      </c>
      <c r="BI323" s="148">
        <f t="shared" si="52"/>
        <v>0</v>
      </c>
      <c r="BJ323" s="13" t="s">
        <v>81</v>
      </c>
      <c r="BK323" s="148">
        <f t="shared" si="53"/>
        <v>0</v>
      </c>
      <c r="BL323" s="13" t="s">
        <v>278</v>
      </c>
      <c r="BM323" s="147" t="s">
        <v>1765</v>
      </c>
    </row>
    <row r="324" spans="2:65" s="1" customFormat="1" ht="16.5" customHeight="1" x14ac:dyDescent="0.2">
      <c r="B324" s="135"/>
      <c r="C324" s="149" t="s">
        <v>715</v>
      </c>
      <c r="D324" s="149" t="s">
        <v>268</v>
      </c>
      <c r="E324" s="150" t="s">
        <v>2401</v>
      </c>
      <c r="F324" s="151" t="s">
        <v>2402</v>
      </c>
      <c r="G324" s="152" t="s">
        <v>218</v>
      </c>
      <c r="H324" s="153">
        <v>20</v>
      </c>
      <c r="I324" s="154"/>
      <c r="J324" s="154"/>
      <c r="K324" s="155"/>
      <c r="L324" s="156"/>
      <c r="M324" s="157" t="s">
        <v>1</v>
      </c>
      <c r="N324" s="158" t="s">
        <v>34</v>
      </c>
      <c r="O324" s="145">
        <v>0</v>
      </c>
      <c r="P324" s="145">
        <f t="shared" si="45"/>
        <v>0</v>
      </c>
      <c r="Q324" s="145">
        <v>0</v>
      </c>
      <c r="R324" s="145">
        <f t="shared" si="46"/>
        <v>0</v>
      </c>
      <c r="S324" s="145">
        <v>0</v>
      </c>
      <c r="T324" s="146">
        <f t="shared" si="47"/>
        <v>0</v>
      </c>
      <c r="AR324" s="147" t="s">
        <v>1132</v>
      </c>
      <c r="AT324" s="147" t="s">
        <v>268</v>
      </c>
      <c r="AU324" s="147" t="s">
        <v>81</v>
      </c>
      <c r="AY324" s="13" t="s">
        <v>162</v>
      </c>
      <c r="BE324" s="148">
        <f t="shared" si="48"/>
        <v>0</v>
      </c>
      <c r="BF324" s="148">
        <f t="shared" si="49"/>
        <v>0</v>
      </c>
      <c r="BG324" s="148">
        <f t="shared" si="50"/>
        <v>0</v>
      </c>
      <c r="BH324" s="148">
        <f t="shared" si="51"/>
        <v>0</v>
      </c>
      <c r="BI324" s="148">
        <f t="shared" si="52"/>
        <v>0</v>
      </c>
      <c r="BJ324" s="13" t="s">
        <v>81</v>
      </c>
      <c r="BK324" s="148">
        <f t="shared" si="53"/>
        <v>0</v>
      </c>
      <c r="BL324" s="13" t="s">
        <v>278</v>
      </c>
      <c r="BM324" s="147" t="s">
        <v>1766</v>
      </c>
    </row>
    <row r="325" spans="2:65" s="1" customFormat="1" ht="24.2" customHeight="1" x14ac:dyDescent="0.2">
      <c r="B325" s="135"/>
      <c r="C325" s="136" t="s">
        <v>2403</v>
      </c>
      <c r="D325" s="136" t="s">
        <v>164</v>
      </c>
      <c r="E325" s="137" t="s">
        <v>2404</v>
      </c>
      <c r="F325" s="138" t="s">
        <v>2405</v>
      </c>
      <c r="G325" s="139" t="s">
        <v>218</v>
      </c>
      <c r="H325" s="140">
        <v>25</v>
      </c>
      <c r="I325" s="141"/>
      <c r="J325" s="141"/>
      <c r="K325" s="142"/>
      <c r="L325" s="25"/>
      <c r="M325" s="143" t="s">
        <v>1</v>
      </c>
      <c r="N325" s="144" t="s">
        <v>34</v>
      </c>
      <c r="O325" s="145">
        <v>0</v>
      </c>
      <c r="P325" s="145">
        <f t="shared" si="45"/>
        <v>0</v>
      </c>
      <c r="Q325" s="145">
        <v>0</v>
      </c>
      <c r="R325" s="145">
        <f t="shared" si="46"/>
        <v>0</v>
      </c>
      <c r="S325" s="145">
        <v>0</v>
      </c>
      <c r="T325" s="146">
        <f t="shared" si="47"/>
        <v>0</v>
      </c>
      <c r="AR325" s="147" t="s">
        <v>278</v>
      </c>
      <c r="AT325" s="147" t="s">
        <v>164</v>
      </c>
      <c r="AU325" s="147" t="s">
        <v>81</v>
      </c>
      <c r="AY325" s="13" t="s">
        <v>162</v>
      </c>
      <c r="BE325" s="148">
        <f t="shared" si="48"/>
        <v>0</v>
      </c>
      <c r="BF325" s="148">
        <f t="shared" si="49"/>
        <v>0</v>
      </c>
      <c r="BG325" s="148">
        <f t="shared" si="50"/>
        <v>0</v>
      </c>
      <c r="BH325" s="148">
        <f t="shared" si="51"/>
        <v>0</v>
      </c>
      <c r="BI325" s="148">
        <f t="shared" si="52"/>
        <v>0</v>
      </c>
      <c r="BJ325" s="13" t="s">
        <v>81</v>
      </c>
      <c r="BK325" s="148">
        <f t="shared" si="53"/>
        <v>0</v>
      </c>
      <c r="BL325" s="13" t="s">
        <v>278</v>
      </c>
      <c r="BM325" s="147" t="s">
        <v>1767</v>
      </c>
    </row>
    <row r="326" spans="2:65" s="1" customFormat="1" ht="24.2" customHeight="1" x14ac:dyDescent="0.2">
      <c r="B326" s="135"/>
      <c r="C326" s="149" t="s">
        <v>719</v>
      </c>
      <c r="D326" s="149" t="s">
        <v>268</v>
      </c>
      <c r="E326" s="150" t="s">
        <v>2406</v>
      </c>
      <c r="F326" s="151" t="s">
        <v>2407</v>
      </c>
      <c r="G326" s="152" t="s">
        <v>218</v>
      </c>
      <c r="H326" s="153">
        <v>25</v>
      </c>
      <c r="I326" s="154"/>
      <c r="J326" s="154"/>
      <c r="K326" s="155"/>
      <c r="L326" s="156"/>
      <c r="M326" s="157" t="s">
        <v>1</v>
      </c>
      <c r="N326" s="158" t="s">
        <v>34</v>
      </c>
      <c r="O326" s="145">
        <v>0</v>
      </c>
      <c r="P326" s="145">
        <f t="shared" si="45"/>
        <v>0</v>
      </c>
      <c r="Q326" s="145">
        <v>0</v>
      </c>
      <c r="R326" s="145">
        <f t="shared" si="46"/>
        <v>0</v>
      </c>
      <c r="S326" s="145">
        <v>0</v>
      </c>
      <c r="T326" s="146">
        <f t="shared" si="47"/>
        <v>0</v>
      </c>
      <c r="AR326" s="147" t="s">
        <v>1132</v>
      </c>
      <c r="AT326" s="147" t="s">
        <v>268</v>
      </c>
      <c r="AU326" s="147" t="s">
        <v>81</v>
      </c>
      <c r="AY326" s="13" t="s">
        <v>162</v>
      </c>
      <c r="BE326" s="148">
        <f t="shared" si="48"/>
        <v>0</v>
      </c>
      <c r="BF326" s="148">
        <f t="shared" si="49"/>
        <v>0</v>
      </c>
      <c r="BG326" s="148">
        <f t="shared" si="50"/>
        <v>0</v>
      </c>
      <c r="BH326" s="148">
        <f t="shared" si="51"/>
        <v>0</v>
      </c>
      <c r="BI326" s="148">
        <f t="shared" si="52"/>
        <v>0</v>
      </c>
      <c r="BJ326" s="13" t="s">
        <v>81</v>
      </c>
      <c r="BK326" s="148">
        <f t="shared" si="53"/>
        <v>0</v>
      </c>
      <c r="BL326" s="13" t="s">
        <v>278</v>
      </c>
      <c r="BM326" s="147" t="s">
        <v>1768</v>
      </c>
    </row>
    <row r="327" spans="2:65" s="1" customFormat="1" ht="33" customHeight="1" x14ac:dyDescent="0.2">
      <c r="B327" s="135"/>
      <c r="C327" s="136" t="s">
        <v>2408</v>
      </c>
      <c r="D327" s="136" t="s">
        <v>164</v>
      </c>
      <c r="E327" s="137" t="s">
        <v>2409</v>
      </c>
      <c r="F327" s="138" t="s">
        <v>2410</v>
      </c>
      <c r="G327" s="139" t="s">
        <v>1096</v>
      </c>
      <c r="H327" s="140">
        <v>15</v>
      </c>
      <c r="I327" s="141"/>
      <c r="J327" s="141"/>
      <c r="K327" s="142"/>
      <c r="L327" s="25"/>
      <c r="M327" s="143" t="s">
        <v>1</v>
      </c>
      <c r="N327" s="144" t="s">
        <v>34</v>
      </c>
      <c r="O327" s="145">
        <v>0</v>
      </c>
      <c r="P327" s="145">
        <f t="shared" si="45"/>
        <v>0</v>
      </c>
      <c r="Q327" s="145">
        <v>0</v>
      </c>
      <c r="R327" s="145">
        <f t="shared" si="46"/>
        <v>0</v>
      </c>
      <c r="S327" s="145">
        <v>0</v>
      </c>
      <c r="T327" s="146">
        <f t="shared" si="47"/>
        <v>0</v>
      </c>
      <c r="AR327" s="147" t="s">
        <v>278</v>
      </c>
      <c r="AT327" s="147" t="s">
        <v>164</v>
      </c>
      <c r="AU327" s="147" t="s">
        <v>81</v>
      </c>
      <c r="AY327" s="13" t="s">
        <v>162</v>
      </c>
      <c r="BE327" s="148">
        <f t="shared" si="48"/>
        <v>0</v>
      </c>
      <c r="BF327" s="148">
        <f t="shared" si="49"/>
        <v>0</v>
      </c>
      <c r="BG327" s="148">
        <f t="shared" si="50"/>
        <v>0</v>
      </c>
      <c r="BH327" s="148">
        <f t="shared" si="51"/>
        <v>0</v>
      </c>
      <c r="BI327" s="148">
        <f t="shared" si="52"/>
        <v>0</v>
      </c>
      <c r="BJ327" s="13" t="s">
        <v>81</v>
      </c>
      <c r="BK327" s="148">
        <f t="shared" si="53"/>
        <v>0</v>
      </c>
      <c r="BL327" s="13" t="s">
        <v>278</v>
      </c>
      <c r="BM327" s="147" t="s">
        <v>1771</v>
      </c>
    </row>
    <row r="328" spans="2:65" s="1" customFormat="1" ht="16.5" customHeight="1" x14ac:dyDescent="0.2">
      <c r="B328" s="135"/>
      <c r="C328" s="136" t="s">
        <v>722</v>
      </c>
      <c r="D328" s="136" t="s">
        <v>164</v>
      </c>
      <c r="E328" s="137" t="s">
        <v>2411</v>
      </c>
      <c r="F328" s="138" t="s">
        <v>2412</v>
      </c>
      <c r="G328" s="139" t="s">
        <v>1096</v>
      </c>
      <c r="H328" s="140">
        <v>10</v>
      </c>
      <c r="I328" s="141"/>
      <c r="J328" s="141"/>
      <c r="K328" s="142"/>
      <c r="L328" s="25"/>
      <c r="M328" s="143" t="s">
        <v>1</v>
      </c>
      <c r="N328" s="144" t="s">
        <v>34</v>
      </c>
      <c r="O328" s="145">
        <v>0</v>
      </c>
      <c r="P328" s="145">
        <f t="shared" ref="P328:P331" si="54">O328*H328</f>
        <v>0</v>
      </c>
      <c r="Q328" s="145">
        <v>0</v>
      </c>
      <c r="R328" s="145">
        <f t="shared" ref="R328:R331" si="55">Q328*H328</f>
        <v>0</v>
      </c>
      <c r="S328" s="145">
        <v>0</v>
      </c>
      <c r="T328" s="146">
        <f t="shared" ref="T328:T331" si="56">S328*H328</f>
        <v>0</v>
      </c>
      <c r="AR328" s="147" t="s">
        <v>278</v>
      </c>
      <c r="AT328" s="147" t="s">
        <v>164</v>
      </c>
      <c r="AU328" s="147" t="s">
        <v>81</v>
      </c>
      <c r="AY328" s="13" t="s">
        <v>162</v>
      </c>
      <c r="BE328" s="148">
        <f t="shared" si="48"/>
        <v>0</v>
      </c>
      <c r="BF328" s="148">
        <f t="shared" si="49"/>
        <v>0</v>
      </c>
      <c r="BG328" s="148">
        <f t="shared" si="50"/>
        <v>0</v>
      </c>
      <c r="BH328" s="148">
        <f t="shared" si="51"/>
        <v>0</v>
      </c>
      <c r="BI328" s="148">
        <f t="shared" si="52"/>
        <v>0</v>
      </c>
      <c r="BJ328" s="13" t="s">
        <v>81</v>
      </c>
      <c r="BK328" s="148">
        <f t="shared" si="53"/>
        <v>0</v>
      </c>
      <c r="BL328" s="13" t="s">
        <v>278</v>
      </c>
      <c r="BM328" s="147" t="s">
        <v>1772</v>
      </c>
    </row>
    <row r="329" spans="2:65" s="1" customFormat="1" ht="16.5" customHeight="1" x14ac:dyDescent="0.2">
      <c r="B329" s="135"/>
      <c r="C329" s="136" t="s">
        <v>2413</v>
      </c>
      <c r="D329" s="136" t="s">
        <v>164</v>
      </c>
      <c r="E329" s="137" t="s">
        <v>2414</v>
      </c>
      <c r="F329" s="138" t="s">
        <v>2415</v>
      </c>
      <c r="G329" s="139" t="s">
        <v>1096</v>
      </c>
      <c r="H329" s="140">
        <v>6</v>
      </c>
      <c r="I329" s="141"/>
      <c r="J329" s="141"/>
      <c r="K329" s="142"/>
      <c r="L329" s="25"/>
      <c r="M329" s="143" t="s">
        <v>1</v>
      </c>
      <c r="N329" s="144" t="s">
        <v>34</v>
      </c>
      <c r="O329" s="145">
        <v>0</v>
      </c>
      <c r="P329" s="145">
        <f t="shared" si="54"/>
        <v>0</v>
      </c>
      <c r="Q329" s="145">
        <v>0</v>
      </c>
      <c r="R329" s="145">
        <f t="shared" si="55"/>
        <v>0</v>
      </c>
      <c r="S329" s="145">
        <v>0</v>
      </c>
      <c r="T329" s="146">
        <f t="shared" si="56"/>
        <v>0</v>
      </c>
      <c r="AR329" s="147" t="s">
        <v>278</v>
      </c>
      <c r="AT329" s="147" t="s">
        <v>164</v>
      </c>
      <c r="AU329" s="147" t="s">
        <v>81</v>
      </c>
      <c r="AY329" s="13" t="s">
        <v>162</v>
      </c>
      <c r="BE329" s="148">
        <f t="shared" si="48"/>
        <v>0</v>
      </c>
      <c r="BF329" s="148">
        <f t="shared" si="49"/>
        <v>0</v>
      </c>
      <c r="BG329" s="148">
        <f t="shared" si="50"/>
        <v>0</v>
      </c>
      <c r="BH329" s="148">
        <f t="shared" si="51"/>
        <v>0</v>
      </c>
      <c r="BI329" s="148">
        <f t="shared" si="52"/>
        <v>0</v>
      </c>
      <c r="BJ329" s="13" t="s">
        <v>81</v>
      </c>
      <c r="BK329" s="148">
        <f t="shared" si="53"/>
        <v>0</v>
      </c>
      <c r="BL329" s="13" t="s">
        <v>278</v>
      </c>
      <c r="BM329" s="147" t="s">
        <v>1773</v>
      </c>
    </row>
    <row r="330" spans="2:65" s="1" customFormat="1" ht="16.5" customHeight="1" x14ac:dyDescent="0.2">
      <c r="B330" s="135"/>
      <c r="C330" s="136" t="s">
        <v>725</v>
      </c>
      <c r="D330" s="136" t="s">
        <v>164</v>
      </c>
      <c r="E330" s="137" t="s">
        <v>2416</v>
      </c>
      <c r="F330" s="138" t="s">
        <v>2417</v>
      </c>
      <c r="G330" s="139" t="s">
        <v>1096</v>
      </c>
      <c r="H330" s="140">
        <v>3.5</v>
      </c>
      <c r="I330" s="141"/>
      <c r="J330" s="141"/>
      <c r="K330" s="142"/>
      <c r="L330" s="25"/>
      <c r="M330" s="143" t="s">
        <v>1</v>
      </c>
      <c r="N330" s="144" t="s">
        <v>34</v>
      </c>
      <c r="O330" s="145">
        <v>0</v>
      </c>
      <c r="P330" s="145">
        <f t="shared" si="54"/>
        <v>0</v>
      </c>
      <c r="Q330" s="145">
        <v>0</v>
      </c>
      <c r="R330" s="145">
        <f t="shared" si="55"/>
        <v>0</v>
      </c>
      <c r="S330" s="145">
        <v>0</v>
      </c>
      <c r="T330" s="146">
        <f t="shared" si="56"/>
        <v>0</v>
      </c>
      <c r="AR330" s="147" t="s">
        <v>278</v>
      </c>
      <c r="AT330" s="147" t="s">
        <v>164</v>
      </c>
      <c r="AU330" s="147" t="s">
        <v>81</v>
      </c>
      <c r="AY330" s="13" t="s">
        <v>162</v>
      </c>
      <c r="BE330" s="148">
        <f t="shared" si="48"/>
        <v>0</v>
      </c>
      <c r="BF330" s="148">
        <f t="shared" si="49"/>
        <v>0</v>
      </c>
      <c r="BG330" s="148">
        <f t="shared" si="50"/>
        <v>0</v>
      </c>
      <c r="BH330" s="148">
        <f t="shared" si="51"/>
        <v>0</v>
      </c>
      <c r="BI330" s="148">
        <f t="shared" si="52"/>
        <v>0</v>
      </c>
      <c r="BJ330" s="13" t="s">
        <v>81</v>
      </c>
      <c r="BK330" s="148">
        <f t="shared" si="53"/>
        <v>0</v>
      </c>
      <c r="BL330" s="13" t="s">
        <v>278</v>
      </c>
      <c r="BM330" s="147" t="s">
        <v>1775</v>
      </c>
    </row>
    <row r="331" spans="2:65" s="1" customFormat="1" ht="16.5" customHeight="1" x14ac:dyDescent="0.2">
      <c r="B331" s="135"/>
      <c r="C331" s="136" t="s">
        <v>2418</v>
      </c>
      <c r="D331" s="136" t="s">
        <v>164</v>
      </c>
      <c r="E331" s="137" t="s">
        <v>2419</v>
      </c>
      <c r="F331" s="138" t="s">
        <v>2420</v>
      </c>
      <c r="G331" s="139" t="s">
        <v>1096</v>
      </c>
      <c r="H331" s="140">
        <v>7</v>
      </c>
      <c r="I331" s="141"/>
      <c r="J331" s="141"/>
      <c r="K331" s="142"/>
      <c r="L331" s="25"/>
      <c r="M331" s="143" t="s">
        <v>1</v>
      </c>
      <c r="N331" s="144" t="s">
        <v>34</v>
      </c>
      <c r="O331" s="145">
        <v>0</v>
      </c>
      <c r="P331" s="145">
        <f t="shared" si="54"/>
        <v>0</v>
      </c>
      <c r="Q331" s="145">
        <v>0</v>
      </c>
      <c r="R331" s="145">
        <f t="shared" si="55"/>
        <v>0</v>
      </c>
      <c r="S331" s="145">
        <v>0</v>
      </c>
      <c r="T331" s="146">
        <f t="shared" si="56"/>
        <v>0</v>
      </c>
      <c r="AR331" s="147" t="s">
        <v>278</v>
      </c>
      <c r="AT331" s="147" t="s">
        <v>164</v>
      </c>
      <c r="AU331" s="147" t="s">
        <v>81</v>
      </c>
      <c r="AY331" s="13" t="s">
        <v>162</v>
      </c>
      <c r="BE331" s="148">
        <f t="shared" si="48"/>
        <v>0</v>
      </c>
      <c r="BF331" s="148">
        <f t="shared" si="49"/>
        <v>0</v>
      </c>
      <c r="BG331" s="148">
        <f t="shared" si="50"/>
        <v>0</v>
      </c>
      <c r="BH331" s="148">
        <f t="shared" si="51"/>
        <v>0</v>
      </c>
      <c r="BI331" s="148">
        <f t="shared" si="52"/>
        <v>0</v>
      </c>
      <c r="BJ331" s="13" t="s">
        <v>81</v>
      </c>
      <c r="BK331" s="148">
        <f t="shared" si="53"/>
        <v>0</v>
      </c>
      <c r="BL331" s="13" t="s">
        <v>278</v>
      </c>
      <c r="BM331" s="147" t="s">
        <v>1777</v>
      </c>
    </row>
    <row r="332" spans="2:65" s="11" customFormat="1" ht="22.7" customHeight="1" x14ac:dyDescent="0.2">
      <c r="B332" s="124"/>
      <c r="D332" s="125" t="s">
        <v>67</v>
      </c>
      <c r="E332" s="133" t="s">
        <v>882</v>
      </c>
      <c r="F332" s="133" t="s">
        <v>883</v>
      </c>
      <c r="J332" s="134"/>
      <c r="L332" s="124"/>
      <c r="M332" s="128"/>
      <c r="P332" s="129">
        <f>SUM(P333:P336)</f>
        <v>0</v>
      </c>
      <c r="R332" s="129">
        <f>SUM(R333:R336)</f>
        <v>0</v>
      </c>
      <c r="T332" s="130">
        <f>SUM(T333:T336)</f>
        <v>0</v>
      </c>
      <c r="AR332" s="125" t="s">
        <v>168</v>
      </c>
      <c r="AT332" s="131" t="s">
        <v>67</v>
      </c>
      <c r="AU332" s="131" t="s">
        <v>75</v>
      </c>
      <c r="AY332" s="125" t="s">
        <v>162</v>
      </c>
      <c r="BK332" s="132">
        <f>SUM(BK333:BK336)</f>
        <v>0</v>
      </c>
    </row>
    <row r="333" spans="2:65" s="1" customFormat="1" ht="37.700000000000003" customHeight="1" x14ac:dyDescent="0.2">
      <c r="B333" s="135"/>
      <c r="C333" s="136" t="s">
        <v>1086</v>
      </c>
      <c r="D333" s="136" t="s">
        <v>164</v>
      </c>
      <c r="E333" s="137" t="s">
        <v>2421</v>
      </c>
      <c r="F333" s="138" t="s">
        <v>2422</v>
      </c>
      <c r="G333" s="139" t="s">
        <v>879</v>
      </c>
      <c r="H333" s="140">
        <v>200</v>
      </c>
      <c r="I333" s="141"/>
      <c r="J333" s="141"/>
      <c r="K333" s="142"/>
      <c r="L333" s="25"/>
      <c r="M333" s="143" t="s">
        <v>1</v>
      </c>
      <c r="N333" s="144" t="s">
        <v>34</v>
      </c>
      <c r="O333" s="145">
        <v>0</v>
      </c>
      <c r="P333" s="145">
        <f>O333*H333</f>
        <v>0</v>
      </c>
      <c r="Q333" s="145">
        <v>0</v>
      </c>
      <c r="R333" s="145">
        <f>Q333*H333</f>
        <v>0</v>
      </c>
      <c r="S333" s="145">
        <v>0</v>
      </c>
      <c r="T333" s="146">
        <f>S333*H333</f>
        <v>0</v>
      </c>
      <c r="AR333" s="147" t="s">
        <v>886</v>
      </c>
      <c r="AT333" s="147" t="s">
        <v>164</v>
      </c>
      <c r="AU333" s="147" t="s">
        <v>81</v>
      </c>
      <c r="AY333" s="13" t="s">
        <v>162</v>
      </c>
      <c r="BE333" s="148">
        <f>IF(N333="základná",J333,0)</f>
        <v>0</v>
      </c>
      <c r="BF333" s="148">
        <f>IF(N333="znížená",J333,0)</f>
        <v>0</v>
      </c>
      <c r="BG333" s="148">
        <f>IF(N333="zákl. prenesená",J333,0)</f>
        <v>0</v>
      </c>
      <c r="BH333" s="148">
        <f>IF(N333="zníž. prenesená",J333,0)</f>
        <v>0</v>
      </c>
      <c r="BI333" s="148">
        <f>IF(N333="nulová",J333,0)</f>
        <v>0</v>
      </c>
      <c r="BJ333" s="13" t="s">
        <v>81</v>
      </c>
      <c r="BK333" s="148">
        <f>ROUND(I333*H333,2)</f>
        <v>0</v>
      </c>
      <c r="BL333" s="13" t="s">
        <v>886</v>
      </c>
      <c r="BM333" s="147" t="s">
        <v>1779</v>
      </c>
    </row>
    <row r="334" spans="2:65" s="1" customFormat="1" ht="44.25" customHeight="1" x14ac:dyDescent="0.2">
      <c r="B334" s="135"/>
      <c r="C334" s="136" t="s">
        <v>2423</v>
      </c>
      <c r="D334" s="136" t="s">
        <v>164</v>
      </c>
      <c r="E334" s="137" t="s">
        <v>2424</v>
      </c>
      <c r="F334" s="138" t="s">
        <v>2425</v>
      </c>
      <c r="G334" s="139" t="s">
        <v>879</v>
      </c>
      <c r="H334" s="140">
        <v>20</v>
      </c>
      <c r="I334" s="141"/>
      <c r="J334" s="141"/>
      <c r="K334" s="142"/>
      <c r="L334" s="25"/>
      <c r="M334" s="143" t="s">
        <v>1</v>
      </c>
      <c r="N334" s="144" t="s">
        <v>34</v>
      </c>
      <c r="O334" s="145">
        <v>0</v>
      </c>
      <c r="P334" s="145">
        <f>O334*H334</f>
        <v>0</v>
      </c>
      <c r="Q334" s="145">
        <v>0</v>
      </c>
      <c r="R334" s="145">
        <f>Q334*H334</f>
        <v>0</v>
      </c>
      <c r="S334" s="145">
        <v>0</v>
      </c>
      <c r="T334" s="146">
        <f>S334*H334</f>
        <v>0</v>
      </c>
      <c r="AR334" s="147" t="s">
        <v>886</v>
      </c>
      <c r="AT334" s="147" t="s">
        <v>164</v>
      </c>
      <c r="AU334" s="147" t="s">
        <v>81</v>
      </c>
      <c r="AY334" s="13" t="s">
        <v>162</v>
      </c>
      <c r="BE334" s="148">
        <f>IF(N334="základná",J334,0)</f>
        <v>0</v>
      </c>
      <c r="BF334" s="148">
        <f>IF(N334="znížená",J334,0)</f>
        <v>0</v>
      </c>
      <c r="BG334" s="148">
        <f>IF(N334="zákl. prenesená",J334,0)</f>
        <v>0</v>
      </c>
      <c r="BH334" s="148">
        <f>IF(N334="zníž. prenesená",J334,0)</f>
        <v>0</v>
      </c>
      <c r="BI334" s="148">
        <f>IF(N334="nulová",J334,0)</f>
        <v>0</v>
      </c>
      <c r="BJ334" s="13" t="s">
        <v>81</v>
      </c>
      <c r="BK334" s="148">
        <f>ROUND(I334*H334,2)</f>
        <v>0</v>
      </c>
      <c r="BL334" s="13" t="s">
        <v>886</v>
      </c>
      <c r="BM334" s="147" t="s">
        <v>1780</v>
      </c>
    </row>
    <row r="335" spans="2:65" s="1" customFormat="1" ht="16.5" customHeight="1" x14ac:dyDescent="0.2">
      <c r="B335" s="135"/>
      <c r="C335" s="136" t="s">
        <v>1089</v>
      </c>
      <c r="D335" s="136" t="s">
        <v>164</v>
      </c>
      <c r="E335" s="137" t="s">
        <v>2426</v>
      </c>
      <c r="F335" s="138" t="s">
        <v>2427</v>
      </c>
      <c r="G335" s="139" t="s">
        <v>2428</v>
      </c>
      <c r="H335" s="140">
        <v>1</v>
      </c>
      <c r="I335" s="141"/>
      <c r="J335" s="141"/>
      <c r="K335" s="142"/>
      <c r="L335" s="25"/>
      <c r="M335" s="143" t="s">
        <v>1</v>
      </c>
      <c r="N335" s="144" t="s">
        <v>34</v>
      </c>
      <c r="O335" s="145">
        <v>0</v>
      </c>
      <c r="P335" s="145">
        <f>O335*H335</f>
        <v>0</v>
      </c>
      <c r="Q335" s="145">
        <v>0</v>
      </c>
      <c r="R335" s="145">
        <f>Q335*H335</f>
        <v>0</v>
      </c>
      <c r="S335" s="145">
        <v>0</v>
      </c>
      <c r="T335" s="146">
        <f>S335*H335</f>
        <v>0</v>
      </c>
      <c r="AR335" s="147" t="s">
        <v>886</v>
      </c>
      <c r="AT335" s="147" t="s">
        <v>164</v>
      </c>
      <c r="AU335" s="147" t="s">
        <v>81</v>
      </c>
      <c r="AY335" s="13" t="s">
        <v>162</v>
      </c>
      <c r="BE335" s="148">
        <f>IF(N335="základná",J335,0)</f>
        <v>0</v>
      </c>
      <c r="BF335" s="148">
        <f>IF(N335="znížená",J335,0)</f>
        <v>0</v>
      </c>
      <c r="BG335" s="148">
        <f>IF(N335="zákl. prenesená",J335,0)</f>
        <v>0</v>
      </c>
      <c r="BH335" s="148">
        <f>IF(N335="zníž. prenesená",J335,0)</f>
        <v>0</v>
      </c>
      <c r="BI335" s="148">
        <f>IF(N335="nulová",J335,0)</f>
        <v>0</v>
      </c>
      <c r="BJ335" s="13" t="s">
        <v>81</v>
      </c>
      <c r="BK335" s="148">
        <f>ROUND(I335*H335,2)</f>
        <v>0</v>
      </c>
      <c r="BL335" s="13" t="s">
        <v>886</v>
      </c>
      <c r="BM335" s="147" t="s">
        <v>2429</v>
      </c>
    </row>
    <row r="336" spans="2:65" s="1" customFormat="1" ht="16.5" customHeight="1" x14ac:dyDescent="0.2">
      <c r="B336" s="135"/>
      <c r="C336" s="136" t="s">
        <v>2430</v>
      </c>
      <c r="D336" s="136" t="s">
        <v>164</v>
      </c>
      <c r="E336" s="137" t="s">
        <v>2431</v>
      </c>
      <c r="F336" s="138" t="s">
        <v>2432</v>
      </c>
      <c r="G336" s="139" t="s">
        <v>2428</v>
      </c>
      <c r="H336" s="140">
        <v>8</v>
      </c>
      <c r="I336" s="141"/>
      <c r="J336" s="141"/>
      <c r="K336" s="142"/>
      <c r="L336" s="25"/>
      <c r="M336" s="163" t="s">
        <v>1</v>
      </c>
      <c r="N336" s="164" t="s">
        <v>34</v>
      </c>
      <c r="O336" s="161">
        <v>0</v>
      </c>
      <c r="P336" s="161">
        <f>O336*H336</f>
        <v>0</v>
      </c>
      <c r="Q336" s="161">
        <v>0</v>
      </c>
      <c r="R336" s="161">
        <f>Q336*H336</f>
        <v>0</v>
      </c>
      <c r="S336" s="161">
        <v>0</v>
      </c>
      <c r="T336" s="162">
        <f>S336*H336</f>
        <v>0</v>
      </c>
      <c r="AR336" s="147" t="s">
        <v>886</v>
      </c>
      <c r="AT336" s="147" t="s">
        <v>164</v>
      </c>
      <c r="AU336" s="147" t="s">
        <v>81</v>
      </c>
      <c r="AY336" s="13" t="s">
        <v>162</v>
      </c>
      <c r="BE336" s="148">
        <f>IF(N336="základná",J336,0)</f>
        <v>0</v>
      </c>
      <c r="BF336" s="148">
        <f>IF(N336="znížená",J336,0)</f>
        <v>0</v>
      </c>
      <c r="BG336" s="148">
        <f>IF(N336="zákl. prenesená",J336,0)</f>
        <v>0</v>
      </c>
      <c r="BH336" s="148">
        <f>IF(N336="zníž. prenesená",J336,0)</f>
        <v>0</v>
      </c>
      <c r="BI336" s="148">
        <f>IF(N336="nulová",J336,0)</f>
        <v>0</v>
      </c>
      <c r="BJ336" s="13" t="s">
        <v>81</v>
      </c>
      <c r="BK336" s="148">
        <f>ROUND(I336*H336,2)</f>
        <v>0</v>
      </c>
      <c r="BL336" s="13" t="s">
        <v>886</v>
      </c>
      <c r="BM336" s="147" t="s">
        <v>2433</v>
      </c>
    </row>
    <row r="337" spans="2:12" s="1" customFormat="1" ht="6.95" customHeight="1" x14ac:dyDescent="0.2">
      <c r="B337" s="40"/>
      <c r="C337" s="41"/>
      <c r="D337" s="41"/>
      <c r="E337" s="41"/>
      <c r="F337" s="41"/>
      <c r="G337" s="41"/>
      <c r="H337" s="41"/>
      <c r="I337" s="41"/>
      <c r="J337" s="41"/>
      <c r="K337" s="41"/>
      <c r="L337" s="25"/>
    </row>
  </sheetData>
  <autoFilter ref="C128:K336"/>
  <mergeCells count="15">
    <mergeCell ref="E115:H115"/>
    <mergeCell ref="E119:H119"/>
    <mergeCell ref="E117:H117"/>
    <mergeCell ref="E121:H121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57"/>
  <sheetViews>
    <sheetView showGridLines="0" workbookViewId="0"/>
  </sheetViews>
  <sheetFormatPr defaultColWidth="12" defaultRowHeight="11.25" x14ac:dyDescent="0.2"/>
  <cols>
    <col min="1" max="1" width="8.1640625" customWidth="1"/>
    <col min="2" max="2" width="1.1640625" customWidth="1"/>
    <col min="3" max="4" width="4.1640625" customWidth="1"/>
    <col min="5" max="5" width="17.1640625" customWidth="1"/>
    <col min="6" max="6" width="50.6640625" customWidth="1"/>
    <col min="7" max="7" width="7.5" customWidth="1"/>
    <col min="8" max="8" width="14" customWidth="1"/>
    <col min="9" max="9" width="15.6640625" customWidth="1"/>
    <col min="10" max="10" width="22.1640625" customWidth="1"/>
    <col min="11" max="11" width="22.1640625" hidden="1" customWidth="1"/>
    <col min="12" max="12" width="9.1640625" customWidth="1"/>
    <col min="13" max="13" width="10.6640625" hidden="1" customWidth="1"/>
    <col min="14" max="14" width="9.1640625" hidden="1"/>
    <col min="15" max="20" width="14.1640625" hidden="1" customWidth="1"/>
    <col min="21" max="21" width="16.1640625" hidden="1" customWidth="1"/>
    <col min="22" max="22" width="12.1640625" customWidth="1"/>
    <col min="23" max="23" width="16.1640625" customWidth="1"/>
    <col min="24" max="24" width="12.1640625" customWidth="1"/>
    <col min="25" max="25" width="15" customWidth="1"/>
    <col min="26" max="26" width="11" customWidth="1"/>
    <col min="27" max="27" width="15" customWidth="1"/>
    <col min="28" max="28" width="16.1640625" customWidth="1"/>
    <col min="29" max="29" width="11" customWidth="1"/>
    <col min="30" max="30" width="15" customWidth="1"/>
    <col min="31" max="31" width="16.1640625" customWidth="1"/>
    <col min="44" max="65" width="9.1640625" hidden="1"/>
  </cols>
  <sheetData>
    <row r="2" spans="2:46" ht="36.950000000000003" customHeight="1" x14ac:dyDescent="0.2">
      <c r="L2" s="183" t="s">
        <v>5</v>
      </c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13" t="s">
        <v>113</v>
      </c>
    </row>
    <row r="3" spans="2:46" ht="6.95" hidden="1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68</v>
      </c>
    </row>
    <row r="4" spans="2:46" ht="24.95" hidden="1" customHeight="1" x14ac:dyDescent="0.2">
      <c r="B4" s="16"/>
      <c r="D4" s="17" t="s">
        <v>129</v>
      </c>
      <c r="L4" s="16"/>
      <c r="M4" s="89" t="s">
        <v>9</v>
      </c>
      <c r="AT4" s="13" t="s">
        <v>3</v>
      </c>
    </row>
    <row r="5" spans="2:46" ht="6.95" hidden="1" customHeight="1" x14ac:dyDescent="0.2">
      <c r="B5" s="16"/>
      <c r="L5" s="16"/>
    </row>
    <row r="6" spans="2:46" ht="12" hidden="1" customHeight="1" x14ac:dyDescent="0.2">
      <c r="B6" s="16"/>
      <c r="D6" s="22" t="s">
        <v>13</v>
      </c>
      <c r="L6" s="16"/>
    </row>
    <row r="7" spans="2:46" ht="16.5" hidden="1" customHeight="1" x14ac:dyDescent="0.2">
      <c r="B7" s="16"/>
      <c r="E7" s="210" t="str">
        <f>'Rekapitulácia stavby'!K6</f>
        <v>Bratislava III. OR PZ rekonštrukcia objektu_AKTUALNY</v>
      </c>
      <c r="F7" s="211"/>
      <c r="G7" s="211"/>
      <c r="H7" s="211"/>
      <c r="L7" s="16"/>
    </row>
    <row r="8" spans="2:46" ht="12.75" hidden="1" x14ac:dyDescent="0.2">
      <c r="B8" s="16"/>
      <c r="D8" s="22" t="s">
        <v>130</v>
      </c>
      <c r="L8" s="16"/>
    </row>
    <row r="9" spans="2:46" ht="23.25" hidden="1" customHeight="1" x14ac:dyDescent="0.2">
      <c r="B9" s="16"/>
      <c r="E9" s="210" t="s">
        <v>131</v>
      </c>
      <c r="F9" s="184"/>
      <c r="G9" s="184"/>
      <c r="H9" s="184"/>
      <c r="L9" s="16"/>
    </row>
    <row r="10" spans="2:46" ht="12" hidden="1" customHeight="1" x14ac:dyDescent="0.2">
      <c r="B10" s="16"/>
      <c r="D10" s="22" t="s">
        <v>132</v>
      </c>
      <c r="L10" s="16"/>
    </row>
    <row r="11" spans="2:46" s="1" customFormat="1" ht="16.5" hidden="1" customHeight="1" x14ac:dyDescent="0.2">
      <c r="B11" s="25"/>
      <c r="E11" s="195" t="s">
        <v>726</v>
      </c>
      <c r="F11" s="209"/>
      <c r="G11" s="209"/>
      <c r="H11" s="209"/>
      <c r="L11" s="25"/>
    </row>
    <row r="12" spans="2:46" s="1" customFormat="1" ht="12" hidden="1" customHeight="1" x14ac:dyDescent="0.2">
      <c r="B12" s="25"/>
      <c r="D12" s="22" t="s">
        <v>727</v>
      </c>
      <c r="L12" s="25"/>
    </row>
    <row r="13" spans="2:46" s="1" customFormat="1" ht="16.5" hidden="1" customHeight="1" x14ac:dyDescent="0.2">
      <c r="B13" s="25"/>
      <c r="E13" s="196" t="s">
        <v>2434</v>
      </c>
      <c r="F13" s="209"/>
      <c r="G13" s="209"/>
      <c r="H13" s="209"/>
      <c r="L13" s="25"/>
    </row>
    <row r="14" spans="2:46" s="1" customFormat="1" hidden="1" x14ac:dyDescent="0.2">
      <c r="B14" s="25"/>
      <c r="L14" s="25"/>
    </row>
    <row r="15" spans="2:46" s="1" customFormat="1" ht="12" hidden="1" customHeight="1" x14ac:dyDescent="0.2">
      <c r="B15" s="25"/>
      <c r="D15" s="22" t="s">
        <v>15</v>
      </c>
      <c r="F15" s="20" t="s">
        <v>1</v>
      </c>
      <c r="I15" s="22" t="s">
        <v>16</v>
      </c>
      <c r="J15" s="20" t="s">
        <v>1</v>
      </c>
      <c r="L15" s="25"/>
    </row>
    <row r="16" spans="2:46" s="1" customFormat="1" ht="12" hidden="1" customHeight="1" x14ac:dyDescent="0.2">
      <c r="B16" s="25"/>
      <c r="D16" s="22" t="s">
        <v>17</v>
      </c>
      <c r="F16" s="20" t="s">
        <v>18</v>
      </c>
      <c r="I16" s="22" t="s">
        <v>19</v>
      </c>
      <c r="J16" s="48">
        <f>'Rekapitulácia stavby'!AN8</f>
        <v>45267</v>
      </c>
      <c r="L16" s="25"/>
    </row>
    <row r="17" spans="2:12" s="1" customFormat="1" ht="10.7" hidden="1" customHeight="1" x14ac:dyDescent="0.2">
      <c r="B17" s="25"/>
      <c r="L17" s="25"/>
    </row>
    <row r="18" spans="2:12" s="1" customFormat="1" ht="12" hidden="1" customHeight="1" x14ac:dyDescent="0.2">
      <c r="B18" s="25"/>
      <c r="D18" s="22" t="s">
        <v>20</v>
      </c>
      <c r="I18" s="22" t="s">
        <v>21</v>
      </c>
      <c r="J18" s="20" t="str">
        <f>IF('Rekapitulácia stavby'!AN10="","",'Rekapitulácia stavby'!AN10)</f>
        <v/>
      </c>
      <c r="L18" s="25"/>
    </row>
    <row r="19" spans="2:12" s="1" customFormat="1" ht="18" hidden="1" customHeight="1" x14ac:dyDescent="0.2">
      <c r="B19" s="25"/>
      <c r="E19" s="20" t="str">
        <f>IF('Rekapitulácia stavby'!E11="","",'Rekapitulácia stavby'!E11)</f>
        <v xml:space="preserve"> </v>
      </c>
      <c r="I19" s="22" t="s">
        <v>22</v>
      </c>
      <c r="J19" s="20" t="str">
        <f>IF('Rekapitulácia stavby'!AN11="","",'Rekapitulácia stavby'!AN11)</f>
        <v/>
      </c>
      <c r="L19" s="25"/>
    </row>
    <row r="20" spans="2:12" s="1" customFormat="1" ht="6.95" hidden="1" customHeight="1" x14ac:dyDescent="0.2">
      <c r="B20" s="25"/>
      <c r="L20" s="25"/>
    </row>
    <row r="21" spans="2:12" s="1" customFormat="1" ht="12" hidden="1" customHeight="1" x14ac:dyDescent="0.2">
      <c r="B21" s="25"/>
      <c r="D21" s="22" t="s">
        <v>23</v>
      </c>
      <c r="I21" s="22" t="s">
        <v>21</v>
      </c>
      <c r="J21" s="20" t="str">
        <f>'Rekapitulácia stavby'!AN13</f>
        <v/>
      </c>
      <c r="L21" s="25"/>
    </row>
    <row r="22" spans="2:12" s="1" customFormat="1" ht="18" hidden="1" customHeight="1" x14ac:dyDescent="0.2">
      <c r="B22" s="25"/>
      <c r="E22" s="200" t="str">
        <f>'Rekapitulácia stavby'!E14</f>
        <v xml:space="preserve"> </v>
      </c>
      <c r="F22" s="200"/>
      <c r="G22" s="200"/>
      <c r="H22" s="200"/>
      <c r="I22" s="22" t="s">
        <v>22</v>
      </c>
      <c r="J22" s="20" t="str">
        <f>'Rekapitulácia stavby'!AN14</f>
        <v/>
      </c>
      <c r="L22" s="25"/>
    </row>
    <row r="23" spans="2:12" s="1" customFormat="1" ht="6.95" hidden="1" customHeight="1" x14ac:dyDescent="0.2">
      <c r="B23" s="25"/>
      <c r="L23" s="25"/>
    </row>
    <row r="24" spans="2:12" s="1" customFormat="1" ht="12" hidden="1" customHeight="1" x14ac:dyDescent="0.2">
      <c r="B24" s="25"/>
      <c r="D24" s="22" t="s">
        <v>24</v>
      </c>
      <c r="I24" s="22" t="s">
        <v>21</v>
      </c>
      <c r="J24" s="20" t="str">
        <f>IF('Rekapitulácia stavby'!AN16="","",'Rekapitulácia stavby'!AN16)</f>
        <v/>
      </c>
      <c r="L24" s="25"/>
    </row>
    <row r="25" spans="2:12" s="1" customFormat="1" ht="18" hidden="1" customHeight="1" x14ac:dyDescent="0.2">
      <c r="B25" s="25"/>
      <c r="E25" s="20" t="str">
        <f>IF('Rekapitulácia stavby'!E17="","",'Rekapitulácia stavby'!E17)</f>
        <v xml:space="preserve"> </v>
      </c>
      <c r="I25" s="22" t="s">
        <v>22</v>
      </c>
      <c r="J25" s="20" t="str">
        <f>IF('Rekapitulácia stavby'!AN17="","",'Rekapitulácia stavby'!AN17)</f>
        <v/>
      </c>
      <c r="L25" s="25"/>
    </row>
    <row r="26" spans="2:12" s="1" customFormat="1" ht="6.95" hidden="1" customHeight="1" x14ac:dyDescent="0.2">
      <c r="B26" s="25"/>
      <c r="L26" s="25"/>
    </row>
    <row r="27" spans="2:12" s="1" customFormat="1" ht="12" hidden="1" customHeight="1" x14ac:dyDescent="0.2">
      <c r="B27" s="25"/>
      <c r="D27" s="22" t="s">
        <v>26</v>
      </c>
      <c r="I27" s="22" t="s">
        <v>21</v>
      </c>
      <c r="J27" s="20" t="str">
        <f>IF('Rekapitulácia stavby'!AN19="","",'Rekapitulácia stavby'!AN19)</f>
        <v/>
      </c>
      <c r="L27" s="25"/>
    </row>
    <row r="28" spans="2:12" s="1" customFormat="1" ht="18" hidden="1" customHeight="1" x14ac:dyDescent="0.2">
      <c r="B28" s="25"/>
      <c r="E28" s="20" t="str">
        <f>IF('Rekapitulácia stavby'!E20="","",'Rekapitulácia stavby'!E20)</f>
        <v xml:space="preserve"> </v>
      </c>
      <c r="I28" s="22" t="s">
        <v>22</v>
      </c>
      <c r="J28" s="20" t="str">
        <f>IF('Rekapitulácia stavby'!AN20="","",'Rekapitulácia stavby'!AN20)</f>
        <v/>
      </c>
      <c r="L28" s="25"/>
    </row>
    <row r="29" spans="2:12" s="1" customFormat="1" ht="6.95" hidden="1" customHeight="1" x14ac:dyDescent="0.2">
      <c r="B29" s="25"/>
      <c r="L29" s="25"/>
    </row>
    <row r="30" spans="2:12" s="1" customFormat="1" ht="12" hidden="1" customHeight="1" x14ac:dyDescent="0.2">
      <c r="B30" s="25"/>
      <c r="D30" s="22" t="s">
        <v>27</v>
      </c>
      <c r="L30" s="25"/>
    </row>
    <row r="31" spans="2:12" s="7" customFormat="1" ht="16.5" hidden="1" customHeight="1" x14ac:dyDescent="0.2">
      <c r="B31" s="90"/>
      <c r="E31" s="202" t="s">
        <v>1</v>
      </c>
      <c r="F31" s="202"/>
      <c r="G31" s="202"/>
      <c r="H31" s="202"/>
      <c r="L31" s="90"/>
    </row>
    <row r="32" spans="2:12" s="1" customFormat="1" ht="6.95" hidden="1" customHeight="1" x14ac:dyDescent="0.2">
      <c r="B32" s="25"/>
      <c r="L32" s="25"/>
    </row>
    <row r="33" spans="2:12" s="1" customFormat="1" ht="6.95" hidden="1" customHeight="1" x14ac:dyDescent="0.2">
      <c r="B33" s="25"/>
      <c r="D33" s="49"/>
      <c r="E33" s="49"/>
      <c r="F33" s="49"/>
      <c r="G33" s="49"/>
      <c r="H33" s="49"/>
      <c r="I33" s="49"/>
      <c r="J33" s="49"/>
      <c r="K33" s="49"/>
      <c r="L33" s="25"/>
    </row>
    <row r="34" spans="2:12" s="1" customFormat="1" ht="25.5" hidden="1" customHeight="1" x14ac:dyDescent="0.2">
      <c r="B34" s="25"/>
      <c r="D34" s="91" t="s">
        <v>28</v>
      </c>
      <c r="J34" s="62">
        <f>ROUND(J130, 2)</f>
        <v>0</v>
      </c>
      <c r="L34" s="25"/>
    </row>
    <row r="35" spans="2:12" s="1" customFormat="1" ht="6.95" hidden="1" customHeight="1" x14ac:dyDescent="0.2">
      <c r="B35" s="25"/>
      <c r="D35" s="49"/>
      <c r="E35" s="49"/>
      <c r="F35" s="49"/>
      <c r="G35" s="49"/>
      <c r="H35" s="49"/>
      <c r="I35" s="49"/>
      <c r="J35" s="49"/>
      <c r="K35" s="49"/>
      <c r="L35" s="25"/>
    </row>
    <row r="36" spans="2:12" s="1" customFormat="1" ht="14.45" hidden="1" customHeight="1" x14ac:dyDescent="0.2">
      <c r="B36" s="25"/>
      <c r="F36" s="28" t="s">
        <v>30</v>
      </c>
      <c r="I36" s="28" t="s">
        <v>29</v>
      </c>
      <c r="J36" s="28" t="s">
        <v>31</v>
      </c>
      <c r="L36" s="25"/>
    </row>
    <row r="37" spans="2:12" s="1" customFormat="1" ht="14.45" hidden="1" customHeight="1" x14ac:dyDescent="0.2">
      <c r="B37" s="25"/>
      <c r="D37" s="51" t="s">
        <v>32</v>
      </c>
      <c r="E37" s="30" t="s">
        <v>33</v>
      </c>
      <c r="F37" s="92">
        <f>ROUND((SUM(BE130:BE156)),  2)</f>
        <v>0</v>
      </c>
      <c r="G37" s="93"/>
      <c r="H37" s="93"/>
      <c r="I37" s="94">
        <v>0.2</v>
      </c>
      <c r="J37" s="92">
        <f>ROUND(((SUM(BE130:BE156))*I37),  2)</f>
        <v>0</v>
      </c>
      <c r="L37" s="25"/>
    </row>
    <row r="38" spans="2:12" s="1" customFormat="1" ht="14.45" hidden="1" customHeight="1" x14ac:dyDescent="0.2">
      <c r="B38" s="25"/>
      <c r="E38" s="30" t="s">
        <v>34</v>
      </c>
      <c r="F38" s="82">
        <f>ROUND((SUM(BF130:BF156)),  2)</f>
        <v>0</v>
      </c>
      <c r="I38" s="95">
        <v>0.2</v>
      </c>
      <c r="J38" s="82">
        <f>ROUND(((SUM(BF130:BF156))*I38),  2)</f>
        <v>0</v>
      </c>
      <c r="L38" s="25"/>
    </row>
    <row r="39" spans="2:12" s="1" customFormat="1" ht="14.45" hidden="1" customHeight="1" x14ac:dyDescent="0.2">
      <c r="B39" s="25"/>
      <c r="E39" s="22" t="s">
        <v>35</v>
      </c>
      <c r="F39" s="82">
        <f>ROUND((SUM(BG130:BG156)),  2)</f>
        <v>0</v>
      </c>
      <c r="I39" s="95">
        <v>0.2</v>
      </c>
      <c r="J39" s="82">
        <f>0</f>
        <v>0</v>
      </c>
      <c r="L39" s="25"/>
    </row>
    <row r="40" spans="2:12" s="1" customFormat="1" ht="14.45" hidden="1" customHeight="1" x14ac:dyDescent="0.2">
      <c r="B40" s="25"/>
      <c r="E40" s="22" t="s">
        <v>36</v>
      </c>
      <c r="F40" s="82">
        <f>ROUND((SUM(BH130:BH156)),  2)</f>
        <v>0</v>
      </c>
      <c r="I40" s="95">
        <v>0.2</v>
      </c>
      <c r="J40" s="82">
        <f>0</f>
        <v>0</v>
      </c>
      <c r="L40" s="25"/>
    </row>
    <row r="41" spans="2:12" s="1" customFormat="1" ht="14.45" hidden="1" customHeight="1" x14ac:dyDescent="0.2">
      <c r="B41" s="25"/>
      <c r="E41" s="30" t="s">
        <v>37</v>
      </c>
      <c r="F41" s="92">
        <f>ROUND((SUM(BI130:BI156)),  2)</f>
        <v>0</v>
      </c>
      <c r="G41" s="93"/>
      <c r="H41" s="93"/>
      <c r="I41" s="94">
        <v>0</v>
      </c>
      <c r="J41" s="92">
        <f>0</f>
        <v>0</v>
      </c>
      <c r="L41" s="25"/>
    </row>
    <row r="42" spans="2:12" s="1" customFormat="1" ht="6.95" hidden="1" customHeight="1" x14ac:dyDescent="0.2">
      <c r="B42" s="25"/>
      <c r="L42" s="25"/>
    </row>
    <row r="43" spans="2:12" s="1" customFormat="1" ht="25.5" hidden="1" customHeight="1" x14ac:dyDescent="0.2">
      <c r="B43" s="25"/>
      <c r="C43" s="96"/>
      <c r="D43" s="97" t="s">
        <v>38</v>
      </c>
      <c r="E43" s="53"/>
      <c r="F43" s="53"/>
      <c r="G43" s="98" t="s">
        <v>39</v>
      </c>
      <c r="H43" s="99" t="s">
        <v>40</v>
      </c>
      <c r="I43" s="53"/>
      <c r="J43" s="100">
        <f>SUM(J34:J41)</f>
        <v>0</v>
      </c>
      <c r="K43" s="101"/>
      <c r="L43" s="25"/>
    </row>
    <row r="44" spans="2:12" s="1" customFormat="1" ht="14.45" hidden="1" customHeight="1" x14ac:dyDescent="0.2">
      <c r="B44" s="25"/>
      <c r="L44" s="25"/>
    </row>
    <row r="45" spans="2:12" ht="14.45" hidden="1" customHeight="1" x14ac:dyDescent="0.2">
      <c r="B45" s="16"/>
      <c r="L45" s="16"/>
    </row>
    <row r="46" spans="2:12" ht="14.45" hidden="1" customHeight="1" x14ac:dyDescent="0.2">
      <c r="B46" s="16"/>
      <c r="L46" s="16"/>
    </row>
    <row r="47" spans="2:12" ht="14.45" hidden="1" customHeight="1" x14ac:dyDescent="0.2">
      <c r="B47" s="16"/>
      <c r="L47" s="16"/>
    </row>
    <row r="48" spans="2:12" ht="14.45" hidden="1" customHeight="1" x14ac:dyDescent="0.2">
      <c r="B48" s="16"/>
      <c r="L48" s="16"/>
    </row>
    <row r="49" spans="2:12" ht="14.45" hidden="1" customHeight="1" x14ac:dyDescent="0.2">
      <c r="B49" s="16"/>
      <c r="L49" s="16"/>
    </row>
    <row r="50" spans="2:12" s="1" customFormat="1" ht="14.45" hidden="1" customHeight="1" x14ac:dyDescent="0.2">
      <c r="B50" s="25"/>
      <c r="D50" s="37" t="s">
        <v>41</v>
      </c>
      <c r="E50" s="38"/>
      <c r="F50" s="38"/>
      <c r="G50" s="37" t="s">
        <v>42</v>
      </c>
      <c r="H50" s="38"/>
      <c r="I50" s="38"/>
      <c r="J50" s="38"/>
      <c r="K50" s="38"/>
      <c r="L50" s="25"/>
    </row>
    <row r="51" spans="2:12" hidden="1" x14ac:dyDescent="0.2">
      <c r="B51" s="16"/>
      <c r="L51" s="16"/>
    </row>
    <row r="52" spans="2:12" hidden="1" x14ac:dyDescent="0.2">
      <c r="B52" s="16"/>
      <c r="L52" s="16"/>
    </row>
    <row r="53" spans="2:12" hidden="1" x14ac:dyDescent="0.2">
      <c r="B53" s="16"/>
      <c r="L53" s="16"/>
    </row>
    <row r="54" spans="2:12" hidden="1" x14ac:dyDescent="0.2">
      <c r="B54" s="16"/>
      <c r="L54" s="16"/>
    </row>
    <row r="55" spans="2:12" hidden="1" x14ac:dyDescent="0.2">
      <c r="B55" s="16"/>
      <c r="L55" s="16"/>
    </row>
    <row r="56" spans="2:12" hidden="1" x14ac:dyDescent="0.2">
      <c r="B56" s="16"/>
      <c r="L56" s="16"/>
    </row>
    <row r="57" spans="2:12" hidden="1" x14ac:dyDescent="0.2">
      <c r="B57" s="16"/>
      <c r="L57" s="16"/>
    </row>
    <row r="58" spans="2:12" hidden="1" x14ac:dyDescent="0.2">
      <c r="B58" s="16"/>
      <c r="L58" s="16"/>
    </row>
    <row r="59" spans="2:12" hidden="1" x14ac:dyDescent="0.2">
      <c r="B59" s="16"/>
      <c r="L59" s="16"/>
    </row>
    <row r="60" spans="2:12" hidden="1" x14ac:dyDescent="0.2">
      <c r="B60" s="16"/>
      <c r="L60" s="16"/>
    </row>
    <row r="61" spans="2:12" s="1" customFormat="1" ht="12.75" hidden="1" x14ac:dyDescent="0.2">
      <c r="B61" s="25"/>
      <c r="D61" s="39" t="s">
        <v>43</v>
      </c>
      <c r="E61" s="27"/>
      <c r="F61" s="102" t="s">
        <v>44</v>
      </c>
      <c r="G61" s="39" t="s">
        <v>43</v>
      </c>
      <c r="H61" s="27"/>
      <c r="I61" s="27"/>
      <c r="J61" s="103" t="s">
        <v>44</v>
      </c>
      <c r="K61" s="27"/>
      <c r="L61" s="25"/>
    </row>
    <row r="62" spans="2:12" hidden="1" x14ac:dyDescent="0.2">
      <c r="B62" s="16"/>
      <c r="L62" s="16"/>
    </row>
    <row r="63" spans="2:12" hidden="1" x14ac:dyDescent="0.2">
      <c r="B63" s="16"/>
      <c r="L63" s="16"/>
    </row>
    <row r="64" spans="2:12" hidden="1" x14ac:dyDescent="0.2">
      <c r="B64" s="16"/>
      <c r="L64" s="16"/>
    </row>
    <row r="65" spans="2:12" s="1" customFormat="1" ht="12.75" hidden="1" x14ac:dyDescent="0.2">
      <c r="B65" s="25"/>
      <c r="D65" s="37" t="s">
        <v>45</v>
      </c>
      <c r="E65" s="38"/>
      <c r="F65" s="38"/>
      <c r="G65" s="37" t="s">
        <v>46</v>
      </c>
      <c r="H65" s="38"/>
      <c r="I65" s="38"/>
      <c r="J65" s="38"/>
      <c r="K65" s="38"/>
      <c r="L65" s="25"/>
    </row>
    <row r="66" spans="2:12" hidden="1" x14ac:dyDescent="0.2">
      <c r="B66" s="16"/>
      <c r="L66" s="16"/>
    </row>
    <row r="67" spans="2:12" hidden="1" x14ac:dyDescent="0.2">
      <c r="B67" s="16"/>
      <c r="L67" s="16"/>
    </row>
    <row r="68" spans="2:12" hidden="1" x14ac:dyDescent="0.2">
      <c r="B68" s="16"/>
      <c r="L68" s="16"/>
    </row>
    <row r="69" spans="2:12" hidden="1" x14ac:dyDescent="0.2">
      <c r="B69" s="16"/>
      <c r="L69" s="16"/>
    </row>
    <row r="70" spans="2:12" hidden="1" x14ac:dyDescent="0.2">
      <c r="B70" s="16"/>
      <c r="L70" s="16"/>
    </row>
    <row r="71" spans="2:12" hidden="1" x14ac:dyDescent="0.2">
      <c r="B71" s="16"/>
      <c r="L71" s="16"/>
    </row>
    <row r="72" spans="2:12" hidden="1" x14ac:dyDescent="0.2">
      <c r="B72" s="16"/>
      <c r="L72" s="16"/>
    </row>
    <row r="73" spans="2:12" hidden="1" x14ac:dyDescent="0.2">
      <c r="B73" s="16"/>
      <c r="L73" s="16"/>
    </row>
    <row r="74" spans="2:12" hidden="1" x14ac:dyDescent="0.2">
      <c r="B74" s="16"/>
      <c r="L74" s="16"/>
    </row>
    <row r="75" spans="2:12" hidden="1" x14ac:dyDescent="0.2">
      <c r="B75" s="16"/>
      <c r="L75" s="16"/>
    </row>
    <row r="76" spans="2:12" s="1" customFormat="1" ht="12.75" hidden="1" x14ac:dyDescent="0.2">
      <c r="B76" s="25"/>
      <c r="D76" s="39" t="s">
        <v>43</v>
      </c>
      <c r="E76" s="27"/>
      <c r="F76" s="102" t="s">
        <v>44</v>
      </c>
      <c r="G76" s="39" t="s">
        <v>43</v>
      </c>
      <c r="H76" s="27"/>
      <c r="I76" s="27"/>
      <c r="J76" s="103" t="s">
        <v>44</v>
      </c>
      <c r="K76" s="27"/>
      <c r="L76" s="25"/>
    </row>
    <row r="77" spans="2:12" s="1" customFormat="1" ht="14.45" hidden="1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78" spans="2:12" hidden="1" x14ac:dyDescent="0.2"/>
    <row r="79" spans="2:12" hidden="1" x14ac:dyDescent="0.2"/>
    <row r="80" spans="2:12" hidden="1" x14ac:dyDescent="0.2"/>
    <row r="81" spans="2:12" s="1" customFormat="1" ht="6.95" hidden="1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12" s="1" customFormat="1" ht="24.95" hidden="1" customHeight="1" x14ac:dyDescent="0.2">
      <c r="B82" s="25"/>
      <c r="C82" s="17" t="s">
        <v>134</v>
      </c>
      <c r="L82" s="25"/>
    </row>
    <row r="83" spans="2:12" s="1" customFormat="1" ht="6.95" hidden="1" customHeight="1" x14ac:dyDescent="0.2">
      <c r="B83" s="25"/>
      <c r="L83" s="25"/>
    </row>
    <row r="84" spans="2:12" s="1" customFormat="1" ht="12" hidden="1" customHeight="1" x14ac:dyDescent="0.2">
      <c r="B84" s="25"/>
      <c r="C84" s="22" t="s">
        <v>13</v>
      </c>
      <c r="L84" s="25"/>
    </row>
    <row r="85" spans="2:12" s="1" customFormat="1" ht="16.5" hidden="1" customHeight="1" x14ac:dyDescent="0.2">
      <c r="B85" s="25"/>
      <c r="E85" s="210" t="str">
        <f>E7</f>
        <v>Bratislava III. OR PZ rekonštrukcia objektu_AKTUALNY</v>
      </c>
      <c r="F85" s="211"/>
      <c r="G85" s="211"/>
      <c r="H85" s="211"/>
      <c r="L85" s="25"/>
    </row>
    <row r="86" spans="2:12" ht="12" hidden="1" customHeight="1" x14ac:dyDescent="0.2">
      <c r="B86" s="16"/>
      <c r="C86" s="22" t="s">
        <v>130</v>
      </c>
      <c r="L86" s="16"/>
    </row>
    <row r="87" spans="2:12" ht="23.25" hidden="1" customHeight="1" x14ac:dyDescent="0.2">
      <c r="B87" s="16"/>
      <c r="E87" s="210" t="s">
        <v>131</v>
      </c>
      <c r="F87" s="184"/>
      <c r="G87" s="184"/>
      <c r="H87" s="184"/>
      <c r="L87" s="16"/>
    </row>
    <row r="88" spans="2:12" ht="12" hidden="1" customHeight="1" x14ac:dyDescent="0.2">
      <c r="B88" s="16"/>
      <c r="C88" s="22" t="s">
        <v>132</v>
      </c>
      <c r="L88" s="16"/>
    </row>
    <row r="89" spans="2:12" s="1" customFormat="1" ht="16.5" hidden="1" customHeight="1" x14ac:dyDescent="0.2">
      <c r="B89" s="25"/>
      <c r="E89" s="195" t="s">
        <v>726</v>
      </c>
      <c r="F89" s="209"/>
      <c r="G89" s="209"/>
      <c r="H89" s="209"/>
      <c r="L89" s="25"/>
    </row>
    <row r="90" spans="2:12" s="1" customFormat="1" ht="12" hidden="1" customHeight="1" x14ac:dyDescent="0.2">
      <c r="B90" s="25"/>
      <c r="C90" s="22" t="s">
        <v>727</v>
      </c>
      <c r="L90" s="25"/>
    </row>
    <row r="91" spans="2:12" s="1" customFormat="1" ht="16.5" hidden="1" customHeight="1" x14ac:dyDescent="0.2">
      <c r="B91" s="25"/>
      <c r="E91" s="196" t="str">
        <f>E13</f>
        <v xml:space="preserve">SO 01.1 d-SL - SO 01.1 d) SLABOPRÚD </v>
      </c>
      <c r="F91" s="209"/>
      <c r="G91" s="209"/>
      <c r="H91" s="209"/>
      <c r="L91" s="25"/>
    </row>
    <row r="92" spans="2:12" s="1" customFormat="1" ht="6.95" hidden="1" customHeight="1" x14ac:dyDescent="0.2">
      <c r="B92" s="25"/>
      <c r="L92" s="25"/>
    </row>
    <row r="93" spans="2:12" s="1" customFormat="1" ht="12" hidden="1" customHeight="1" x14ac:dyDescent="0.2">
      <c r="B93" s="25"/>
      <c r="C93" s="22" t="s">
        <v>17</v>
      </c>
      <c r="F93" s="20" t="str">
        <f>F16</f>
        <v xml:space="preserve"> </v>
      </c>
      <c r="I93" s="22" t="s">
        <v>19</v>
      </c>
      <c r="J93" s="48">
        <f>IF(J16="","",J16)</f>
        <v>45267</v>
      </c>
      <c r="L93" s="25"/>
    </row>
    <row r="94" spans="2:12" s="1" customFormat="1" ht="6.95" hidden="1" customHeight="1" x14ac:dyDescent="0.2">
      <c r="B94" s="25"/>
      <c r="L94" s="25"/>
    </row>
    <row r="95" spans="2:12" s="1" customFormat="1" ht="15.2" hidden="1" customHeight="1" x14ac:dyDescent="0.2">
      <c r="B95" s="25"/>
      <c r="C95" s="22" t="s">
        <v>20</v>
      </c>
      <c r="F95" s="20" t="str">
        <f>E19</f>
        <v xml:space="preserve"> </v>
      </c>
      <c r="I95" s="22" t="s">
        <v>24</v>
      </c>
      <c r="J95" s="23" t="str">
        <f>E25</f>
        <v xml:space="preserve"> </v>
      </c>
      <c r="L95" s="25"/>
    </row>
    <row r="96" spans="2:12" s="1" customFormat="1" ht="15.2" hidden="1" customHeight="1" x14ac:dyDescent="0.2">
      <c r="B96" s="25"/>
      <c r="C96" s="22" t="s">
        <v>23</v>
      </c>
      <c r="F96" s="20" t="str">
        <f>IF(E22="","",E22)</f>
        <v xml:space="preserve"> </v>
      </c>
      <c r="I96" s="22" t="s">
        <v>26</v>
      </c>
      <c r="J96" s="23" t="str">
        <f>E28</f>
        <v xml:space="preserve"> </v>
      </c>
      <c r="L96" s="25"/>
    </row>
    <row r="97" spans="2:47" s="1" customFormat="1" ht="10.35" hidden="1" customHeight="1" x14ac:dyDescent="0.2">
      <c r="B97" s="25"/>
      <c r="L97" s="25"/>
    </row>
    <row r="98" spans="2:47" s="1" customFormat="1" ht="29.25" hidden="1" customHeight="1" x14ac:dyDescent="0.2">
      <c r="B98" s="25"/>
      <c r="C98" s="104" t="s">
        <v>135</v>
      </c>
      <c r="D98" s="96"/>
      <c r="E98" s="96"/>
      <c r="F98" s="96"/>
      <c r="G98" s="96"/>
      <c r="H98" s="96"/>
      <c r="I98" s="96"/>
      <c r="J98" s="105" t="s">
        <v>136</v>
      </c>
      <c r="K98" s="96"/>
      <c r="L98" s="25"/>
    </row>
    <row r="99" spans="2:47" s="1" customFormat="1" ht="10.35" hidden="1" customHeight="1" x14ac:dyDescent="0.2">
      <c r="B99" s="25"/>
      <c r="L99" s="25"/>
    </row>
    <row r="100" spans="2:47" s="1" customFormat="1" ht="22.7" hidden="1" customHeight="1" x14ac:dyDescent="0.2">
      <c r="B100" s="25"/>
      <c r="C100" s="106" t="s">
        <v>137</v>
      </c>
      <c r="J100" s="62">
        <f>J130</f>
        <v>0</v>
      </c>
      <c r="L100" s="25"/>
      <c r="AU100" s="13" t="s">
        <v>138</v>
      </c>
    </row>
    <row r="101" spans="2:47" s="8" customFormat="1" ht="24.95" hidden="1" customHeight="1" x14ac:dyDescent="0.2">
      <c r="B101" s="107"/>
      <c r="D101" s="108" t="s">
        <v>139</v>
      </c>
      <c r="E101" s="109"/>
      <c r="F101" s="109"/>
      <c r="G101" s="109"/>
      <c r="H101" s="109"/>
      <c r="I101" s="109"/>
      <c r="J101" s="110">
        <f>J131</f>
        <v>0</v>
      </c>
      <c r="L101" s="107"/>
    </row>
    <row r="102" spans="2:47" s="9" customFormat="1" ht="20.100000000000001" hidden="1" customHeight="1" x14ac:dyDescent="0.2">
      <c r="B102" s="111"/>
      <c r="D102" s="112" t="s">
        <v>142</v>
      </c>
      <c r="E102" s="113"/>
      <c r="F102" s="113"/>
      <c r="G102" s="113"/>
      <c r="H102" s="113"/>
      <c r="I102" s="113"/>
      <c r="J102" s="114">
        <f>J132</f>
        <v>0</v>
      </c>
      <c r="L102" s="111"/>
    </row>
    <row r="103" spans="2:47" s="8" customFormat="1" ht="24.95" hidden="1" customHeight="1" x14ac:dyDescent="0.2">
      <c r="B103" s="107"/>
      <c r="D103" s="108" t="s">
        <v>895</v>
      </c>
      <c r="E103" s="109"/>
      <c r="F103" s="109"/>
      <c r="G103" s="109"/>
      <c r="H103" s="109"/>
      <c r="I103" s="109"/>
      <c r="J103" s="110">
        <f>J134</f>
        <v>0</v>
      </c>
      <c r="L103" s="107"/>
    </row>
    <row r="104" spans="2:47" s="9" customFormat="1" ht="20.100000000000001" hidden="1" customHeight="1" x14ac:dyDescent="0.2">
      <c r="B104" s="111"/>
      <c r="D104" s="112" t="s">
        <v>1993</v>
      </c>
      <c r="E104" s="113"/>
      <c r="F104" s="113"/>
      <c r="G104" s="113"/>
      <c r="H104" s="113"/>
      <c r="I104" s="113"/>
      <c r="J104" s="114">
        <f>J135</f>
        <v>0</v>
      </c>
      <c r="L104" s="111"/>
    </row>
    <row r="105" spans="2:47" s="9" customFormat="1" ht="20.100000000000001" hidden="1" customHeight="1" x14ac:dyDescent="0.2">
      <c r="B105" s="111"/>
      <c r="D105" s="112" t="s">
        <v>2435</v>
      </c>
      <c r="E105" s="113"/>
      <c r="F105" s="113"/>
      <c r="G105" s="113"/>
      <c r="H105" s="113"/>
      <c r="I105" s="113"/>
      <c r="J105" s="114">
        <f>J143</f>
        <v>0</v>
      </c>
      <c r="L105" s="111"/>
    </row>
    <row r="106" spans="2:47" s="9" customFormat="1" ht="20.100000000000001" hidden="1" customHeight="1" x14ac:dyDescent="0.2">
      <c r="B106" s="111"/>
      <c r="D106" s="112" t="s">
        <v>1994</v>
      </c>
      <c r="E106" s="113"/>
      <c r="F106" s="113"/>
      <c r="G106" s="113"/>
      <c r="H106" s="113"/>
      <c r="I106" s="113"/>
      <c r="J106" s="114">
        <f>J155</f>
        <v>0</v>
      </c>
      <c r="L106" s="111"/>
    </row>
    <row r="107" spans="2:47" s="1" customFormat="1" ht="21.75" hidden="1" customHeight="1" x14ac:dyDescent="0.2">
      <c r="B107" s="25"/>
      <c r="L107" s="25"/>
    </row>
    <row r="108" spans="2:47" s="1" customFormat="1" ht="6.95" hidden="1" customHeight="1" x14ac:dyDescent="0.2"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25"/>
    </row>
    <row r="109" spans="2:47" hidden="1" x14ac:dyDescent="0.2"/>
    <row r="110" spans="2:47" hidden="1" x14ac:dyDescent="0.2"/>
    <row r="111" spans="2:47" hidden="1" x14ac:dyDescent="0.2"/>
    <row r="112" spans="2:47" s="1" customFormat="1" ht="6.95" customHeight="1" x14ac:dyDescent="0.2">
      <c r="B112" s="42"/>
      <c r="C112" s="43"/>
      <c r="D112" s="43"/>
      <c r="E112" s="43"/>
      <c r="F112" s="43"/>
      <c r="G112" s="43"/>
      <c r="H112" s="43"/>
      <c r="I112" s="43"/>
      <c r="J112" s="43"/>
      <c r="K112" s="43"/>
      <c r="L112" s="25"/>
    </row>
    <row r="113" spans="2:12" s="1" customFormat="1" ht="24.95" customHeight="1" x14ac:dyDescent="0.2">
      <c r="B113" s="25"/>
      <c r="C113" s="17" t="s">
        <v>148</v>
      </c>
      <c r="L113" s="25"/>
    </row>
    <row r="114" spans="2:12" s="1" customFormat="1" ht="6.95" customHeight="1" x14ac:dyDescent="0.2">
      <c r="B114" s="25"/>
      <c r="L114" s="25"/>
    </row>
    <row r="115" spans="2:12" s="1" customFormat="1" ht="12" customHeight="1" x14ac:dyDescent="0.2">
      <c r="B115" s="25"/>
      <c r="C115" s="22" t="s">
        <v>13</v>
      </c>
      <c r="L115" s="25"/>
    </row>
    <row r="116" spans="2:12" s="1" customFormat="1" ht="16.5" customHeight="1" x14ac:dyDescent="0.2">
      <c r="B116" s="25"/>
      <c r="E116" s="210" t="str">
        <f>E7</f>
        <v>Bratislava III. OR PZ rekonštrukcia objektu_AKTUALNY</v>
      </c>
      <c r="F116" s="211"/>
      <c r="G116" s="211"/>
      <c r="H116" s="211"/>
      <c r="L116" s="25"/>
    </row>
    <row r="117" spans="2:12" ht="12" customHeight="1" x14ac:dyDescent="0.2">
      <c r="B117" s="16"/>
      <c r="C117" s="22" t="s">
        <v>130</v>
      </c>
      <c r="L117" s="16"/>
    </row>
    <row r="118" spans="2:12" ht="23.25" customHeight="1" x14ac:dyDescent="0.2">
      <c r="B118" s="16"/>
      <c r="E118" s="210" t="s">
        <v>131</v>
      </c>
      <c r="F118" s="184"/>
      <c r="G118" s="184"/>
      <c r="H118" s="184"/>
      <c r="L118" s="16"/>
    </row>
    <row r="119" spans="2:12" ht="12" customHeight="1" x14ac:dyDescent="0.2">
      <c r="B119" s="16"/>
      <c r="C119" s="22" t="s">
        <v>132</v>
      </c>
      <c r="L119" s="16"/>
    </row>
    <row r="120" spans="2:12" s="1" customFormat="1" ht="16.5" customHeight="1" x14ac:dyDescent="0.2">
      <c r="B120" s="25"/>
      <c r="E120" s="195" t="s">
        <v>726</v>
      </c>
      <c r="F120" s="209"/>
      <c r="G120" s="209"/>
      <c r="H120" s="209"/>
      <c r="L120" s="25"/>
    </row>
    <row r="121" spans="2:12" s="1" customFormat="1" ht="12" customHeight="1" x14ac:dyDescent="0.2">
      <c r="B121" s="25"/>
      <c r="C121" s="22" t="s">
        <v>727</v>
      </c>
      <c r="L121" s="25"/>
    </row>
    <row r="122" spans="2:12" s="1" customFormat="1" ht="16.5" customHeight="1" x14ac:dyDescent="0.2">
      <c r="B122" s="25"/>
      <c r="E122" s="196" t="str">
        <f>E13</f>
        <v xml:space="preserve">SO 01.1 d-SL - SO 01.1 d) SLABOPRÚD </v>
      </c>
      <c r="F122" s="209"/>
      <c r="G122" s="209"/>
      <c r="H122" s="209"/>
      <c r="L122" s="25"/>
    </row>
    <row r="123" spans="2:12" s="1" customFormat="1" ht="6.95" customHeight="1" x14ac:dyDescent="0.2">
      <c r="B123" s="25"/>
      <c r="L123" s="25"/>
    </row>
    <row r="124" spans="2:12" s="1" customFormat="1" ht="12" customHeight="1" x14ac:dyDescent="0.2">
      <c r="B124" s="25"/>
      <c r="C124" s="22" t="s">
        <v>17</v>
      </c>
      <c r="F124" s="20" t="str">
        <f>F16</f>
        <v xml:space="preserve"> </v>
      </c>
      <c r="I124" s="22" t="s">
        <v>19</v>
      </c>
      <c r="J124" s="48">
        <f>IF(J16="","",J16)</f>
        <v>45267</v>
      </c>
      <c r="L124" s="25"/>
    </row>
    <row r="125" spans="2:12" s="1" customFormat="1" ht="6.95" customHeight="1" x14ac:dyDescent="0.2">
      <c r="B125" s="25"/>
      <c r="L125" s="25"/>
    </row>
    <row r="126" spans="2:12" s="1" customFormat="1" ht="15.2" customHeight="1" x14ac:dyDescent="0.2">
      <c r="B126" s="25"/>
      <c r="C126" s="22" t="s">
        <v>20</v>
      </c>
      <c r="F126" s="20" t="str">
        <f>E19</f>
        <v xml:space="preserve"> </v>
      </c>
      <c r="I126" s="22" t="s">
        <v>24</v>
      </c>
      <c r="J126" s="23" t="str">
        <f>E25</f>
        <v xml:space="preserve"> </v>
      </c>
      <c r="L126" s="25"/>
    </row>
    <row r="127" spans="2:12" s="1" customFormat="1" ht="15.2" customHeight="1" x14ac:dyDescent="0.2">
      <c r="B127" s="25"/>
      <c r="C127" s="22" t="s">
        <v>23</v>
      </c>
      <c r="F127" s="20" t="str">
        <f>IF(E22="","",E22)</f>
        <v xml:space="preserve"> </v>
      </c>
      <c r="I127" s="22" t="s">
        <v>26</v>
      </c>
      <c r="J127" s="23" t="str">
        <f>E28</f>
        <v xml:space="preserve"> </v>
      </c>
      <c r="L127" s="25"/>
    </row>
    <row r="128" spans="2:12" s="1" customFormat="1" ht="10.35" customHeight="1" x14ac:dyDescent="0.2">
      <c r="B128" s="25"/>
      <c r="L128" s="25"/>
    </row>
    <row r="129" spans="2:65" s="10" customFormat="1" ht="29.25" customHeight="1" x14ac:dyDescent="0.2">
      <c r="B129" s="115"/>
      <c r="C129" s="116" t="s">
        <v>149</v>
      </c>
      <c r="D129" s="117" t="s">
        <v>53</v>
      </c>
      <c r="E129" s="117" t="s">
        <v>49</v>
      </c>
      <c r="F129" s="117" t="s">
        <v>50</v>
      </c>
      <c r="G129" s="117" t="s">
        <v>150</v>
      </c>
      <c r="H129" s="117" t="s">
        <v>151</v>
      </c>
      <c r="I129" s="117" t="s">
        <v>152</v>
      </c>
      <c r="J129" s="118" t="s">
        <v>136</v>
      </c>
      <c r="K129" s="119" t="s">
        <v>153</v>
      </c>
      <c r="L129" s="115"/>
      <c r="M129" s="55" t="s">
        <v>1</v>
      </c>
      <c r="N129" s="56" t="s">
        <v>32</v>
      </c>
      <c r="O129" s="56" t="s">
        <v>154</v>
      </c>
      <c r="P129" s="56" t="s">
        <v>155</v>
      </c>
      <c r="Q129" s="56" t="s">
        <v>156</v>
      </c>
      <c r="R129" s="56" t="s">
        <v>157</v>
      </c>
      <c r="S129" s="56" t="s">
        <v>158</v>
      </c>
      <c r="T129" s="57" t="s">
        <v>159</v>
      </c>
    </row>
    <row r="130" spans="2:65" s="1" customFormat="1" ht="22.7" customHeight="1" x14ac:dyDescent="0.25">
      <c r="B130" s="25"/>
      <c r="C130" s="60" t="s">
        <v>137</v>
      </c>
      <c r="J130" s="120"/>
      <c r="L130" s="25"/>
      <c r="M130" s="58"/>
      <c r="N130" s="49"/>
      <c r="O130" s="49"/>
      <c r="P130" s="121">
        <f>P131+P134</f>
        <v>0</v>
      </c>
      <c r="Q130" s="49"/>
      <c r="R130" s="121">
        <f>R131+R134</f>
        <v>0</v>
      </c>
      <c r="S130" s="49"/>
      <c r="T130" s="122">
        <f>T131+T134</f>
        <v>0</v>
      </c>
      <c r="AT130" s="13" t="s">
        <v>67</v>
      </c>
      <c r="AU130" s="13" t="s">
        <v>138</v>
      </c>
      <c r="BK130" s="123">
        <f>BK131+BK134</f>
        <v>0</v>
      </c>
    </row>
    <row r="131" spans="2:65" s="11" customFormat="1" ht="26.1" customHeight="1" x14ac:dyDescent="0.2">
      <c r="B131" s="124"/>
      <c r="D131" s="125" t="s">
        <v>67</v>
      </c>
      <c r="E131" s="126" t="s">
        <v>160</v>
      </c>
      <c r="F131" s="126" t="s">
        <v>161</v>
      </c>
      <c r="J131" s="127"/>
      <c r="L131" s="124"/>
      <c r="M131" s="128"/>
      <c r="P131" s="129">
        <f>P132</f>
        <v>0</v>
      </c>
      <c r="R131" s="129">
        <f>R132</f>
        <v>0</v>
      </c>
      <c r="T131" s="130">
        <f>T132</f>
        <v>0</v>
      </c>
      <c r="AR131" s="125" t="s">
        <v>75</v>
      </c>
      <c r="AT131" s="131" t="s">
        <v>67</v>
      </c>
      <c r="AU131" s="131" t="s">
        <v>68</v>
      </c>
      <c r="AY131" s="125" t="s">
        <v>162</v>
      </c>
      <c r="BK131" s="132">
        <f>BK132</f>
        <v>0</v>
      </c>
    </row>
    <row r="132" spans="2:65" s="11" customFormat="1" ht="22.7" customHeight="1" x14ac:dyDescent="0.2">
      <c r="B132" s="124"/>
      <c r="D132" s="125" t="s">
        <v>67</v>
      </c>
      <c r="E132" s="133" t="s">
        <v>192</v>
      </c>
      <c r="F132" s="133" t="s">
        <v>220</v>
      </c>
      <c r="J132" s="134"/>
      <c r="L132" s="124"/>
      <c r="M132" s="128"/>
      <c r="P132" s="129">
        <f>P133</f>
        <v>0</v>
      </c>
      <c r="R132" s="129">
        <f>R133</f>
        <v>0</v>
      </c>
      <c r="T132" s="130">
        <f>T133</f>
        <v>0</v>
      </c>
      <c r="AR132" s="125" t="s">
        <v>75</v>
      </c>
      <c r="AT132" s="131" t="s">
        <v>67</v>
      </c>
      <c r="AU132" s="131" t="s">
        <v>75</v>
      </c>
      <c r="AY132" s="125" t="s">
        <v>162</v>
      </c>
      <c r="BK132" s="132">
        <f>BK133</f>
        <v>0</v>
      </c>
    </row>
    <row r="133" spans="2:65" s="1" customFormat="1" ht="33" customHeight="1" x14ac:dyDescent="0.2">
      <c r="B133" s="135"/>
      <c r="C133" s="136" t="s">
        <v>75</v>
      </c>
      <c r="D133" s="136" t="s">
        <v>164</v>
      </c>
      <c r="E133" s="137" t="s">
        <v>1997</v>
      </c>
      <c r="F133" s="138" t="s">
        <v>1998</v>
      </c>
      <c r="G133" s="139" t="s">
        <v>218</v>
      </c>
      <c r="H133" s="140">
        <v>75</v>
      </c>
      <c r="I133" s="141"/>
      <c r="J133" s="141"/>
      <c r="K133" s="142"/>
      <c r="L133" s="25"/>
      <c r="M133" s="143" t="s">
        <v>1</v>
      </c>
      <c r="N133" s="144" t="s">
        <v>34</v>
      </c>
      <c r="O133" s="145">
        <v>0</v>
      </c>
      <c r="P133" s="145">
        <f>O133*H133</f>
        <v>0</v>
      </c>
      <c r="Q133" s="145">
        <v>0</v>
      </c>
      <c r="R133" s="145">
        <f>Q133*H133</f>
        <v>0</v>
      </c>
      <c r="S133" s="145">
        <v>0</v>
      </c>
      <c r="T133" s="146">
        <f>S133*H133</f>
        <v>0</v>
      </c>
      <c r="AR133" s="147" t="s">
        <v>168</v>
      </c>
      <c r="AT133" s="147" t="s">
        <v>164</v>
      </c>
      <c r="AU133" s="147" t="s">
        <v>81</v>
      </c>
      <c r="AY133" s="13" t="s">
        <v>162</v>
      </c>
      <c r="BE133" s="148">
        <f>IF(N133="základná",J133,0)</f>
        <v>0</v>
      </c>
      <c r="BF133" s="148">
        <f>IF(N133="znížená",J133,0)</f>
        <v>0</v>
      </c>
      <c r="BG133" s="148">
        <f>IF(N133="zákl. prenesená",J133,0)</f>
        <v>0</v>
      </c>
      <c r="BH133" s="148">
        <f>IF(N133="zníž. prenesená",J133,0)</f>
        <v>0</v>
      </c>
      <c r="BI133" s="148">
        <f>IF(N133="nulová",J133,0)</f>
        <v>0</v>
      </c>
      <c r="BJ133" s="13" t="s">
        <v>81</v>
      </c>
      <c r="BK133" s="148">
        <f>ROUND(I133*H133,2)</f>
        <v>0</v>
      </c>
      <c r="BL133" s="13" t="s">
        <v>168</v>
      </c>
      <c r="BM133" s="147" t="s">
        <v>81</v>
      </c>
    </row>
    <row r="134" spans="2:65" s="11" customFormat="1" ht="26.1" customHeight="1" x14ac:dyDescent="0.2">
      <c r="B134" s="124"/>
      <c r="D134" s="125" t="s">
        <v>67</v>
      </c>
      <c r="E134" s="126" t="s">
        <v>268</v>
      </c>
      <c r="F134" s="126" t="s">
        <v>1123</v>
      </c>
      <c r="J134" s="127"/>
      <c r="L134" s="124"/>
      <c r="M134" s="128"/>
      <c r="P134" s="129">
        <f>P135+P143+P155</f>
        <v>0</v>
      </c>
      <c r="R134" s="129">
        <f>R135+R143+R155</f>
        <v>0</v>
      </c>
      <c r="T134" s="130">
        <f>T135+T143+T155</f>
        <v>0</v>
      </c>
      <c r="AR134" s="125" t="s">
        <v>94</v>
      </c>
      <c r="AT134" s="131" t="s">
        <v>67</v>
      </c>
      <c r="AU134" s="131" t="s">
        <v>68</v>
      </c>
      <c r="AY134" s="125" t="s">
        <v>162</v>
      </c>
      <c r="BK134" s="132">
        <f>BK135+BK143+BK155</f>
        <v>0</v>
      </c>
    </row>
    <row r="135" spans="2:65" s="11" customFormat="1" ht="22.7" customHeight="1" x14ac:dyDescent="0.2">
      <c r="B135" s="124"/>
      <c r="D135" s="125" t="s">
        <v>67</v>
      </c>
      <c r="E135" s="133" t="s">
        <v>1999</v>
      </c>
      <c r="F135" s="133" t="s">
        <v>2000</v>
      </c>
      <c r="J135" s="134"/>
      <c r="L135" s="124"/>
      <c r="M135" s="128"/>
      <c r="P135" s="129">
        <f>SUM(P136:P142)</f>
        <v>0</v>
      </c>
      <c r="R135" s="129">
        <f>SUM(R136:R142)</f>
        <v>0</v>
      </c>
      <c r="T135" s="130">
        <f>SUM(T136:T142)</f>
        <v>0</v>
      </c>
      <c r="AR135" s="125" t="s">
        <v>94</v>
      </c>
      <c r="AT135" s="131" t="s">
        <v>67</v>
      </c>
      <c r="AU135" s="131" t="s">
        <v>75</v>
      </c>
      <c r="AY135" s="125" t="s">
        <v>162</v>
      </c>
      <c r="BK135" s="132">
        <f>SUM(BK136:BK142)</f>
        <v>0</v>
      </c>
    </row>
    <row r="136" spans="2:65" s="1" customFormat="1" ht="24.2" customHeight="1" x14ac:dyDescent="0.2">
      <c r="B136" s="135"/>
      <c r="C136" s="136" t="s">
        <v>81</v>
      </c>
      <c r="D136" s="136" t="s">
        <v>164</v>
      </c>
      <c r="E136" s="137" t="s">
        <v>2050</v>
      </c>
      <c r="F136" s="138" t="s">
        <v>2051</v>
      </c>
      <c r="G136" s="139" t="s">
        <v>218</v>
      </c>
      <c r="H136" s="140">
        <v>150</v>
      </c>
      <c r="I136" s="141"/>
      <c r="J136" s="141"/>
      <c r="K136" s="142"/>
      <c r="L136" s="25"/>
      <c r="M136" s="143" t="s">
        <v>1</v>
      </c>
      <c r="N136" s="144" t="s">
        <v>34</v>
      </c>
      <c r="O136" s="145">
        <v>0</v>
      </c>
      <c r="P136" s="145">
        <f t="shared" ref="P136:P142" si="0">O136*H136</f>
        <v>0</v>
      </c>
      <c r="Q136" s="145">
        <v>0</v>
      </c>
      <c r="R136" s="145">
        <f t="shared" ref="R136:R142" si="1">Q136*H136</f>
        <v>0</v>
      </c>
      <c r="S136" s="145">
        <v>0</v>
      </c>
      <c r="T136" s="146">
        <f t="shared" ref="T136:T142" si="2">S136*H136</f>
        <v>0</v>
      </c>
      <c r="AR136" s="147" t="s">
        <v>278</v>
      </c>
      <c r="AT136" s="147" t="s">
        <v>164</v>
      </c>
      <c r="AU136" s="147" t="s">
        <v>81</v>
      </c>
      <c r="AY136" s="13" t="s">
        <v>162</v>
      </c>
      <c r="BE136" s="148">
        <f t="shared" ref="BE136:BE142" si="3">IF(N136="základná",J136,0)</f>
        <v>0</v>
      </c>
      <c r="BF136" s="148">
        <f t="shared" ref="BF136:BF142" si="4">IF(N136="znížená",J136,0)</f>
        <v>0</v>
      </c>
      <c r="BG136" s="148">
        <f t="shared" ref="BG136:BG142" si="5">IF(N136="zákl. prenesená",J136,0)</f>
        <v>0</v>
      </c>
      <c r="BH136" s="148">
        <f t="shared" ref="BH136:BH142" si="6">IF(N136="zníž. prenesená",J136,0)</f>
        <v>0</v>
      </c>
      <c r="BI136" s="148">
        <f t="shared" ref="BI136:BI142" si="7">IF(N136="nulová",J136,0)</f>
        <v>0</v>
      </c>
      <c r="BJ136" s="13" t="s">
        <v>81</v>
      </c>
      <c r="BK136" s="148">
        <f t="shared" ref="BK136:BK142" si="8">ROUND(I136*H136,2)</f>
        <v>0</v>
      </c>
      <c r="BL136" s="13" t="s">
        <v>278</v>
      </c>
      <c r="BM136" s="147" t="s">
        <v>168</v>
      </c>
    </row>
    <row r="137" spans="2:65" s="1" customFormat="1" ht="24.2" customHeight="1" x14ac:dyDescent="0.2">
      <c r="B137" s="135"/>
      <c r="C137" s="149" t="s">
        <v>94</v>
      </c>
      <c r="D137" s="149" t="s">
        <v>268</v>
      </c>
      <c r="E137" s="150" t="s">
        <v>2436</v>
      </c>
      <c r="F137" s="151" t="s">
        <v>2437</v>
      </c>
      <c r="G137" s="152" t="s">
        <v>218</v>
      </c>
      <c r="H137" s="153">
        <v>150</v>
      </c>
      <c r="I137" s="154"/>
      <c r="J137" s="154"/>
      <c r="K137" s="155"/>
      <c r="L137" s="156"/>
      <c r="M137" s="157" t="s">
        <v>1</v>
      </c>
      <c r="N137" s="158" t="s">
        <v>34</v>
      </c>
      <c r="O137" s="145">
        <v>0</v>
      </c>
      <c r="P137" s="145">
        <f t="shared" si="0"/>
        <v>0</v>
      </c>
      <c r="Q137" s="145">
        <v>0</v>
      </c>
      <c r="R137" s="145">
        <f t="shared" si="1"/>
        <v>0</v>
      </c>
      <c r="S137" s="145">
        <v>0</v>
      </c>
      <c r="T137" s="146">
        <f t="shared" si="2"/>
        <v>0</v>
      </c>
      <c r="AR137" s="147" t="s">
        <v>1132</v>
      </c>
      <c r="AT137" s="147" t="s">
        <v>268</v>
      </c>
      <c r="AU137" s="147" t="s">
        <v>81</v>
      </c>
      <c r="AY137" s="13" t="s">
        <v>162</v>
      </c>
      <c r="BE137" s="148">
        <f t="shared" si="3"/>
        <v>0</v>
      </c>
      <c r="BF137" s="148">
        <f t="shared" si="4"/>
        <v>0</v>
      </c>
      <c r="BG137" s="148">
        <f t="shared" si="5"/>
        <v>0</v>
      </c>
      <c r="BH137" s="148">
        <f t="shared" si="6"/>
        <v>0</v>
      </c>
      <c r="BI137" s="148">
        <f t="shared" si="7"/>
        <v>0</v>
      </c>
      <c r="BJ137" s="13" t="s">
        <v>81</v>
      </c>
      <c r="BK137" s="148">
        <f t="shared" si="8"/>
        <v>0</v>
      </c>
      <c r="BL137" s="13" t="s">
        <v>278</v>
      </c>
      <c r="BM137" s="147" t="s">
        <v>169</v>
      </c>
    </row>
    <row r="138" spans="2:65" s="1" customFormat="1" ht="16.5" customHeight="1" x14ac:dyDescent="0.2">
      <c r="B138" s="135"/>
      <c r="C138" s="136" t="s">
        <v>168</v>
      </c>
      <c r="D138" s="136" t="s">
        <v>164</v>
      </c>
      <c r="E138" s="137" t="s">
        <v>2438</v>
      </c>
      <c r="F138" s="138" t="s">
        <v>2439</v>
      </c>
      <c r="G138" s="139" t="s">
        <v>218</v>
      </c>
      <c r="H138" s="140">
        <v>600</v>
      </c>
      <c r="I138" s="141"/>
      <c r="J138" s="141"/>
      <c r="K138" s="142"/>
      <c r="L138" s="25"/>
      <c r="M138" s="143" t="s">
        <v>1</v>
      </c>
      <c r="N138" s="144" t="s">
        <v>34</v>
      </c>
      <c r="O138" s="145">
        <v>0</v>
      </c>
      <c r="P138" s="145">
        <f t="shared" si="0"/>
        <v>0</v>
      </c>
      <c r="Q138" s="145">
        <v>0</v>
      </c>
      <c r="R138" s="145">
        <f t="shared" si="1"/>
        <v>0</v>
      </c>
      <c r="S138" s="145">
        <v>0</v>
      </c>
      <c r="T138" s="146">
        <f t="shared" si="2"/>
        <v>0</v>
      </c>
      <c r="AR138" s="147" t="s">
        <v>278</v>
      </c>
      <c r="AT138" s="147" t="s">
        <v>164</v>
      </c>
      <c r="AU138" s="147" t="s">
        <v>81</v>
      </c>
      <c r="AY138" s="13" t="s">
        <v>162</v>
      </c>
      <c r="BE138" s="148">
        <f t="shared" si="3"/>
        <v>0</v>
      </c>
      <c r="BF138" s="148">
        <f t="shared" si="4"/>
        <v>0</v>
      </c>
      <c r="BG138" s="148">
        <f t="shared" si="5"/>
        <v>0</v>
      </c>
      <c r="BH138" s="148">
        <f t="shared" si="6"/>
        <v>0</v>
      </c>
      <c r="BI138" s="148">
        <f t="shared" si="7"/>
        <v>0</v>
      </c>
      <c r="BJ138" s="13" t="s">
        <v>81</v>
      </c>
      <c r="BK138" s="148">
        <f t="shared" si="8"/>
        <v>0</v>
      </c>
      <c r="BL138" s="13" t="s">
        <v>278</v>
      </c>
      <c r="BM138" s="147" t="s">
        <v>177</v>
      </c>
    </row>
    <row r="139" spans="2:65" s="1" customFormat="1" ht="24.2" customHeight="1" x14ac:dyDescent="0.2">
      <c r="B139" s="135"/>
      <c r="C139" s="149" t="s">
        <v>178</v>
      </c>
      <c r="D139" s="149" t="s">
        <v>268</v>
      </c>
      <c r="E139" s="150" t="s">
        <v>2440</v>
      </c>
      <c r="F139" s="151" t="s">
        <v>2441</v>
      </c>
      <c r="G139" s="152" t="s">
        <v>218</v>
      </c>
      <c r="H139" s="153">
        <v>600</v>
      </c>
      <c r="I139" s="154"/>
      <c r="J139" s="154"/>
      <c r="K139" s="155"/>
      <c r="L139" s="156"/>
      <c r="M139" s="157" t="s">
        <v>1</v>
      </c>
      <c r="N139" s="158" t="s">
        <v>34</v>
      </c>
      <c r="O139" s="145">
        <v>0</v>
      </c>
      <c r="P139" s="145">
        <f t="shared" si="0"/>
        <v>0</v>
      </c>
      <c r="Q139" s="145">
        <v>0</v>
      </c>
      <c r="R139" s="145">
        <f t="shared" si="1"/>
        <v>0</v>
      </c>
      <c r="S139" s="145">
        <v>0</v>
      </c>
      <c r="T139" s="146">
        <f t="shared" si="2"/>
        <v>0</v>
      </c>
      <c r="AR139" s="147" t="s">
        <v>1132</v>
      </c>
      <c r="AT139" s="147" t="s">
        <v>268</v>
      </c>
      <c r="AU139" s="147" t="s">
        <v>81</v>
      </c>
      <c r="AY139" s="13" t="s">
        <v>162</v>
      </c>
      <c r="BE139" s="148">
        <f t="shared" si="3"/>
        <v>0</v>
      </c>
      <c r="BF139" s="148">
        <f t="shared" si="4"/>
        <v>0</v>
      </c>
      <c r="BG139" s="148">
        <f t="shared" si="5"/>
        <v>0</v>
      </c>
      <c r="BH139" s="148">
        <f t="shared" si="6"/>
        <v>0</v>
      </c>
      <c r="BI139" s="148">
        <f t="shared" si="7"/>
        <v>0</v>
      </c>
      <c r="BJ139" s="13" t="s">
        <v>81</v>
      </c>
      <c r="BK139" s="148">
        <f t="shared" si="8"/>
        <v>0</v>
      </c>
      <c r="BL139" s="13" t="s">
        <v>278</v>
      </c>
      <c r="BM139" s="147" t="s">
        <v>181</v>
      </c>
    </row>
    <row r="140" spans="2:65" s="1" customFormat="1" ht="16.5" customHeight="1" x14ac:dyDescent="0.2">
      <c r="B140" s="135"/>
      <c r="C140" s="136" t="s">
        <v>169</v>
      </c>
      <c r="D140" s="136" t="s">
        <v>164</v>
      </c>
      <c r="E140" s="137" t="s">
        <v>2414</v>
      </c>
      <c r="F140" s="138" t="s">
        <v>2415</v>
      </c>
      <c r="G140" s="139" t="s">
        <v>1096</v>
      </c>
      <c r="H140" s="140">
        <v>6</v>
      </c>
      <c r="I140" s="141"/>
      <c r="J140" s="141"/>
      <c r="K140" s="142"/>
      <c r="L140" s="25"/>
      <c r="M140" s="143" t="s">
        <v>1</v>
      </c>
      <c r="N140" s="144" t="s">
        <v>34</v>
      </c>
      <c r="O140" s="145">
        <v>0</v>
      </c>
      <c r="P140" s="145">
        <f t="shared" si="0"/>
        <v>0</v>
      </c>
      <c r="Q140" s="145">
        <v>0</v>
      </c>
      <c r="R140" s="145">
        <f t="shared" si="1"/>
        <v>0</v>
      </c>
      <c r="S140" s="145">
        <v>0</v>
      </c>
      <c r="T140" s="146">
        <f t="shared" si="2"/>
        <v>0</v>
      </c>
      <c r="AR140" s="147" t="s">
        <v>278</v>
      </c>
      <c r="AT140" s="147" t="s">
        <v>164</v>
      </c>
      <c r="AU140" s="147" t="s">
        <v>81</v>
      </c>
      <c r="AY140" s="13" t="s">
        <v>162</v>
      </c>
      <c r="BE140" s="148">
        <f t="shared" si="3"/>
        <v>0</v>
      </c>
      <c r="BF140" s="148">
        <f t="shared" si="4"/>
        <v>0</v>
      </c>
      <c r="BG140" s="148">
        <f t="shared" si="5"/>
        <v>0</v>
      </c>
      <c r="BH140" s="148">
        <f t="shared" si="6"/>
        <v>0</v>
      </c>
      <c r="BI140" s="148">
        <f t="shared" si="7"/>
        <v>0</v>
      </c>
      <c r="BJ140" s="13" t="s">
        <v>81</v>
      </c>
      <c r="BK140" s="148">
        <f t="shared" si="8"/>
        <v>0</v>
      </c>
      <c r="BL140" s="13" t="s">
        <v>278</v>
      </c>
      <c r="BM140" s="147" t="s">
        <v>184</v>
      </c>
    </row>
    <row r="141" spans="2:65" s="1" customFormat="1" ht="16.5" customHeight="1" x14ac:dyDescent="0.2">
      <c r="B141" s="135"/>
      <c r="C141" s="136" t="s">
        <v>185</v>
      </c>
      <c r="D141" s="136" t="s">
        <v>164</v>
      </c>
      <c r="E141" s="137" t="s">
        <v>2416</v>
      </c>
      <c r="F141" s="138" t="s">
        <v>2417</v>
      </c>
      <c r="G141" s="139" t="s">
        <v>1096</v>
      </c>
      <c r="H141" s="140">
        <v>5.5</v>
      </c>
      <c r="I141" s="141"/>
      <c r="J141" s="141"/>
      <c r="K141" s="142"/>
      <c r="L141" s="25"/>
      <c r="M141" s="143" t="s">
        <v>1</v>
      </c>
      <c r="N141" s="144" t="s">
        <v>34</v>
      </c>
      <c r="O141" s="145">
        <v>0</v>
      </c>
      <c r="P141" s="145">
        <f t="shared" si="0"/>
        <v>0</v>
      </c>
      <c r="Q141" s="145">
        <v>0</v>
      </c>
      <c r="R141" s="145">
        <f t="shared" si="1"/>
        <v>0</v>
      </c>
      <c r="S141" s="145">
        <v>0</v>
      </c>
      <c r="T141" s="146">
        <f t="shared" si="2"/>
        <v>0</v>
      </c>
      <c r="AR141" s="147" t="s">
        <v>278</v>
      </c>
      <c r="AT141" s="147" t="s">
        <v>164</v>
      </c>
      <c r="AU141" s="147" t="s">
        <v>81</v>
      </c>
      <c r="AY141" s="13" t="s">
        <v>162</v>
      </c>
      <c r="BE141" s="148">
        <f t="shared" si="3"/>
        <v>0</v>
      </c>
      <c r="BF141" s="148">
        <f t="shared" si="4"/>
        <v>0</v>
      </c>
      <c r="BG141" s="148">
        <f t="shared" si="5"/>
        <v>0</v>
      </c>
      <c r="BH141" s="148">
        <f t="shared" si="6"/>
        <v>0</v>
      </c>
      <c r="BI141" s="148">
        <f t="shared" si="7"/>
        <v>0</v>
      </c>
      <c r="BJ141" s="13" t="s">
        <v>81</v>
      </c>
      <c r="BK141" s="148">
        <f t="shared" si="8"/>
        <v>0</v>
      </c>
      <c r="BL141" s="13" t="s">
        <v>278</v>
      </c>
      <c r="BM141" s="147" t="s">
        <v>188</v>
      </c>
    </row>
    <row r="142" spans="2:65" s="1" customFormat="1" ht="16.5" customHeight="1" x14ac:dyDescent="0.2">
      <c r="B142" s="135"/>
      <c r="C142" s="136" t="s">
        <v>177</v>
      </c>
      <c r="D142" s="136" t="s">
        <v>164</v>
      </c>
      <c r="E142" s="137" t="s">
        <v>2419</v>
      </c>
      <c r="F142" s="138" t="s">
        <v>2420</v>
      </c>
      <c r="G142" s="139" t="s">
        <v>1096</v>
      </c>
      <c r="H142" s="140">
        <v>3.5</v>
      </c>
      <c r="I142" s="141"/>
      <c r="J142" s="141"/>
      <c r="K142" s="142"/>
      <c r="L142" s="25"/>
      <c r="M142" s="143" t="s">
        <v>1</v>
      </c>
      <c r="N142" s="144" t="s">
        <v>34</v>
      </c>
      <c r="O142" s="145">
        <v>0</v>
      </c>
      <c r="P142" s="145">
        <f t="shared" si="0"/>
        <v>0</v>
      </c>
      <c r="Q142" s="145">
        <v>0</v>
      </c>
      <c r="R142" s="145">
        <f t="shared" si="1"/>
        <v>0</v>
      </c>
      <c r="S142" s="145">
        <v>0</v>
      </c>
      <c r="T142" s="146">
        <f t="shared" si="2"/>
        <v>0</v>
      </c>
      <c r="AR142" s="147" t="s">
        <v>278</v>
      </c>
      <c r="AT142" s="147" t="s">
        <v>164</v>
      </c>
      <c r="AU142" s="147" t="s">
        <v>81</v>
      </c>
      <c r="AY142" s="13" t="s">
        <v>162</v>
      </c>
      <c r="BE142" s="148">
        <f t="shared" si="3"/>
        <v>0</v>
      </c>
      <c r="BF142" s="148">
        <f t="shared" si="4"/>
        <v>0</v>
      </c>
      <c r="BG142" s="148">
        <f t="shared" si="5"/>
        <v>0</v>
      </c>
      <c r="BH142" s="148">
        <f t="shared" si="6"/>
        <v>0</v>
      </c>
      <c r="BI142" s="148">
        <f t="shared" si="7"/>
        <v>0</v>
      </c>
      <c r="BJ142" s="13" t="s">
        <v>81</v>
      </c>
      <c r="BK142" s="148">
        <f t="shared" si="8"/>
        <v>0</v>
      </c>
      <c r="BL142" s="13" t="s">
        <v>278</v>
      </c>
      <c r="BM142" s="147" t="s">
        <v>191</v>
      </c>
    </row>
    <row r="143" spans="2:65" s="11" customFormat="1" ht="22.7" customHeight="1" x14ac:dyDescent="0.2">
      <c r="B143" s="124"/>
      <c r="D143" s="125" t="s">
        <v>67</v>
      </c>
      <c r="E143" s="133" t="s">
        <v>2442</v>
      </c>
      <c r="F143" s="133" t="s">
        <v>2443</v>
      </c>
      <c r="J143" s="134"/>
      <c r="L143" s="124"/>
      <c r="M143" s="128"/>
      <c r="P143" s="129">
        <f>SUM(P144:P154)</f>
        <v>0</v>
      </c>
      <c r="R143" s="129">
        <f>SUM(R144:R154)</f>
        <v>0</v>
      </c>
      <c r="T143" s="130">
        <f>SUM(T144:T154)</f>
        <v>0</v>
      </c>
      <c r="AR143" s="125" t="s">
        <v>94</v>
      </c>
      <c r="AT143" s="131" t="s">
        <v>67</v>
      </c>
      <c r="AU143" s="131" t="s">
        <v>75</v>
      </c>
      <c r="AY143" s="125" t="s">
        <v>162</v>
      </c>
      <c r="BK143" s="132">
        <f>SUM(BK144:BK154)</f>
        <v>0</v>
      </c>
    </row>
    <row r="144" spans="2:65" s="1" customFormat="1" ht="24.2" customHeight="1" x14ac:dyDescent="0.2">
      <c r="B144" s="135"/>
      <c r="C144" s="136" t="s">
        <v>192</v>
      </c>
      <c r="D144" s="136" t="s">
        <v>164</v>
      </c>
      <c r="E144" s="137" t="s">
        <v>2444</v>
      </c>
      <c r="F144" s="138" t="s">
        <v>2445</v>
      </c>
      <c r="G144" s="139" t="s">
        <v>266</v>
      </c>
      <c r="H144" s="140">
        <v>90</v>
      </c>
      <c r="I144" s="141"/>
      <c r="J144" s="141"/>
      <c r="K144" s="142"/>
      <c r="L144" s="25"/>
      <c r="M144" s="143" t="s">
        <v>1</v>
      </c>
      <c r="N144" s="144" t="s">
        <v>34</v>
      </c>
      <c r="O144" s="145">
        <v>0</v>
      </c>
      <c r="P144" s="145">
        <f t="shared" ref="P144:P154" si="9">O144*H144</f>
        <v>0</v>
      </c>
      <c r="Q144" s="145">
        <v>0</v>
      </c>
      <c r="R144" s="145">
        <f t="shared" ref="R144:R154" si="10">Q144*H144</f>
        <v>0</v>
      </c>
      <c r="S144" s="145">
        <v>0</v>
      </c>
      <c r="T144" s="146">
        <f t="shared" ref="T144:T154" si="11">S144*H144</f>
        <v>0</v>
      </c>
      <c r="AR144" s="147" t="s">
        <v>278</v>
      </c>
      <c r="AT144" s="147" t="s">
        <v>164</v>
      </c>
      <c r="AU144" s="147" t="s">
        <v>81</v>
      </c>
      <c r="AY144" s="13" t="s">
        <v>162</v>
      </c>
      <c r="BE144" s="148">
        <f t="shared" ref="BE144:BE154" si="12">IF(N144="základná",J144,0)</f>
        <v>0</v>
      </c>
      <c r="BF144" s="148">
        <f t="shared" ref="BF144:BF154" si="13">IF(N144="znížená",J144,0)</f>
        <v>0</v>
      </c>
      <c r="BG144" s="148">
        <f t="shared" ref="BG144:BG154" si="14">IF(N144="zákl. prenesená",J144,0)</f>
        <v>0</v>
      </c>
      <c r="BH144" s="148">
        <f t="shared" ref="BH144:BH154" si="15">IF(N144="zníž. prenesená",J144,0)</f>
        <v>0</v>
      </c>
      <c r="BI144" s="148">
        <f t="shared" ref="BI144:BI154" si="16">IF(N144="nulová",J144,0)</f>
        <v>0</v>
      </c>
      <c r="BJ144" s="13" t="s">
        <v>81</v>
      </c>
      <c r="BK144" s="148">
        <f t="shared" ref="BK144:BK154" si="17">ROUND(I144*H144,2)</f>
        <v>0</v>
      </c>
      <c r="BL144" s="13" t="s">
        <v>278</v>
      </c>
      <c r="BM144" s="147" t="s">
        <v>195</v>
      </c>
    </row>
    <row r="145" spans="2:65" s="1" customFormat="1" ht="33" customHeight="1" x14ac:dyDescent="0.2">
      <c r="B145" s="135"/>
      <c r="C145" s="149" t="s">
        <v>181</v>
      </c>
      <c r="D145" s="149" t="s">
        <v>268</v>
      </c>
      <c r="E145" s="150" t="s">
        <v>2446</v>
      </c>
      <c r="F145" s="151" t="s">
        <v>2447</v>
      </c>
      <c r="G145" s="152" t="s">
        <v>266</v>
      </c>
      <c r="H145" s="153">
        <v>90</v>
      </c>
      <c r="I145" s="154"/>
      <c r="J145" s="154"/>
      <c r="K145" s="155"/>
      <c r="L145" s="156"/>
      <c r="M145" s="157" t="s">
        <v>1</v>
      </c>
      <c r="N145" s="158" t="s">
        <v>34</v>
      </c>
      <c r="O145" s="145">
        <v>0</v>
      </c>
      <c r="P145" s="145">
        <f t="shared" si="9"/>
        <v>0</v>
      </c>
      <c r="Q145" s="145">
        <v>0</v>
      </c>
      <c r="R145" s="145">
        <f t="shared" si="10"/>
        <v>0</v>
      </c>
      <c r="S145" s="145">
        <v>0</v>
      </c>
      <c r="T145" s="146">
        <f t="shared" si="11"/>
        <v>0</v>
      </c>
      <c r="AR145" s="147" t="s">
        <v>1132</v>
      </c>
      <c r="AT145" s="147" t="s">
        <v>268</v>
      </c>
      <c r="AU145" s="147" t="s">
        <v>81</v>
      </c>
      <c r="AY145" s="13" t="s">
        <v>162</v>
      </c>
      <c r="BE145" s="148">
        <f t="shared" si="12"/>
        <v>0</v>
      </c>
      <c r="BF145" s="148">
        <f t="shared" si="13"/>
        <v>0</v>
      </c>
      <c r="BG145" s="148">
        <f t="shared" si="14"/>
        <v>0</v>
      </c>
      <c r="BH145" s="148">
        <f t="shared" si="15"/>
        <v>0</v>
      </c>
      <c r="BI145" s="148">
        <f t="shared" si="16"/>
        <v>0</v>
      </c>
      <c r="BJ145" s="13" t="s">
        <v>81</v>
      </c>
      <c r="BK145" s="148">
        <f t="shared" si="17"/>
        <v>0</v>
      </c>
      <c r="BL145" s="13" t="s">
        <v>278</v>
      </c>
      <c r="BM145" s="147" t="s">
        <v>7</v>
      </c>
    </row>
    <row r="146" spans="2:65" s="1" customFormat="1" ht="21.75" customHeight="1" x14ac:dyDescent="0.2">
      <c r="B146" s="135"/>
      <c r="C146" s="149" t="s">
        <v>198</v>
      </c>
      <c r="D146" s="149" t="s">
        <v>268</v>
      </c>
      <c r="E146" s="150" t="s">
        <v>2448</v>
      </c>
      <c r="F146" s="151" t="s">
        <v>2449</v>
      </c>
      <c r="G146" s="152" t="s">
        <v>266</v>
      </c>
      <c r="H146" s="153">
        <v>90</v>
      </c>
      <c r="I146" s="154"/>
      <c r="J146" s="154"/>
      <c r="K146" s="155"/>
      <c r="L146" s="156"/>
      <c r="M146" s="157" t="s">
        <v>1</v>
      </c>
      <c r="N146" s="158" t="s">
        <v>34</v>
      </c>
      <c r="O146" s="145">
        <v>0</v>
      </c>
      <c r="P146" s="145">
        <f t="shared" si="9"/>
        <v>0</v>
      </c>
      <c r="Q146" s="145">
        <v>0</v>
      </c>
      <c r="R146" s="145">
        <f t="shared" si="10"/>
        <v>0</v>
      </c>
      <c r="S146" s="145">
        <v>0</v>
      </c>
      <c r="T146" s="146">
        <f t="shared" si="11"/>
        <v>0</v>
      </c>
      <c r="AR146" s="147" t="s">
        <v>1132</v>
      </c>
      <c r="AT146" s="147" t="s">
        <v>268</v>
      </c>
      <c r="AU146" s="147" t="s">
        <v>81</v>
      </c>
      <c r="AY146" s="13" t="s">
        <v>162</v>
      </c>
      <c r="BE146" s="148">
        <f t="shared" si="12"/>
        <v>0</v>
      </c>
      <c r="BF146" s="148">
        <f t="shared" si="13"/>
        <v>0</v>
      </c>
      <c r="BG146" s="148">
        <f t="shared" si="14"/>
        <v>0</v>
      </c>
      <c r="BH146" s="148">
        <f t="shared" si="15"/>
        <v>0</v>
      </c>
      <c r="BI146" s="148">
        <f t="shared" si="16"/>
        <v>0</v>
      </c>
      <c r="BJ146" s="13" t="s">
        <v>81</v>
      </c>
      <c r="BK146" s="148">
        <f t="shared" si="17"/>
        <v>0</v>
      </c>
      <c r="BL146" s="13" t="s">
        <v>278</v>
      </c>
      <c r="BM146" s="147" t="s">
        <v>201</v>
      </c>
    </row>
    <row r="147" spans="2:65" s="1" customFormat="1" ht="33" customHeight="1" x14ac:dyDescent="0.2">
      <c r="B147" s="135"/>
      <c r="C147" s="149" t="s">
        <v>184</v>
      </c>
      <c r="D147" s="149" t="s">
        <v>268</v>
      </c>
      <c r="E147" s="150" t="s">
        <v>2450</v>
      </c>
      <c r="F147" s="151" t="s">
        <v>2451</v>
      </c>
      <c r="G147" s="152" t="s">
        <v>266</v>
      </c>
      <c r="H147" s="153">
        <v>90</v>
      </c>
      <c r="I147" s="154"/>
      <c r="J147" s="154"/>
      <c r="K147" s="155"/>
      <c r="L147" s="156"/>
      <c r="M147" s="157" t="s">
        <v>1</v>
      </c>
      <c r="N147" s="158" t="s">
        <v>34</v>
      </c>
      <c r="O147" s="145">
        <v>0</v>
      </c>
      <c r="P147" s="145">
        <f t="shared" si="9"/>
        <v>0</v>
      </c>
      <c r="Q147" s="145">
        <v>0</v>
      </c>
      <c r="R147" s="145">
        <f t="shared" si="10"/>
        <v>0</v>
      </c>
      <c r="S147" s="145">
        <v>0</v>
      </c>
      <c r="T147" s="146">
        <f t="shared" si="11"/>
        <v>0</v>
      </c>
      <c r="AR147" s="147" t="s">
        <v>1132</v>
      </c>
      <c r="AT147" s="147" t="s">
        <v>268</v>
      </c>
      <c r="AU147" s="147" t="s">
        <v>81</v>
      </c>
      <c r="AY147" s="13" t="s">
        <v>162</v>
      </c>
      <c r="BE147" s="148">
        <f t="shared" si="12"/>
        <v>0</v>
      </c>
      <c r="BF147" s="148">
        <f t="shared" si="13"/>
        <v>0</v>
      </c>
      <c r="BG147" s="148">
        <f t="shared" si="14"/>
        <v>0</v>
      </c>
      <c r="BH147" s="148">
        <f t="shared" si="15"/>
        <v>0</v>
      </c>
      <c r="BI147" s="148">
        <f t="shared" si="16"/>
        <v>0</v>
      </c>
      <c r="BJ147" s="13" t="s">
        <v>81</v>
      </c>
      <c r="BK147" s="148">
        <f t="shared" si="17"/>
        <v>0</v>
      </c>
      <c r="BL147" s="13" t="s">
        <v>278</v>
      </c>
      <c r="BM147" s="147" t="s">
        <v>204</v>
      </c>
    </row>
    <row r="148" spans="2:65" s="1" customFormat="1" ht="16.5" customHeight="1" x14ac:dyDescent="0.2">
      <c r="B148" s="135"/>
      <c r="C148" s="136" t="s">
        <v>205</v>
      </c>
      <c r="D148" s="136" t="s">
        <v>164</v>
      </c>
      <c r="E148" s="137" t="s">
        <v>2452</v>
      </c>
      <c r="F148" s="138" t="s">
        <v>2453</v>
      </c>
      <c r="G148" s="139" t="s">
        <v>218</v>
      </c>
      <c r="H148" s="140">
        <v>7800</v>
      </c>
      <c r="I148" s="141"/>
      <c r="J148" s="141"/>
      <c r="K148" s="142"/>
      <c r="L148" s="25"/>
      <c r="M148" s="143" t="s">
        <v>1</v>
      </c>
      <c r="N148" s="144" t="s">
        <v>34</v>
      </c>
      <c r="O148" s="145">
        <v>0</v>
      </c>
      <c r="P148" s="145">
        <f t="shared" si="9"/>
        <v>0</v>
      </c>
      <c r="Q148" s="145">
        <v>0</v>
      </c>
      <c r="R148" s="145">
        <f t="shared" si="10"/>
        <v>0</v>
      </c>
      <c r="S148" s="145">
        <v>0</v>
      </c>
      <c r="T148" s="146">
        <f t="shared" si="11"/>
        <v>0</v>
      </c>
      <c r="AR148" s="147" t="s">
        <v>278</v>
      </c>
      <c r="AT148" s="147" t="s">
        <v>164</v>
      </c>
      <c r="AU148" s="147" t="s">
        <v>81</v>
      </c>
      <c r="AY148" s="13" t="s">
        <v>162</v>
      </c>
      <c r="BE148" s="148">
        <f t="shared" si="12"/>
        <v>0</v>
      </c>
      <c r="BF148" s="148">
        <f t="shared" si="13"/>
        <v>0</v>
      </c>
      <c r="BG148" s="148">
        <f t="shared" si="14"/>
        <v>0</v>
      </c>
      <c r="BH148" s="148">
        <f t="shared" si="15"/>
        <v>0</v>
      </c>
      <c r="BI148" s="148">
        <f t="shared" si="16"/>
        <v>0</v>
      </c>
      <c r="BJ148" s="13" t="s">
        <v>81</v>
      </c>
      <c r="BK148" s="148">
        <f t="shared" si="17"/>
        <v>0</v>
      </c>
      <c r="BL148" s="13" t="s">
        <v>278</v>
      </c>
      <c r="BM148" s="147" t="s">
        <v>208</v>
      </c>
    </row>
    <row r="149" spans="2:65" s="1" customFormat="1" ht="24.2" customHeight="1" x14ac:dyDescent="0.2">
      <c r="B149" s="135"/>
      <c r="C149" s="149" t="s">
        <v>188</v>
      </c>
      <c r="D149" s="149" t="s">
        <v>268</v>
      </c>
      <c r="E149" s="150" t="s">
        <v>2454</v>
      </c>
      <c r="F149" s="151" t="s">
        <v>2455</v>
      </c>
      <c r="G149" s="152" t="s">
        <v>218</v>
      </c>
      <c r="H149" s="153">
        <v>6000</v>
      </c>
      <c r="I149" s="154"/>
      <c r="J149" s="154"/>
      <c r="K149" s="155"/>
      <c r="L149" s="156"/>
      <c r="M149" s="157" t="s">
        <v>1</v>
      </c>
      <c r="N149" s="158" t="s">
        <v>34</v>
      </c>
      <c r="O149" s="145">
        <v>0</v>
      </c>
      <c r="P149" s="145">
        <f t="shared" si="9"/>
        <v>0</v>
      </c>
      <c r="Q149" s="145">
        <v>0</v>
      </c>
      <c r="R149" s="145">
        <f t="shared" si="10"/>
        <v>0</v>
      </c>
      <c r="S149" s="145">
        <v>0</v>
      </c>
      <c r="T149" s="146">
        <f t="shared" si="11"/>
        <v>0</v>
      </c>
      <c r="AR149" s="147" t="s">
        <v>1132</v>
      </c>
      <c r="AT149" s="147" t="s">
        <v>268</v>
      </c>
      <c r="AU149" s="147" t="s">
        <v>81</v>
      </c>
      <c r="AY149" s="13" t="s">
        <v>162</v>
      </c>
      <c r="BE149" s="148">
        <f t="shared" si="12"/>
        <v>0</v>
      </c>
      <c r="BF149" s="148">
        <f t="shared" si="13"/>
        <v>0</v>
      </c>
      <c r="BG149" s="148">
        <f t="shared" si="14"/>
        <v>0</v>
      </c>
      <c r="BH149" s="148">
        <f t="shared" si="15"/>
        <v>0</v>
      </c>
      <c r="BI149" s="148">
        <f t="shared" si="16"/>
        <v>0</v>
      </c>
      <c r="BJ149" s="13" t="s">
        <v>81</v>
      </c>
      <c r="BK149" s="148">
        <f t="shared" si="17"/>
        <v>0</v>
      </c>
      <c r="BL149" s="13" t="s">
        <v>278</v>
      </c>
      <c r="BM149" s="147" t="s">
        <v>211</v>
      </c>
    </row>
    <row r="150" spans="2:65" s="1" customFormat="1" ht="24.2" customHeight="1" x14ac:dyDescent="0.2">
      <c r="B150" s="135"/>
      <c r="C150" s="149" t="s">
        <v>212</v>
      </c>
      <c r="D150" s="149" t="s">
        <v>268</v>
      </c>
      <c r="E150" s="150" t="s">
        <v>2456</v>
      </c>
      <c r="F150" s="151" t="s">
        <v>2457</v>
      </c>
      <c r="G150" s="152" t="s">
        <v>218</v>
      </c>
      <c r="H150" s="153">
        <v>1800</v>
      </c>
      <c r="I150" s="154"/>
      <c r="J150" s="154"/>
      <c r="K150" s="155"/>
      <c r="L150" s="156"/>
      <c r="M150" s="157" t="s">
        <v>1</v>
      </c>
      <c r="N150" s="158" t="s">
        <v>34</v>
      </c>
      <c r="O150" s="145">
        <v>0</v>
      </c>
      <c r="P150" s="145">
        <f t="shared" si="9"/>
        <v>0</v>
      </c>
      <c r="Q150" s="145">
        <v>0</v>
      </c>
      <c r="R150" s="145">
        <f t="shared" si="10"/>
        <v>0</v>
      </c>
      <c r="S150" s="145">
        <v>0</v>
      </c>
      <c r="T150" s="146">
        <f t="shared" si="11"/>
        <v>0</v>
      </c>
      <c r="AR150" s="147" t="s">
        <v>1132</v>
      </c>
      <c r="AT150" s="147" t="s">
        <v>268</v>
      </c>
      <c r="AU150" s="147" t="s">
        <v>81</v>
      </c>
      <c r="AY150" s="13" t="s">
        <v>162</v>
      </c>
      <c r="BE150" s="148">
        <f t="shared" si="12"/>
        <v>0</v>
      </c>
      <c r="BF150" s="148">
        <f t="shared" si="13"/>
        <v>0</v>
      </c>
      <c r="BG150" s="148">
        <f t="shared" si="14"/>
        <v>0</v>
      </c>
      <c r="BH150" s="148">
        <f t="shared" si="15"/>
        <v>0</v>
      </c>
      <c r="BI150" s="148">
        <f t="shared" si="16"/>
        <v>0</v>
      </c>
      <c r="BJ150" s="13" t="s">
        <v>81</v>
      </c>
      <c r="BK150" s="148">
        <f t="shared" si="17"/>
        <v>0</v>
      </c>
      <c r="BL150" s="13" t="s">
        <v>278</v>
      </c>
      <c r="BM150" s="147" t="s">
        <v>215</v>
      </c>
    </row>
    <row r="151" spans="2:65" s="1" customFormat="1" ht="16.5" customHeight="1" x14ac:dyDescent="0.2">
      <c r="B151" s="135"/>
      <c r="C151" s="136" t="s">
        <v>191</v>
      </c>
      <c r="D151" s="136" t="s">
        <v>164</v>
      </c>
      <c r="E151" s="137" t="s">
        <v>2458</v>
      </c>
      <c r="F151" s="138" t="s">
        <v>2459</v>
      </c>
      <c r="G151" s="139" t="s">
        <v>266</v>
      </c>
      <c r="H151" s="140">
        <v>15</v>
      </c>
      <c r="I151" s="141"/>
      <c r="J151" s="141"/>
      <c r="K151" s="142"/>
      <c r="L151" s="25"/>
      <c r="M151" s="143" t="s">
        <v>1</v>
      </c>
      <c r="N151" s="144" t="s">
        <v>34</v>
      </c>
      <c r="O151" s="145">
        <v>0</v>
      </c>
      <c r="P151" s="145">
        <f t="shared" si="9"/>
        <v>0</v>
      </c>
      <c r="Q151" s="145">
        <v>0</v>
      </c>
      <c r="R151" s="145">
        <f t="shared" si="10"/>
        <v>0</v>
      </c>
      <c r="S151" s="145">
        <v>0</v>
      </c>
      <c r="T151" s="146">
        <f t="shared" si="11"/>
        <v>0</v>
      </c>
      <c r="AR151" s="147" t="s">
        <v>278</v>
      </c>
      <c r="AT151" s="147" t="s">
        <v>164</v>
      </c>
      <c r="AU151" s="147" t="s">
        <v>81</v>
      </c>
      <c r="AY151" s="13" t="s">
        <v>162</v>
      </c>
      <c r="BE151" s="148">
        <f t="shared" si="12"/>
        <v>0</v>
      </c>
      <c r="BF151" s="148">
        <f t="shared" si="13"/>
        <v>0</v>
      </c>
      <c r="BG151" s="148">
        <f t="shared" si="14"/>
        <v>0</v>
      </c>
      <c r="BH151" s="148">
        <f t="shared" si="15"/>
        <v>0</v>
      </c>
      <c r="BI151" s="148">
        <f t="shared" si="16"/>
        <v>0</v>
      </c>
      <c r="BJ151" s="13" t="s">
        <v>81</v>
      </c>
      <c r="BK151" s="148">
        <f t="shared" si="17"/>
        <v>0</v>
      </c>
      <c r="BL151" s="13" t="s">
        <v>278</v>
      </c>
      <c r="BM151" s="147" t="s">
        <v>219</v>
      </c>
    </row>
    <row r="152" spans="2:65" s="1" customFormat="1" ht="24.2" customHeight="1" x14ac:dyDescent="0.2">
      <c r="B152" s="135"/>
      <c r="C152" s="149" t="s">
        <v>221</v>
      </c>
      <c r="D152" s="149" t="s">
        <v>268</v>
      </c>
      <c r="E152" s="150" t="s">
        <v>2460</v>
      </c>
      <c r="F152" s="151" t="s">
        <v>2461</v>
      </c>
      <c r="G152" s="152" t="s">
        <v>266</v>
      </c>
      <c r="H152" s="153">
        <v>15</v>
      </c>
      <c r="I152" s="154"/>
      <c r="J152" s="154"/>
      <c r="K152" s="155"/>
      <c r="L152" s="156"/>
      <c r="M152" s="157" t="s">
        <v>1</v>
      </c>
      <c r="N152" s="158" t="s">
        <v>34</v>
      </c>
      <c r="O152" s="145">
        <v>0</v>
      </c>
      <c r="P152" s="145">
        <f t="shared" si="9"/>
        <v>0</v>
      </c>
      <c r="Q152" s="145">
        <v>0</v>
      </c>
      <c r="R152" s="145">
        <f t="shared" si="10"/>
        <v>0</v>
      </c>
      <c r="S152" s="145">
        <v>0</v>
      </c>
      <c r="T152" s="146">
        <f t="shared" si="11"/>
        <v>0</v>
      </c>
      <c r="AR152" s="147" t="s">
        <v>1132</v>
      </c>
      <c r="AT152" s="147" t="s">
        <v>268</v>
      </c>
      <c r="AU152" s="147" t="s">
        <v>81</v>
      </c>
      <c r="AY152" s="13" t="s">
        <v>162</v>
      </c>
      <c r="BE152" s="148">
        <f t="shared" si="12"/>
        <v>0</v>
      </c>
      <c r="BF152" s="148">
        <f t="shared" si="13"/>
        <v>0</v>
      </c>
      <c r="BG152" s="148">
        <f t="shared" si="14"/>
        <v>0</v>
      </c>
      <c r="BH152" s="148">
        <f t="shared" si="15"/>
        <v>0</v>
      </c>
      <c r="BI152" s="148">
        <f t="shared" si="16"/>
        <v>0</v>
      </c>
      <c r="BJ152" s="13" t="s">
        <v>81</v>
      </c>
      <c r="BK152" s="148">
        <f t="shared" si="17"/>
        <v>0</v>
      </c>
      <c r="BL152" s="13" t="s">
        <v>278</v>
      </c>
      <c r="BM152" s="147" t="s">
        <v>224</v>
      </c>
    </row>
    <row r="153" spans="2:65" s="1" customFormat="1" ht="16.5" customHeight="1" x14ac:dyDescent="0.2">
      <c r="B153" s="135"/>
      <c r="C153" s="136" t="s">
        <v>195</v>
      </c>
      <c r="D153" s="136" t="s">
        <v>164</v>
      </c>
      <c r="E153" s="137" t="s">
        <v>2462</v>
      </c>
      <c r="F153" s="138" t="s">
        <v>2463</v>
      </c>
      <c r="G153" s="139" t="s">
        <v>266</v>
      </c>
      <c r="H153" s="140">
        <v>30</v>
      </c>
      <c r="I153" s="141"/>
      <c r="J153" s="141"/>
      <c r="K153" s="142"/>
      <c r="L153" s="25"/>
      <c r="M153" s="143" t="s">
        <v>1</v>
      </c>
      <c r="N153" s="144" t="s">
        <v>34</v>
      </c>
      <c r="O153" s="145">
        <v>0</v>
      </c>
      <c r="P153" s="145">
        <f t="shared" si="9"/>
        <v>0</v>
      </c>
      <c r="Q153" s="145">
        <v>0</v>
      </c>
      <c r="R153" s="145">
        <f t="shared" si="10"/>
        <v>0</v>
      </c>
      <c r="S153" s="145">
        <v>0</v>
      </c>
      <c r="T153" s="146">
        <f t="shared" si="11"/>
        <v>0</v>
      </c>
      <c r="AR153" s="147" t="s">
        <v>278</v>
      </c>
      <c r="AT153" s="147" t="s">
        <v>164</v>
      </c>
      <c r="AU153" s="147" t="s">
        <v>81</v>
      </c>
      <c r="AY153" s="13" t="s">
        <v>162</v>
      </c>
      <c r="BE153" s="148">
        <f t="shared" si="12"/>
        <v>0</v>
      </c>
      <c r="BF153" s="148">
        <f t="shared" si="13"/>
        <v>0</v>
      </c>
      <c r="BG153" s="148">
        <f t="shared" si="14"/>
        <v>0</v>
      </c>
      <c r="BH153" s="148">
        <f t="shared" si="15"/>
        <v>0</v>
      </c>
      <c r="BI153" s="148">
        <f t="shared" si="16"/>
        <v>0</v>
      </c>
      <c r="BJ153" s="13" t="s">
        <v>81</v>
      </c>
      <c r="BK153" s="148">
        <f t="shared" si="17"/>
        <v>0</v>
      </c>
      <c r="BL153" s="13" t="s">
        <v>278</v>
      </c>
      <c r="BM153" s="147" t="s">
        <v>227</v>
      </c>
    </row>
    <row r="154" spans="2:65" s="1" customFormat="1" ht="16.5" customHeight="1" x14ac:dyDescent="0.2">
      <c r="B154" s="135"/>
      <c r="C154" s="149" t="s">
        <v>228</v>
      </c>
      <c r="D154" s="149" t="s">
        <v>268</v>
      </c>
      <c r="E154" s="150" t="s">
        <v>2464</v>
      </c>
      <c r="F154" s="151" t="s">
        <v>2465</v>
      </c>
      <c r="G154" s="152" t="s">
        <v>266</v>
      </c>
      <c r="H154" s="153">
        <v>30</v>
      </c>
      <c r="I154" s="154"/>
      <c r="J154" s="154"/>
      <c r="K154" s="155"/>
      <c r="L154" s="156"/>
      <c r="M154" s="157" t="s">
        <v>1</v>
      </c>
      <c r="N154" s="158" t="s">
        <v>34</v>
      </c>
      <c r="O154" s="145">
        <v>0</v>
      </c>
      <c r="P154" s="145">
        <f t="shared" si="9"/>
        <v>0</v>
      </c>
      <c r="Q154" s="145">
        <v>0</v>
      </c>
      <c r="R154" s="145">
        <f t="shared" si="10"/>
        <v>0</v>
      </c>
      <c r="S154" s="145">
        <v>0</v>
      </c>
      <c r="T154" s="146">
        <f t="shared" si="11"/>
        <v>0</v>
      </c>
      <c r="AR154" s="147" t="s">
        <v>1132</v>
      </c>
      <c r="AT154" s="147" t="s">
        <v>268</v>
      </c>
      <c r="AU154" s="147" t="s">
        <v>81</v>
      </c>
      <c r="AY154" s="13" t="s">
        <v>162</v>
      </c>
      <c r="BE154" s="148">
        <f t="shared" si="12"/>
        <v>0</v>
      </c>
      <c r="BF154" s="148">
        <f t="shared" si="13"/>
        <v>0</v>
      </c>
      <c r="BG154" s="148">
        <f t="shared" si="14"/>
        <v>0</v>
      </c>
      <c r="BH154" s="148">
        <f t="shared" si="15"/>
        <v>0</v>
      </c>
      <c r="BI154" s="148">
        <f t="shared" si="16"/>
        <v>0</v>
      </c>
      <c r="BJ154" s="13" t="s">
        <v>81</v>
      </c>
      <c r="BK154" s="148">
        <f t="shared" si="17"/>
        <v>0</v>
      </c>
      <c r="BL154" s="13" t="s">
        <v>278</v>
      </c>
      <c r="BM154" s="147" t="s">
        <v>231</v>
      </c>
    </row>
    <row r="155" spans="2:65" s="11" customFormat="1" ht="22.7" customHeight="1" x14ac:dyDescent="0.2">
      <c r="B155" s="124"/>
      <c r="D155" s="125" t="s">
        <v>67</v>
      </c>
      <c r="E155" s="133" t="s">
        <v>882</v>
      </c>
      <c r="F155" s="133" t="s">
        <v>883</v>
      </c>
      <c r="J155" s="134"/>
      <c r="L155" s="124"/>
      <c r="M155" s="128"/>
      <c r="P155" s="129">
        <f>P156</f>
        <v>0</v>
      </c>
      <c r="R155" s="129">
        <f>R156</f>
        <v>0</v>
      </c>
      <c r="T155" s="130">
        <f>T156</f>
        <v>0</v>
      </c>
      <c r="AR155" s="125" t="s">
        <v>168</v>
      </c>
      <c r="AT155" s="131" t="s">
        <v>67</v>
      </c>
      <c r="AU155" s="131" t="s">
        <v>75</v>
      </c>
      <c r="AY155" s="125" t="s">
        <v>162</v>
      </c>
      <c r="BK155" s="132">
        <f>BK156</f>
        <v>0</v>
      </c>
    </row>
    <row r="156" spans="2:65" s="1" customFormat="1" ht="48.95" customHeight="1" x14ac:dyDescent="0.2">
      <c r="B156" s="135"/>
      <c r="C156" s="136" t="s">
        <v>7</v>
      </c>
      <c r="D156" s="136" t="s">
        <v>164</v>
      </c>
      <c r="E156" s="137" t="s">
        <v>2466</v>
      </c>
      <c r="F156" s="138" t="s">
        <v>2467</v>
      </c>
      <c r="G156" s="139" t="s">
        <v>879</v>
      </c>
      <c r="H156" s="140">
        <v>24</v>
      </c>
      <c r="I156" s="141"/>
      <c r="J156" s="141"/>
      <c r="K156" s="142"/>
      <c r="L156" s="25"/>
      <c r="M156" s="163" t="s">
        <v>1</v>
      </c>
      <c r="N156" s="164" t="s">
        <v>34</v>
      </c>
      <c r="O156" s="161">
        <v>0</v>
      </c>
      <c r="P156" s="161">
        <f>O156*H156</f>
        <v>0</v>
      </c>
      <c r="Q156" s="161">
        <v>0</v>
      </c>
      <c r="R156" s="161">
        <f>Q156*H156</f>
        <v>0</v>
      </c>
      <c r="S156" s="161">
        <v>0</v>
      </c>
      <c r="T156" s="162">
        <f>S156*H156</f>
        <v>0</v>
      </c>
      <c r="AR156" s="147" t="s">
        <v>886</v>
      </c>
      <c r="AT156" s="147" t="s">
        <v>164</v>
      </c>
      <c r="AU156" s="147" t="s">
        <v>81</v>
      </c>
      <c r="AY156" s="13" t="s">
        <v>162</v>
      </c>
      <c r="BE156" s="148">
        <f>IF(N156="základná",J156,0)</f>
        <v>0</v>
      </c>
      <c r="BF156" s="148">
        <f>IF(N156="znížená",J156,0)</f>
        <v>0</v>
      </c>
      <c r="BG156" s="148">
        <f>IF(N156="zákl. prenesená",J156,0)</f>
        <v>0</v>
      </c>
      <c r="BH156" s="148">
        <f>IF(N156="zníž. prenesená",J156,0)</f>
        <v>0</v>
      </c>
      <c r="BI156" s="148">
        <f>IF(N156="nulová",J156,0)</f>
        <v>0</v>
      </c>
      <c r="BJ156" s="13" t="s">
        <v>81</v>
      </c>
      <c r="BK156" s="148">
        <f>ROUND(I156*H156,2)</f>
        <v>0</v>
      </c>
      <c r="BL156" s="13" t="s">
        <v>886</v>
      </c>
      <c r="BM156" s="147" t="s">
        <v>234</v>
      </c>
    </row>
    <row r="157" spans="2:65" s="1" customFormat="1" ht="6.95" customHeight="1" x14ac:dyDescent="0.2">
      <c r="B157" s="40"/>
      <c r="C157" s="41"/>
      <c r="D157" s="41"/>
      <c r="E157" s="41"/>
      <c r="F157" s="41"/>
      <c r="G157" s="41"/>
      <c r="H157" s="41"/>
      <c r="I157" s="41"/>
      <c r="J157" s="41"/>
      <c r="K157" s="41"/>
      <c r="L157" s="25"/>
    </row>
  </sheetData>
  <autoFilter ref="C129:K156"/>
  <mergeCells count="15">
    <mergeCell ref="E116:H116"/>
    <mergeCell ref="E120:H120"/>
    <mergeCell ref="E118:H118"/>
    <mergeCell ref="E122:H122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89"/>
  <sheetViews>
    <sheetView showGridLines="0" workbookViewId="0"/>
  </sheetViews>
  <sheetFormatPr defaultColWidth="12" defaultRowHeight="11.25" x14ac:dyDescent="0.2"/>
  <cols>
    <col min="1" max="1" width="8.1640625" customWidth="1"/>
    <col min="2" max="2" width="1.1640625" customWidth="1"/>
    <col min="3" max="4" width="4.1640625" customWidth="1"/>
    <col min="5" max="5" width="17.1640625" customWidth="1"/>
    <col min="6" max="6" width="50.6640625" customWidth="1"/>
    <col min="7" max="7" width="7.5" customWidth="1"/>
    <col min="8" max="8" width="14" customWidth="1"/>
    <col min="9" max="9" width="15.6640625" customWidth="1"/>
    <col min="10" max="10" width="22.1640625" customWidth="1"/>
    <col min="11" max="11" width="22.1640625" hidden="1" customWidth="1"/>
    <col min="12" max="12" width="9.1640625" customWidth="1"/>
    <col min="13" max="13" width="10.6640625" hidden="1" customWidth="1"/>
    <col min="14" max="14" width="9.1640625" hidden="1"/>
    <col min="15" max="20" width="14.1640625" hidden="1" customWidth="1"/>
    <col min="21" max="21" width="16.1640625" hidden="1" customWidth="1"/>
    <col min="22" max="22" width="12.1640625" customWidth="1"/>
    <col min="23" max="23" width="16.1640625" customWidth="1"/>
    <col min="24" max="24" width="12.1640625" customWidth="1"/>
    <col min="25" max="25" width="15" customWidth="1"/>
    <col min="26" max="26" width="11" customWidth="1"/>
    <col min="27" max="27" width="15" customWidth="1"/>
    <col min="28" max="28" width="16.1640625" customWidth="1"/>
    <col min="29" max="29" width="11" customWidth="1"/>
    <col min="30" max="30" width="15" customWidth="1"/>
    <col min="31" max="31" width="16.1640625" customWidth="1"/>
    <col min="44" max="65" width="9.1640625" hidden="1"/>
  </cols>
  <sheetData>
    <row r="2" spans="2:46" ht="36.950000000000003" customHeight="1" x14ac:dyDescent="0.2">
      <c r="L2" s="183" t="s">
        <v>5</v>
      </c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13" t="s">
        <v>119</v>
      </c>
    </row>
    <row r="3" spans="2:46" ht="6.95" hidden="1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68</v>
      </c>
    </row>
    <row r="4" spans="2:46" ht="24.95" hidden="1" customHeight="1" x14ac:dyDescent="0.2">
      <c r="B4" s="16"/>
      <c r="D4" s="17" t="s">
        <v>129</v>
      </c>
      <c r="L4" s="16"/>
      <c r="M4" s="89" t="s">
        <v>9</v>
      </c>
      <c r="AT4" s="13" t="s">
        <v>3</v>
      </c>
    </row>
    <row r="5" spans="2:46" ht="6.95" hidden="1" customHeight="1" x14ac:dyDescent="0.2">
      <c r="B5" s="16"/>
      <c r="L5" s="16"/>
    </row>
    <row r="6" spans="2:46" ht="12" hidden="1" customHeight="1" x14ac:dyDescent="0.2">
      <c r="B6" s="16"/>
      <c r="D6" s="22" t="s">
        <v>13</v>
      </c>
      <c r="L6" s="16"/>
    </row>
    <row r="7" spans="2:46" ht="16.5" hidden="1" customHeight="1" x14ac:dyDescent="0.2">
      <c r="B7" s="16"/>
      <c r="E7" s="210" t="str">
        <f>'Rekapitulácia stavby'!K6</f>
        <v>Bratislava III. OR PZ rekonštrukcia objektu_AKTUALNY</v>
      </c>
      <c r="F7" s="211"/>
      <c r="G7" s="211"/>
      <c r="H7" s="211"/>
      <c r="L7" s="16"/>
    </row>
    <row r="8" spans="2:46" ht="12" hidden="1" customHeight="1" x14ac:dyDescent="0.2">
      <c r="B8" s="16"/>
      <c r="D8" s="22" t="s">
        <v>130</v>
      </c>
      <c r="L8" s="16"/>
    </row>
    <row r="9" spans="2:46" s="1" customFormat="1" ht="23.25" hidden="1" customHeight="1" x14ac:dyDescent="0.2">
      <c r="B9" s="25"/>
      <c r="E9" s="210" t="s">
        <v>2468</v>
      </c>
      <c r="F9" s="209"/>
      <c r="G9" s="209"/>
      <c r="H9" s="209"/>
      <c r="L9" s="25"/>
    </row>
    <row r="10" spans="2:46" s="1" customFormat="1" ht="12" hidden="1" customHeight="1" x14ac:dyDescent="0.2">
      <c r="B10" s="25"/>
      <c r="D10" s="22" t="s">
        <v>132</v>
      </c>
      <c r="L10" s="25"/>
    </row>
    <row r="11" spans="2:46" s="1" customFormat="1" ht="16.5" hidden="1" customHeight="1" x14ac:dyDescent="0.2">
      <c r="B11" s="25"/>
      <c r="E11" s="196" t="s">
        <v>2469</v>
      </c>
      <c r="F11" s="209"/>
      <c r="G11" s="209"/>
      <c r="H11" s="209"/>
      <c r="L11" s="25"/>
    </row>
    <row r="12" spans="2:46" s="1" customFormat="1" hidden="1" x14ac:dyDescent="0.2">
      <c r="B12" s="25"/>
      <c r="L12" s="25"/>
    </row>
    <row r="13" spans="2:46" s="1" customFormat="1" ht="12" hidden="1" customHeight="1" x14ac:dyDescent="0.2">
      <c r="B13" s="25"/>
      <c r="D13" s="22" t="s">
        <v>15</v>
      </c>
      <c r="F13" s="20" t="s">
        <v>1</v>
      </c>
      <c r="I13" s="22" t="s">
        <v>16</v>
      </c>
      <c r="J13" s="20" t="s">
        <v>1</v>
      </c>
      <c r="L13" s="25"/>
    </row>
    <row r="14" spans="2:46" s="1" customFormat="1" ht="12" hidden="1" customHeight="1" x14ac:dyDescent="0.2">
      <c r="B14" s="25"/>
      <c r="D14" s="22" t="s">
        <v>17</v>
      </c>
      <c r="F14" s="20" t="s">
        <v>18</v>
      </c>
      <c r="I14" s="22" t="s">
        <v>19</v>
      </c>
      <c r="J14" s="48">
        <f>'Rekapitulácia stavby'!AN8</f>
        <v>45267</v>
      </c>
      <c r="L14" s="25"/>
    </row>
    <row r="15" spans="2:46" s="1" customFormat="1" ht="10.7" hidden="1" customHeight="1" x14ac:dyDescent="0.2">
      <c r="B15" s="25"/>
      <c r="L15" s="25"/>
    </row>
    <row r="16" spans="2:46" s="1" customFormat="1" ht="12" hidden="1" customHeight="1" x14ac:dyDescent="0.2">
      <c r="B16" s="25"/>
      <c r="D16" s="22" t="s">
        <v>20</v>
      </c>
      <c r="I16" s="22" t="s">
        <v>21</v>
      </c>
      <c r="J16" s="20" t="str">
        <f>IF('Rekapitulácia stavby'!AN10="","",'Rekapitulácia stavby'!AN10)</f>
        <v/>
      </c>
      <c r="L16" s="25"/>
    </row>
    <row r="17" spans="2:12" s="1" customFormat="1" ht="18" hidden="1" customHeight="1" x14ac:dyDescent="0.2">
      <c r="B17" s="25"/>
      <c r="E17" s="20" t="str">
        <f>IF('Rekapitulácia stavby'!E11="","",'Rekapitulácia stavby'!E11)</f>
        <v xml:space="preserve"> </v>
      </c>
      <c r="I17" s="22" t="s">
        <v>22</v>
      </c>
      <c r="J17" s="20" t="str">
        <f>IF('Rekapitulácia stavby'!AN11="","",'Rekapitulácia stavby'!AN11)</f>
        <v/>
      </c>
      <c r="L17" s="25"/>
    </row>
    <row r="18" spans="2:12" s="1" customFormat="1" ht="6.95" hidden="1" customHeight="1" x14ac:dyDescent="0.2">
      <c r="B18" s="25"/>
      <c r="L18" s="25"/>
    </row>
    <row r="19" spans="2:12" s="1" customFormat="1" ht="12" hidden="1" customHeight="1" x14ac:dyDescent="0.2">
      <c r="B19" s="25"/>
      <c r="D19" s="22" t="s">
        <v>23</v>
      </c>
      <c r="I19" s="22" t="s">
        <v>21</v>
      </c>
      <c r="J19" s="20" t="str">
        <f>'Rekapitulácia stavby'!AN13</f>
        <v/>
      </c>
      <c r="L19" s="25"/>
    </row>
    <row r="20" spans="2:12" s="1" customFormat="1" ht="18" hidden="1" customHeight="1" x14ac:dyDescent="0.2">
      <c r="B20" s="25"/>
      <c r="E20" s="200" t="str">
        <f>'Rekapitulácia stavby'!E14</f>
        <v xml:space="preserve"> </v>
      </c>
      <c r="F20" s="200"/>
      <c r="G20" s="200"/>
      <c r="H20" s="200"/>
      <c r="I20" s="22" t="s">
        <v>22</v>
      </c>
      <c r="J20" s="20" t="str">
        <f>'Rekapitulácia stavby'!AN14</f>
        <v/>
      </c>
      <c r="L20" s="25"/>
    </row>
    <row r="21" spans="2:12" s="1" customFormat="1" ht="6.95" hidden="1" customHeight="1" x14ac:dyDescent="0.2">
      <c r="B21" s="25"/>
      <c r="L21" s="25"/>
    </row>
    <row r="22" spans="2:12" s="1" customFormat="1" ht="12" hidden="1" customHeight="1" x14ac:dyDescent="0.2">
      <c r="B22" s="25"/>
      <c r="D22" s="22" t="s">
        <v>24</v>
      </c>
      <c r="I22" s="22" t="s">
        <v>21</v>
      </c>
      <c r="J22" s="20" t="str">
        <f>IF('Rekapitulácia stavby'!AN16="","",'Rekapitulácia stavby'!AN16)</f>
        <v/>
      </c>
      <c r="L22" s="25"/>
    </row>
    <row r="23" spans="2:12" s="1" customFormat="1" ht="18" hidden="1" customHeight="1" x14ac:dyDescent="0.2">
      <c r="B23" s="25"/>
      <c r="E23" s="20" t="str">
        <f>IF('Rekapitulácia stavby'!E17="","",'Rekapitulácia stavby'!E17)</f>
        <v xml:space="preserve"> </v>
      </c>
      <c r="I23" s="22" t="s">
        <v>22</v>
      </c>
      <c r="J23" s="20" t="str">
        <f>IF('Rekapitulácia stavby'!AN17="","",'Rekapitulácia stavby'!AN17)</f>
        <v/>
      </c>
      <c r="L23" s="25"/>
    </row>
    <row r="24" spans="2:12" s="1" customFormat="1" ht="6.95" hidden="1" customHeight="1" x14ac:dyDescent="0.2">
      <c r="B24" s="25"/>
      <c r="L24" s="25"/>
    </row>
    <row r="25" spans="2:12" s="1" customFormat="1" ht="12" hidden="1" customHeight="1" x14ac:dyDescent="0.2">
      <c r="B25" s="25"/>
      <c r="D25" s="22" t="s">
        <v>26</v>
      </c>
      <c r="I25" s="22" t="s">
        <v>21</v>
      </c>
      <c r="J25" s="20" t="str">
        <f>IF('Rekapitulácia stavby'!AN19="","",'Rekapitulácia stavby'!AN19)</f>
        <v/>
      </c>
      <c r="L25" s="25"/>
    </row>
    <row r="26" spans="2:12" s="1" customFormat="1" ht="18" hidden="1" customHeight="1" x14ac:dyDescent="0.2">
      <c r="B26" s="25"/>
      <c r="E26" s="20" t="str">
        <f>IF('Rekapitulácia stavby'!E20="","",'Rekapitulácia stavby'!E20)</f>
        <v xml:space="preserve"> </v>
      </c>
      <c r="I26" s="22" t="s">
        <v>22</v>
      </c>
      <c r="J26" s="20" t="str">
        <f>IF('Rekapitulácia stavby'!AN20="","",'Rekapitulácia stavby'!AN20)</f>
        <v/>
      </c>
      <c r="L26" s="25"/>
    </row>
    <row r="27" spans="2:12" s="1" customFormat="1" ht="6.95" hidden="1" customHeight="1" x14ac:dyDescent="0.2">
      <c r="B27" s="25"/>
      <c r="L27" s="25"/>
    </row>
    <row r="28" spans="2:12" s="1" customFormat="1" ht="12" hidden="1" customHeight="1" x14ac:dyDescent="0.2">
      <c r="B28" s="25"/>
      <c r="D28" s="22" t="s">
        <v>27</v>
      </c>
      <c r="L28" s="25"/>
    </row>
    <row r="29" spans="2:12" s="7" customFormat="1" ht="16.5" hidden="1" customHeight="1" x14ac:dyDescent="0.2">
      <c r="B29" s="90"/>
      <c r="E29" s="202" t="s">
        <v>1</v>
      </c>
      <c r="F29" s="202"/>
      <c r="G29" s="202"/>
      <c r="H29" s="202"/>
      <c r="L29" s="90"/>
    </row>
    <row r="30" spans="2:12" s="1" customFormat="1" ht="6.95" hidden="1" customHeight="1" x14ac:dyDescent="0.2">
      <c r="B30" s="25"/>
      <c r="L30" s="25"/>
    </row>
    <row r="31" spans="2:12" s="1" customFormat="1" ht="6.95" hidden="1" customHeight="1" x14ac:dyDescent="0.2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25.5" hidden="1" customHeight="1" x14ac:dyDescent="0.2">
      <c r="B32" s="25"/>
      <c r="D32" s="91" t="s">
        <v>28</v>
      </c>
      <c r="J32" s="62">
        <f>ROUND(J128, 2)</f>
        <v>0</v>
      </c>
      <c r="L32" s="25"/>
    </row>
    <row r="33" spans="2:12" s="1" customFormat="1" ht="6.95" hidden="1" customHeight="1" x14ac:dyDescent="0.2">
      <c r="B33" s="25"/>
      <c r="D33" s="49"/>
      <c r="E33" s="49"/>
      <c r="F33" s="49"/>
      <c r="G33" s="49"/>
      <c r="H33" s="49"/>
      <c r="I33" s="49"/>
      <c r="J33" s="49"/>
      <c r="K33" s="49"/>
      <c r="L33" s="25"/>
    </row>
    <row r="34" spans="2:12" s="1" customFormat="1" ht="14.45" hidden="1" customHeight="1" x14ac:dyDescent="0.2">
      <c r="B34" s="25"/>
      <c r="F34" s="28" t="s">
        <v>30</v>
      </c>
      <c r="I34" s="28" t="s">
        <v>29</v>
      </c>
      <c r="J34" s="28" t="s">
        <v>31</v>
      </c>
      <c r="L34" s="25"/>
    </row>
    <row r="35" spans="2:12" s="1" customFormat="1" ht="14.45" hidden="1" customHeight="1" x14ac:dyDescent="0.2">
      <c r="B35" s="25"/>
      <c r="D35" s="51" t="s">
        <v>32</v>
      </c>
      <c r="E35" s="30" t="s">
        <v>33</v>
      </c>
      <c r="F35" s="92">
        <f>ROUND((SUM(BE128:BE188)),  2)</f>
        <v>0</v>
      </c>
      <c r="G35" s="93"/>
      <c r="H35" s="93"/>
      <c r="I35" s="94">
        <v>0.2</v>
      </c>
      <c r="J35" s="92">
        <f>ROUND(((SUM(BE128:BE188))*I35),  2)</f>
        <v>0</v>
      </c>
      <c r="L35" s="25"/>
    </row>
    <row r="36" spans="2:12" s="1" customFormat="1" ht="14.45" hidden="1" customHeight="1" x14ac:dyDescent="0.2">
      <c r="B36" s="25"/>
      <c r="E36" s="30" t="s">
        <v>34</v>
      </c>
      <c r="F36" s="82">
        <f>ROUND((SUM(BF128:BF188)),  2)</f>
        <v>0</v>
      </c>
      <c r="I36" s="95">
        <v>0.2</v>
      </c>
      <c r="J36" s="82">
        <f>ROUND(((SUM(BF128:BF188))*I36),  2)</f>
        <v>0</v>
      </c>
      <c r="L36" s="25"/>
    </row>
    <row r="37" spans="2:12" s="1" customFormat="1" ht="14.45" hidden="1" customHeight="1" x14ac:dyDescent="0.2">
      <c r="B37" s="25"/>
      <c r="E37" s="22" t="s">
        <v>35</v>
      </c>
      <c r="F37" s="82">
        <f>ROUND((SUM(BG128:BG188)),  2)</f>
        <v>0</v>
      </c>
      <c r="I37" s="95">
        <v>0.2</v>
      </c>
      <c r="J37" s="82">
        <f>0</f>
        <v>0</v>
      </c>
      <c r="L37" s="25"/>
    </row>
    <row r="38" spans="2:12" s="1" customFormat="1" ht="14.45" hidden="1" customHeight="1" x14ac:dyDescent="0.2">
      <c r="B38" s="25"/>
      <c r="E38" s="22" t="s">
        <v>36</v>
      </c>
      <c r="F38" s="82">
        <f>ROUND((SUM(BH128:BH188)),  2)</f>
        <v>0</v>
      </c>
      <c r="I38" s="95">
        <v>0.2</v>
      </c>
      <c r="J38" s="82">
        <f>0</f>
        <v>0</v>
      </c>
      <c r="L38" s="25"/>
    </row>
    <row r="39" spans="2:12" s="1" customFormat="1" ht="14.45" hidden="1" customHeight="1" x14ac:dyDescent="0.2">
      <c r="B39" s="25"/>
      <c r="E39" s="30" t="s">
        <v>37</v>
      </c>
      <c r="F39" s="92">
        <f>ROUND((SUM(BI128:BI188)),  2)</f>
        <v>0</v>
      </c>
      <c r="G39" s="93"/>
      <c r="H39" s="93"/>
      <c r="I39" s="94">
        <v>0</v>
      </c>
      <c r="J39" s="92">
        <f>0</f>
        <v>0</v>
      </c>
      <c r="L39" s="25"/>
    </row>
    <row r="40" spans="2:12" s="1" customFormat="1" ht="6.95" hidden="1" customHeight="1" x14ac:dyDescent="0.2">
      <c r="B40" s="25"/>
      <c r="L40" s="25"/>
    </row>
    <row r="41" spans="2:12" s="1" customFormat="1" ht="25.5" hidden="1" customHeight="1" x14ac:dyDescent="0.2">
      <c r="B41" s="25"/>
      <c r="C41" s="96"/>
      <c r="D41" s="97" t="s">
        <v>38</v>
      </c>
      <c r="E41" s="53"/>
      <c r="F41" s="53"/>
      <c r="G41" s="98" t="s">
        <v>39</v>
      </c>
      <c r="H41" s="99" t="s">
        <v>40</v>
      </c>
      <c r="I41" s="53"/>
      <c r="J41" s="100">
        <f>SUM(J32:J39)</f>
        <v>0</v>
      </c>
      <c r="K41" s="101"/>
      <c r="L41" s="25"/>
    </row>
    <row r="42" spans="2:12" s="1" customFormat="1" ht="14.45" hidden="1" customHeight="1" x14ac:dyDescent="0.2">
      <c r="B42" s="25"/>
      <c r="L42" s="25"/>
    </row>
    <row r="43" spans="2:12" ht="14.45" hidden="1" customHeight="1" x14ac:dyDescent="0.2">
      <c r="B43" s="16"/>
      <c r="L43" s="16"/>
    </row>
    <row r="44" spans="2:12" ht="14.45" hidden="1" customHeight="1" x14ac:dyDescent="0.2">
      <c r="B44" s="16"/>
      <c r="L44" s="16"/>
    </row>
    <row r="45" spans="2:12" ht="14.45" hidden="1" customHeight="1" x14ac:dyDescent="0.2">
      <c r="B45" s="16"/>
      <c r="L45" s="16"/>
    </row>
    <row r="46" spans="2:12" ht="14.45" hidden="1" customHeight="1" x14ac:dyDescent="0.2">
      <c r="B46" s="16"/>
      <c r="L46" s="16"/>
    </row>
    <row r="47" spans="2:12" ht="14.45" hidden="1" customHeight="1" x14ac:dyDescent="0.2">
      <c r="B47" s="16"/>
      <c r="L47" s="16"/>
    </row>
    <row r="48" spans="2:12" ht="14.45" hidden="1" customHeight="1" x14ac:dyDescent="0.2">
      <c r="B48" s="16"/>
      <c r="L48" s="16"/>
    </row>
    <row r="49" spans="2:12" ht="14.45" hidden="1" customHeight="1" x14ac:dyDescent="0.2">
      <c r="B49" s="16"/>
      <c r="L49" s="16"/>
    </row>
    <row r="50" spans="2:12" s="1" customFormat="1" ht="14.45" hidden="1" customHeight="1" x14ac:dyDescent="0.2">
      <c r="B50" s="25"/>
      <c r="D50" s="37" t="s">
        <v>41</v>
      </c>
      <c r="E50" s="38"/>
      <c r="F50" s="38"/>
      <c r="G50" s="37" t="s">
        <v>42</v>
      </c>
      <c r="H50" s="38"/>
      <c r="I50" s="38"/>
      <c r="J50" s="38"/>
      <c r="K50" s="38"/>
      <c r="L50" s="25"/>
    </row>
    <row r="51" spans="2:12" hidden="1" x14ac:dyDescent="0.2">
      <c r="B51" s="16"/>
      <c r="L51" s="16"/>
    </row>
    <row r="52" spans="2:12" hidden="1" x14ac:dyDescent="0.2">
      <c r="B52" s="16"/>
      <c r="L52" s="16"/>
    </row>
    <row r="53" spans="2:12" hidden="1" x14ac:dyDescent="0.2">
      <c r="B53" s="16"/>
      <c r="L53" s="16"/>
    </row>
    <row r="54" spans="2:12" hidden="1" x14ac:dyDescent="0.2">
      <c r="B54" s="16"/>
      <c r="L54" s="16"/>
    </row>
    <row r="55" spans="2:12" hidden="1" x14ac:dyDescent="0.2">
      <c r="B55" s="16"/>
      <c r="L55" s="16"/>
    </row>
    <row r="56" spans="2:12" hidden="1" x14ac:dyDescent="0.2">
      <c r="B56" s="16"/>
      <c r="L56" s="16"/>
    </row>
    <row r="57" spans="2:12" hidden="1" x14ac:dyDescent="0.2">
      <c r="B57" s="16"/>
      <c r="L57" s="16"/>
    </row>
    <row r="58" spans="2:12" hidden="1" x14ac:dyDescent="0.2">
      <c r="B58" s="16"/>
      <c r="L58" s="16"/>
    </row>
    <row r="59" spans="2:12" hidden="1" x14ac:dyDescent="0.2">
      <c r="B59" s="16"/>
      <c r="L59" s="16"/>
    </row>
    <row r="60" spans="2:12" hidden="1" x14ac:dyDescent="0.2">
      <c r="B60" s="16"/>
      <c r="L60" s="16"/>
    </row>
    <row r="61" spans="2:12" s="1" customFormat="1" ht="12.75" hidden="1" x14ac:dyDescent="0.2">
      <c r="B61" s="25"/>
      <c r="D61" s="39" t="s">
        <v>43</v>
      </c>
      <c r="E61" s="27"/>
      <c r="F61" s="102" t="s">
        <v>44</v>
      </c>
      <c r="G61" s="39" t="s">
        <v>43</v>
      </c>
      <c r="H61" s="27"/>
      <c r="I61" s="27"/>
      <c r="J61" s="103" t="s">
        <v>44</v>
      </c>
      <c r="K61" s="27"/>
      <c r="L61" s="25"/>
    </row>
    <row r="62" spans="2:12" hidden="1" x14ac:dyDescent="0.2">
      <c r="B62" s="16"/>
      <c r="L62" s="16"/>
    </row>
    <row r="63" spans="2:12" hidden="1" x14ac:dyDescent="0.2">
      <c r="B63" s="16"/>
      <c r="L63" s="16"/>
    </row>
    <row r="64" spans="2:12" hidden="1" x14ac:dyDescent="0.2">
      <c r="B64" s="16"/>
      <c r="L64" s="16"/>
    </row>
    <row r="65" spans="2:12" s="1" customFormat="1" ht="12.75" hidden="1" x14ac:dyDescent="0.2">
      <c r="B65" s="25"/>
      <c r="D65" s="37" t="s">
        <v>45</v>
      </c>
      <c r="E65" s="38"/>
      <c r="F65" s="38"/>
      <c r="G65" s="37" t="s">
        <v>46</v>
      </c>
      <c r="H65" s="38"/>
      <c r="I65" s="38"/>
      <c r="J65" s="38"/>
      <c r="K65" s="38"/>
      <c r="L65" s="25"/>
    </row>
    <row r="66" spans="2:12" hidden="1" x14ac:dyDescent="0.2">
      <c r="B66" s="16"/>
      <c r="L66" s="16"/>
    </row>
    <row r="67" spans="2:12" hidden="1" x14ac:dyDescent="0.2">
      <c r="B67" s="16"/>
      <c r="L67" s="16"/>
    </row>
    <row r="68" spans="2:12" hidden="1" x14ac:dyDescent="0.2">
      <c r="B68" s="16"/>
      <c r="L68" s="16"/>
    </row>
    <row r="69" spans="2:12" hidden="1" x14ac:dyDescent="0.2">
      <c r="B69" s="16"/>
      <c r="L69" s="16"/>
    </row>
    <row r="70" spans="2:12" hidden="1" x14ac:dyDescent="0.2">
      <c r="B70" s="16"/>
      <c r="L70" s="16"/>
    </row>
    <row r="71" spans="2:12" hidden="1" x14ac:dyDescent="0.2">
      <c r="B71" s="16"/>
      <c r="L71" s="16"/>
    </row>
    <row r="72" spans="2:12" hidden="1" x14ac:dyDescent="0.2">
      <c r="B72" s="16"/>
      <c r="L72" s="16"/>
    </row>
    <row r="73" spans="2:12" hidden="1" x14ac:dyDescent="0.2">
      <c r="B73" s="16"/>
      <c r="L73" s="16"/>
    </row>
    <row r="74" spans="2:12" hidden="1" x14ac:dyDescent="0.2">
      <c r="B74" s="16"/>
      <c r="L74" s="16"/>
    </row>
    <row r="75" spans="2:12" hidden="1" x14ac:dyDescent="0.2">
      <c r="B75" s="16"/>
      <c r="L75" s="16"/>
    </row>
    <row r="76" spans="2:12" s="1" customFormat="1" ht="12.75" hidden="1" x14ac:dyDescent="0.2">
      <c r="B76" s="25"/>
      <c r="D76" s="39" t="s">
        <v>43</v>
      </c>
      <c r="E76" s="27"/>
      <c r="F76" s="102" t="s">
        <v>44</v>
      </c>
      <c r="G76" s="39" t="s">
        <v>43</v>
      </c>
      <c r="H76" s="27"/>
      <c r="I76" s="27"/>
      <c r="J76" s="103" t="s">
        <v>44</v>
      </c>
      <c r="K76" s="27"/>
      <c r="L76" s="25"/>
    </row>
    <row r="77" spans="2:12" s="1" customFormat="1" ht="14.45" hidden="1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78" spans="2:12" hidden="1" x14ac:dyDescent="0.2"/>
    <row r="79" spans="2:12" hidden="1" x14ac:dyDescent="0.2"/>
    <row r="80" spans="2:12" hidden="1" x14ac:dyDescent="0.2"/>
    <row r="81" spans="2:12" s="1" customFormat="1" ht="6.95" hidden="1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12" s="1" customFormat="1" ht="24.95" hidden="1" customHeight="1" x14ac:dyDescent="0.2">
      <c r="B82" s="25"/>
      <c r="C82" s="17" t="s">
        <v>134</v>
      </c>
      <c r="L82" s="25"/>
    </row>
    <row r="83" spans="2:12" s="1" customFormat="1" ht="6.95" hidden="1" customHeight="1" x14ac:dyDescent="0.2">
      <c r="B83" s="25"/>
      <c r="L83" s="25"/>
    </row>
    <row r="84" spans="2:12" s="1" customFormat="1" ht="12" hidden="1" customHeight="1" x14ac:dyDescent="0.2">
      <c r="B84" s="25"/>
      <c r="C84" s="22" t="s">
        <v>13</v>
      </c>
      <c r="L84" s="25"/>
    </row>
    <row r="85" spans="2:12" s="1" customFormat="1" ht="16.5" hidden="1" customHeight="1" x14ac:dyDescent="0.2">
      <c r="B85" s="25"/>
      <c r="E85" s="210" t="str">
        <f>E7</f>
        <v>Bratislava III. OR PZ rekonštrukcia objektu_AKTUALNY</v>
      </c>
      <c r="F85" s="211"/>
      <c r="G85" s="211"/>
      <c r="H85" s="211"/>
      <c r="L85" s="25"/>
    </row>
    <row r="86" spans="2:12" ht="12" hidden="1" customHeight="1" x14ac:dyDescent="0.2">
      <c r="B86" s="16"/>
      <c r="C86" s="22" t="s">
        <v>130</v>
      </c>
      <c r="L86" s="16"/>
    </row>
    <row r="87" spans="2:12" s="1" customFormat="1" ht="23.25" hidden="1" customHeight="1" x14ac:dyDescent="0.2">
      <c r="B87" s="25"/>
      <c r="E87" s="210" t="s">
        <v>2468</v>
      </c>
      <c r="F87" s="209"/>
      <c r="G87" s="209"/>
      <c r="H87" s="209"/>
      <c r="L87" s="25"/>
    </row>
    <row r="88" spans="2:12" s="1" customFormat="1" ht="12" hidden="1" customHeight="1" x14ac:dyDescent="0.2">
      <c r="B88" s="25"/>
      <c r="C88" s="22" t="s">
        <v>132</v>
      </c>
      <c r="L88" s="25"/>
    </row>
    <row r="89" spans="2:12" s="1" customFormat="1" ht="16.5" hidden="1" customHeight="1" x14ac:dyDescent="0.2">
      <c r="B89" s="25"/>
      <c r="E89" s="196" t="str">
        <f>E11</f>
        <v xml:space="preserve">SO 01.2-B - B - BÚRACIE PRÁCE </v>
      </c>
      <c r="F89" s="209"/>
      <c r="G89" s="209"/>
      <c r="H89" s="209"/>
      <c r="L89" s="25"/>
    </row>
    <row r="90" spans="2:12" s="1" customFormat="1" ht="6.95" hidden="1" customHeight="1" x14ac:dyDescent="0.2">
      <c r="B90" s="25"/>
      <c r="L90" s="25"/>
    </row>
    <row r="91" spans="2:12" s="1" customFormat="1" ht="12" hidden="1" customHeight="1" x14ac:dyDescent="0.2">
      <c r="B91" s="25"/>
      <c r="C91" s="22" t="s">
        <v>17</v>
      </c>
      <c r="F91" s="20" t="str">
        <f>F14</f>
        <v xml:space="preserve"> </v>
      </c>
      <c r="I91" s="22" t="s">
        <v>19</v>
      </c>
      <c r="J91" s="48">
        <f>IF(J14="","",J14)</f>
        <v>45267</v>
      </c>
      <c r="L91" s="25"/>
    </row>
    <row r="92" spans="2:12" s="1" customFormat="1" ht="6.95" hidden="1" customHeight="1" x14ac:dyDescent="0.2">
      <c r="B92" s="25"/>
      <c r="L92" s="25"/>
    </row>
    <row r="93" spans="2:12" s="1" customFormat="1" ht="15.2" hidden="1" customHeight="1" x14ac:dyDescent="0.2">
      <c r="B93" s="25"/>
      <c r="C93" s="22" t="s">
        <v>20</v>
      </c>
      <c r="F93" s="20" t="str">
        <f>E17</f>
        <v xml:space="preserve"> </v>
      </c>
      <c r="I93" s="22" t="s">
        <v>24</v>
      </c>
      <c r="J93" s="23" t="str">
        <f>E23</f>
        <v xml:space="preserve"> </v>
      </c>
      <c r="L93" s="25"/>
    </row>
    <row r="94" spans="2:12" s="1" customFormat="1" ht="15.2" hidden="1" customHeight="1" x14ac:dyDescent="0.2">
      <c r="B94" s="25"/>
      <c r="C94" s="22" t="s">
        <v>23</v>
      </c>
      <c r="F94" s="20" t="str">
        <f>IF(E20="","",E20)</f>
        <v xml:space="preserve"> </v>
      </c>
      <c r="I94" s="22" t="s">
        <v>26</v>
      </c>
      <c r="J94" s="23" t="str">
        <f>E26</f>
        <v xml:space="preserve"> </v>
      </c>
      <c r="L94" s="25"/>
    </row>
    <row r="95" spans="2:12" s="1" customFormat="1" ht="10.35" hidden="1" customHeight="1" x14ac:dyDescent="0.2">
      <c r="B95" s="25"/>
      <c r="L95" s="25"/>
    </row>
    <row r="96" spans="2:12" s="1" customFormat="1" ht="29.25" hidden="1" customHeight="1" x14ac:dyDescent="0.2">
      <c r="B96" s="25"/>
      <c r="C96" s="104" t="s">
        <v>135</v>
      </c>
      <c r="D96" s="96"/>
      <c r="E96" s="96"/>
      <c r="F96" s="96"/>
      <c r="G96" s="96"/>
      <c r="H96" s="96"/>
      <c r="I96" s="96"/>
      <c r="J96" s="105" t="s">
        <v>136</v>
      </c>
      <c r="K96" s="96"/>
      <c r="L96" s="25"/>
    </row>
    <row r="97" spans="2:47" s="1" customFormat="1" ht="10.35" hidden="1" customHeight="1" x14ac:dyDescent="0.2">
      <c r="B97" s="25"/>
      <c r="L97" s="25"/>
    </row>
    <row r="98" spans="2:47" s="1" customFormat="1" ht="22.7" hidden="1" customHeight="1" x14ac:dyDescent="0.2">
      <c r="B98" s="25"/>
      <c r="C98" s="106" t="s">
        <v>137</v>
      </c>
      <c r="J98" s="62">
        <f>J128</f>
        <v>0</v>
      </c>
      <c r="L98" s="25"/>
      <c r="AU98" s="13" t="s">
        <v>138</v>
      </c>
    </row>
    <row r="99" spans="2:47" s="8" customFormat="1" ht="24.95" hidden="1" customHeight="1" x14ac:dyDescent="0.2">
      <c r="B99" s="107"/>
      <c r="D99" s="108" t="s">
        <v>139</v>
      </c>
      <c r="E99" s="109"/>
      <c r="F99" s="109"/>
      <c r="G99" s="109"/>
      <c r="H99" s="109"/>
      <c r="I99" s="109"/>
      <c r="J99" s="110">
        <f>J129</f>
        <v>0</v>
      </c>
      <c r="L99" s="107"/>
    </row>
    <row r="100" spans="2:47" s="9" customFormat="1" ht="20.100000000000001" hidden="1" customHeight="1" x14ac:dyDescent="0.2">
      <c r="B100" s="111"/>
      <c r="D100" s="112" t="s">
        <v>729</v>
      </c>
      <c r="E100" s="113"/>
      <c r="F100" s="113"/>
      <c r="G100" s="113"/>
      <c r="H100" s="113"/>
      <c r="I100" s="113"/>
      <c r="J100" s="114">
        <f>J130</f>
        <v>0</v>
      </c>
      <c r="L100" s="111"/>
    </row>
    <row r="101" spans="2:47" s="9" customFormat="1" ht="20.100000000000001" hidden="1" customHeight="1" x14ac:dyDescent="0.2">
      <c r="B101" s="111"/>
      <c r="D101" s="112" t="s">
        <v>142</v>
      </c>
      <c r="E101" s="113"/>
      <c r="F101" s="113"/>
      <c r="G101" s="113"/>
      <c r="H101" s="113"/>
      <c r="I101" s="113"/>
      <c r="J101" s="114">
        <f>J147</f>
        <v>0</v>
      </c>
      <c r="L101" s="111"/>
    </row>
    <row r="102" spans="2:47" s="9" customFormat="1" ht="20.100000000000001" hidden="1" customHeight="1" x14ac:dyDescent="0.2">
      <c r="B102" s="111"/>
      <c r="D102" s="112" t="s">
        <v>143</v>
      </c>
      <c r="E102" s="113"/>
      <c r="F102" s="113"/>
      <c r="G102" s="113"/>
      <c r="H102" s="113"/>
      <c r="I102" s="113"/>
      <c r="J102" s="114">
        <f>J179</f>
        <v>0</v>
      </c>
      <c r="L102" s="111"/>
    </row>
    <row r="103" spans="2:47" s="8" customFormat="1" ht="24.95" hidden="1" customHeight="1" x14ac:dyDescent="0.2">
      <c r="B103" s="107"/>
      <c r="D103" s="108" t="s">
        <v>144</v>
      </c>
      <c r="E103" s="109"/>
      <c r="F103" s="109"/>
      <c r="G103" s="109"/>
      <c r="H103" s="109"/>
      <c r="I103" s="109"/>
      <c r="J103" s="110">
        <f>J181</f>
        <v>0</v>
      </c>
      <c r="L103" s="107"/>
    </row>
    <row r="104" spans="2:47" s="9" customFormat="1" ht="20.100000000000001" hidden="1" customHeight="1" x14ac:dyDescent="0.2">
      <c r="B104" s="111"/>
      <c r="D104" s="112" t="s">
        <v>147</v>
      </c>
      <c r="E104" s="113"/>
      <c r="F104" s="113"/>
      <c r="G104" s="113"/>
      <c r="H104" s="113"/>
      <c r="I104" s="113"/>
      <c r="J104" s="114">
        <f>J182</f>
        <v>0</v>
      </c>
      <c r="L104" s="111"/>
    </row>
    <row r="105" spans="2:47" s="9" customFormat="1" ht="20.100000000000001" hidden="1" customHeight="1" x14ac:dyDescent="0.2">
      <c r="B105" s="111"/>
      <c r="D105" s="112" t="s">
        <v>2470</v>
      </c>
      <c r="E105" s="113"/>
      <c r="F105" s="113"/>
      <c r="G105" s="113"/>
      <c r="H105" s="113"/>
      <c r="I105" s="113"/>
      <c r="J105" s="114">
        <f>J184</f>
        <v>0</v>
      </c>
      <c r="L105" s="111"/>
    </row>
    <row r="106" spans="2:47" s="9" customFormat="1" ht="20.100000000000001" hidden="1" customHeight="1" x14ac:dyDescent="0.2">
      <c r="B106" s="111"/>
      <c r="D106" s="112" t="s">
        <v>894</v>
      </c>
      <c r="E106" s="113"/>
      <c r="F106" s="113"/>
      <c r="G106" s="113"/>
      <c r="H106" s="113"/>
      <c r="I106" s="113"/>
      <c r="J106" s="114">
        <f>J187</f>
        <v>0</v>
      </c>
      <c r="L106" s="111"/>
    </row>
    <row r="107" spans="2:47" s="1" customFormat="1" ht="21.75" hidden="1" customHeight="1" x14ac:dyDescent="0.2">
      <c r="B107" s="25"/>
      <c r="L107" s="25"/>
    </row>
    <row r="108" spans="2:47" s="1" customFormat="1" ht="6.95" hidden="1" customHeight="1" x14ac:dyDescent="0.2"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25"/>
    </row>
    <row r="109" spans="2:47" hidden="1" x14ac:dyDescent="0.2"/>
    <row r="110" spans="2:47" hidden="1" x14ac:dyDescent="0.2"/>
    <row r="111" spans="2:47" hidden="1" x14ac:dyDescent="0.2"/>
    <row r="112" spans="2:47" s="1" customFormat="1" ht="6.95" customHeight="1" x14ac:dyDescent="0.2">
      <c r="B112" s="42"/>
      <c r="C112" s="43"/>
      <c r="D112" s="43"/>
      <c r="E112" s="43"/>
      <c r="F112" s="43"/>
      <c r="G112" s="43"/>
      <c r="H112" s="43"/>
      <c r="I112" s="43"/>
      <c r="J112" s="43"/>
      <c r="K112" s="43"/>
      <c r="L112" s="25"/>
    </row>
    <row r="113" spans="2:63" s="1" customFormat="1" ht="24.95" customHeight="1" x14ac:dyDescent="0.2">
      <c r="B113" s="25"/>
      <c r="C113" s="17" t="s">
        <v>148</v>
      </c>
      <c r="L113" s="25"/>
    </row>
    <row r="114" spans="2:63" s="1" customFormat="1" ht="6.95" customHeight="1" x14ac:dyDescent="0.2">
      <c r="B114" s="25"/>
      <c r="L114" s="25"/>
    </row>
    <row r="115" spans="2:63" s="1" customFormat="1" ht="12" customHeight="1" x14ac:dyDescent="0.2">
      <c r="B115" s="25"/>
      <c r="C115" s="22" t="s">
        <v>13</v>
      </c>
      <c r="L115" s="25"/>
    </row>
    <row r="116" spans="2:63" s="1" customFormat="1" ht="16.5" customHeight="1" x14ac:dyDescent="0.2">
      <c r="B116" s="25"/>
      <c r="E116" s="210" t="str">
        <f>E7</f>
        <v>Bratislava III. OR PZ rekonštrukcia objektu_AKTUALNY</v>
      </c>
      <c r="F116" s="211"/>
      <c r="G116" s="211"/>
      <c r="H116" s="211"/>
      <c r="L116" s="25"/>
    </row>
    <row r="117" spans="2:63" ht="12" customHeight="1" x14ac:dyDescent="0.2">
      <c r="B117" s="16"/>
      <c r="C117" s="22" t="s">
        <v>130</v>
      </c>
      <c r="L117" s="16"/>
    </row>
    <row r="118" spans="2:63" s="1" customFormat="1" ht="23.25" customHeight="1" x14ac:dyDescent="0.2">
      <c r="B118" s="25"/>
      <c r="E118" s="210" t="s">
        <v>2468</v>
      </c>
      <c r="F118" s="209"/>
      <c r="G118" s="209"/>
      <c r="H118" s="209"/>
      <c r="L118" s="25"/>
    </row>
    <row r="119" spans="2:63" s="1" customFormat="1" ht="12" customHeight="1" x14ac:dyDescent="0.2">
      <c r="B119" s="25"/>
      <c r="C119" s="22" t="s">
        <v>132</v>
      </c>
      <c r="L119" s="25"/>
    </row>
    <row r="120" spans="2:63" s="1" customFormat="1" ht="16.5" customHeight="1" x14ac:dyDescent="0.2">
      <c r="B120" s="25"/>
      <c r="E120" s="196" t="str">
        <f>E11</f>
        <v xml:space="preserve">SO 01.2-B - B - BÚRACIE PRÁCE </v>
      </c>
      <c r="F120" s="209"/>
      <c r="G120" s="209"/>
      <c r="H120" s="209"/>
      <c r="L120" s="25"/>
    </row>
    <row r="121" spans="2:63" s="1" customFormat="1" ht="6.95" customHeight="1" x14ac:dyDescent="0.2">
      <c r="B121" s="25"/>
      <c r="L121" s="25"/>
    </row>
    <row r="122" spans="2:63" s="1" customFormat="1" ht="12" customHeight="1" x14ac:dyDescent="0.2">
      <c r="B122" s="25"/>
      <c r="C122" s="22" t="s">
        <v>17</v>
      </c>
      <c r="F122" s="20" t="str">
        <f>F14</f>
        <v xml:space="preserve"> </v>
      </c>
      <c r="I122" s="22" t="s">
        <v>19</v>
      </c>
      <c r="J122" s="48">
        <f>IF(J14="","",J14)</f>
        <v>45267</v>
      </c>
      <c r="L122" s="25"/>
    </row>
    <row r="123" spans="2:63" s="1" customFormat="1" ht="6.95" customHeight="1" x14ac:dyDescent="0.2">
      <c r="B123" s="25"/>
      <c r="L123" s="25"/>
    </row>
    <row r="124" spans="2:63" s="1" customFormat="1" ht="15.2" customHeight="1" x14ac:dyDescent="0.2">
      <c r="B124" s="25"/>
      <c r="C124" s="22" t="s">
        <v>20</v>
      </c>
      <c r="F124" s="20" t="str">
        <f>E17</f>
        <v xml:space="preserve"> </v>
      </c>
      <c r="I124" s="22" t="s">
        <v>24</v>
      </c>
      <c r="J124" s="23" t="str">
        <f>E23</f>
        <v xml:space="preserve"> </v>
      </c>
      <c r="L124" s="25"/>
    </row>
    <row r="125" spans="2:63" s="1" customFormat="1" ht="15.2" customHeight="1" x14ac:dyDescent="0.2">
      <c r="B125" s="25"/>
      <c r="C125" s="22" t="s">
        <v>23</v>
      </c>
      <c r="F125" s="20" t="str">
        <f>IF(E20="","",E20)</f>
        <v xml:space="preserve"> </v>
      </c>
      <c r="I125" s="22" t="s">
        <v>26</v>
      </c>
      <c r="J125" s="23" t="str">
        <f>E26</f>
        <v xml:space="preserve"> </v>
      </c>
      <c r="L125" s="25"/>
    </row>
    <row r="126" spans="2:63" s="1" customFormat="1" ht="10.35" customHeight="1" x14ac:dyDescent="0.2">
      <c r="B126" s="25"/>
      <c r="L126" s="25"/>
    </row>
    <row r="127" spans="2:63" s="10" customFormat="1" ht="29.25" customHeight="1" x14ac:dyDescent="0.2">
      <c r="B127" s="115"/>
      <c r="C127" s="116" t="s">
        <v>149</v>
      </c>
      <c r="D127" s="117" t="s">
        <v>53</v>
      </c>
      <c r="E127" s="117" t="s">
        <v>49</v>
      </c>
      <c r="F127" s="117" t="s">
        <v>50</v>
      </c>
      <c r="G127" s="117" t="s">
        <v>150</v>
      </c>
      <c r="H127" s="117" t="s">
        <v>151</v>
      </c>
      <c r="I127" s="117" t="s">
        <v>152</v>
      </c>
      <c r="J127" s="118" t="s">
        <v>136</v>
      </c>
      <c r="K127" s="119" t="s">
        <v>153</v>
      </c>
      <c r="L127" s="115"/>
      <c r="M127" s="55" t="s">
        <v>1</v>
      </c>
      <c r="N127" s="56" t="s">
        <v>32</v>
      </c>
      <c r="O127" s="56" t="s">
        <v>154</v>
      </c>
      <c r="P127" s="56" t="s">
        <v>155</v>
      </c>
      <c r="Q127" s="56" t="s">
        <v>156</v>
      </c>
      <c r="R127" s="56" t="s">
        <v>157</v>
      </c>
      <c r="S127" s="56" t="s">
        <v>158</v>
      </c>
      <c r="T127" s="57" t="s">
        <v>159</v>
      </c>
    </row>
    <row r="128" spans="2:63" s="1" customFormat="1" ht="22.7" customHeight="1" x14ac:dyDescent="0.25">
      <c r="B128" s="25"/>
      <c r="C128" s="60" t="s">
        <v>137</v>
      </c>
      <c r="J128" s="120"/>
      <c r="L128" s="25"/>
      <c r="M128" s="58"/>
      <c r="N128" s="49"/>
      <c r="O128" s="49"/>
      <c r="P128" s="121">
        <f>P129+P181</f>
        <v>0</v>
      </c>
      <c r="Q128" s="49"/>
      <c r="R128" s="121">
        <f>R129+R181</f>
        <v>0</v>
      </c>
      <c r="S128" s="49"/>
      <c r="T128" s="122">
        <f>T129+T181</f>
        <v>0</v>
      </c>
      <c r="AT128" s="13" t="s">
        <v>67</v>
      </c>
      <c r="AU128" s="13" t="s">
        <v>138</v>
      </c>
      <c r="BK128" s="123">
        <f>BK129+BK181</f>
        <v>0</v>
      </c>
    </row>
    <row r="129" spans="2:65" s="11" customFormat="1" ht="26.1" customHeight="1" x14ac:dyDescent="0.2">
      <c r="B129" s="124"/>
      <c r="D129" s="125" t="s">
        <v>67</v>
      </c>
      <c r="E129" s="126" t="s">
        <v>160</v>
      </c>
      <c r="F129" s="126" t="s">
        <v>161</v>
      </c>
      <c r="J129" s="127"/>
      <c r="L129" s="124"/>
      <c r="M129" s="128"/>
      <c r="P129" s="129">
        <f>P130+P147+P179</f>
        <v>0</v>
      </c>
      <c r="R129" s="129">
        <f>R130+R147+R179</f>
        <v>0</v>
      </c>
      <c r="T129" s="130">
        <f>T130+T147+T179</f>
        <v>0</v>
      </c>
      <c r="AR129" s="125" t="s">
        <v>75</v>
      </c>
      <c r="AT129" s="131" t="s">
        <v>67</v>
      </c>
      <c r="AU129" s="131" t="s">
        <v>68</v>
      </c>
      <c r="AY129" s="125" t="s">
        <v>162</v>
      </c>
      <c r="BK129" s="132">
        <f>BK130+BK147+BK179</f>
        <v>0</v>
      </c>
    </row>
    <row r="130" spans="2:65" s="11" customFormat="1" ht="22.7" customHeight="1" x14ac:dyDescent="0.2">
      <c r="B130" s="124"/>
      <c r="D130" s="125" t="s">
        <v>67</v>
      </c>
      <c r="E130" s="133" t="s">
        <v>75</v>
      </c>
      <c r="F130" s="133" t="s">
        <v>733</v>
      </c>
      <c r="J130" s="134"/>
      <c r="L130" s="124"/>
      <c r="M130" s="128"/>
      <c r="P130" s="129">
        <f>SUM(P131:P146)</f>
        <v>0</v>
      </c>
      <c r="R130" s="129">
        <f>SUM(R131:R146)</f>
        <v>0</v>
      </c>
      <c r="T130" s="130">
        <f>SUM(T131:T146)</f>
        <v>0</v>
      </c>
      <c r="AR130" s="125" t="s">
        <v>75</v>
      </c>
      <c r="AT130" s="131" t="s">
        <v>67</v>
      </c>
      <c r="AU130" s="131" t="s">
        <v>75</v>
      </c>
      <c r="AY130" s="125" t="s">
        <v>162</v>
      </c>
      <c r="BK130" s="132">
        <f>SUM(BK131:BK146)</f>
        <v>0</v>
      </c>
    </row>
    <row r="131" spans="2:65" s="1" customFormat="1" ht="33" customHeight="1" x14ac:dyDescent="0.2">
      <c r="B131" s="135"/>
      <c r="C131" s="136" t="s">
        <v>75</v>
      </c>
      <c r="D131" s="136" t="s">
        <v>164</v>
      </c>
      <c r="E131" s="137" t="s">
        <v>2471</v>
      </c>
      <c r="F131" s="138" t="s">
        <v>2472</v>
      </c>
      <c r="G131" s="139" t="s">
        <v>167</v>
      </c>
      <c r="H131" s="140">
        <v>164.8</v>
      </c>
      <c r="I131" s="141"/>
      <c r="J131" s="141"/>
      <c r="K131" s="142"/>
      <c r="L131" s="25"/>
      <c r="M131" s="143" t="s">
        <v>1</v>
      </c>
      <c r="N131" s="144" t="s">
        <v>34</v>
      </c>
      <c r="O131" s="145">
        <v>0</v>
      </c>
      <c r="P131" s="145">
        <f t="shared" ref="P131:P146" si="0">O131*H131</f>
        <v>0</v>
      </c>
      <c r="Q131" s="145">
        <v>0</v>
      </c>
      <c r="R131" s="145">
        <f t="shared" ref="R131:R146" si="1">Q131*H131</f>
        <v>0</v>
      </c>
      <c r="S131" s="145">
        <v>0</v>
      </c>
      <c r="T131" s="146">
        <f t="shared" ref="T131:T146" si="2">S131*H131</f>
        <v>0</v>
      </c>
      <c r="AR131" s="147" t="s">
        <v>168</v>
      </c>
      <c r="AT131" s="147" t="s">
        <v>164</v>
      </c>
      <c r="AU131" s="147" t="s">
        <v>81</v>
      </c>
      <c r="AY131" s="13" t="s">
        <v>162</v>
      </c>
      <c r="BE131" s="148">
        <f t="shared" ref="BE131:BE146" si="3">IF(N131="základná",J131,0)</f>
        <v>0</v>
      </c>
      <c r="BF131" s="148">
        <f t="shared" ref="BF131:BF146" si="4">IF(N131="znížená",J131,0)</f>
        <v>0</v>
      </c>
      <c r="BG131" s="148">
        <f t="shared" ref="BG131:BG146" si="5">IF(N131="zákl. prenesená",J131,0)</f>
        <v>0</v>
      </c>
      <c r="BH131" s="148">
        <f t="shared" ref="BH131:BH146" si="6">IF(N131="zníž. prenesená",J131,0)</f>
        <v>0</v>
      </c>
      <c r="BI131" s="148">
        <f t="shared" ref="BI131:BI146" si="7">IF(N131="nulová",J131,0)</f>
        <v>0</v>
      </c>
      <c r="BJ131" s="13" t="s">
        <v>81</v>
      </c>
      <c r="BK131" s="148">
        <f t="shared" ref="BK131:BK146" si="8">ROUND(I131*H131,2)</f>
        <v>0</v>
      </c>
      <c r="BL131" s="13" t="s">
        <v>168</v>
      </c>
      <c r="BM131" s="147" t="s">
        <v>81</v>
      </c>
    </row>
    <row r="132" spans="2:65" s="1" customFormat="1" ht="24.2" customHeight="1" x14ac:dyDescent="0.2">
      <c r="B132" s="135"/>
      <c r="C132" s="136" t="s">
        <v>81</v>
      </c>
      <c r="D132" s="136" t="s">
        <v>164</v>
      </c>
      <c r="E132" s="137" t="s">
        <v>2473</v>
      </c>
      <c r="F132" s="138" t="s">
        <v>2474</v>
      </c>
      <c r="G132" s="139" t="s">
        <v>167</v>
      </c>
      <c r="H132" s="140">
        <v>164.8</v>
      </c>
      <c r="I132" s="141"/>
      <c r="J132" s="141"/>
      <c r="K132" s="142"/>
      <c r="L132" s="25"/>
      <c r="M132" s="143" t="s">
        <v>1</v>
      </c>
      <c r="N132" s="144" t="s">
        <v>34</v>
      </c>
      <c r="O132" s="145">
        <v>0</v>
      </c>
      <c r="P132" s="145">
        <f t="shared" si="0"/>
        <v>0</v>
      </c>
      <c r="Q132" s="145">
        <v>0</v>
      </c>
      <c r="R132" s="145">
        <f t="shared" si="1"/>
        <v>0</v>
      </c>
      <c r="S132" s="145">
        <v>0</v>
      </c>
      <c r="T132" s="146">
        <f t="shared" si="2"/>
        <v>0</v>
      </c>
      <c r="AR132" s="147" t="s">
        <v>168</v>
      </c>
      <c r="AT132" s="147" t="s">
        <v>164</v>
      </c>
      <c r="AU132" s="147" t="s">
        <v>81</v>
      </c>
      <c r="AY132" s="13" t="s">
        <v>162</v>
      </c>
      <c r="BE132" s="148">
        <f t="shared" si="3"/>
        <v>0</v>
      </c>
      <c r="BF132" s="148">
        <f t="shared" si="4"/>
        <v>0</v>
      </c>
      <c r="BG132" s="148">
        <f t="shared" si="5"/>
        <v>0</v>
      </c>
      <c r="BH132" s="148">
        <f t="shared" si="6"/>
        <v>0</v>
      </c>
      <c r="BI132" s="148">
        <f t="shared" si="7"/>
        <v>0</v>
      </c>
      <c r="BJ132" s="13" t="s">
        <v>81</v>
      </c>
      <c r="BK132" s="148">
        <f t="shared" si="8"/>
        <v>0</v>
      </c>
      <c r="BL132" s="13" t="s">
        <v>168</v>
      </c>
      <c r="BM132" s="147" t="s">
        <v>168</v>
      </c>
    </row>
    <row r="133" spans="2:65" s="1" customFormat="1" ht="33" customHeight="1" x14ac:dyDescent="0.2">
      <c r="B133" s="135"/>
      <c r="C133" s="136" t="s">
        <v>94</v>
      </c>
      <c r="D133" s="136" t="s">
        <v>164</v>
      </c>
      <c r="E133" s="137" t="s">
        <v>2475</v>
      </c>
      <c r="F133" s="138" t="s">
        <v>2476</v>
      </c>
      <c r="G133" s="139" t="s">
        <v>167</v>
      </c>
      <c r="H133" s="140">
        <v>164.8</v>
      </c>
      <c r="I133" s="141"/>
      <c r="J133" s="141"/>
      <c r="K133" s="142"/>
      <c r="L133" s="25"/>
      <c r="M133" s="143" t="s">
        <v>1</v>
      </c>
      <c r="N133" s="144" t="s">
        <v>34</v>
      </c>
      <c r="O133" s="145">
        <v>0</v>
      </c>
      <c r="P133" s="145">
        <f t="shared" si="0"/>
        <v>0</v>
      </c>
      <c r="Q133" s="145">
        <v>0</v>
      </c>
      <c r="R133" s="145">
        <f t="shared" si="1"/>
        <v>0</v>
      </c>
      <c r="S133" s="145">
        <v>0</v>
      </c>
      <c r="T133" s="146">
        <f t="shared" si="2"/>
        <v>0</v>
      </c>
      <c r="AR133" s="147" t="s">
        <v>168</v>
      </c>
      <c r="AT133" s="147" t="s">
        <v>164</v>
      </c>
      <c r="AU133" s="147" t="s">
        <v>81</v>
      </c>
      <c r="AY133" s="13" t="s">
        <v>162</v>
      </c>
      <c r="BE133" s="148">
        <f t="shared" si="3"/>
        <v>0</v>
      </c>
      <c r="BF133" s="148">
        <f t="shared" si="4"/>
        <v>0</v>
      </c>
      <c r="BG133" s="148">
        <f t="shared" si="5"/>
        <v>0</v>
      </c>
      <c r="BH133" s="148">
        <f t="shared" si="6"/>
        <v>0</v>
      </c>
      <c r="BI133" s="148">
        <f t="shared" si="7"/>
        <v>0</v>
      </c>
      <c r="BJ133" s="13" t="s">
        <v>81</v>
      </c>
      <c r="BK133" s="148">
        <f t="shared" si="8"/>
        <v>0</v>
      </c>
      <c r="BL133" s="13" t="s">
        <v>168</v>
      </c>
      <c r="BM133" s="147" t="s">
        <v>169</v>
      </c>
    </row>
    <row r="134" spans="2:65" s="1" customFormat="1" ht="33" customHeight="1" x14ac:dyDescent="0.2">
      <c r="B134" s="135"/>
      <c r="C134" s="136" t="s">
        <v>168</v>
      </c>
      <c r="D134" s="136" t="s">
        <v>164</v>
      </c>
      <c r="E134" s="137" t="s">
        <v>2477</v>
      </c>
      <c r="F134" s="138" t="s">
        <v>2478</v>
      </c>
      <c r="G134" s="139" t="s">
        <v>167</v>
      </c>
      <c r="H134" s="140">
        <v>164.8</v>
      </c>
      <c r="I134" s="141"/>
      <c r="J134" s="141"/>
      <c r="K134" s="142"/>
      <c r="L134" s="25"/>
      <c r="M134" s="143" t="s">
        <v>1</v>
      </c>
      <c r="N134" s="144" t="s">
        <v>34</v>
      </c>
      <c r="O134" s="145">
        <v>0</v>
      </c>
      <c r="P134" s="145">
        <f t="shared" si="0"/>
        <v>0</v>
      </c>
      <c r="Q134" s="145">
        <v>0</v>
      </c>
      <c r="R134" s="145">
        <f t="shared" si="1"/>
        <v>0</v>
      </c>
      <c r="S134" s="145">
        <v>0</v>
      </c>
      <c r="T134" s="146">
        <f t="shared" si="2"/>
        <v>0</v>
      </c>
      <c r="AR134" s="147" t="s">
        <v>168</v>
      </c>
      <c r="AT134" s="147" t="s">
        <v>164</v>
      </c>
      <c r="AU134" s="147" t="s">
        <v>81</v>
      </c>
      <c r="AY134" s="13" t="s">
        <v>162</v>
      </c>
      <c r="BE134" s="148">
        <f t="shared" si="3"/>
        <v>0</v>
      </c>
      <c r="BF134" s="148">
        <f t="shared" si="4"/>
        <v>0</v>
      </c>
      <c r="BG134" s="148">
        <f t="shared" si="5"/>
        <v>0</v>
      </c>
      <c r="BH134" s="148">
        <f t="shared" si="6"/>
        <v>0</v>
      </c>
      <c r="BI134" s="148">
        <f t="shared" si="7"/>
        <v>0</v>
      </c>
      <c r="BJ134" s="13" t="s">
        <v>81</v>
      </c>
      <c r="BK134" s="148">
        <f t="shared" si="8"/>
        <v>0</v>
      </c>
      <c r="BL134" s="13" t="s">
        <v>168</v>
      </c>
      <c r="BM134" s="147" t="s">
        <v>177</v>
      </c>
    </row>
    <row r="135" spans="2:65" s="1" customFormat="1" ht="21.75" customHeight="1" x14ac:dyDescent="0.2">
      <c r="B135" s="135"/>
      <c r="C135" s="136" t="s">
        <v>178</v>
      </c>
      <c r="D135" s="136" t="s">
        <v>164</v>
      </c>
      <c r="E135" s="137" t="s">
        <v>746</v>
      </c>
      <c r="F135" s="138" t="s">
        <v>747</v>
      </c>
      <c r="G135" s="139" t="s">
        <v>218</v>
      </c>
      <c r="H135" s="140">
        <v>19.25</v>
      </c>
      <c r="I135" s="141"/>
      <c r="J135" s="141"/>
      <c r="K135" s="142"/>
      <c r="L135" s="25"/>
      <c r="M135" s="143" t="s">
        <v>1</v>
      </c>
      <c r="N135" s="144" t="s">
        <v>34</v>
      </c>
      <c r="O135" s="145">
        <v>0</v>
      </c>
      <c r="P135" s="145">
        <f t="shared" si="0"/>
        <v>0</v>
      </c>
      <c r="Q135" s="145">
        <v>0</v>
      </c>
      <c r="R135" s="145">
        <f t="shared" si="1"/>
        <v>0</v>
      </c>
      <c r="S135" s="145">
        <v>0</v>
      </c>
      <c r="T135" s="146">
        <f t="shared" si="2"/>
        <v>0</v>
      </c>
      <c r="AR135" s="147" t="s">
        <v>168</v>
      </c>
      <c r="AT135" s="147" t="s">
        <v>164</v>
      </c>
      <c r="AU135" s="147" t="s">
        <v>81</v>
      </c>
      <c r="AY135" s="13" t="s">
        <v>162</v>
      </c>
      <c r="BE135" s="148">
        <f t="shared" si="3"/>
        <v>0</v>
      </c>
      <c r="BF135" s="148">
        <f t="shared" si="4"/>
        <v>0</v>
      </c>
      <c r="BG135" s="148">
        <f t="shared" si="5"/>
        <v>0</v>
      </c>
      <c r="BH135" s="148">
        <f t="shared" si="6"/>
        <v>0</v>
      </c>
      <c r="BI135" s="148">
        <f t="shared" si="7"/>
        <v>0</v>
      </c>
      <c r="BJ135" s="13" t="s">
        <v>81</v>
      </c>
      <c r="BK135" s="148">
        <f t="shared" si="8"/>
        <v>0</v>
      </c>
      <c r="BL135" s="13" t="s">
        <v>168</v>
      </c>
      <c r="BM135" s="147" t="s">
        <v>181</v>
      </c>
    </row>
    <row r="136" spans="2:65" s="1" customFormat="1" ht="21.75" customHeight="1" x14ac:dyDescent="0.2">
      <c r="B136" s="135"/>
      <c r="C136" s="136" t="s">
        <v>169</v>
      </c>
      <c r="D136" s="136" t="s">
        <v>164</v>
      </c>
      <c r="E136" s="137" t="s">
        <v>748</v>
      </c>
      <c r="F136" s="138" t="s">
        <v>749</v>
      </c>
      <c r="G136" s="139" t="s">
        <v>218</v>
      </c>
      <c r="H136" s="140">
        <v>30</v>
      </c>
      <c r="I136" s="141"/>
      <c r="J136" s="141"/>
      <c r="K136" s="142"/>
      <c r="L136" s="25"/>
      <c r="M136" s="143" t="s">
        <v>1</v>
      </c>
      <c r="N136" s="144" t="s">
        <v>34</v>
      </c>
      <c r="O136" s="145">
        <v>0</v>
      </c>
      <c r="P136" s="145">
        <f t="shared" si="0"/>
        <v>0</v>
      </c>
      <c r="Q136" s="145">
        <v>0</v>
      </c>
      <c r="R136" s="145">
        <f t="shared" si="1"/>
        <v>0</v>
      </c>
      <c r="S136" s="145">
        <v>0</v>
      </c>
      <c r="T136" s="146">
        <f t="shared" si="2"/>
        <v>0</v>
      </c>
      <c r="AR136" s="147" t="s">
        <v>168</v>
      </c>
      <c r="AT136" s="147" t="s">
        <v>164</v>
      </c>
      <c r="AU136" s="147" t="s">
        <v>81</v>
      </c>
      <c r="AY136" s="13" t="s">
        <v>162</v>
      </c>
      <c r="BE136" s="148">
        <f t="shared" si="3"/>
        <v>0</v>
      </c>
      <c r="BF136" s="148">
        <f t="shared" si="4"/>
        <v>0</v>
      </c>
      <c r="BG136" s="148">
        <f t="shared" si="5"/>
        <v>0</v>
      </c>
      <c r="BH136" s="148">
        <f t="shared" si="6"/>
        <v>0</v>
      </c>
      <c r="BI136" s="148">
        <f t="shared" si="7"/>
        <v>0</v>
      </c>
      <c r="BJ136" s="13" t="s">
        <v>81</v>
      </c>
      <c r="BK136" s="148">
        <f t="shared" si="8"/>
        <v>0</v>
      </c>
      <c r="BL136" s="13" t="s">
        <v>168</v>
      </c>
      <c r="BM136" s="147" t="s">
        <v>184</v>
      </c>
    </row>
    <row r="137" spans="2:65" s="1" customFormat="1" ht="24.2" customHeight="1" x14ac:dyDescent="0.2">
      <c r="B137" s="135"/>
      <c r="C137" s="136" t="s">
        <v>185</v>
      </c>
      <c r="D137" s="136" t="s">
        <v>164</v>
      </c>
      <c r="E137" s="137" t="s">
        <v>754</v>
      </c>
      <c r="F137" s="138" t="s">
        <v>755</v>
      </c>
      <c r="G137" s="139" t="s">
        <v>341</v>
      </c>
      <c r="H137" s="140">
        <v>82.4</v>
      </c>
      <c r="I137" s="141"/>
      <c r="J137" s="141"/>
      <c r="K137" s="142"/>
      <c r="L137" s="25"/>
      <c r="M137" s="143" t="s">
        <v>1</v>
      </c>
      <c r="N137" s="144" t="s">
        <v>34</v>
      </c>
      <c r="O137" s="145">
        <v>0</v>
      </c>
      <c r="P137" s="145">
        <f t="shared" si="0"/>
        <v>0</v>
      </c>
      <c r="Q137" s="145">
        <v>0</v>
      </c>
      <c r="R137" s="145">
        <f t="shared" si="1"/>
        <v>0</v>
      </c>
      <c r="S137" s="145">
        <v>0</v>
      </c>
      <c r="T137" s="146">
        <f t="shared" si="2"/>
        <v>0</v>
      </c>
      <c r="AR137" s="147" t="s">
        <v>168</v>
      </c>
      <c r="AT137" s="147" t="s">
        <v>164</v>
      </c>
      <c r="AU137" s="147" t="s">
        <v>81</v>
      </c>
      <c r="AY137" s="13" t="s">
        <v>162</v>
      </c>
      <c r="BE137" s="148">
        <f t="shared" si="3"/>
        <v>0</v>
      </c>
      <c r="BF137" s="148">
        <f t="shared" si="4"/>
        <v>0</v>
      </c>
      <c r="BG137" s="148">
        <f t="shared" si="5"/>
        <v>0</v>
      </c>
      <c r="BH137" s="148">
        <f t="shared" si="6"/>
        <v>0</v>
      </c>
      <c r="BI137" s="148">
        <f t="shared" si="7"/>
        <v>0</v>
      </c>
      <c r="BJ137" s="13" t="s">
        <v>81</v>
      </c>
      <c r="BK137" s="148">
        <f t="shared" si="8"/>
        <v>0</v>
      </c>
      <c r="BL137" s="13" t="s">
        <v>168</v>
      </c>
      <c r="BM137" s="147" t="s">
        <v>188</v>
      </c>
    </row>
    <row r="138" spans="2:65" s="1" customFormat="1" ht="16.5" customHeight="1" x14ac:dyDescent="0.2">
      <c r="B138" s="135"/>
      <c r="C138" s="136" t="s">
        <v>177</v>
      </c>
      <c r="D138" s="136" t="s">
        <v>164</v>
      </c>
      <c r="E138" s="137" t="s">
        <v>752</v>
      </c>
      <c r="F138" s="138" t="s">
        <v>753</v>
      </c>
      <c r="G138" s="139" t="s">
        <v>341</v>
      </c>
      <c r="H138" s="140">
        <v>82.4</v>
      </c>
      <c r="I138" s="141"/>
      <c r="J138" s="141"/>
      <c r="K138" s="142"/>
      <c r="L138" s="25"/>
      <c r="M138" s="143" t="s">
        <v>1</v>
      </c>
      <c r="N138" s="144" t="s">
        <v>34</v>
      </c>
      <c r="O138" s="145">
        <v>0</v>
      </c>
      <c r="P138" s="145">
        <f t="shared" si="0"/>
        <v>0</v>
      </c>
      <c r="Q138" s="145">
        <v>0</v>
      </c>
      <c r="R138" s="145">
        <f t="shared" si="1"/>
        <v>0</v>
      </c>
      <c r="S138" s="145">
        <v>0</v>
      </c>
      <c r="T138" s="146">
        <f t="shared" si="2"/>
        <v>0</v>
      </c>
      <c r="AR138" s="147" t="s">
        <v>168</v>
      </c>
      <c r="AT138" s="147" t="s">
        <v>164</v>
      </c>
      <c r="AU138" s="147" t="s">
        <v>81</v>
      </c>
      <c r="AY138" s="13" t="s">
        <v>162</v>
      </c>
      <c r="BE138" s="148">
        <f t="shared" si="3"/>
        <v>0</v>
      </c>
      <c r="BF138" s="148">
        <f t="shared" si="4"/>
        <v>0</v>
      </c>
      <c r="BG138" s="148">
        <f t="shared" si="5"/>
        <v>0</v>
      </c>
      <c r="BH138" s="148">
        <f t="shared" si="6"/>
        <v>0</v>
      </c>
      <c r="BI138" s="148">
        <f t="shared" si="7"/>
        <v>0</v>
      </c>
      <c r="BJ138" s="13" t="s">
        <v>81</v>
      </c>
      <c r="BK138" s="148">
        <f t="shared" si="8"/>
        <v>0</v>
      </c>
      <c r="BL138" s="13" t="s">
        <v>168</v>
      </c>
      <c r="BM138" s="147" t="s">
        <v>191</v>
      </c>
    </row>
    <row r="139" spans="2:65" s="1" customFormat="1" ht="37.700000000000003" customHeight="1" x14ac:dyDescent="0.2">
      <c r="B139" s="135"/>
      <c r="C139" s="136" t="s">
        <v>192</v>
      </c>
      <c r="D139" s="136" t="s">
        <v>164</v>
      </c>
      <c r="E139" s="137" t="s">
        <v>756</v>
      </c>
      <c r="F139" s="138" t="s">
        <v>757</v>
      </c>
      <c r="G139" s="139" t="s">
        <v>341</v>
      </c>
      <c r="H139" s="140">
        <v>82.4</v>
      </c>
      <c r="I139" s="141"/>
      <c r="J139" s="141"/>
      <c r="K139" s="142"/>
      <c r="L139" s="25"/>
      <c r="M139" s="143" t="s">
        <v>1</v>
      </c>
      <c r="N139" s="144" t="s">
        <v>34</v>
      </c>
      <c r="O139" s="145">
        <v>0</v>
      </c>
      <c r="P139" s="145">
        <f t="shared" si="0"/>
        <v>0</v>
      </c>
      <c r="Q139" s="145">
        <v>0</v>
      </c>
      <c r="R139" s="145">
        <f t="shared" si="1"/>
        <v>0</v>
      </c>
      <c r="S139" s="145">
        <v>0</v>
      </c>
      <c r="T139" s="146">
        <f t="shared" si="2"/>
        <v>0</v>
      </c>
      <c r="AR139" s="147" t="s">
        <v>168</v>
      </c>
      <c r="AT139" s="147" t="s">
        <v>164</v>
      </c>
      <c r="AU139" s="147" t="s">
        <v>81</v>
      </c>
      <c r="AY139" s="13" t="s">
        <v>162</v>
      </c>
      <c r="BE139" s="148">
        <f t="shared" si="3"/>
        <v>0</v>
      </c>
      <c r="BF139" s="148">
        <f t="shared" si="4"/>
        <v>0</v>
      </c>
      <c r="BG139" s="148">
        <f t="shared" si="5"/>
        <v>0</v>
      </c>
      <c r="BH139" s="148">
        <f t="shared" si="6"/>
        <v>0</v>
      </c>
      <c r="BI139" s="148">
        <f t="shared" si="7"/>
        <v>0</v>
      </c>
      <c r="BJ139" s="13" t="s">
        <v>81</v>
      </c>
      <c r="BK139" s="148">
        <f t="shared" si="8"/>
        <v>0</v>
      </c>
      <c r="BL139" s="13" t="s">
        <v>168</v>
      </c>
      <c r="BM139" s="147" t="s">
        <v>195</v>
      </c>
    </row>
    <row r="140" spans="2:65" s="1" customFormat="1" ht="24.2" customHeight="1" x14ac:dyDescent="0.2">
      <c r="B140" s="135"/>
      <c r="C140" s="136" t="s">
        <v>181</v>
      </c>
      <c r="D140" s="136" t="s">
        <v>164</v>
      </c>
      <c r="E140" s="137" t="s">
        <v>760</v>
      </c>
      <c r="F140" s="138" t="s">
        <v>761</v>
      </c>
      <c r="G140" s="139" t="s">
        <v>341</v>
      </c>
      <c r="H140" s="140">
        <v>3.3</v>
      </c>
      <c r="I140" s="141"/>
      <c r="J140" s="141"/>
      <c r="K140" s="142"/>
      <c r="L140" s="25"/>
      <c r="M140" s="143" t="s">
        <v>1</v>
      </c>
      <c r="N140" s="144" t="s">
        <v>34</v>
      </c>
      <c r="O140" s="145">
        <v>0</v>
      </c>
      <c r="P140" s="145">
        <f t="shared" si="0"/>
        <v>0</v>
      </c>
      <c r="Q140" s="145">
        <v>0</v>
      </c>
      <c r="R140" s="145">
        <f t="shared" si="1"/>
        <v>0</v>
      </c>
      <c r="S140" s="145">
        <v>0</v>
      </c>
      <c r="T140" s="146">
        <f t="shared" si="2"/>
        <v>0</v>
      </c>
      <c r="AR140" s="147" t="s">
        <v>168</v>
      </c>
      <c r="AT140" s="147" t="s">
        <v>164</v>
      </c>
      <c r="AU140" s="147" t="s">
        <v>81</v>
      </c>
      <c r="AY140" s="13" t="s">
        <v>162</v>
      </c>
      <c r="BE140" s="148">
        <f t="shared" si="3"/>
        <v>0</v>
      </c>
      <c r="BF140" s="148">
        <f t="shared" si="4"/>
        <v>0</v>
      </c>
      <c r="BG140" s="148">
        <f t="shared" si="5"/>
        <v>0</v>
      </c>
      <c r="BH140" s="148">
        <f t="shared" si="6"/>
        <v>0</v>
      </c>
      <c r="BI140" s="148">
        <f t="shared" si="7"/>
        <v>0</v>
      </c>
      <c r="BJ140" s="13" t="s">
        <v>81</v>
      </c>
      <c r="BK140" s="148">
        <f t="shared" si="8"/>
        <v>0</v>
      </c>
      <c r="BL140" s="13" t="s">
        <v>168</v>
      </c>
      <c r="BM140" s="147" t="s">
        <v>7</v>
      </c>
    </row>
    <row r="141" spans="2:65" s="1" customFormat="1" ht="16.5" customHeight="1" x14ac:dyDescent="0.2">
      <c r="B141" s="135"/>
      <c r="C141" s="136" t="s">
        <v>198</v>
      </c>
      <c r="D141" s="136" t="s">
        <v>164</v>
      </c>
      <c r="E141" s="137" t="s">
        <v>2479</v>
      </c>
      <c r="F141" s="138" t="s">
        <v>2480</v>
      </c>
      <c r="G141" s="139" t="s">
        <v>341</v>
      </c>
      <c r="H141" s="140">
        <v>82.4</v>
      </c>
      <c r="I141" s="141"/>
      <c r="J141" s="141"/>
      <c r="K141" s="142"/>
      <c r="L141" s="25"/>
      <c r="M141" s="143" t="s">
        <v>1</v>
      </c>
      <c r="N141" s="144" t="s">
        <v>34</v>
      </c>
      <c r="O141" s="145">
        <v>0</v>
      </c>
      <c r="P141" s="145">
        <f t="shared" si="0"/>
        <v>0</v>
      </c>
      <c r="Q141" s="145">
        <v>0</v>
      </c>
      <c r="R141" s="145">
        <f t="shared" si="1"/>
        <v>0</v>
      </c>
      <c r="S141" s="145">
        <v>0</v>
      </c>
      <c r="T141" s="146">
        <f t="shared" si="2"/>
        <v>0</v>
      </c>
      <c r="AR141" s="147" t="s">
        <v>168</v>
      </c>
      <c r="AT141" s="147" t="s">
        <v>164</v>
      </c>
      <c r="AU141" s="147" t="s">
        <v>81</v>
      </c>
      <c r="AY141" s="13" t="s">
        <v>162</v>
      </c>
      <c r="BE141" s="148">
        <f t="shared" si="3"/>
        <v>0</v>
      </c>
      <c r="BF141" s="148">
        <f t="shared" si="4"/>
        <v>0</v>
      </c>
      <c r="BG141" s="148">
        <f t="shared" si="5"/>
        <v>0</v>
      </c>
      <c r="BH141" s="148">
        <f t="shared" si="6"/>
        <v>0</v>
      </c>
      <c r="BI141" s="148">
        <f t="shared" si="7"/>
        <v>0</v>
      </c>
      <c r="BJ141" s="13" t="s">
        <v>81</v>
      </c>
      <c r="BK141" s="148">
        <f t="shared" si="8"/>
        <v>0</v>
      </c>
      <c r="BL141" s="13" t="s">
        <v>168</v>
      </c>
      <c r="BM141" s="147" t="s">
        <v>201</v>
      </c>
    </row>
    <row r="142" spans="2:65" s="1" customFormat="1" ht="24.2" customHeight="1" x14ac:dyDescent="0.2">
      <c r="B142" s="135"/>
      <c r="C142" s="136" t="s">
        <v>184</v>
      </c>
      <c r="D142" s="136" t="s">
        <v>164</v>
      </c>
      <c r="E142" s="137" t="s">
        <v>768</v>
      </c>
      <c r="F142" s="138" t="s">
        <v>769</v>
      </c>
      <c r="G142" s="139" t="s">
        <v>341</v>
      </c>
      <c r="H142" s="140">
        <v>82.4</v>
      </c>
      <c r="I142" s="141"/>
      <c r="J142" s="141"/>
      <c r="K142" s="142"/>
      <c r="L142" s="25"/>
      <c r="M142" s="143" t="s">
        <v>1</v>
      </c>
      <c r="N142" s="144" t="s">
        <v>34</v>
      </c>
      <c r="O142" s="145">
        <v>0</v>
      </c>
      <c r="P142" s="145">
        <f t="shared" si="0"/>
        <v>0</v>
      </c>
      <c r="Q142" s="145">
        <v>0</v>
      </c>
      <c r="R142" s="145">
        <f t="shared" si="1"/>
        <v>0</v>
      </c>
      <c r="S142" s="145">
        <v>0</v>
      </c>
      <c r="T142" s="146">
        <f t="shared" si="2"/>
        <v>0</v>
      </c>
      <c r="AR142" s="147" t="s">
        <v>168</v>
      </c>
      <c r="AT142" s="147" t="s">
        <v>164</v>
      </c>
      <c r="AU142" s="147" t="s">
        <v>81</v>
      </c>
      <c r="AY142" s="13" t="s">
        <v>162</v>
      </c>
      <c r="BE142" s="148">
        <f t="shared" si="3"/>
        <v>0</v>
      </c>
      <c r="BF142" s="148">
        <f t="shared" si="4"/>
        <v>0</v>
      </c>
      <c r="BG142" s="148">
        <f t="shared" si="5"/>
        <v>0</v>
      </c>
      <c r="BH142" s="148">
        <f t="shared" si="6"/>
        <v>0</v>
      </c>
      <c r="BI142" s="148">
        <f t="shared" si="7"/>
        <v>0</v>
      </c>
      <c r="BJ142" s="13" t="s">
        <v>81</v>
      </c>
      <c r="BK142" s="148">
        <f t="shared" si="8"/>
        <v>0</v>
      </c>
      <c r="BL142" s="13" t="s">
        <v>168</v>
      </c>
      <c r="BM142" s="147" t="s">
        <v>204</v>
      </c>
    </row>
    <row r="143" spans="2:65" s="1" customFormat="1" ht="21.75" customHeight="1" x14ac:dyDescent="0.2">
      <c r="B143" s="135"/>
      <c r="C143" s="136" t="s">
        <v>205</v>
      </c>
      <c r="D143" s="136" t="s">
        <v>164</v>
      </c>
      <c r="E143" s="137" t="s">
        <v>770</v>
      </c>
      <c r="F143" s="138" t="s">
        <v>771</v>
      </c>
      <c r="G143" s="139" t="s">
        <v>341</v>
      </c>
      <c r="H143" s="140">
        <v>82.4</v>
      </c>
      <c r="I143" s="141"/>
      <c r="J143" s="141"/>
      <c r="K143" s="142"/>
      <c r="L143" s="25"/>
      <c r="M143" s="143" t="s">
        <v>1</v>
      </c>
      <c r="N143" s="144" t="s">
        <v>34</v>
      </c>
      <c r="O143" s="145">
        <v>0</v>
      </c>
      <c r="P143" s="145">
        <f t="shared" si="0"/>
        <v>0</v>
      </c>
      <c r="Q143" s="145">
        <v>0</v>
      </c>
      <c r="R143" s="145">
        <f t="shared" si="1"/>
        <v>0</v>
      </c>
      <c r="S143" s="145">
        <v>0</v>
      </c>
      <c r="T143" s="146">
        <f t="shared" si="2"/>
        <v>0</v>
      </c>
      <c r="AR143" s="147" t="s">
        <v>168</v>
      </c>
      <c r="AT143" s="147" t="s">
        <v>164</v>
      </c>
      <c r="AU143" s="147" t="s">
        <v>81</v>
      </c>
      <c r="AY143" s="13" t="s">
        <v>162</v>
      </c>
      <c r="BE143" s="148">
        <f t="shared" si="3"/>
        <v>0</v>
      </c>
      <c r="BF143" s="148">
        <f t="shared" si="4"/>
        <v>0</v>
      </c>
      <c r="BG143" s="148">
        <f t="shared" si="5"/>
        <v>0</v>
      </c>
      <c r="BH143" s="148">
        <f t="shared" si="6"/>
        <v>0</v>
      </c>
      <c r="BI143" s="148">
        <f t="shared" si="7"/>
        <v>0</v>
      </c>
      <c r="BJ143" s="13" t="s">
        <v>81</v>
      </c>
      <c r="BK143" s="148">
        <f t="shared" si="8"/>
        <v>0</v>
      </c>
      <c r="BL143" s="13" t="s">
        <v>168</v>
      </c>
      <c r="BM143" s="147" t="s">
        <v>208</v>
      </c>
    </row>
    <row r="144" spans="2:65" s="1" customFormat="1" ht="24.2" customHeight="1" x14ac:dyDescent="0.2">
      <c r="B144" s="135"/>
      <c r="C144" s="136" t="s">
        <v>188</v>
      </c>
      <c r="D144" s="136" t="s">
        <v>164</v>
      </c>
      <c r="E144" s="137" t="s">
        <v>772</v>
      </c>
      <c r="F144" s="138" t="s">
        <v>773</v>
      </c>
      <c r="G144" s="139" t="s">
        <v>301</v>
      </c>
      <c r="H144" s="140">
        <v>115.36</v>
      </c>
      <c r="I144" s="141"/>
      <c r="J144" s="141"/>
      <c r="K144" s="142"/>
      <c r="L144" s="25"/>
      <c r="M144" s="143" t="s">
        <v>1</v>
      </c>
      <c r="N144" s="144" t="s">
        <v>34</v>
      </c>
      <c r="O144" s="145">
        <v>0</v>
      </c>
      <c r="P144" s="145">
        <f t="shared" si="0"/>
        <v>0</v>
      </c>
      <c r="Q144" s="145">
        <v>0</v>
      </c>
      <c r="R144" s="145">
        <f t="shared" si="1"/>
        <v>0</v>
      </c>
      <c r="S144" s="145">
        <v>0</v>
      </c>
      <c r="T144" s="146">
        <f t="shared" si="2"/>
        <v>0</v>
      </c>
      <c r="AR144" s="147" t="s">
        <v>168</v>
      </c>
      <c r="AT144" s="147" t="s">
        <v>164</v>
      </c>
      <c r="AU144" s="147" t="s">
        <v>81</v>
      </c>
      <c r="AY144" s="13" t="s">
        <v>162</v>
      </c>
      <c r="BE144" s="148">
        <f t="shared" si="3"/>
        <v>0</v>
      </c>
      <c r="BF144" s="148">
        <f t="shared" si="4"/>
        <v>0</v>
      </c>
      <c r="BG144" s="148">
        <f t="shared" si="5"/>
        <v>0</v>
      </c>
      <c r="BH144" s="148">
        <f t="shared" si="6"/>
        <v>0</v>
      </c>
      <c r="BI144" s="148">
        <f t="shared" si="7"/>
        <v>0</v>
      </c>
      <c r="BJ144" s="13" t="s">
        <v>81</v>
      </c>
      <c r="BK144" s="148">
        <f t="shared" si="8"/>
        <v>0</v>
      </c>
      <c r="BL144" s="13" t="s">
        <v>168</v>
      </c>
      <c r="BM144" s="147" t="s">
        <v>211</v>
      </c>
    </row>
    <row r="145" spans="2:65" s="1" customFormat="1" ht="21.75" customHeight="1" x14ac:dyDescent="0.2">
      <c r="B145" s="135"/>
      <c r="C145" s="136" t="s">
        <v>212</v>
      </c>
      <c r="D145" s="136" t="s">
        <v>164</v>
      </c>
      <c r="E145" s="137" t="s">
        <v>774</v>
      </c>
      <c r="F145" s="138" t="s">
        <v>775</v>
      </c>
      <c r="G145" s="139" t="s">
        <v>167</v>
      </c>
      <c r="H145" s="140">
        <v>164.8</v>
      </c>
      <c r="I145" s="141"/>
      <c r="J145" s="141"/>
      <c r="K145" s="142"/>
      <c r="L145" s="25"/>
      <c r="M145" s="143" t="s">
        <v>1</v>
      </c>
      <c r="N145" s="144" t="s">
        <v>34</v>
      </c>
      <c r="O145" s="145">
        <v>0</v>
      </c>
      <c r="P145" s="145">
        <f t="shared" si="0"/>
        <v>0</v>
      </c>
      <c r="Q145" s="145">
        <v>0</v>
      </c>
      <c r="R145" s="145">
        <f t="shared" si="1"/>
        <v>0</v>
      </c>
      <c r="S145" s="145">
        <v>0</v>
      </c>
      <c r="T145" s="146">
        <f t="shared" si="2"/>
        <v>0</v>
      </c>
      <c r="AR145" s="147" t="s">
        <v>168</v>
      </c>
      <c r="AT145" s="147" t="s">
        <v>164</v>
      </c>
      <c r="AU145" s="147" t="s">
        <v>81</v>
      </c>
      <c r="AY145" s="13" t="s">
        <v>162</v>
      </c>
      <c r="BE145" s="148">
        <f t="shared" si="3"/>
        <v>0</v>
      </c>
      <c r="BF145" s="148">
        <f t="shared" si="4"/>
        <v>0</v>
      </c>
      <c r="BG145" s="148">
        <f t="shared" si="5"/>
        <v>0</v>
      </c>
      <c r="BH145" s="148">
        <f t="shared" si="6"/>
        <v>0</v>
      </c>
      <c r="BI145" s="148">
        <f t="shared" si="7"/>
        <v>0</v>
      </c>
      <c r="BJ145" s="13" t="s">
        <v>81</v>
      </c>
      <c r="BK145" s="148">
        <f t="shared" si="8"/>
        <v>0</v>
      </c>
      <c r="BL145" s="13" t="s">
        <v>168</v>
      </c>
      <c r="BM145" s="147" t="s">
        <v>215</v>
      </c>
    </row>
    <row r="146" spans="2:65" s="1" customFormat="1" ht="33" customHeight="1" x14ac:dyDescent="0.2">
      <c r="B146" s="135"/>
      <c r="C146" s="136" t="s">
        <v>191</v>
      </c>
      <c r="D146" s="136" t="s">
        <v>164</v>
      </c>
      <c r="E146" s="137" t="s">
        <v>2481</v>
      </c>
      <c r="F146" s="138" t="s">
        <v>2482</v>
      </c>
      <c r="G146" s="139" t="s">
        <v>167</v>
      </c>
      <c r="H146" s="140">
        <v>164.8</v>
      </c>
      <c r="I146" s="141"/>
      <c r="J146" s="141"/>
      <c r="K146" s="142"/>
      <c r="L146" s="25"/>
      <c r="M146" s="143" t="s">
        <v>1</v>
      </c>
      <c r="N146" s="144" t="s">
        <v>34</v>
      </c>
      <c r="O146" s="145">
        <v>0</v>
      </c>
      <c r="P146" s="145">
        <f t="shared" si="0"/>
        <v>0</v>
      </c>
      <c r="Q146" s="145">
        <v>0</v>
      </c>
      <c r="R146" s="145">
        <f t="shared" si="1"/>
        <v>0</v>
      </c>
      <c r="S146" s="145">
        <v>0</v>
      </c>
      <c r="T146" s="146">
        <f t="shared" si="2"/>
        <v>0</v>
      </c>
      <c r="AR146" s="147" t="s">
        <v>168</v>
      </c>
      <c r="AT146" s="147" t="s">
        <v>164</v>
      </c>
      <c r="AU146" s="147" t="s">
        <v>81</v>
      </c>
      <c r="AY146" s="13" t="s">
        <v>162</v>
      </c>
      <c r="BE146" s="148">
        <f t="shared" si="3"/>
        <v>0</v>
      </c>
      <c r="BF146" s="148">
        <f t="shared" si="4"/>
        <v>0</v>
      </c>
      <c r="BG146" s="148">
        <f t="shared" si="5"/>
        <v>0</v>
      </c>
      <c r="BH146" s="148">
        <f t="shared" si="6"/>
        <v>0</v>
      </c>
      <c r="BI146" s="148">
        <f t="shared" si="7"/>
        <v>0</v>
      </c>
      <c r="BJ146" s="13" t="s">
        <v>81</v>
      </c>
      <c r="BK146" s="148">
        <f t="shared" si="8"/>
        <v>0</v>
      </c>
      <c r="BL146" s="13" t="s">
        <v>168</v>
      </c>
      <c r="BM146" s="147" t="s">
        <v>219</v>
      </c>
    </row>
    <row r="147" spans="2:65" s="11" customFormat="1" ht="22.7" customHeight="1" x14ac:dyDescent="0.2">
      <c r="B147" s="124"/>
      <c r="D147" s="125" t="s">
        <v>67</v>
      </c>
      <c r="E147" s="133" t="s">
        <v>192</v>
      </c>
      <c r="F147" s="133" t="s">
        <v>220</v>
      </c>
      <c r="J147" s="134"/>
      <c r="L147" s="124"/>
      <c r="M147" s="128"/>
      <c r="P147" s="129">
        <f>SUM(P148:P178)</f>
        <v>0</v>
      </c>
      <c r="R147" s="129">
        <f>SUM(R148:R178)</f>
        <v>0</v>
      </c>
      <c r="T147" s="130">
        <f>SUM(T148:T178)</f>
        <v>0</v>
      </c>
      <c r="AR147" s="125" t="s">
        <v>75</v>
      </c>
      <c r="AT147" s="131" t="s">
        <v>67</v>
      </c>
      <c r="AU147" s="131" t="s">
        <v>75</v>
      </c>
      <c r="AY147" s="125" t="s">
        <v>162</v>
      </c>
      <c r="BK147" s="132">
        <f>SUM(BK148:BK178)</f>
        <v>0</v>
      </c>
    </row>
    <row r="148" spans="2:65" s="1" customFormat="1" ht="24.2" customHeight="1" x14ac:dyDescent="0.2">
      <c r="B148" s="135"/>
      <c r="C148" s="136" t="s">
        <v>221</v>
      </c>
      <c r="D148" s="136" t="s">
        <v>164</v>
      </c>
      <c r="E148" s="137" t="s">
        <v>2483</v>
      </c>
      <c r="F148" s="138" t="s">
        <v>2484</v>
      </c>
      <c r="G148" s="139" t="s">
        <v>218</v>
      </c>
      <c r="H148" s="140">
        <v>95.3</v>
      </c>
      <c r="I148" s="141"/>
      <c r="J148" s="141"/>
      <c r="K148" s="142"/>
      <c r="L148" s="25"/>
      <c r="M148" s="143" t="s">
        <v>1</v>
      </c>
      <c r="N148" s="144" t="s">
        <v>34</v>
      </c>
      <c r="O148" s="145">
        <v>0</v>
      </c>
      <c r="P148" s="145">
        <f t="shared" ref="P148:P178" si="9">O148*H148</f>
        <v>0</v>
      </c>
      <c r="Q148" s="145">
        <v>0</v>
      </c>
      <c r="R148" s="145">
        <f t="shared" ref="R148:R178" si="10">Q148*H148</f>
        <v>0</v>
      </c>
      <c r="S148" s="145">
        <v>0</v>
      </c>
      <c r="T148" s="146">
        <f t="shared" ref="T148:T178" si="11">S148*H148</f>
        <v>0</v>
      </c>
      <c r="AR148" s="147" t="s">
        <v>168</v>
      </c>
      <c r="AT148" s="147" t="s">
        <v>164</v>
      </c>
      <c r="AU148" s="147" t="s">
        <v>81</v>
      </c>
      <c r="AY148" s="13" t="s">
        <v>162</v>
      </c>
      <c r="BE148" s="148">
        <f t="shared" ref="BE148:BE178" si="12">IF(N148="základná",J148,0)</f>
        <v>0</v>
      </c>
      <c r="BF148" s="148">
        <f t="shared" ref="BF148:BF178" si="13">IF(N148="znížená",J148,0)</f>
        <v>0</v>
      </c>
      <c r="BG148" s="148">
        <f t="shared" ref="BG148:BG178" si="14">IF(N148="zákl. prenesená",J148,0)</f>
        <v>0</v>
      </c>
      <c r="BH148" s="148">
        <f t="shared" ref="BH148:BH178" si="15">IF(N148="zníž. prenesená",J148,0)</f>
        <v>0</v>
      </c>
      <c r="BI148" s="148">
        <f t="shared" ref="BI148:BI178" si="16">IF(N148="nulová",J148,0)</f>
        <v>0</v>
      </c>
      <c r="BJ148" s="13" t="s">
        <v>81</v>
      </c>
      <c r="BK148" s="148">
        <f t="shared" ref="BK148:BK178" si="17">ROUND(I148*H148,2)</f>
        <v>0</v>
      </c>
      <c r="BL148" s="13" t="s">
        <v>168</v>
      </c>
      <c r="BM148" s="147" t="s">
        <v>224</v>
      </c>
    </row>
    <row r="149" spans="2:65" s="1" customFormat="1" ht="24.2" customHeight="1" x14ac:dyDescent="0.2">
      <c r="B149" s="135"/>
      <c r="C149" s="136" t="s">
        <v>195</v>
      </c>
      <c r="D149" s="136" t="s">
        <v>164</v>
      </c>
      <c r="E149" s="137" t="s">
        <v>2485</v>
      </c>
      <c r="F149" s="138" t="s">
        <v>2486</v>
      </c>
      <c r="G149" s="139" t="s">
        <v>167</v>
      </c>
      <c r="H149" s="140">
        <v>1670</v>
      </c>
      <c r="I149" s="141"/>
      <c r="J149" s="141"/>
      <c r="K149" s="142"/>
      <c r="L149" s="25"/>
      <c r="M149" s="143" t="s">
        <v>1</v>
      </c>
      <c r="N149" s="144" t="s">
        <v>34</v>
      </c>
      <c r="O149" s="145">
        <v>0</v>
      </c>
      <c r="P149" s="145">
        <f t="shared" si="9"/>
        <v>0</v>
      </c>
      <c r="Q149" s="145">
        <v>0</v>
      </c>
      <c r="R149" s="145">
        <f t="shared" si="10"/>
        <v>0</v>
      </c>
      <c r="S149" s="145">
        <v>0</v>
      </c>
      <c r="T149" s="146">
        <f t="shared" si="11"/>
        <v>0</v>
      </c>
      <c r="AR149" s="147" t="s">
        <v>168</v>
      </c>
      <c r="AT149" s="147" t="s">
        <v>164</v>
      </c>
      <c r="AU149" s="147" t="s">
        <v>81</v>
      </c>
      <c r="AY149" s="13" t="s">
        <v>162</v>
      </c>
      <c r="BE149" s="148">
        <f t="shared" si="12"/>
        <v>0</v>
      </c>
      <c r="BF149" s="148">
        <f t="shared" si="13"/>
        <v>0</v>
      </c>
      <c r="BG149" s="148">
        <f t="shared" si="14"/>
        <v>0</v>
      </c>
      <c r="BH149" s="148">
        <f t="shared" si="15"/>
        <v>0</v>
      </c>
      <c r="BI149" s="148">
        <f t="shared" si="16"/>
        <v>0</v>
      </c>
      <c r="BJ149" s="13" t="s">
        <v>81</v>
      </c>
      <c r="BK149" s="148">
        <f t="shared" si="17"/>
        <v>0</v>
      </c>
      <c r="BL149" s="13" t="s">
        <v>168</v>
      </c>
      <c r="BM149" s="147" t="s">
        <v>227</v>
      </c>
    </row>
    <row r="150" spans="2:65" s="1" customFormat="1" ht="37.700000000000003" customHeight="1" x14ac:dyDescent="0.2">
      <c r="B150" s="135"/>
      <c r="C150" s="136" t="s">
        <v>228</v>
      </c>
      <c r="D150" s="136" t="s">
        <v>164</v>
      </c>
      <c r="E150" s="137" t="s">
        <v>2487</v>
      </c>
      <c r="F150" s="138" t="s">
        <v>2488</v>
      </c>
      <c r="G150" s="139" t="s">
        <v>266</v>
      </c>
      <c r="H150" s="140">
        <v>1</v>
      </c>
      <c r="I150" s="141"/>
      <c r="J150" s="141"/>
      <c r="K150" s="142"/>
      <c r="L150" s="25"/>
      <c r="M150" s="143" t="s">
        <v>1</v>
      </c>
      <c r="N150" s="144" t="s">
        <v>34</v>
      </c>
      <c r="O150" s="145">
        <v>0</v>
      </c>
      <c r="P150" s="145">
        <f t="shared" si="9"/>
        <v>0</v>
      </c>
      <c r="Q150" s="145">
        <v>0</v>
      </c>
      <c r="R150" s="145">
        <f t="shared" si="10"/>
        <v>0</v>
      </c>
      <c r="S150" s="145">
        <v>0</v>
      </c>
      <c r="T150" s="146">
        <f t="shared" si="11"/>
        <v>0</v>
      </c>
      <c r="AR150" s="147" t="s">
        <v>168</v>
      </c>
      <c r="AT150" s="147" t="s">
        <v>164</v>
      </c>
      <c r="AU150" s="147" t="s">
        <v>81</v>
      </c>
      <c r="AY150" s="13" t="s">
        <v>162</v>
      </c>
      <c r="BE150" s="148">
        <f t="shared" si="12"/>
        <v>0</v>
      </c>
      <c r="BF150" s="148">
        <f t="shared" si="13"/>
        <v>0</v>
      </c>
      <c r="BG150" s="148">
        <f t="shared" si="14"/>
        <v>0</v>
      </c>
      <c r="BH150" s="148">
        <f t="shared" si="15"/>
        <v>0</v>
      </c>
      <c r="BI150" s="148">
        <f t="shared" si="16"/>
        <v>0</v>
      </c>
      <c r="BJ150" s="13" t="s">
        <v>81</v>
      </c>
      <c r="BK150" s="148">
        <f t="shared" si="17"/>
        <v>0</v>
      </c>
      <c r="BL150" s="13" t="s">
        <v>168</v>
      </c>
      <c r="BM150" s="147" t="s">
        <v>231</v>
      </c>
    </row>
    <row r="151" spans="2:65" s="1" customFormat="1" ht="37.700000000000003" customHeight="1" x14ac:dyDescent="0.2">
      <c r="B151" s="135"/>
      <c r="C151" s="136" t="s">
        <v>7</v>
      </c>
      <c r="D151" s="136" t="s">
        <v>164</v>
      </c>
      <c r="E151" s="137" t="s">
        <v>2489</v>
      </c>
      <c r="F151" s="138" t="s">
        <v>2490</v>
      </c>
      <c r="G151" s="139" t="s">
        <v>167</v>
      </c>
      <c r="H151" s="140">
        <v>300.76</v>
      </c>
      <c r="I151" s="141"/>
      <c r="J151" s="141"/>
      <c r="K151" s="142"/>
      <c r="L151" s="25"/>
      <c r="M151" s="143" t="s">
        <v>1</v>
      </c>
      <c r="N151" s="144" t="s">
        <v>34</v>
      </c>
      <c r="O151" s="145">
        <v>0</v>
      </c>
      <c r="P151" s="145">
        <f t="shared" si="9"/>
        <v>0</v>
      </c>
      <c r="Q151" s="145">
        <v>0</v>
      </c>
      <c r="R151" s="145">
        <f t="shared" si="10"/>
        <v>0</v>
      </c>
      <c r="S151" s="145">
        <v>0</v>
      </c>
      <c r="T151" s="146">
        <f t="shared" si="11"/>
        <v>0</v>
      </c>
      <c r="AR151" s="147" t="s">
        <v>168</v>
      </c>
      <c r="AT151" s="147" t="s">
        <v>164</v>
      </c>
      <c r="AU151" s="147" t="s">
        <v>81</v>
      </c>
      <c r="AY151" s="13" t="s">
        <v>162</v>
      </c>
      <c r="BE151" s="148">
        <f t="shared" si="12"/>
        <v>0</v>
      </c>
      <c r="BF151" s="148">
        <f t="shared" si="13"/>
        <v>0</v>
      </c>
      <c r="BG151" s="148">
        <f t="shared" si="14"/>
        <v>0</v>
      </c>
      <c r="BH151" s="148">
        <f t="shared" si="15"/>
        <v>0</v>
      </c>
      <c r="BI151" s="148">
        <f t="shared" si="16"/>
        <v>0</v>
      </c>
      <c r="BJ151" s="13" t="s">
        <v>81</v>
      </c>
      <c r="BK151" s="148">
        <f t="shared" si="17"/>
        <v>0</v>
      </c>
      <c r="BL151" s="13" t="s">
        <v>168</v>
      </c>
      <c r="BM151" s="147" t="s">
        <v>234</v>
      </c>
    </row>
    <row r="152" spans="2:65" s="1" customFormat="1" ht="44.25" customHeight="1" x14ac:dyDescent="0.2">
      <c r="B152" s="135"/>
      <c r="C152" s="136" t="s">
        <v>235</v>
      </c>
      <c r="D152" s="136" t="s">
        <v>164</v>
      </c>
      <c r="E152" s="137" t="s">
        <v>2491</v>
      </c>
      <c r="F152" s="138" t="s">
        <v>2492</v>
      </c>
      <c r="G152" s="139" t="s">
        <v>341</v>
      </c>
      <c r="H152" s="140">
        <v>3.27</v>
      </c>
      <c r="I152" s="141"/>
      <c r="J152" s="141"/>
      <c r="K152" s="142"/>
      <c r="L152" s="25"/>
      <c r="M152" s="143" t="s">
        <v>1</v>
      </c>
      <c r="N152" s="144" t="s">
        <v>34</v>
      </c>
      <c r="O152" s="145">
        <v>0</v>
      </c>
      <c r="P152" s="145">
        <f t="shared" si="9"/>
        <v>0</v>
      </c>
      <c r="Q152" s="145">
        <v>0</v>
      </c>
      <c r="R152" s="145">
        <f t="shared" si="10"/>
        <v>0</v>
      </c>
      <c r="S152" s="145">
        <v>0</v>
      </c>
      <c r="T152" s="146">
        <f t="shared" si="11"/>
        <v>0</v>
      </c>
      <c r="AR152" s="147" t="s">
        <v>168</v>
      </c>
      <c r="AT152" s="147" t="s">
        <v>164</v>
      </c>
      <c r="AU152" s="147" t="s">
        <v>81</v>
      </c>
      <c r="AY152" s="13" t="s">
        <v>162</v>
      </c>
      <c r="BE152" s="148">
        <f t="shared" si="12"/>
        <v>0</v>
      </c>
      <c r="BF152" s="148">
        <f t="shared" si="13"/>
        <v>0</v>
      </c>
      <c r="BG152" s="148">
        <f t="shared" si="14"/>
        <v>0</v>
      </c>
      <c r="BH152" s="148">
        <f t="shared" si="15"/>
        <v>0</v>
      </c>
      <c r="BI152" s="148">
        <f t="shared" si="16"/>
        <v>0</v>
      </c>
      <c r="BJ152" s="13" t="s">
        <v>81</v>
      </c>
      <c r="BK152" s="148">
        <f t="shared" si="17"/>
        <v>0</v>
      </c>
      <c r="BL152" s="13" t="s">
        <v>168</v>
      </c>
      <c r="BM152" s="147" t="s">
        <v>238</v>
      </c>
    </row>
    <row r="153" spans="2:65" s="1" customFormat="1" ht="24.2" customHeight="1" x14ac:dyDescent="0.2">
      <c r="B153" s="135"/>
      <c r="C153" s="136" t="s">
        <v>201</v>
      </c>
      <c r="D153" s="136" t="s">
        <v>164</v>
      </c>
      <c r="E153" s="137" t="s">
        <v>2493</v>
      </c>
      <c r="F153" s="138" t="s">
        <v>2494</v>
      </c>
      <c r="G153" s="139" t="s">
        <v>167</v>
      </c>
      <c r="H153" s="140">
        <v>14.95</v>
      </c>
      <c r="I153" s="141"/>
      <c r="J153" s="141"/>
      <c r="K153" s="142"/>
      <c r="L153" s="25"/>
      <c r="M153" s="143" t="s">
        <v>1</v>
      </c>
      <c r="N153" s="144" t="s">
        <v>34</v>
      </c>
      <c r="O153" s="145">
        <v>0</v>
      </c>
      <c r="P153" s="145">
        <f t="shared" si="9"/>
        <v>0</v>
      </c>
      <c r="Q153" s="145">
        <v>0</v>
      </c>
      <c r="R153" s="145">
        <f t="shared" si="10"/>
        <v>0</v>
      </c>
      <c r="S153" s="145">
        <v>0</v>
      </c>
      <c r="T153" s="146">
        <f t="shared" si="11"/>
        <v>0</v>
      </c>
      <c r="AR153" s="147" t="s">
        <v>168</v>
      </c>
      <c r="AT153" s="147" t="s">
        <v>164</v>
      </c>
      <c r="AU153" s="147" t="s">
        <v>81</v>
      </c>
      <c r="AY153" s="13" t="s">
        <v>162</v>
      </c>
      <c r="BE153" s="148">
        <f t="shared" si="12"/>
        <v>0</v>
      </c>
      <c r="BF153" s="148">
        <f t="shared" si="13"/>
        <v>0</v>
      </c>
      <c r="BG153" s="148">
        <f t="shared" si="14"/>
        <v>0</v>
      </c>
      <c r="BH153" s="148">
        <f t="shared" si="15"/>
        <v>0</v>
      </c>
      <c r="BI153" s="148">
        <f t="shared" si="16"/>
        <v>0</v>
      </c>
      <c r="BJ153" s="13" t="s">
        <v>81</v>
      </c>
      <c r="BK153" s="148">
        <f t="shared" si="17"/>
        <v>0</v>
      </c>
      <c r="BL153" s="13" t="s">
        <v>168</v>
      </c>
      <c r="BM153" s="147" t="s">
        <v>241</v>
      </c>
    </row>
    <row r="154" spans="2:65" s="1" customFormat="1" ht="37.700000000000003" customHeight="1" x14ac:dyDescent="0.2">
      <c r="B154" s="135"/>
      <c r="C154" s="136" t="s">
        <v>242</v>
      </c>
      <c r="D154" s="136" t="s">
        <v>164</v>
      </c>
      <c r="E154" s="137" t="s">
        <v>795</v>
      </c>
      <c r="F154" s="138" t="s">
        <v>796</v>
      </c>
      <c r="G154" s="139" t="s">
        <v>167</v>
      </c>
      <c r="H154" s="140">
        <v>1310.1600000000001</v>
      </c>
      <c r="I154" s="141"/>
      <c r="J154" s="141"/>
      <c r="K154" s="142"/>
      <c r="L154" s="25"/>
      <c r="M154" s="143" t="s">
        <v>1</v>
      </c>
      <c r="N154" s="144" t="s">
        <v>34</v>
      </c>
      <c r="O154" s="145">
        <v>0</v>
      </c>
      <c r="P154" s="145">
        <f t="shared" si="9"/>
        <v>0</v>
      </c>
      <c r="Q154" s="145">
        <v>0</v>
      </c>
      <c r="R154" s="145">
        <f t="shared" si="10"/>
        <v>0</v>
      </c>
      <c r="S154" s="145">
        <v>0</v>
      </c>
      <c r="T154" s="146">
        <f t="shared" si="11"/>
        <v>0</v>
      </c>
      <c r="AR154" s="147" t="s">
        <v>168</v>
      </c>
      <c r="AT154" s="147" t="s">
        <v>164</v>
      </c>
      <c r="AU154" s="147" t="s">
        <v>81</v>
      </c>
      <c r="AY154" s="13" t="s">
        <v>162</v>
      </c>
      <c r="BE154" s="148">
        <f t="shared" si="12"/>
        <v>0</v>
      </c>
      <c r="BF154" s="148">
        <f t="shared" si="13"/>
        <v>0</v>
      </c>
      <c r="BG154" s="148">
        <f t="shared" si="14"/>
        <v>0</v>
      </c>
      <c r="BH154" s="148">
        <f t="shared" si="15"/>
        <v>0</v>
      </c>
      <c r="BI154" s="148">
        <f t="shared" si="16"/>
        <v>0</v>
      </c>
      <c r="BJ154" s="13" t="s">
        <v>81</v>
      </c>
      <c r="BK154" s="148">
        <f t="shared" si="17"/>
        <v>0</v>
      </c>
      <c r="BL154" s="13" t="s">
        <v>168</v>
      </c>
      <c r="BM154" s="147" t="s">
        <v>245</v>
      </c>
    </row>
    <row r="155" spans="2:65" s="1" customFormat="1" ht="24.2" customHeight="1" x14ac:dyDescent="0.2">
      <c r="B155" s="135"/>
      <c r="C155" s="136" t="s">
        <v>204</v>
      </c>
      <c r="D155" s="136" t="s">
        <v>164</v>
      </c>
      <c r="E155" s="137" t="s">
        <v>2495</v>
      </c>
      <c r="F155" s="138" t="s">
        <v>2496</v>
      </c>
      <c r="G155" s="139" t="s">
        <v>218</v>
      </c>
      <c r="H155" s="140">
        <v>509.7</v>
      </c>
      <c r="I155" s="141"/>
      <c r="J155" s="141"/>
      <c r="K155" s="142"/>
      <c r="L155" s="25"/>
      <c r="M155" s="143" t="s">
        <v>1</v>
      </c>
      <c r="N155" s="144" t="s">
        <v>34</v>
      </c>
      <c r="O155" s="145">
        <v>0</v>
      </c>
      <c r="P155" s="145">
        <f t="shared" si="9"/>
        <v>0</v>
      </c>
      <c r="Q155" s="145">
        <v>0</v>
      </c>
      <c r="R155" s="145">
        <f t="shared" si="10"/>
        <v>0</v>
      </c>
      <c r="S155" s="145">
        <v>0</v>
      </c>
      <c r="T155" s="146">
        <f t="shared" si="11"/>
        <v>0</v>
      </c>
      <c r="AR155" s="147" t="s">
        <v>168</v>
      </c>
      <c r="AT155" s="147" t="s">
        <v>164</v>
      </c>
      <c r="AU155" s="147" t="s">
        <v>81</v>
      </c>
      <c r="AY155" s="13" t="s">
        <v>162</v>
      </c>
      <c r="BE155" s="148">
        <f t="shared" si="12"/>
        <v>0</v>
      </c>
      <c r="BF155" s="148">
        <f t="shared" si="13"/>
        <v>0</v>
      </c>
      <c r="BG155" s="148">
        <f t="shared" si="14"/>
        <v>0</v>
      </c>
      <c r="BH155" s="148">
        <f t="shared" si="15"/>
        <v>0</v>
      </c>
      <c r="BI155" s="148">
        <f t="shared" si="16"/>
        <v>0</v>
      </c>
      <c r="BJ155" s="13" t="s">
        <v>81</v>
      </c>
      <c r="BK155" s="148">
        <f t="shared" si="17"/>
        <v>0</v>
      </c>
      <c r="BL155" s="13" t="s">
        <v>168</v>
      </c>
      <c r="BM155" s="147" t="s">
        <v>248</v>
      </c>
    </row>
    <row r="156" spans="2:65" s="1" customFormat="1" ht="24.2" customHeight="1" x14ac:dyDescent="0.2">
      <c r="B156" s="135"/>
      <c r="C156" s="136" t="s">
        <v>249</v>
      </c>
      <c r="D156" s="136" t="s">
        <v>164</v>
      </c>
      <c r="E156" s="137" t="s">
        <v>2497</v>
      </c>
      <c r="F156" s="138" t="s">
        <v>2498</v>
      </c>
      <c r="G156" s="139" t="s">
        <v>266</v>
      </c>
      <c r="H156" s="140">
        <v>84</v>
      </c>
      <c r="I156" s="141"/>
      <c r="J156" s="141"/>
      <c r="K156" s="142"/>
      <c r="L156" s="25"/>
      <c r="M156" s="143" t="s">
        <v>1</v>
      </c>
      <c r="N156" s="144" t="s">
        <v>34</v>
      </c>
      <c r="O156" s="145">
        <v>0</v>
      </c>
      <c r="P156" s="145">
        <f t="shared" si="9"/>
        <v>0</v>
      </c>
      <c r="Q156" s="145">
        <v>0</v>
      </c>
      <c r="R156" s="145">
        <f t="shared" si="10"/>
        <v>0</v>
      </c>
      <c r="S156" s="145">
        <v>0</v>
      </c>
      <c r="T156" s="146">
        <f t="shared" si="11"/>
        <v>0</v>
      </c>
      <c r="AR156" s="147" t="s">
        <v>168</v>
      </c>
      <c r="AT156" s="147" t="s">
        <v>164</v>
      </c>
      <c r="AU156" s="147" t="s">
        <v>81</v>
      </c>
      <c r="AY156" s="13" t="s">
        <v>162</v>
      </c>
      <c r="BE156" s="148">
        <f t="shared" si="12"/>
        <v>0</v>
      </c>
      <c r="BF156" s="148">
        <f t="shared" si="13"/>
        <v>0</v>
      </c>
      <c r="BG156" s="148">
        <f t="shared" si="14"/>
        <v>0</v>
      </c>
      <c r="BH156" s="148">
        <f t="shared" si="15"/>
        <v>0</v>
      </c>
      <c r="BI156" s="148">
        <f t="shared" si="16"/>
        <v>0</v>
      </c>
      <c r="BJ156" s="13" t="s">
        <v>81</v>
      </c>
      <c r="BK156" s="148">
        <f t="shared" si="17"/>
        <v>0</v>
      </c>
      <c r="BL156" s="13" t="s">
        <v>168</v>
      </c>
      <c r="BM156" s="147" t="s">
        <v>252</v>
      </c>
    </row>
    <row r="157" spans="2:65" s="1" customFormat="1" ht="24.2" customHeight="1" x14ac:dyDescent="0.2">
      <c r="B157" s="135"/>
      <c r="C157" s="136" t="s">
        <v>208</v>
      </c>
      <c r="D157" s="136" t="s">
        <v>164</v>
      </c>
      <c r="E157" s="137" t="s">
        <v>2499</v>
      </c>
      <c r="F157" s="138" t="s">
        <v>2500</v>
      </c>
      <c r="G157" s="139" t="s">
        <v>266</v>
      </c>
      <c r="H157" s="140">
        <v>7</v>
      </c>
      <c r="I157" s="141"/>
      <c r="J157" s="141"/>
      <c r="K157" s="142"/>
      <c r="L157" s="25"/>
      <c r="M157" s="143" t="s">
        <v>1</v>
      </c>
      <c r="N157" s="144" t="s">
        <v>34</v>
      </c>
      <c r="O157" s="145">
        <v>0</v>
      </c>
      <c r="P157" s="145">
        <f t="shared" si="9"/>
        <v>0</v>
      </c>
      <c r="Q157" s="145">
        <v>0</v>
      </c>
      <c r="R157" s="145">
        <f t="shared" si="10"/>
        <v>0</v>
      </c>
      <c r="S157" s="145">
        <v>0</v>
      </c>
      <c r="T157" s="146">
        <f t="shared" si="11"/>
        <v>0</v>
      </c>
      <c r="AR157" s="147" t="s">
        <v>168</v>
      </c>
      <c r="AT157" s="147" t="s">
        <v>164</v>
      </c>
      <c r="AU157" s="147" t="s">
        <v>81</v>
      </c>
      <c r="AY157" s="13" t="s">
        <v>162</v>
      </c>
      <c r="BE157" s="148">
        <f t="shared" si="12"/>
        <v>0</v>
      </c>
      <c r="BF157" s="148">
        <f t="shared" si="13"/>
        <v>0</v>
      </c>
      <c r="BG157" s="148">
        <f t="shared" si="14"/>
        <v>0</v>
      </c>
      <c r="BH157" s="148">
        <f t="shared" si="15"/>
        <v>0</v>
      </c>
      <c r="BI157" s="148">
        <f t="shared" si="16"/>
        <v>0</v>
      </c>
      <c r="BJ157" s="13" t="s">
        <v>81</v>
      </c>
      <c r="BK157" s="148">
        <f t="shared" si="17"/>
        <v>0</v>
      </c>
      <c r="BL157" s="13" t="s">
        <v>168</v>
      </c>
      <c r="BM157" s="147" t="s">
        <v>255</v>
      </c>
    </row>
    <row r="158" spans="2:65" s="1" customFormat="1" ht="24.2" customHeight="1" x14ac:dyDescent="0.2">
      <c r="B158" s="135"/>
      <c r="C158" s="136" t="s">
        <v>256</v>
      </c>
      <c r="D158" s="136" t="s">
        <v>164</v>
      </c>
      <c r="E158" s="137" t="s">
        <v>2501</v>
      </c>
      <c r="F158" s="138" t="s">
        <v>2502</v>
      </c>
      <c r="G158" s="139" t="s">
        <v>167</v>
      </c>
      <c r="H158" s="140">
        <v>183.72</v>
      </c>
      <c r="I158" s="141"/>
      <c r="J158" s="141"/>
      <c r="K158" s="142"/>
      <c r="L158" s="25"/>
      <c r="M158" s="143" t="s">
        <v>1</v>
      </c>
      <c r="N158" s="144" t="s">
        <v>34</v>
      </c>
      <c r="O158" s="145">
        <v>0</v>
      </c>
      <c r="P158" s="145">
        <f t="shared" si="9"/>
        <v>0</v>
      </c>
      <c r="Q158" s="145">
        <v>0</v>
      </c>
      <c r="R158" s="145">
        <f t="shared" si="10"/>
        <v>0</v>
      </c>
      <c r="S158" s="145">
        <v>0</v>
      </c>
      <c r="T158" s="146">
        <f t="shared" si="11"/>
        <v>0</v>
      </c>
      <c r="AR158" s="147" t="s">
        <v>168</v>
      </c>
      <c r="AT158" s="147" t="s">
        <v>164</v>
      </c>
      <c r="AU158" s="147" t="s">
        <v>81</v>
      </c>
      <c r="AY158" s="13" t="s">
        <v>162</v>
      </c>
      <c r="BE158" s="148">
        <f t="shared" si="12"/>
        <v>0</v>
      </c>
      <c r="BF158" s="148">
        <f t="shared" si="13"/>
        <v>0</v>
      </c>
      <c r="BG158" s="148">
        <f t="shared" si="14"/>
        <v>0</v>
      </c>
      <c r="BH158" s="148">
        <f t="shared" si="15"/>
        <v>0</v>
      </c>
      <c r="BI158" s="148">
        <f t="shared" si="16"/>
        <v>0</v>
      </c>
      <c r="BJ158" s="13" t="s">
        <v>81</v>
      </c>
      <c r="BK158" s="148">
        <f t="shared" si="17"/>
        <v>0</v>
      </c>
      <c r="BL158" s="13" t="s">
        <v>168</v>
      </c>
      <c r="BM158" s="147" t="s">
        <v>259</v>
      </c>
    </row>
    <row r="159" spans="2:65" s="1" customFormat="1" ht="24.2" customHeight="1" x14ac:dyDescent="0.2">
      <c r="B159" s="135"/>
      <c r="C159" s="136" t="s">
        <v>211</v>
      </c>
      <c r="D159" s="136" t="s">
        <v>164</v>
      </c>
      <c r="E159" s="137" t="s">
        <v>461</v>
      </c>
      <c r="F159" s="138" t="s">
        <v>2503</v>
      </c>
      <c r="G159" s="139" t="s">
        <v>218</v>
      </c>
      <c r="H159" s="140">
        <v>208.9</v>
      </c>
      <c r="I159" s="141"/>
      <c r="J159" s="141"/>
      <c r="K159" s="142"/>
      <c r="L159" s="25"/>
      <c r="M159" s="143" t="s">
        <v>1</v>
      </c>
      <c r="N159" s="144" t="s">
        <v>34</v>
      </c>
      <c r="O159" s="145">
        <v>0</v>
      </c>
      <c r="P159" s="145">
        <f t="shared" si="9"/>
        <v>0</v>
      </c>
      <c r="Q159" s="145">
        <v>0</v>
      </c>
      <c r="R159" s="145">
        <f t="shared" si="10"/>
        <v>0</v>
      </c>
      <c r="S159" s="145">
        <v>0</v>
      </c>
      <c r="T159" s="146">
        <f t="shared" si="11"/>
        <v>0</v>
      </c>
      <c r="AR159" s="147" t="s">
        <v>168</v>
      </c>
      <c r="AT159" s="147" t="s">
        <v>164</v>
      </c>
      <c r="AU159" s="147" t="s">
        <v>81</v>
      </c>
      <c r="AY159" s="13" t="s">
        <v>162</v>
      </c>
      <c r="BE159" s="148">
        <f t="shared" si="12"/>
        <v>0</v>
      </c>
      <c r="BF159" s="148">
        <f t="shared" si="13"/>
        <v>0</v>
      </c>
      <c r="BG159" s="148">
        <f t="shared" si="14"/>
        <v>0</v>
      </c>
      <c r="BH159" s="148">
        <f t="shared" si="15"/>
        <v>0</v>
      </c>
      <c r="BI159" s="148">
        <f t="shared" si="16"/>
        <v>0</v>
      </c>
      <c r="BJ159" s="13" t="s">
        <v>81</v>
      </c>
      <c r="BK159" s="148">
        <f t="shared" si="17"/>
        <v>0</v>
      </c>
      <c r="BL159" s="13" t="s">
        <v>168</v>
      </c>
      <c r="BM159" s="147" t="s">
        <v>262</v>
      </c>
    </row>
    <row r="160" spans="2:65" s="1" customFormat="1" ht="24.2" customHeight="1" x14ac:dyDescent="0.2">
      <c r="B160" s="135"/>
      <c r="C160" s="136" t="s">
        <v>263</v>
      </c>
      <c r="D160" s="136" t="s">
        <v>164</v>
      </c>
      <c r="E160" s="137" t="s">
        <v>2504</v>
      </c>
      <c r="F160" s="138" t="s">
        <v>2505</v>
      </c>
      <c r="G160" s="139" t="s">
        <v>266</v>
      </c>
      <c r="H160" s="140">
        <v>23</v>
      </c>
      <c r="I160" s="141"/>
      <c r="J160" s="141"/>
      <c r="K160" s="142"/>
      <c r="L160" s="25"/>
      <c r="M160" s="143" t="s">
        <v>1</v>
      </c>
      <c r="N160" s="144" t="s">
        <v>34</v>
      </c>
      <c r="O160" s="145">
        <v>0</v>
      </c>
      <c r="P160" s="145">
        <f t="shared" si="9"/>
        <v>0</v>
      </c>
      <c r="Q160" s="145">
        <v>0</v>
      </c>
      <c r="R160" s="145">
        <f t="shared" si="10"/>
        <v>0</v>
      </c>
      <c r="S160" s="145">
        <v>0</v>
      </c>
      <c r="T160" s="146">
        <f t="shared" si="11"/>
        <v>0</v>
      </c>
      <c r="AR160" s="147" t="s">
        <v>168</v>
      </c>
      <c r="AT160" s="147" t="s">
        <v>164</v>
      </c>
      <c r="AU160" s="147" t="s">
        <v>81</v>
      </c>
      <c r="AY160" s="13" t="s">
        <v>162</v>
      </c>
      <c r="BE160" s="148">
        <f t="shared" si="12"/>
        <v>0</v>
      </c>
      <c r="BF160" s="148">
        <f t="shared" si="13"/>
        <v>0</v>
      </c>
      <c r="BG160" s="148">
        <f t="shared" si="14"/>
        <v>0</v>
      </c>
      <c r="BH160" s="148">
        <f t="shared" si="15"/>
        <v>0</v>
      </c>
      <c r="BI160" s="148">
        <f t="shared" si="16"/>
        <v>0</v>
      </c>
      <c r="BJ160" s="13" t="s">
        <v>81</v>
      </c>
      <c r="BK160" s="148">
        <f t="shared" si="17"/>
        <v>0</v>
      </c>
      <c r="BL160" s="13" t="s">
        <v>168</v>
      </c>
      <c r="BM160" s="147" t="s">
        <v>267</v>
      </c>
    </row>
    <row r="161" spans="2:65" s="1" customFormat="1" ht="24.2" customHeight="1" x14ac:dyDescent="0.2">
      <c r="B161" s="135"/>
      <c r="C161" s="136" t="s">
        <v>215</v>
      </c>
      <c r="D161" s="136" t="s">
        <v>164</v>
      </c>
      <c r="E161" s="137" t="s">
        <v>2506</v>
      </c>
      <c r="F161" s="138" t="s">
        <v>2507</v>
      </c>
      <c r="G161" s="139" t="s">
        <v>2508</v>
      </c>
      <c r="H161" s="140">
        <v>150</v>
      </c>
      <c r="I161" s="141"/>
      <c r="J161" s="141"/>
      <c r="K161" s="142"/>
      <c r="L161" s="25"/>
      <c r="M161" s="143" t="s">
        <v>1</v>
      </c>
      <c r="N161" s="144" t="s">
        <v>34</v>
      </c>
      <c r="O161" s="145">
        <v>0</v>
      </c>
      <c r="P161" s="145">
        <f t="shared" si="9"/>
        <v>0</v>
      </c>
      <c r="Q161" s="145">
        <v>0</v>
      </c>
      <c r="R161" s="145">
        <f t="shared" si="10"/>
        <v>0</v>
      </c>
      <c r="S161" s="145">
        <v>0</v>
      </c>
      <c r="T161" s="146">
        <f t="shared" si="11"/>
        <v>0</v>
      </c>
      <c r="AR161" s="147" t="s">
        <v>168</v>
      </c>
      <c r="AT161" s="147" t="s">
        <v>164</v>
      </c>
      <c r="AU161" s="147" t="s">
        <v>81</v>
      </c>
      <c r="AY161" s="13" t="s">
        <v>162</v>
      </c>
      <c r="BE161" s="148">
        <f t="shared" si="12"/>
        <v>0</v>
      </c>
      <c r="BF161" s="148">
        <f t="shared" si="13"/>
        <v>0</v>
      </c>
      <c r="BG161" s="148">
        <f t="shared" si="14"/>
        <v>0</v>
      </c>
      <c r="BH161" s="148">
        <f t="shared" si="15"/>
        <v>0</v>
      </c>
      <c r="BI161" s="148">
        <f t="shared" si="16"/>
        <v>0</v>
      </c>
      <c r="BJ161" s="13" t="s">
        <v>81</v>
      </c>
      <c r="BK161" s="148">
        <f t="shared" si="17"/>
        <v>0</v>
      </c>
      <c r="BL161" s="13" t="s">
        <v>168</v>
      </c>
      <c r="BM161" s="147" t="s">
        <v>271</v>
      </c>
    </row>
    <row r="162" spans="2:65" s="1" customFormat="1" ht="33" customHeight="1" x14ac:dyDescent="0.2">
      <c r="B162" s="135"/>
      <c r="C162" s="136" t="s">
        <v>272</v>
      </c>
      <c r="D162" s="136" t="s">
        <v>164</v>
      </c>
      <c r="E162" s="137" t="s">
        <v>2509</v>
      </c>
      <c r="F162" s="138" t="s">
        <v>2510</v>
      </c>
      <c r="G162" s="139" t="s">
        <v>167</v>
      </c>
      <c r="H162" s="140">
        <v>1417.37</v>
      </c>
      <c r="I162" s="141"/>
      <c r="J162" s="141"/>
      <c r="K162" s="142"/>
      <c r="L162" s="25"/>
      <c r="M162" s="143" t="s">
        <v>1</v>
      </c>
      <c r="N162" s="144" t="s">
        <v>34</v>
      </c>
      <c r="O162" s="145">
        <v>0</v>
      </c>
      <c r="P162" s="145">
        <f t="shared" si="9"/>
        <v>0</v>
      </c>
      <c r="Q162" s="145">
        <v>0</v>
      </c>
      <c r="R162" s="145">
        <f t="shared" si="10"/>
        <v>0</v>
      </c>
      <c r="S162" s="145">
        <v>0</v>
      </c>
      <c r="T162" s="146">
        <f t="shared" si="11"/>
        <v>0</v>
      </c>
      <c r="AR162" s="147" t="s">
        <v>168</v>
      </c>
      <c r="AT162" s="147" t="s">
        <v>164</v>
      </c>
      <c r="AU162" s="147" t="s">
        <v>81</v>
      </c>
      <c r="AY162" s="13" t="s">
        <v>162</v>
      </c>
      <c r="BE162" s="148">
        <f t="shared" si="12"/>
        <v>0</v>
      </c>
      <c r="BF162" s="148">
        <f t="shared" si="13"/>
        <v>0</v>
      </c>
      <c r="BG162" s="148">
        <f t="shared" si="14"/>
        <v>0</v>
      </c>
      <c r="BH162" s="148">
        <f t="shared" si="15"/>
        <v>0</v>
      </c>
      <c r="BI162" s="148">
        <f t="shared" si="16"/>
        <v>0</v>
      </c>
      <c r="BJ162" s="13" t="s">
        <v>81</v>
      </c>
      <c r="BK162" s="148">
        <f t="shared" si="17"/>
        <v>0</v>
      </c>
      <c r="BL162" s="13" t="s">
        <v>168</v>
      </c>
      <c r="BM162" s="147" t="s">
        <v>275</v>
      </c>
    </row>
    <row r="163" spans="2:65" s="1" customFormat="1" ht="33" customHeight="1" x14ac:dyDescent="0.2">
      <c r="B163" s="135"/>
      <c r="C163" s="136" t="s">
        <v>219</v>
      </c>
      <c r="D163" s="136" t="s">
        <v>164</v>
      </c>
      <c r="E163" s="137" t="s">
        <v>2511</v>
      </c>
      <c r="F163" s="138" t="s">
        <v>2512</v>
      </c>
      <c r="G163" s="139" t="s">
        <v>167</v>
      </c>
      <c r="H163" s="140">
        <v>1477.06</v>
      </c>
      <c r="I163" s="141"/>
      <c r="J163" s="141"/>
      <c r="K163" s="142"/>
      <c r="L163" s="25"/>
      <c r="M163" s="143" t="s">
        <v>1</v>
      </c>
      <c r="N163" s="144" t="s">
        <v>34</v>
      </c>
      <c r="O163" s="145">
        <v>0</v>
      </c>
      <c r="P163" s="145">
        <f t="shared" si="9"/>
        <v>0</v>
      </c>
      <c r="Q163" s="145">
        <v>0</v>
      </c>
      <c r="R163" s="145">
        <f t="shared" si="10"/>
        <v>0</v>
      </c>
      <c r="S163" s="145">
        <v>0</v>
      </c>
      <c r="T163" s="146">
        <f t="shared" si="11"/>
        <v>0</v>
      </c>
      <c r="AR163" s="147" t="s">
        <v>168</v>
      </c>
      <c r="AT163" s="147" t="s">
        <v>164</v>
      </c>
      <c r="AU163" s="147" t="s">
        <v>81</v>
      </c>
      <c r="AY163" s="13" t="s">
        <v>162</v>
      </c>
      <c r="BE163" s="148">
        <f t="shared" si="12"/>
        <v>0</v>
      </c>
      <c r="BF163" s="148">
        <f t="shared" si="13"/>
        <v>0</v>
      </c>
      <c r="BG163" s="148">
        <f t="shared" si="14"/>
        <v>0</v>
      </c>
      <c r="BH163" s="148">
        <f t="shared" si="15"/>
        <v>0</v>
      </c>
      <c r="BI163" s="148">
        <f t="shared" si="16"/>
        <v>0</v>
      </c>
      <c r="BJ163" s="13" t="s">
        <v>81</v>
      </c>
      <c r="BK163" s="148">
        <f t="shared" si="17"/>
        <v>0</v>
      </c>
      <c r="BL163" s="13" t="s">
        <v>168</v>
      </c>
      <c r="BM163" s="147" t="s">
        <v>278</v>
      </c>
    </row>
    <row r="164" spans="2:65" s="1" customFormat="1" ht="33" customHeight="1" x14ac:dyDescent="0.2">
      <c r="B164" s="135"/>
      <c r="C164" s="136" t="s">
        <v>279</v>
      </c>
      <c r="D164" s="136" t="s">
        <v>164</v>
      </c>
      <c r="E164" s="137" t="s">
        <v>2513</v>
      </c>
      <c r="F164" s="138" t="s">
        <v>2514</v>
      </c>
      <c r="G164" s="139" t="s">
        <v>167</v>
      </c>
      <c r="H164" s="140">
        <v>4271.49</v>
      </c>
      <c r="I164" s="141"/>
      <c r="J164" s="141"/>
      <c r="K164" s="142"/>
      <c r="L164" s="25"/>
      <c r="M164" s="143" t="s">
        <v>1</v>
      </c>
      <c r="N164" s="144" t="s">
        <v>34</v>
      </c>
      <c r="O164" s="145">
        <v>0</v>
      </c>
      <c r="P164" s="145">
        <f t="shared" si="9"/>
        <v>0</v>
      </c>
      <c r="Q164" s="145">
        <v>0</v>
      </c>
      <c r="R164" s="145">
        <f t="shared" si="10"/>
        <v>0</v>
      </c>
      <c r="S164" s="145">
        <v>0</v>
      </c>
      <c r="T164" s="146">
        <f t="shared" si="11"/>
        <v>0</v>
      </c>
      <c r="AR164" s="147" t="s">
        <v>168</v>
      </c>
      <c r="AT164" s="147" t="s">
        <v>164</v>
      </c>
      <c r="AU164" s="147" t="s">
        <v>81</v>
      </c>
      <c r="AY164" s="13" t="s">
        <v>162</v>
      </c>
      <c r="BE164" s="148">
        <f t="shared" si="12"/>
        <v>0</v>
      </c>
      <c r="BF164" s="148">
        <f t="shared" si="13"/>
        <v>0</v>
      </c>
      <c r="BG164" s="148">
        <f t="shared" si="14"/>
        <v>0</v>
      </c>
      <c r="BH164" s="148">
        <f t="shared" si="15"/>
        <v>0</v>
      </c>
      <c r="BI164" s="148">
        <f t="shared" si="16"/>
        <v>0</v>
      </c>
      <c r="BJ164" s="13" t="s">
        <v>81</v>
      </c>
      <c r="BK164" s="148">
        <f t="shared" si="17"/>
        <v>0</v>
      </c>
      <c r="BL164" s="13" t="s">
        <v>168</v>
      </c>
      <c r="BM164" s="147" t="s">
        <v>282</v>
      </c>
    </row>
    <row r="165" spans="2:65" s="1" customFormat="1" ht="33" customHeight="1" x14ac:dyDescent="0.2">
      <c r="B165" s="135"/>
      <c r="C165" s="136" t="s">
        <v>224</v>
      </c>
      <c r="D165" s="136" t="s">
        <v>164</v>
      </c>
      <c r="E165" s="137" t="s">
        <v>2515</v>
      </c>
      <c r="F165" s="138" t="s">
        <v>2516</v>
      </c>
      <c r="G165" s="139" t="s">
        <v>167</v>
      </c>
      <c r="H165" s="140">
        <v>942.38</v>
      </c>
      <c r="I165" s="141"/>
      <c r="J165" s="141"/>
      <c r="K165" s="142"/>
      <c r="L165" s="25"/>
      <c r="M165" s="143" t="s">
        <v>1</v>
      </c>
      <c r="N165" s="144" t="s">
        <v>34</v>
      </c>
      <c r="O165" s="145">
        <v>0</v>
      </c>
      <c r="P165" s="145">
        <f t="shared" si="9"/>
        <v>0</v>
      </c>
      <c r="Q165" s="145">
        <v>0</v>
      </c>
      <c r="R165" s="145">
        <f t="shared" si="10"/>
        <v>0</v>
      </c>
      <c r="S165" s="145">
        <v>0</v>
      </c>
      <c r="T165" s="146">
        <f t="shared" si="11"/>
        <v>0</v>
      </c>
      <c r="AR165" s="147" t="s">
        <v>168</v>
      </c>
      <c r="AT165" s="147" t="s">
        <v>164</v>
      </c>
      <c r="AU165" s="147" t="s">
        <v>81</v>
      </c>
      <c r="AY165" s="13" t="s">
        <v>162</v>
      </c>
      <c r="BE165" s="148">
        <f t="shared" si="12"/>
        <v>0</v>
      </c>
      <c r="BF165" s="148">
        <f t="shared" si="13"/>
        <v>0</v>
      </c>
      <c r="BG165" s="148">
        <f t="shared" si="14"/>
        <v>0</v>
      </c>
      <c r="BH165" s="148">
        <f t="shared" si="15"/>
        <v>0</v>
      </c>
      <c r="BI165" s="148">
        <f t="shared" si="16"/>
        <v>0</v>
      </c>
      <c r="BJ165" s="13" t="s">
        <v>81</v>
      </c>
      <c r="BK165" s="148">
        <f t="shared" si="17"/>
        <v>0</v>
      </c>
      <c r="BL165" s="13" t="s">
        <v>168</v>
      </c>
      <c r="BM165" s="147" t="s">
        <v>285</v>
      </c>
    </row>
    <row r="166" spans="2:65" s="1" customFormat="1" ht="37.700000000000003" customHeight="1" x14ac:dyDescent="0.2">
      <c r="B166" s="135"/>
      <c r="C166" s="136" t="s">
        <v>286</v>
      </c>
      <c r="D166" s="136" t="s">
        <v>164</v>
      </c>
      <c r="E166" s="137" t="s">
        <v>2517</v>
      </c>
      <c r="F166" s="138" t="s">
        <v>2518</v>
      </c>
      <c r="G166" s="139" t="s">
        <v>167</v>
      </c>
      <c r="H166" s="140">
        <v>856.65</v>
      </c>
      <c r="I166" s="141"/>
      <c r="J166" s="141"/>
      <c r="K166" s="142"/>
      <c r="L166" s="25"/>
      <c r="M166" s="143" t="s">
        <v>1</v>
      </c>
      <c r="N166" s="144" t="s">
        <v>34</v>
      </c>
      <c r="O166" s="145">
        <v>0</v>
      </c>
      <c r="P166" s="145">
        <f t="shared" si="9"/>
        <v>0</v>
      </c>
      <c r="Q166" s="145">
        <v>0</v>
      </c>
      <c r="R166" s="145">
        <f t="shared" si="10"/>
        <v>0</v>
      </c>
      <c r="S166" s="145">
        <v>0</v>
      </c>
      <c r="T166" s="146">
        <f t="shared" si="11"/>
        <v>0</v>
      </c>
      <c r="AR166" s="147" t="s">
        <v>168</v>
      </c>
      <c r="AT166" s="147" t="s">
        <v>164</v>
      </c>
      <c r="AU166" s="147" t="s">
        <v>81</v>
      </c>
      <c r="AY166" s="13" t="s">
        <v>162</v>
      </c>
      <c r="BE166" s="148">
        <f t="shared" si="12"/>
        <v>0</v>
      </c>
      <c r="BF166" s="148">
        <f t="shared" si="13"/>
        <v>0</v>
      </c>
      <c r="BG166" s="148">
        <f t="shared" si="14"/>
        <v>0</v>
      </c>
      <c r="BH166" s="148">
        <f t="shared" si="15"/>
        <v>0</v>
      </c>
      <c r="BI166" s="148">
        <f t="shared" si="16"/>
        <v>0</v>
      </c>
      <c r="BJ166" s="13" t="s">
        <v>81</v>
      </c>
      <c r="BK166" s="148">
        <f t="shared" si="17"/>
        <v>0</v>
      </c>
      <c r="BL166" s="13" t="s">
        <v>168</v>
      </c>
      <c r="BM166" s="147" t="s">
        <v>289</v>
      </c>
    </row>
    <row r="167" spans="2:65" s="1" customFormat="1" ht="24.2" customHeight="1" x14ac:dyDescent="0.2">
      <c r="B167" s="135"/>
      <c r="C167" s="136" t="s">
        <v>227</v>
      </c>
      <c r="D167" s="136" t="s">
        <v>164</v>
      </c>
      <c r="E167" s="137" t="s">
        <v>485</v>
      </c>
      <c r="F167" s="138" t="s">
        <v>486</v>
      </c>
      <c r="G167" s="139" t="s">
        <v>301</v>
      </c>
      <c r="H167" s="140">
        <v>660.12</v>
      </c>
      <c r="I167" s="141"/>
      <c r="J167" s="141"/>
      <c r="K167" s="142"/>
      <c r="L167" s="25"/>
      <c r="M167" s="143" t="s">
        <v>1</v>
      </c>
      <c r="N167" s="144" t="s">
        <v>34</v>
      </c>
      <c r="O167" s="145">
        <v>0</v>
      </c>
      <c r="P167" s="145">
        <f t="shared" si="9"/>
        <v>0</v>
      </c>
      <c r="Q167" s="145">
        <v>0</v>
      </c>
      <c r="R167" s="145">
        <f t="shared" si="10"/>
        <v>0</v>
      </c>
      <c r="S167" s="145">
        <v>0</v>
      </c>
      <c r="T167" s="146">
        <f t="shared" si="11"/>
        <v>0</v>
      </c>
      <c r="AR167" s="147" t="s">
        <v>168</v>
      </c>
      <c r="AT167" s="147" t="s">
        <v>164</v>
      </c>
      <c r="AU167" s="147" t="s">
        <v>81</v>
      </c>
      <c r="AY167" s="13" t="s">
        <v>162</v>
      </c>
      <c r="BE167" s="148">
        <f t="shared" si="12"/>
        <v>0</v>
      </c>
      <c r="BF167" s="148">
        <f t="shared" si="13"/>
        <v>0</v>
      </c>
      <c r="BG167" s="148">
        <f t="shared" si="14"/>
        <v>0</v>
      </c>
      <c r="BH167" s="148">
        <f t="shared" si="15"/>
        <v>0</v>
      </c>
      <c r="BI167" s="148">
        <f t="shared" si="16"/>
        <v>0</v>
      </c>
      <c r="BJ167" s="13" t="s">
        <v>81</v>
      </c>
      <c r="BK167" s="148">
        <f t="shared" si="17"/>
        <v>0</v>
      </c>
      <c r="BL167" s="13" t="s">
        <v>168</v>
      </c>
      <c r="BM167" s="147" t="s">
        <v>292</v>
      </c>
    </row>
    <row r="168" spans="2:65" s="1" customFormat="1" ht="24.2" customHeight="1" x14ac:dyDescent="0.2">
      <c r="B168" s="135"/>
      <c r="C168" s="136" t="s">
        <v>293</v>
      </c>
      <c r="D168" s="136" t="s">
        <v>164</v>
      </c>
      <c r="E168" s="137" t="s">
        <v>487</v>
      </c>
      <c r="F168" s="138" t="s">
        <v>488</v>
      </c>
      <c r="G168" s="139" t="s">
        <v>301</v>
      </c>
      <c r="H168" s="140">
        <v>660.12</v>
      </c>
      <c r="I168" s="141"/>
      <c r="J168" s="141"/>
      <c r="K168" s="142"/>
      <c r="L168" s="25"/>
      <c r="M168" s="143" t="s">
        <v>1</v>
      </c>
      <c r="N168" s="144" t="s">
        <v>34</v>
      </c>
      <c r="O168" s="145">
        <v>0</v>
      </c>
      <c r="P168" s="145">
        <f t="shared" si="9"/>
        <v>0</v>
      </c>
      <c r="Q168" s="145">
        <v>0</v>
      </c>
      <c r="R168" s="145">
        <f t="shared" si="10"/>
        <v>0</v>
      </c>
      <c r="S168" s="145">
        <v>0</v>
      </c>
      <c r="T168" s="146">
        <f t="shared" si="11"/>
        <v>0</v>
      </c>
      <c r="AR168" s="147" t="s">
        <v>168</v>
      </c>
      <c r="AT168" s="147" t="s">
        <v>164</v>
      </c>
      <c r="AU168" s="147" t="s">
        <v>81</v>
      </c>
      <c r="AY168" s="13" t="s">
        <v>162</v>
      </c>
      <c r="BE168" s="148">
        <f t="shared" si="12"/>
        <v>0</v>
      </c>
      <c r="BF168" s="148">
        <f t="shared" si="13"/>
        <v>0</v>
      </c>
      <c r="BG168" s="148">
        <f t="shared" si="14"/>
        <v>0</v>
      </c>
      <c r="BH168" s="148">
        <f t="shared" si="15"/>
        <v>0</v>
      </c>
      <c r="BI168" s="148">
        <f t="shared" si="16"/>
        <v>0</v>
      </c>
      <c r="BJ168" s="13" t="s">
        <v>81</v>
      </c>
      <c r="BK168" s="148">
        <f t="shared" si="17"/>
        <v>0</v>
      </c>
      <c r="BL168" s="13" t="s">
        <v>168</v>
      </c>
      <c r="BM168" s="147" t="s">
        <v>296</v>
      </c>
    </row>
    <row r="169" spans="2:65" s="1" customFormat="1" ht="21.75" customHeight="1" x14ac:dyDescent="0.2">
      <c r="B169" s="135"/>
      <c r="C169" s="136" t="s">
        <v>231</v>
      </c>
      <c r="D169" s="136" t="s">
        <v>164</v>
      </c>
      <c r="E169" s="137" t="s">
        <v>489</v>
      </c>
      <c r="F169" s="138" t="s">
        <v>490</v>
      </c>
      <c r="G169" s="139" t="s">
        <v>301</v>
      </c>
      <c r="H169" s="140">
        <v>660.12</v>
      </c>
      <c r="I169" s="141"/>
      <c r="J169" s="141"/>
      <c r="K169" s="142"/>
      <c r="L169" s="25"/>
      <c r="M169" s="143" t="s">
        <v>1</v>
      </c>
      <c r="N169" s="144" t="s">
        <v>34</v>
      </c>
      <c r="O169" s="145">
        <v>0</v>
      </c>
      <c r="P169" s="145">
        <f t="shared" si="9"/>
        <v>0</v>
      </c>
      <c r="Q169" s="145">
        <v>0</v>
      </c>
      <c r="R169" s="145">
        <f t="shared" si="10"/>
        <v>0</v>
      </c>
      <c r="S169" s="145">
        <v>0</v>
      </c>
      <c r="T169" s="146">
        <f t="shared" si="11"/>
        <v>0</v>
      </c>
      <c r="AR169" s="147" t="s">
        <v>168</v>
      </c>
      <c r="AT169" s="147" t="s">
        <v>164</v>
      </c>
      <c r="AU169" s="147" t="s">
        <v>81</v>
      </c>
      <c r="AY169" s="13" t="s">
        <v>162</v>
      </c>
      <c r="BE169" s="148">
        <f t="shared" si="12"/>
        <v>0</v>
      </c>
      <c r="BF169" s="148">
        <f t="shared" si="13"/>
        <v>0</v>
      </c>
      <c r="BG169" s="148">
        <f t="shared" si="14"/>
        <v>0</v>
      </c>
      <c r="BH169" s="148">
        <f t="shared" si="15"/>
        <v>0</v>
      </c>
      <c r="BI169" s="148">
        <f t="shared" si="16"/>
        <v>0</v>
      </c>
      <c r="BJ169" s="13" t="s">
        <v>81</v>
      </c>
      <c r="BK169" s="148">
        <f t="shared" si="17"/>
        <v>0</v>
      </c>
      <c r="BL169" s="13" t="s">
        <v>168</v>
      </c>
      <c r="BM169" s="147" t="s">
        <v>302</v>
      </c>
    </row>
    <row r="170" spans="2:65" s="1" customFormat="1" ht="24.2" customHeight="1" x14ac:dyDescent="0.2">
      <c r="B170" s="135"/>
      <c r="C170" s="136" t="s">
        <v>307</v>
      </c>
      <c r="D170" s="136" t="s">
        <v>164</v>
      </c>
      <c r="E170" s="137" t="s">
        <v>491</v>
      </c>
      <c r="F170" s="138" t="s">
        <v>492</v>
      </c>
      <c r="G170" s="139" t="s">
        <v>301</v>
      </c>
      <c r="H170" s="140">
        <v>9901.7999999999993</v>
      </c>
      <c r="I170" s="141"/>
      <c r="J170" s="141"/>
      <c r="K170" s="142"/>
      <c r="L170" s="25"/>
      <c r="M170" s="143" t="s">
        <v>1</v>
      </c>
      <c r="N170" s="144" t="s">
        <v>34</v>
      </c>
      <c r="O170" s="145">
        <v>0</v>
      </c>
      <c r="P170" s="145">
        <f t="shared" si="9"/>
        <v>0</v>
      </c>
      <c r="Q170" s="145">
        <v>0</v>
      </c>
      <c r="R170" s="145">
        <f t="shared" si="10"/>
        <v>0</v>
      </c>
      <c r="S170" s="145">
        <v>0</v>
      </c>
      <c r="T170" s="146">
        <f t="shared" si="11"/>
        <v>0</v>
      </c>
      <c r="AR170" s="147" t="s">
        <v>168</v>
      </c>
      <c r="AT170" s="147" t="s">
        <v>164</v>
      </c>
      <c r="AU170" s="147" t="s">
        <v>81</v>
      </c>
      <c r="AY170" s="13" t="s">
        <v>162</v>
      </c>
      <c r="BE170" s="148">
        <f t="shared" si="12"/>
        <v>0</v>
      </c>
      <c r="BF170" s="148">
        <f t="shared" si="13"/>
        <v>0</v>
      </c>
      <c r="BG170" s="148">
        <f t="shared" si="14"/>
        <v>0</v>
      </c>
      <c r="BH170" s="148">
        <f t="shared" si="15"/>
        <v>0</v>
      </c>
      <c r="BI170" s="148">
        <f t="shared" si="16"/>
        <v>0</v>
      </c>
      <c r="BJ170" s="13" t="s">
        <v>81</v>
      </c>
      <c r="BK170" s="148">
        <f t="shared" si="17"/>
        <v>0</v>
      </c>
      <c r="BL170" s="13" t="s">
        <v>168</v>
      </c>
      <c r="BM170" s="147" t="s">
        <v>310</v>
      </c>
    </row>
    <row r="171" spans="2:65" s="1" customFormat="1" ht="24.2" customHeight="1" x14ac:dyDescent="0.2">
      <c r="B171" s="135"/>
      <c r="C171" s="136" t="s">
        <v>234</v>
      </c>
      <c r="D171" s="136" t="s">
        <v>164</v>
      </c>
      <c r="E171" s="137" t="s">
        <v>493</v>
      </c>
      <c r="F171" s="138" t="s">
        <v>494</v>
      </c>
      <c r="G171" s="139" t="s">
        <v>301</v>
      </c>
      <c r="H171" s="140">
        <v>660.12</v>
      </c>
      <c r="I171" s="141"/>
      <c r="J171" s="141"/>
      <c r="K171" s="142"/>
      <c r="L171" s="25"/>
      <c r="M171" s="143" t="s">
        <v>1</v>
      </c>
      <c r="N171" s="144" t="s">
        <v>34</v>
      </c>
      <c r="O171" s="145">
        <v>0</v>
      </c>
      <c r="P171" s="145">
        <f t="shared" si="9"/>
        <v>0</v>
      </c>
      <c r="Q171" s="145">
        <v>0</v>
      </c>
      <c r="R171" s="145">
        <f t="shared" si="10"/>
        <v>0</v>
      </c>
      <c r="S171" s="145">
        <v>0</v>
      </c>
      <c r="T171" s="146">
        <f t="shared" si="11"/>
        <v>0</v>
      </c>
      <c r="AR171" s="147" t="s">
        <v>168</v>
      </c>
      <c r="AT171" s="147" t="s">
        <v>164</v>
      </c>
      <c r="AU171" s="147" t="s">
        <v>81</v>
      </c>
      <c r="AY171" s="13" t="s">
        <v>162</v>
      </c>
      <c r="BE171" s="148">
        <f t="shared" si="12"/>
        <v>0</v>
      </c>
      <c r="BF171" s="148">
        <f t="shared" si="13"/>
        <v>0</v>
      </c>
      <c r="BG171" s="148">
        <f t="shared" si="14"/>
        <v>0</v>
      </c>
      <c r="BH171" s="148">
        <f t="shared" si="15"/>
        <v>0</v>
      </c>
      <c r="BI171" s="148">
        <f t="shared" si="16"/>
        <v>0</v>
      </c>
      <c r="BJ171" s="13" t="s">
        <v>81</v>
      </c>
      <c r="BK171" s="148">
        <f t="shared" si="17"/>
        <v>0</v>
      </c>
      <c r="BL171" s="13" t="s">
        <v>168</v>
      </c>
      <c r="BM171" s="147" t="s">
        <v>314</v>
      </c>
    </row>
    <row r="172" spans="2:65" s="1" customFormat="1" ht="24.2" customHeight="1" x14ac:dyDescent="0.2">
      <c r="B172" s="135"/>
      <c r="C172" s="136" t="s">
        <v>315</v>
      </c>
      <c r="D172" s="136" t="s">
        <v>164</v>
      </c>
      <c r="E172" s="137" t="s">
        <v>495</v>
      </c>
      <c r="F172" s="138" t="s">
        <v>496</v>
      </c>
      <c r="G172" s="139" t="s">
        <v>301</v>
      </c>
      <c r="H172" s="140">
        <v>660.12</v>
      </c>
      <c r="I172" s="141"/>
      <c r="J172" s="141"/>
      <c r="K172" s="142"/>
      <c r="L172" s="25"/>
      <c r="M172" s="143" t="s">
        <v>1</v>
      </c>
      <c r="N172" s="144" t="s">
        <v>34</v>
      </c>
      <c r="O172" s="145">
        <v>0</v>
      </c>
      <c r="P172" s="145">
        <f t="shared" si="9"/>
        <v>0</v>
      </c>
      <c r="Q172" s="145">
        <v>0</v>
      </c>
      <c r="R172" s="145">
        <f t="shared" si="10"/>
        <v>0</v>
      </c>
      <c r="S172" s="145">
        <v>0</v>
      </c>
      <c r="T172" s="146">
        <f t="shared" si="11"/>
        <v>0</v>
      </c>
      <c r="AR172" s="147" t="s">
        <v>168</v>
      </c>
      <c r="AT172" s="147" t="s">
        <v>164</v>
      </c>
      <c r="AU172" s="147" t="s">
        <v>81</v>
      </c>
      <c r="AY172" s="13" t="s">
        <v>162</v>
      </c>
      <c r="BE172" s="148">
        <f t="shared" si="12"/>
        <v>0</v>
      </c>
      <c r="BF172" s="148">
        <f t="shared" si="13"/>
        <v>0</v>
      </c>
      <c r="BG172" s="148">
        <f t="shared" si="14"/>
        <v>0</v>
      </c>
      <c r="BH172" s="148">
        <f t="shared" si="15"/>
        <v>0</v>
      </c>
      <c r="BI172" s="148">
        <f t="shared" si="16"/>
        <v>0</v>
      </c>
      <c r="BJ172" s="13" t="s">
        <v>81</v>
      </c>
      <c r="BK172" s="148">
        <f t="shared" si="17"/>
        <v>0</v>
      </c>
      <c r="BL172" s="13" t="s">
        <v>168</v>
      </c>
      <c r="BM172" s="147" t="s">
        <v>318</v>
      </c>
    </row>
    <row r="173" spans="2:65" s="1" customFormat="1" ht="24.2" customHeight="1" x14ac:dyDescent="0.2">
      <c r="B173" s="135"/>
      <c r="C173" s="136" t="s">
        <v>238</v>
      </c>
      <c r="D173" s="136" t="s">
        <v>164</v>
      </c>
      <c r="E173" s="137" t="s">
        <v>497</v>
      </c>
      <c r="F173" s="138" t="s">
        <v>498</v>
      </c>
      <c r="G173" s="139" t="s">
        <v>301</v>
      </c>
      <c r="H173" s="140">
        <v>660.12</v>
      </c>
      <c r="I173" s="141"/>
      <c r="J173" s="141"/>
      <c r="K173" s="142"/>
      <c r="L173" s="25"/>
      <c r="M173" s="143" t="s">
        <v>1</v>
      </c>
      <c r="N173" s="144" t="s">
        <v>34</v>
      </c>
      <c r="O173" s="145">
        <v>0</v>
      </c>
      <c r="P173" s="145">
        <f t="shared" si="9"/>
        <v>0</v>
      </c>
      <c r="Q173" s="145">
        <v>0</v>
      </c>
      <c r="R173" s="145">
        <f t="shared" si="10"/>
        <v>0</v>
      </c>
      <c r="S173" s="145">
        <v>0</v>
      </c>
      <c r="T173" s="146">
        <f t="shared" si="11"/>
        <v>0</v>
      </c>
      <c r="AR173" s="147" t="s">
        <v>168</v>
      </c>
      <c r="AT173" s="147" t="s">
        <v>164</v>
      </c>
      <c r="AU173" s="147" t="s">
        <v>81</v>
      </c>
      <c r="AY173" s="13" t="s">
        <v>162</v>
      </c>
      <c r="BE173" s="148">
        <f t="shared" si="12"/>
        <v>0</v>
      </c>
      <c r="BF173" s="148">
        <f t="shared" si="13"/>
        <v>0</v>
      </c>
      <c r="BG173" s="148">
        <f t="shared" si="14"/>
        <v>0</v>
      </c>
      <c r="BH173" s="148">
        <f t="shared" si="15"/>
        <v>0</v>
      </c>
      <c r="BI173" s="148">
        <f t="shared" si="16"/>
        <v>0</v>
      </c>
      <c r="BJ173" s="13" t="s">
        <v>81</v>
      </c>
      <c r="BK173" s="148">
        <f t="shared" si="17"/>
        <v>0</v>
      </c>
      <c r="BL173" s="13" t="s">
        <v>168</v>
      </c>
      <c r="BM173" s="147" t="s">
        <v>321</v>
      </c>
    </row>
    <row r="174" spans="2:65" s="1" customFormat="1" ht="24.2" customHeight="1" x14ac:dyDescent="0.2">
      <c r="B174" s="135"/>
      <c r="C174" s="136" t="s">
        <v>322</v>
      </c>
      <c r="D174" s="136" t="s">
        <v>164</v>
      </c>
      <c r="E174" s="137" t="s">
        <v>825</v>
      </c>
      <c r="F174" s="138" t="s">
        <v>826</v>
      </c>
      <c r="G174" s="139" t="s">
        <v>301</v>
      </c>
      <c r="H174" s="140">
        <v>287.17</v>
      </c>
      <c r="I174" s="141"/>
      <c r="J174" s="141"/>
      <c r="K174" s="142"/>
      <c r="L174" s="25"/>
      <c r="M174" s="143" t="s">
        <v>1</v>
      </c>
      <c r="N174" s="144" t="s">
        <v>34</v>
      </c>
      <c r="O174" s="145">
        <v>0</v>
      </c>
      <c r="P174" s="145">
        <f t="shared" si="9"/>
        <v>0</v>
      </c>
      <c r="Q174" s="145">
        <v>0</v>
      </c>
      <c r="R174" s="145">
        <f t="shared" si="10"/>
        <v>0</v>
      </c>
      <c r="S174" s="145">
        <v>0</v>
      </c>
      <c r="T174" s="146">
        <f t="shared" si="11"/>
        <v>0</v>
      </c>
      <c r="AR174" s="147" t="s">
        <v>168</v>
      </c>
      <c r="AT174" s="147" t="s">
        <v>164</v>
      </c>
      <c r="AU174" s="147" t="s">
        <v>81</v>
      </c>
      <c r="AY174" s="13" t="s">
        <v>162</v>
      </c>
      <c r="BE174" s="148">
        <f t="shared" si="12"/>
        <v>0</v>
      </c>
      <c r="BF174" s="148">
        <f t="shared" si="13"/>
        <v>0</v>
      </c>
      <c r="BG174" s="148">
        <f t="shared" si="14"/>
        <v>0</v>
      </c>
      <c r="BH174" s="148">
        <f t="shared" si="15"/>
        <v>0</v>
      </c>
      <c r="BI174" s="148">
        <f t="shared" si="16"/>
        <v>0</v>
      </c>
      <c r="BJ174" s="13" t="s">
        <v>81</v>
      </c>
      <c r="BK174" s="148">
        <f t="shared" si="17"/>
        <v>0</v>
      </c>
      <c r="BL174" s="13" t="s">
        <v>168</v>
      </c>
      <c r="BM174" s="147" t="s">
        <v>325</v>
      </c>
    </row>
    <row r="175" spans="2:65" s="1" customFormat="1" ht="24.2" customHeight="1" x14ac:dyDescent="0.2">
      <c r="B175" s="135"/>
      <c r="C175" s="136" t="s">
        <v>241</v>
      </c>
      <c r="D175" s="136" t="s">
        <v>164</v>
      </c>
      <c r="E175" s="137" t="s">
        <v>499</v>
      </c>
      <c r="F175" s="138" t="s">
        <v>500</v>
      </c>
      <c r="G175" s="139" t="s">
        <v>301</v>
      </c>
      <c r="H175" s="140">
        <v>8.31</v>
      </c>
      <c r="I175" s="141"/>
      <c r="J175" s="141"/>
      <c r="K175" s="142"/>
      <c r="L175" s="25"/>
      <c r="M175" s="143" t="s">
        <v>1</v>
      </c>
      <c r="N175" s="144" t="s">
        <v>34</v>
      </c>
      <c r="O175" s="145">
        <v>0</v>
      </c>
      <c r="P175" s="145">
        <f t="shared" si="9"/>
        <v>0</v>
      </c>
      <c r="Q175" s="145">
        <v>0</v>
      </c>
      <c r="R175" s="145">
        <f t="shared" si="10"/>
        <v>0</v>
      </c>
      <c r="S175" s="145">
        <v>0</v>
      </c>
      <c r="T175" s="146">
        <f t="shared" si="11"/>
        <v>0</v>
      </c>
      <c r="AR175" s="147" t="s">
        <v>168</v>
      </c>
      <c r="AT175" s="147" t="s">
        <v>164</v>
      </c>
      <c r="AU175" s="147" t="s">
        <v>81</v>
      </c>
      <c r="AY175" s="13" t="s">
        <v>162</v>
      </c>
      <c r="BE175" s="148">
        <f t="shared" si="12"/>
        <v>0</v>
      </c>
      <c r="BF175" s="148">
        <f t="shared" si="13"/>
        <v>0</v>
      </c>
      <c r="BG175" s="148">
        <f t="shared" si="14"/>
        <v>0</v>
      </c>
      <c r="BH175" s="148">
        <f t="shared" si="15"/>
        <v>0</v>
      </c>
      <c r="BI175" s="148">
        <f t="shared" si="16"/>
        <v>0</v>
      </c>
      <c r="BJ175" s="13" t="s">
        <v>81</v>
      </c>
      <c r="BK175" s="148">
        <f t="shared" si="17"/>
        <v>0</v>
      </c>
      <c r="BL175" s="13" t="s">
        <v>168</v>
      </c>
      <c r="BM175" s="147" t="s">
        <v>328</v>
      </c>
    </row>
    <row r="176" spans="2:65" s="1" customFormat="1" ht="24.2" customHeight="1" x14ac:dyDescent="0.2">
      <c r="B176" s="135"/>
      <c r="C176" s="136" t="s">
        <v>329</v>
      </c>
      <c r="D176" s="136" t="s">
        <v>164</v>
      </c>
      <c r="E176" s="137" t="s">
        <v>829</v>
      </c>
      <c r="F176" s="138" t="s">
        <v>830</v>
      </c>
      <c r="G176" s="139" t="s">
        <v>301</v>
      </c>
      <c r="H176" s="140">
        <v>5.09</v>
      </c>
      <c r="I176" s="141"/>
      <c r="J176" s="141"/>
      <c r="K176" s="142"/>
      <c r="L176" s="25"/>
      <c r="M176" s="143" t="s">
        <v>1</v>
      </c>
      <c r="N176" s="144" t="s">
        <v>34</v>
      </c>
      <c r="O176" s="145">
        <v>0</v>
      </c>
      <c r="P176" s="145">
        <f t="shared" si="9"/>
        <v>0</v>
      </c>
      <c r="Q176" s="145">
        <v>0</v>
      </c>
      <c r="R176" s="145">
        <f t="shared" si="10"/>
        <v>0</v>
      </c>
      <c r="S176" s="145">
        <v>0</v>
      </c>
      <c r="T176" s="146">
        <f t="shared" si="11"/>
        <v>0</v>
      </c>
      <c r="AR176" s="147" t="s">
        <v>168</v>
      </c>
      <c r="AT176" s="147" t="s">
        <v>164</v>
      </c>
      <c r="AU176" s="147" t="s">
        <v>81</v>
      </c>
      <c r="AY176" s="13" t="s">
        <v>162</v>
      </c>
      <c r="BE176" s="148">
        <f t="shared" si="12"/>
        <v>0</v>
      </c>
      <c r="BF176" s="148">
        <f t="shared" si="13"/>
        <v>0</v>
      </c>
      <c r="BG176" s="148">
        <f t="shared" si="14"/>
        <v>0</v>
      </c>
      <c r="BH176" s="148">
        <f t="shared" si="15"/>
        <v>0</v>
      </c>
      <c r="BI176" s="148">
        <f t="shared" si="16"/>
        <v>0</v>
      </c>
      <c r="BJ176" s="13" t="s">
        <v>81</v>
      </c>
      <c r="BK176" s="148">
        <f t="shared" si="17"/>
        <v>0</v>
      </c>
      <c r="BL176" s="13" t="s">
        <v>168</v>
      </c>
      <c r="BM176" s="147" t="s">
        <v>332</v>
      </c>
    </row>
    <row r="177" spans="2:65" s="1" customFormat="1" ht="24.2" customHeight="1" x14ac:dyDescent="0.2">
      <c r="B177" s="135"/>
      <c r="C177" s="136" t="s">
        <v>245</v>
      </c>
      <c r="D177" s="136" t="s">
        <v>164</v>
      </c>
      <c r="E177" s="137" t="s">
        <v>503</v>
      </c>
      <c r="F177" s="138" t="s">
        <v>504</v>
      </c>
      <c r="G177" s="139" t="s">
        <v>301</v>
      </c>
      <c r="H177" s="140">
        <v>359.55</v>
      </c>
      <c r="I177" s="141"/>
      <c r="J177" s="141"/>
      <c r="K177" s="142"/>
      <c r="L177" s="25"/>
      <c r="M177" s="143" t="s">
        <v>1</v>
      </c>
      <c r="N177" s="144" t="s">
        <v>34</v>
      </c>
      <c r="O177" s="145">
        <v>0</v>
      </c>
      <c r="P177" s="145">
        <f t="shared" si="9"/>
        <v>0</v>
      </c>
      <c r="Q177" s="145">
        <v>0</v>
      </c>
      <c r="R177" s="145">
        <f t="shared" si="10"/>
        <v>0</v>
      </c>
      <c r="S177" s="145">
        <v>0</v>
      </c>
      <c r="T177" s="146">
        <f t="shared" si="11"/>
        <v>0</v>
      </c>
      <c r="AR177" s="147" t="s">
        <v>168</v>
      </c>
      <c r="AT177" s="147" t="s">
        <v>164</v>
      </c>
      <c r="AU177" s="147" t="s">
        <v>81</v>
      </c>
      <c r="AY177" s="13" t="s">
        <v>162</v>
      </c>
      <c r="BE177" s="148">
        <f t="shared" si="12"/>
        <v>0</v>
      </c>
      <c r="BF177" s="148">
        <f t="shared" si="13"/>
        <v>0</v>
      </c>
      <c r="BG177" s="148">
        <f t="shared" si="14"/>
        <v>0</v>
      </c>
      <c r="BH177" s="148">
        <f t="shared" si="15"/>
        <v>0</v>
      </c>
      <c r="BI177" s="148">
        <f t="shared" si="16"/>
        <v>0</v>
      </c>
      <c r="BJ177" s="13" t="s">
        <v>81</v>
      </c>
      <c r="BK177" s="148">
        <f t="shared" si="17"/>
        <v>0</v>
      </c>
      <c r="BL177" s="13" t="s">
        <v>168</v>
      </c>
      <c r="BM177" s="147" t="s">
        <v>337</v>
      </c>
    </row>
    <row r="178" spans="2:65" s="1" customFormat="1" ht="16.5" customHeight="1" x14ac:dyDescent="0.2">
      <c r="B178" s="135"/>
      <c r="C178" s="136" t="s">
        <v>338</v>
      </c>
      <c r="D178" s="136" t="s">
        <v>164</v>
      </c>
      <c r="E178" s="137" t="s">
        <v>505</v>
      </c>
      <c r="F178" s="138" t="s">
        <v>506</v>
      </c>
      <c r="G178" s="139" t="s">
        <v>266</v>
      </c>
      <c r="H178" s="140">
        <v>2</v>
      </c>
      <c r="I178" s="141"/>
      <c r="J178" s="141"/>
      <c r="K178" s="142"/>
      <c r="L178" s="25"/>
      <c r="M178" s="143" t="s">
        <v>1</v>
      </c>
      <c r="N178" s="144" t="s">
        <v>34</v>
      </c>
      <c r="O178" s="145">
        <v>0</v>
      </c>
      <c r="P178" s="145">
        <f t="shared" si="9"/>
        <v>0</v>
      </c>
      <c r="Q178" s="145">
        <v>0</v>
      </c>
      <c r="R178" s="145">
        <f t="shared" si="10"/>
        <v>0</v>
      </c>
      <c r="S178" s="145">
        <v>0</v>
      </c>
      <c r="T178" s="146">
        <f t="shared" si="11"/>
        <v>0</v>
      </c>
      <c r="AR178" s="147" t="s">
        <v>168</v>
      </c>
      <c r="AT178" s="147" t="s">
        <v>164</v>
      </c>
      <c r="AU178" s="147" t="s">
        <v>81</v>
      </c>
      <c r="AY178" s="13" t="s">
        <v>162</v>
      </c>
      <c r="BE178" s="148">
        <f t="shared" si="12"/>
        <v>0</v>
      </c>
      <c r="BF178" s="148">
        <f t="shared" si="13"/>
        <v>0</v>
      </c>
      <c r="BG178" s="148">
        <f t="shared" si="14"/>
        <v>0</v>
      </c>
      <c r="BH178" s="148">
        <f t="shared" si="15"/>
        <v>0</v>
      </c>
      <c r="BI178" s="148">
        <f t="shared" si="16"/>
        <v>0</v>
      </c>
      <c r="BJ178" s="13" t="s">
        <v>81</v>
      </c>
      <c r="BK178" s="148">
        <f t="shared" si="17"/>
        <v>0</v>
      </c>
      <c r="BL178" s="13" t="s">
        <v>168</v>
      </c>
      <c r="BM178" s="147" t="s">
        <v>342</v>
      </c>
    </row>
    <row r="179" spans="2:65" s="11" customFormat="1" ht="22.7" customHeight="1" x14ac:dyDescent="0.2">
      <c r="B179" s="124"/>
      <c r="D179" s="125" t="s">
        <v>67</v>
      </c>
      <c r="E179" s="133" t="s">
        <v>297</v>
      </c>
      <c r="F179" s="133" t="s">
        <v>298</v>
      </c>
      <c r="J179" s="134"/>
      <c r="L179" s="124"/>
      <c r="M179" s="128"/>
      <c r="P179" s="129">
        <f>P180</f>
        <v>0</v>
      </c>
      <c r="R179" s="129">
        <f>R180</f>
        <v>0</v>
      </c>
      <c r="T179" s="130">
        <f>T180</f>
        <v>0</v>
      </c>
      <c r="AR179" s="125" t="s">
        <v>75</v>
      </c>
      <c r="AT179" s="131" t="s">
        <v>67</v>
      </c>
      <c r="AU179" s="131" t="s">
        <v>75</v>
      </c>
      <c r="AY179" s="125" t="s">
        <v>162</v>
      </c>
      <c r="BK179" s="132">
        <f>BK180</f>
        <v>0</v>
      </c>
    </row>
    <row r="180" spans="2:65" s="1" customFormat="1" ht="24.2" customHeight="1" x14ac:dyDescent="0.2">
      <c r="B180" s="135"/>
      <c r="C180" s="136" t="s">
        <v>248</v>
      </c>
      <c r="D180" s="136" t="s">
        <v>164</v>
      </c>
      <c r="E180" s="137" t="s">
        <v>299</v>
      </c>
      <c r="F180" s="138" t="s">
        <v>300</v>
      </c>
      <c r="G180" s="139" t="s">
        <v>301</v>
      </c>
      <c r="H180" s="140">
        <v>656.89</v>
      </c>
      <c r="I180" s="141"/>
      <c r="J180" s="141"/>
      <c r="K180" s="142"/>
      <c r="L180" s="25"/>
      <c r="M180" s="143" t="s">
        <v>1</v>
      </c>
      <c r="N180" s="144" t="s">
        <v>34</v>
      </c>
      <c r="O180" s="145">
        <v>0</v>
      </c>
      <c r="P180" s="145">
        <f>O180*H180</f>
        <v>0</v>
      </c>
      <c r="Q180" s="145">
        <v>0</v>
      </c>
      <c r="R180" s="145">
        <f>Q180*H180</f>
        <v>0</v>
      </c>
      <c r="S180" s="145">
        <v>0</v>
      </c>
      <c r="T180" s="146">
        <f>S180*H180</f>
        <v>0</v>
      </c>
      <c r="AR180" s="147" t="s">
        <v>168</v>
      </c>
      <c r="AT180" s="147" t="s">
        <v>164</v>
      </c>
      <c r="AU180" s="147" t="s">
        <v>81</v>
      </c>
      <c r="AY180" s="13" t="s">
        <v>162</v>
      </c>
      <c r="BE180" s="148">
        <f>IF(N180="základná",J180,0)</f>
        <v>0</v>
      </c>
      <c r="BF180" s="148">
        <f>IF(N180="znížená",J180,0)</f>
        <v>0</v>
      </c>
      <c r="BG180" s="148">
        <f>IF(N180="zákl. prenesená",J180,0)</f>
        <v>0</v>
      </c>
      <c r="BH180" s="148">
        <f>IF(N180="zníž. prenesená",J180,0)</f>
        <v>0</v>
      </c>
      <c r="BI180" s="148">
        <f>IF(N180="nulová",J180,0)</f>
        <v>0</v>
      </c>
      <c r="BJ180" s="13" t="s">
        <v>81</v>
      </c>
      <c r="BK180" s="148">
        <f>ROUND(I180*H180,2)</f>
        <v>0</v>
      </c>
      <c r="BL180" s="13" t="s">
        <v>168</v>
      </c>
      <c r="BM180" s="147" t="s">
        <v>345</v>
      </c>
    </row>
    <row r="181" spans="2:65" s="11" customFormat="1" ht="26.1" customHeight="1" x14ac:dyDescent="0.2">
      <c r="B181" s="124"/>
      <c r="D181" s="125" t="s">
        <v>67</v>
      </c>
      <c r="E181" s="126" t="s">
        <v>303</v>
      </c>
      <c r="F181" s="126" t="s">
        <v>304</v>
      </c>
      <c r="J181" s="127"/>
      <c r="L181" s="124"/>
      <c r="M181" s="128"/>
      <c r="P181" s="129">
        <f>P182+P184+P187</f>
        <v>0</v>
      </c>
      <c r="R181" s="129">
        <f>R182+R184+R187</f>
        <v>0</v>
      </c>
      <c r="T181" s="130">
        <f>T182+T184+T187</f>
        <v>0</v>
      </c>
      <c r="AR181" s="125" t="s">
        <v>81</v>
      </c>
      <c r="AT181" s="131" t="s">
        <v>67</v>
      </c>
      <c r="AU181" s="131" t="s">
        <v>68</v>
      </c>
      <c r="AY181" s="125" t="s">
        <v>162</v>
      </c>
      <c r="BK181" s="132">
        <f>BK182+BK184+BK187</f>
        <v>0</v>
      </c>
    </row>
    <row r="182" spans="2:65" s="11" customFormat="1" ht="22.7" customHeight="1" x14ac:dyDescent="0.2">
      <c r="B182" s="124"/>
      <c r="D182" s="125" t="s">
        <v>67</v>
      </c>
      <c r="E182" s="133" t="s">
        <v>346</v>
      </c>
      <c r="F182" s="133" t="s">
        <v>347</v>
      </c>
      <c r="J182" s="134"/>
      <c r="L182" s="124"/>
      <c r="M182" s="128"/>
      <c r="P182" s="129">
        <f>P183</f>
        <v>0</v>
      </c>
      <c r="R182" s="129">
        <f>R183</f>
        <v>0</v>
      </c>
      <c r="T182" s="130">
        <f>T183</f>
        <v>0</v>
      </c>
      <c r="AR182" s="125" t="s">
        <v>81</v>
      </c>
      <c r="AT182" s="131" t="s">
        <v>67</v>
      </c>
      <c r="AU182" s="131" t="s">
        <v>75</v>
      </c>
      <c r="AY182" s="125" t="s">
        <v>162</v>
      </c>
      <c r="BK182" s="132">
        <f>BK183</f>
        <v>0</v>
      </c>
    </row>
    <row r="183" spans="2:65" s="1" customFormat="1" ht="16.5" customHeight="1" x14ac:dyDescent="0.2">
      <c r="B183" s="135"/>
      <c r="C183" s="136" t="s">
        <v>348</v>
      </c>
      <c r="D183" s="136" t="s">
        <v>164</v>
      </c>
      <c r="E183" s="137" t="s">
        <v>2519</v>
      </c>
      <c r="F183" s="138" t="s">
        <v>2520</v>
      </c>
      <c r="G183" s="139" t="s">
        <v>167</v>
      </c>
      <c r="H183" s="140">
        <v>667.29</v>
      </c>
      <c r="I183" s="141"/>
      <c r="J183" s="141"/>
      <c r="K183" s="142"/>
      <c r="L183" s="25"/>
      <c r="M183" s="143" t="s">
        <v>1</v>
      </c>
      <c r="N183" s="144" t="s">
        <v>34</v>
      </c>
      <c r="O183" s="145">
        <v>0</v>
      </c>
      <c r="P183" s="145">
        <f>O183*H183</f>
        <v>0</v>
      </c>
      <c r="Q183" s="145">
        <v>0</v>
      </c>
      <c r="R183" s="145">
        <f>Q183*H183</f>
        <v>0</v>
      </c>
      <c r="S183" s="145">
        <v>0</v>
      </c>
      <c r="T183" s="146">
        <f>S183*H183</f>
        <v>0</v>
      </c>
      <c r="AR183" s="147" t="s">
        <v>191</v>
      </c>
      <c r="AT183" s="147" t="s">
        <v>164</v>
      </c>
      <c r="AU183" s="147" t="s">
        <v>81</v>
      </c>
      <c r="AY183" s="13" t="s">
        <v>162</v>
      </c>
      <c r="BE183" s="148">
        <f>IF(N183="základná",J183,0)</f>
        <v>0</v>
      </c>
      <c r="BF183" s="148">
        <f>IF(N183="znížená",J183,0)</f>
        <v>0</v>
      </c>
      <c r="BG183" s="148">
        <f>IF(N183="zákl. prenesená",J183,0)</f>
        <v>0</v>
      </c>
      <c r="BH183" s="148">
        <f>IF(N183="zníž. prenesená",J183,0)</f>
        <v>0</v>
      </c>
      <c r="BI183" s="148">
        <f>IF(N183="nulová",J183,0)</f>
        <v>0</v>
      </c>
      <c r="BJ183" s="13" t="s">
        <v>81</v>
      </c>
      <c r="BK183" s="148">
        <f>ROUND(I183*H183,2)</f>
        <v>0</v>
      </c>
      <c r="BL183" s="13" t="s">
        <v>191</v>
      </c>
      <c r="BM183" s="147" t="s">
        <v>351</v>
      </c>
    </row>
    <row r="184" spans="2:65" s="11" customFormat="1" ht="22.7" customHeight="1" x14ac:dyDescent="0.2">
      <c r="B184" s="124"/>
      <c r="D184" s="125" t="s">
        <v>67</v>
      </c>
      <c r="E184" s="133" t="s">
        <v>2521</v>
      </c>
      <c r="F184" s="133" t="s">
        <v>2522</v>
      </c>
      <c r="J184" s="134"/>
      <c r="L184" s="124"/>
      <c r="M184" s="128"/>
      <c r="P184" s="129">
        <f>SUM(P185:P186)</f>
        <v>0</v>
      </c>
      <c r="R184" s="129">
        <f>SUM(R185:R186)</f>
        <v>0</v>
      </c>
      <c r="T184" s="130">
        <f>SUM(T185:T186)</f>
        <v>0</v>
      </c>
      <c r="AR184" s="125" t="s">
        <v>81</v>
      </c>
      <c r="AT184" s="131" t="s">
        <v>67</v>
      </c>
      <c r="AU184" s="131" t="s">
        <v>75</v>
      </c>
      <c r="AY184" s="125" t="s">
        <v>162</v>
      </c>
      <c r="BK184" s="132">
        <f>SUM(BK185:BK186)</f>
        <v>0</v>
      </c>
    </row>
    <row r="185" spans="2:65" s="1" customFormat="1" ht="16.5" customHeight="1" x14ac:dyDescent="0.2">
      <c r="B185" s="135"/>
      <c r="C185" s="136" t="s">
        <v>252</v>
      </c>
      <c r="D185" s="136" t="s">
        <v>164</v>
      </c>
      <c r="E185" s="137" t="s">
        <v>2523</v>
      </c>
      <c r="F185" s="138" t="s">
        <v>2524</v>
      </c>
      <c r="G185" s="139" t="s">
        <v>218</v>
      </c>
      <c r="H185" s="140">
        <v>207.19</v>
      </c>
      <c r="I185" s="141"/>
      <c r="J185" s="141"/>
      <c r="K185" s="142"/>
      <c r="L185" s="25"/>
      <c r="M185" s="143" t="s">
        <v>1</v>
      </c>
      <c r="N185" s="144" t="s">
        <v>34</v>
      </c>
      <c r="O185" s="145">
        <v>0</v>
      </c>
      <c r="P185" s="145">
        <f>O185*H185</f>
        <v>0</v>
      </c>
      <c r="Q185" s="145">
        <v>0</v>
      </c>
      <c r="R185" s="145">
        <f>Q185*H185</f>
        <v>0</v>
      </c>
      <c r="S185" s="145">
        <v>0</v>
      </c>
      <c r="T185" s="146">
        <f>S185*H185</f>
        <v>0</v>
      </c>
      <c r="AR185" s="147" t="s">
        <v>191</v>
      </c>
      <c r="AT185" s="147" t="s">
        <v>164</v>
      </c>
      <c r="AU185" s="147" t="s">
        <v>81</v>
      </c>
      <c r="AY185" s="13" t="s">
        <v>162</v>
      </c>
      <c r="BE185" s="148">
        <f>IF(N185="základná",J185,0)</f>
        <v>0</v>
      </c>
      <c r="BF185" s="148">
        <f>IF(N185="znížená",J185,0)</f>
        <v>0</v>
      </c>
      <c r="BG185" s="148">
        <f>IF(N185="zákl. prenesená",J185,0)</f>
        <v>0</v>
      </c>
      <c r="BH185" s="148">
        <f>IF(N185="zníž. prenesená",J185,0)</f>
        <v>0</v>
      </c>
      <c r="BI185" s="148">
        <f>IF(N185="nulová",J185,0)</f>
        <v>0</v>
      </c>
      <c r="BJ185" s="13" t="s">
        <v>81</v>
      </c>
      <c r="BK185" s="148">
        <f>ROUND(I185*H185,2)</f>
        <v>0</v>
      </c>
      <c r="BL185" s="13" t="s">
        <v>191</v>
      </c>
      <c r="BM185" s="147" t="s">
        <v>354</v>
      </c>
    </row>
    <row r="186" spans="2:65" s="1" customFormat="1" ht="24.2" customHeight="1" x14ac:dyDescent="0.2">
      <c r="B186" s="135"/>
      <c r="C186" s="136" t="s">
        <v>355</v>
      </c>
      <c r="D186" s="136" t="s">
        <v>164</v>
      </c>
      <c r="E186" s="137" t="s">
        <v>2525</v>
      </c>
      <c r="F186" s="138" t="s">
        <v>2526</v>
      </c>
      <c r="G186" s="139" t="s">
        <v>167</v>
      </c>
      <c r="H186" s="140">
        <v>358.2</v>
      </c>
      <c r="I186" s="141"/>
      <c r="J186" s="141"/>
      <c r="K186" s="142"/>
      <c r="L186" s="25"/>
      <c r="M186" s="143" t="s">
        <v>1</v>
      </c>
      <c r="N186" s="144" t="s">
        <v>34</v>
      </c>
      <c r="O186" s="145">
        <v>0</v>
      </c>
      <c r="P186" s="145">
        <f>O186*H186</f>
        <v>0</v>
      </c>
      <c r="Q186" s="145">
        <v>0</v>
      </c>
      <c r="R186" s="145">
        <f>Q186*H186</f>
        <v>0</v>
      </c>
      <c r="S186" s="145">
        <v>0</v>
      </c>
      <c r="T186" s="146">
        <f>S186*H186</f>
        <v>0</v>
      </c>
      <c r="AR186" s="147" t="s">
        <v>191</v>
      </c>
      <c r="AT186" s="147" t="s">
        <v>164</v>
      </c>
      <c r="AU186" s="147" t="s">
        <v>81</v>
      </c>
      <c r="AY186" s="13" t="s">
        <v>162</v>
      </c>
      <c r="BE186" s="148">
        <f>IF(N186="základná",J186,0)</f>
        <v>0</v>
      </c>
      <c r="BF186" s="148">
        <f>IF(N186="znížená",J186,0)</f>
        <v>0</v>
      </c>
      <c r="BG186" s="148">
        <f>IF(N186="zákl. prenesená",J186,0)</f>
        <v>0</v>
      </c>
      <c r="BH186" s="148">
        <f>IF(N186="zníž. prenesená",J186,0)</f>
        <v>0</v>
      </c>
      <c r="BI186" s="148">
        <f>IF(N186="nulová",J186,0)</f>
        <v>0</v>
      </c>
      <c r="BJ186" s="13" t="s">
        <v>81</v>
      </c>
      <c r="BK186" s="148">
        <f>ROUND(I186*H186,2)</f>
        <v>0</v>
      </c>
      <c r="BL186" s="13" t="s">
        <v>191</v>
      </c>
      <c r="BM186" s="147" t="s">
        <v>358</v>
      </c>
    </row>
    <row r="187" spans="2:65" s="11" customFormat="1" ht="22.7" customHeight="1" x14ac:dyDescent="0.2">
      <c r="B187" s="124"/>
      <c r="D187" s="125" t="s">
        <v>67</v>
      </c>
      <c r="E187" s="133" t="s">
        <v>1114</v>
      </c>
      <c r="F187" s="133" t="s">
        <v>1115</v>
      </c>
      <c r="J187" s="134"/>
      <c r="L187" s="124"/>
      <c r="M187" s="128"/>
      <c r="P187" s="129">
        <f>P188</f>
        <v>0</v>
      </c>
      <c r="R187" s="129">
        <f>R188</f>
        <v>0</v>
      </c>
      <c r="T187" s="130">
        <f>T188</f>
        <v>0</v>
      </c>
      <c r="AR187" s="125" t="s">
        <v>81</v>
      </c>
      <c r="AT187" s="131" t="s">
        <v>67</v>
      </c>
      <c r="AU187" s="131" t="s">
        <v>75</v>
      </c>
      <c r="AY187" s="125" t="s">
        <v>162</v>
      </c>
      <c r="BK187" s="132">
        <f>BK188</f>
        <v>0</v>
      </c>
    </row>
    <row r="188" spans="2:65" s="1" customFormat="1" ht="24.2" customHeight="1" x14ac:dyDescent="0.2">
      <c r="B188" s="135"/>
      <c r="C188" s="136" t="s">
        <v>255</v>
      </c>
      <c r="D188" s="136" t="s">
        <v>164</v>
      </c>
      <c r="E188" s="137" t="s">
        <v>2527</v>
      </c>
      <c r="F188" s="138" t="s">
        <v>2528</v>
      </c>
      <c r="G188" s="139" t="s">
        <v>167</v>
      </c>
      <c r="H188" s="140">
        <v>2017.82</v>
      </c>
      <c r="I188" s="141"/>
      <c r="J188" s="141"/>
      <c r="K188" s="142"/>
      <c r="L188" s="25"/>
      <c r="M188" s="163" t="s">
        <v>1</v>
      </c>
      <c r="N188" s="164" t="s">
        <v>34</v>
      </c>
      <c r="O188" s="161">
        <v>0</v>
      </c>
      <c r="P188" s="161">
        <f>O188*H188</f>
        <v>0</v>
      </c>
      <c r="Q188" s="161">
        <v>0</v>
      </c>
      <c r="R188" s="161">
        <f>Q188*H188</f>
        <v>0</v>
      </c>
      <c r="S188" s="161">
        <v>0</v>
      </c>
      <c r="T188" s="162">
        <f>S188*H188</f>
        <v>0</v>
      </c>
      <c r="AR188" s="147" t="s">
        <v>191</v>
      </c>
      <c r="AT188" s="147" t="s">
        <v>164</v>
      </c>
      <c r="AU188" s="147" t="s">
        <v>81</v>
      </c>
      <c r="AY188" s="13" t="s">
        <v>162</v>
      </c>
      <c r="BE188" s="148">
        <f>IF(N188="základná",J188,0)</f>
        <v>0</v>
      </c>
      <c r="BF188" s="148">
        <f>IF(N188="znížená",J188,0)</f>
        <v>0</v>
      </c>
      <c r="BG188" s="148">
        <f>IF(N188="zákl. prenesená",J188,0)</f>
        <v>0</v>
      </c>
      <c r="BH188" s="148">
        <f>IF(N188="zníž. prenesená",J188,0)</f>
        <v>0</v>
      </c>
      <c r="BI188" s="148">
        <f>IF(N188="nulová",J188,0)</f>
        <v>0</v>
      </c>
      <c r="BJ188" s="13" t="s">
        <v>81</v>
      </c>
      <c r="BK188" s="148">
        <f>ROUND(I188*H188,2)</f>
        <v>0</v>
      </c>
      <c r="BL188" s="13" t="s">
        <v>191</v>
      </c>
      <c r="BM188" s="147" t="s">
        <v>561</v>
      </c>
    </row>
    <row r="189" spans="2:65" s="1" customFormat="1" ht="6.95" customHeight="1" x14ac:dyDescent="0.2">
      <c r="B189" s="40"/>
      <c r="C189" s="41"/>
      <c r="D189" s="41"/>
      <c r="E189" s="41"/>
      <c r="F189" s="41"/>
      <c r="G189" s="41"/>
      <c r="H189" s="41"/>
      <c r="I189" s="41"/>
      <c r="J189" s="41"/>
      <c r="K189" s="41"/>
      <c r="L189" s="25"/>
    </row>
  </sheetData>
  <autoFilter ref="C127:K188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335"/>
  <sheetViews>
    <sheetView showGridLines="0" workbookViewId="0"/>
  </sheetViews>
  <sheetFormatPr defaultColWidth="12" defaultRowHeight="11.25" x14ac:dyDescent="0.2"/>
  <cols>
    <col min="1" max="1" width="8.1640625" customWidth="1"/>
    <col min="2" max="2" width="1.1640625" customWidth="1"/>
    <col min="3" max="4" width="4.1640625" customWidth="1"/>
    <col min="5" max="5" width="17.1640625" customWidth="1"/>
    <col min="6" max="6" width="50.6640625" customWidth="1"/>
    <col min="7" max="7" width="7.5" customWidth="1"/>
    <col min="8" max="8" width="14" customWidth="1"/>
    <col min="9" max="9" width="15.6640625" customWidth="1"/>
    <col min="10" max="10" width="22.1640625" customWidth="1"/>
    <col min="11" max="11" width="22.1640625" hidden="1" customWidth="1"/>
    <col min="12" max="12" width="9.1640625" customWidth="1"/>
    <col min="13" max="13" width="10.6640625" hidden="1" customWidth="1"/>
    <col min="14" max="14" width="9.1640625" hidden="1"/>
    <col min="15" max="20" width="14.1640625" hidden="1" customWidth="1"/>
    <col min="21" max="21" width="16.1640625" hidden="1" customWidth="1"/>
    <col min="22" max="22" width="12.1640625" customWidth="1"/>
    <col min="23" max="23" width="16.1640625" customWidth="1"/>
    <col min="24" max="24" width="12.1640625" customWidth="1"/>
    <col min="25" max="25" width="15" customWidth="1"/>
    <col min="26" max="26" width="11" customWidth="1"/>
    <col min="27" max="27" width="15" customWidth="1"/>
    <col min="28" max="28" width="16.1640625" customWidth="1"/>
    <col min="29" max="29" width="11" customWidth="1"/>
    <col min="30" max="30" width="15" customWidth="1"/>
    <col min="31" max="31" width="16.1640625" customWidth="1"/>
    <col min="44" max="65" width="9.1640625" hidden="1"/>
  </cols>
  <sheetData>
    <row r="2" spans="2:46" ht="36.950000000000003" customHeight="1" x14ac:dyDescent="0.2">
      <c r="L2" s="183" t="s">
        <v>5</v>
      </c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13" t="s">
        <v>122</v>
      </c>
    </row>
    <row r="3" spans="2:46" ht="6.95" hidden="1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68</v>
      </c>
    </row>
    <row r="4" spans="2:46" ht="24.95" hidden="1" customHeight="1" x14ac:dyDescent="0.2">
      <c r="B4" s="16"/>
      <c r="D4" s="17" t="s">
        <v>129</v>
      </c>
      <c r="L4" s="16"/>
      <c r="M4" s="89" t="s">
        <v>9</v>
      </c>
      <c r="AT4" s="13" t="s">
        <v>3</v>
      </c>
    </row>
    <row r="5" spans="2:46" ht="6.95" hidden="1" customHeight="1" x14ac:dyDescent="0.2">
      <c r="B5" s="16"/>
      <c r="L5" s="16"/>
    </row>
    <row r="6" spans="2:46" ht="12" hidden="1" customHeight="1" x14ac:dyDescent="0.2">
      <c r="B6" s="16"/>
      <c r="D6" s="22" t="s">
        <v>13</v>
      </c>
      <c r="L6" s="16"/>
    </row>
    <row r="7" spans="2:46" ht="16.5" hidden="1" customHeight="1" x14ac:dyDescent="0.2">
      <c r="B7" s="16"/>
      <c r="E7" s="210" t="str">
        <f>'Rekapitulácia stavby'!K6</f>
        <v>Bratislava III. OR PZ rekonštrukcia objektu_AKTUALNY</v>
      </c>
      <c r="F7" s="211"/>
      <c r="G7" s="211"/>
      <c r="H7" s="211"/>
      <c r="L7" s="16"/>
    </row>
    <row r="8" spans="2:46" ht="12" hidden="1" customHeight="1" x14ac:dyDescent="0.2">
      <c r="B8" s="16"/>
      <c r="D8" s="22" t="s">
        <v>130</v>
      </c>
      <c r="L8" s="16"/>
    </row>
    <row r="9" spans="2:46" s="1" customFormat="1" ht="23.25" hidden="1" customHeight="1" x14ac:dyDescent="0.2">
      <c r="B9" s="25"/>
      <c r="E9" s="210" t="s">
        <v>2468</v>
      </c>
      <c r="F9" s="209"/>
      <c r="G9" s="209"/>
      <c r="H9" s="209"/>
      <c r="L9" s="25"/>
    </row>
    <row r="10" spans="2:46" s="1" customFormat="1" ht="12" hidden="1" customHeight="1" x14ac:dyDescent="0.2">
      <c r="B10" s="25"/>
      <c r="D10" s="22" t="s">
        <v>132</v>
      </c>
      <c r="L10" s="25"/>
    </row>
    <row r="11" spans="2:46" s="1" customFormat="1" ht="16.5" hidden="1" customHeight="1" x14ac:dyDescent="0.2">
      <c r="B11" s="25"/>
      <c r="E11" s="196" t="s">
        <v>2529</v>
      </c>
      <c r="F11" s="209"/>
      <c r="G11" s="209"/>
      <c r="H11" s="209"/>
      <c r="L11" s="25"/>
    </row>
    <row r="12" spans="2:46" s="1" customFormat="1" hidden="1" x14ac:dyDescent="0.2">
      <c r="B12" s="25"/>
      <c r="L12" s="25"/>
    </row>
    <row r="13" spans="2:46" s="1" customFormat="1" ht="12" hidden="1" customHeight="1" x14ac:dyDescent="0.2">
      <c r="B13" s="25"/>
      <c r="D13" s="22" t="s">
        <v>15</v>
      </c>
      <c r="F13" s="20" t="s">
        <v>1</v>
      </c>
      <c r="I13" s="22" t="s">
        <v>16</v>
      </c>
      <c r="J13" s="20" t="s">
        <v>1</v>
      </c>
      <c r="L13" s="25"/>
    </row>
    <row r="14" spans="2:46" s="1" customFormat="1" ht="12" hidden="1" customHeight="1" x14ac:dyDescent="0.2">
      <c r="B14" s="25"/>
      <c r="D14" s="22" t="s">
        <v>17</v>
      </c>
      <c r="F14" s="20" t="s">
        <v>18</v>
      </c>
      <c r="I14" s="22" t="s">
        <v>19</v>
      </c>
      <c r="J14" s="48">
        <f>'Rekapitulácia stavby'!AN8</f>
        <v>45267</v>
      </c>
      <c r="L14" s="25"/>
    </row>
    <row r="15" spans="2:46" s="1" customFormat="1" ht="10.7" hidden="1" customHeight="1" x14ac:dyDescent="0.2">
      <c r="B15" s="25"/>
      <c r="L15" s="25"/>
    </row>
    <row r="16" spans="2:46" s="1" customFormat="1" ht="12" hidden="1" customHeight="1" x14ac:dyDescent="0.2">
      <c r="B16" s="25"/>
      <c r="D16" s="22" t="s">
        <v>20</v>
      </c>
      <c r="I16" s="22" t="s">
        <v>21</v>
      </c>
      <c r="J16" s="20" t="str">
        <f>IF('Rekapitulácia stavby'!AN10="","",'Rekapitulácia stavby'!AN10)</f>
        <v/>
      </c>
      <c r="L16" s="25"/>
    </row>
    <row r="17" spans="2:12" s="1" customFormat="1" ht="18" hidden="1" customHeight="1" x14ac:dyDescent="0.2">
      <c r="B17" s="25"/>
      <c r="E17" s="20" t="str">
        <f>IF('Rekapitulácia stavby'!E11="","",'Rekapitulácia stavby'!E11)</f>
        <v xml:space="preserve"> </v>
      </c>
      <c r="I17" s="22" t="s">
        <v>22</v>
      </c>
      <c r="J17" s="20" t="str">
        <f>IF('Rekapitulácia stavby'!AN11="","",'Rekapitulácia stavby'!AN11)</f>
        <v/>
      </c>
      <c r="L17" s="25"/>
    </row>
    <row r="18" spans="2:12" s="1" customFormat="1" ht="6.95" hidden="1" customHeight="1" x14ac:dyDescent="0.2">
      <c r="B18" s="25"/>
      <c r="L18" s="25"/>
    </row>
    <row r="19" spans="2:12" s="1" customFormat="1" ht="12" hidden="1" customHeight="1" x14ac:dyDescent="0.2">
      <c r="B19" s="25"/>
      <c r="D19" s="22" t="s">
        <v>23</v>
      </c>
      <c r="I19" s="22" t="s">
        <v>21</v>
      </c>
      <c r="J19" s="20" t="str">
        <f>'Rekapitulácia stavby'!AN13</f>
        <v/>
      </c>
      <c r="L19" s="25"/>
    </row>
    <row r="20" spans="2:12" s="1" customFormat="1" ht="18" hidden="1" customHeight="1" x14ac:dyDescent="0.2">
      <c r="B20" s="25"/>
      <c r="E20" s="200" t="str">
        <f>'Rekapitulácia stavby'!E14</f>
        <v xml:space="preserve"> </v>
      </c>
      <c r="F20" s="200"/>
      <c r="G20" s="200"/>
      <c r="H20" s="200"/>
      <c r="I20" s="22" t="s">
        <v>22</v>
      </c>
      <c r="J20" s="20" t="str">
        <f>'Rekapitulácia stavby'!AN14</f>
        <v/>
      </c>
      <c r="L20" s="25"/>
    </row>
    <row r="21" spans="2:12" s="1" customFormat="1" ht="6.95" hidden="1" customHeight="1" x14ac:dyDescent="0.2">
      <c r="B21" s="25"/>
      <c r="L21" s="25"/>
    </row>
    <row r="22" spans="2:12" s="1" customFormat="1" ht="12" hidden="1" customHeight="1" x14ac:dyDescent="0.2">
      <c r="B22" s="25"/>
      <c r="D22" s="22" t="s">
        <v>24</v>
      </c>
      <c r="I22" s="22" t="s">
        <v>21</v>
      </c>
      <c r="J22" s="20" t="str">
        <f>IF('Rekapitulácia stavby'!AN16="","",'Rekapitulácia stavby'!AN16)</f>
        <v/>
      </c>
      <c r="L22" s="25"/>
    </row>
    <row r="23" spans="2:12" s="1" customFormat="1" ht="18" hidden="1" customHeight="1" x14ac:dyDescent="0.2">
      <c r="B23" s="25"/>
      <c r="E23" s="20" t="str">
        <f>IF('Rekapitulácia stavby'!E17="","",'Rekapitulácia stavby'!E17)</f>
        <v xml:space="preserve"> </v>
      </c>
      <c r="I23" s="22" t="s">
        <v>22</v>
      </c>
      <c r="J23" s="20" t="str">
        <f>IF('Rekapitulácia stavby'!AN17="","",'Rekapitulácia stavby'!AN17)</f>
        <v/>
      </c>
      <c r="L23" s="25"/>
    </row>
    <row r="24" spans="2:12" s="1" customFormat="1" ht="6.95" hidden="1" customHeight="1" x14ac:dyDescent="0.2">
      <c r="B24" s="25"/>
      <c r="L24" s="25"/>
    </row>
    <row r="25" spans="2:12" s="1" customFormat="1" ht="12" hidden="1" customHeight="1" x14ac:dyDescent="0.2">
      <c r="B25" s="25"/>
      <c r="D25" s="22" t="s">
        <v>26</v>
      </c>
      <c r="I25" s="22" t="s">
        <v>21</v>
      </c>
      <c r="J25" s="20" t="str">
        <f>IF('Rekapitulácia stavby'!AN19="","",'Rekapitulácia stavby'!AN19)</f>
        <v/>
      </c>
      <c r="L25" s="25"/>
    </row>
    <row r="26" spans="2:12" s="1" customFormat="1" ht="18" hidden="1" customHeight="1" x14ac:dyDescent="0.2">
      <c r="B26" s="25"/>
      <c r="E26" s="20" t="str">
        <f>IF('Rekapitulácia stavby'!E20="","",'Rekapitulácia stavby'!E20)</f>
        <v xml:space="preserve"> </v>
      </c>
      <c r="I26" s="22" t="s">
        <v>22</v>
      </c>
      <c r="J26" s="20" t="str">
        <f>IF('Rekapitulácia stavby'!AN20="","",'Rekapitulácia stavby'!AN20)</f>
        <v/>
      </c>
      <c r="L26" s="25"/>
    </row>
    <row r="27" spans="2:12" s="1" customFormat="1" ht="6.95" hidden="1" customHeight="1" x14ac:dyDescent="0.2">
      <c r="B27" s="25"/>
      <c r="L27" s="25"/>
    </row>
    <row r="28" spans="2:12" s="1" customFormat="1" ht="12" hidden="1" customHeight="1" x14ac:dyDescent="0.2">
      <c r="B28" s="25"/>
      <c r="D28" s="22" t="s">
        <v>27</v>
      </c>
      <c r="L28" s="25"/>
    </row>
    <row r="29" spans="2:12" s="7" customFormat="1" ht="16.5" hidden="1" customHeight="1" x14ac:dyDescent="0.2">
      <c r="B29" s="90"/>
      <c r="E29" s="202" t="s">
        <v>1</v>
      </c>
      <c r="F29" s="202"/>
      <c r="G29" s="202"/>
      <c r="H29" s="202"/>
      <c r="L29" s="90"/>
    </row>
    <row r="30" spans="2:12" s="1" customFormat="1" ht="6.95" hidden="1" customHeight="1" x14ac:dyDescent="0.2">
      <c r="B30" s="25"/>
      <c r="L30" s="25"/>
    </row>
    <row r="31" spans="2:12" s="1" customFormat="1" ht="6.95" hidden="1" customHeight="1" x14ac:dyDescent="0.2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25.5" hidden="1" customHeight="1" x14ac:dyDescent="0.2">
      <c r="B32" s="25"/>
      <c r="D32" s="91" t="s">
        <v>28</v>
      </c>
      <c r="J32" s="62">
        <f>ROUND(J147, 2)</f>
        <v>0</v>
      </c>
      <c r="L32" s="25"/>
    </row>
    <row r="33" spans="2:12" s="1" customFormat="1" ht="6.95" hidden="1" customHeight="1" x14ac:dyDescent="0.2">
      <c r="B33" s="25"/>
      <c r="D33" s="49"/>
      <c r="E33" s="49"/>
      <c r="F33" s="49"/>
      <c r="G33" s="49"/>
      <c r="H33" s="49"/>
      <c r="I33" s="49"/>
      <c r="J33" s="49"/>
      <c r="K33" s="49"/>
      <c r="L33" s="25"/>
    </row>
    <row r="34" spans="2:12" s="1" customFormat="1" ht="14.45" hidden="1" customHeight="1" x14ac:dyDescent="0.2">
      <c r="B34" s="25"/>
      <c r="F34" s="28" t="s">
        <v>30</v>
      </c>
      <c r="I34" s="28" t="s">
        <v>29</v>
      </c>
      <c r="J34" s="28" t="s">
        <v>31</v>
      </c>
      <c r="L34" s="25"/>
    </row>
    <row r="35" spans="2:12" s="1" customFormat="1" ht="14.45" hidden="1" customHeight="1" x14ac:dyDescent="0.2">
      <c r="B35" s="25"/>
      <c r="D35" s="51" t="s">
        <v>32</v>
      </c>
      <c r="E35" s="30" t="s">
        <v>33</v>
      </c>
      <c r="F35" s="92">
        <f>ROUND((SUM(BE147:BE334)),  2)</f>
        <v>0</v>
      </c>
      <c r="G35" s="93"/>
      <c r="H35" s="93"/>
      <c r="I35" s="94">
        <v>0.2</v>
      </c>
      <c r="J35" s="92">
        <f>ROUND(((SUM(BE147:BE334))*I35),  2)</f>
        <v>0</v>
      </c>
      <c r="L35" s="25"/>
    </row>
    <row r="36" spans="2:12" s="1" customFormat="1" ht="14.45" hidden="1" customHeight="1" x14ac:dyDescent="0.2">
      <c r="B36" s="25"/>
      <c r="E36" s="30" t="s">
        <v>34</v>
      </c>
      <c r="F36" s="82">
        <f>ROUND((SUM(BF147:BF334)),  2)</f>
        <v>0</v>
      </c>
      <c r="I36" s="95">
        <v>0.2</v>
      </c>
      <c r="J36" s="82">
        <f>ROUND(((SUM(BF147:BF334))*I36),  2)</f>
        <v>0</v>
      </c>
      <c r="L36" s="25"/>
    </row>
    <row r="37" spans="2:12" s="1" customFormat="1" ht="14.45" hidden="1" customHeight="1" x14ac:dyDescent="0.2">
      <c r="B37" s="25"/>
      <c r="E37" s="22" t="s">
        <v>35</v>
      </c>
      <c r="F37" s="82">
        <f>ROUND((SUM(BG147:BG334)),  2)</f>
        <v>0</v>
      </c>
      <c r="I37" s="95">
        <v>0.2</v>
      </c>
      <c r="J37" s="82">
        <f>0</f>
        <v>0</v>
      </c>
      <c r="L37" s="25"/>
    </row>
    <row r="38" spans="2:12" s="1" customFormat="1" ht="14.45" hidden="1" customHeight="1" x14ac:dyDescent="0.2">
      <c r="B38" s="25"/>
      <c r="E38" s="22" t="s">
        <v>36</v>
      </c>
      <c r="F38" s="82">
        <f>ROUND((SUM(BH147:BH334)),  2)</f>
        <v>0</v>
      </c>
      <c r="I38" s="95">
        <v>0.2</v>
      </c>
      <c r="J38" s="82">
        <f>0</f>
        <v>0</v>
      </c>
      <c r="L38" s="25"/>
    </row>
    <row r="39" spans="2:12" s="1" customFormat="1" ht="14.45" hidden="1" customHeight="1" x14ac:dyDescent="0.2">
      <c r="B39" s="25"/>
      <c r="E39" s="30" t="s">
        <v>37</v>
      </c>
      <c r="F39" s="92">
        <f>ROUND((SUM(BI147:BI334)),  2)</f>
        <v>0</v>
      </c>
      <c r="G39" s="93"/>
      <c r="H39" s="93"/>
      <c r="I39" s="94">
        <v>0</v>
      </c>
      <c r="J39" s="92">
        <f>0</f>
        <v>0</v>
      </c>
      <c r="L39" s="25"/>
    </row>
    <row r="40" spans="2:12" s="1" customFormat="1" ht="6.95" hidden="1" customHeight="1" x14ac:dyDescent="0.2">
      <c r="B40" s="25"/>
      <c r="L40" s="25"/>
    </row>
    <row r="41" spans="2:12" s="1" customFormat="1" ht="25.5" hidden="1" customHeight="1" x14ac:dyDescent="0.2">
      <c r="B41" s="25"/>
      <c r="C41" s="96"/>
      <c r="D41" s="97" t="s">
        <v>38</v>
      </c>
      <c r="E41" s="53"/>
      <c r="F41" s="53"/>
      <c r="G41" s="98" t="s">
        <v>39</v>
      </c>
      <c r="H41" s="99" t="s">
        <v>40</v>
      </c>
      <c r="I41" s="53"/>
      <c r="J41" s="100">
        <f>SUM(J32:J39)</f>
        <v>0</v>
      </c>
      <c r="K41" s="101"/>
      <c r="L41" s="25"/>
    </row>
    <row r="42" spans="2:12" s="1" customFormat="1" ht="14.45" hidden="1" customHeight="1" x14ac:dyDescent="0.2">
      <c r="B42" s="25"/>
      <c r="L42" s="25"/>
    </row>
    <row r="43" spans="2:12" ht="14.45" hidden="1" customHeight="1" x14ac:dyDescent="0.2">
      <c r="B43" s="16"/>
      <c r="L43" s="16"/>
    </row>
    <row r="44" spans="2:12" ht="14.45" hidden="1" customHeight="1" x14ac:dyDescent="0.2">
      <c r="B44" s="16"/>
      <c r="L44" s="16"/>
    </row>
    <row r="45" spans="2:12" ht="14.45" hidden="1" customHeight="1" x14ac:dyDescent="0.2">
      <c r="B45" s="16"/>
      <c r="L45" s="16"/>
    </row>
    <row r="46" spans="2:12" ht="14.45" hidden="1" customHeight="1" x14ac:dyDescent="0.2">
      <c r="B46" s="16"/>
      <c r="L46" s="16"/>
    </row>
    <row r="47" spans="2:12" ht="14.45" hidden="1" customHeight="1" x14ac:dyDescent="0.2">
      <c r="B47" s="16"/>
      <c r="L47" s="16"/>
    </row>
    <row r="48" spans="2:12" ht="14.45" hidden="1" customHeight="1" x14ac:dyDescent="0.2">
      <c r="B48" s="16"/>
      <c r="L48" s="16"/>
    </row>
    <row r="49" spans="2:12" ht="14.45" hidden="1" customHeight="1" x14ac:dyDescent="0.2">
      <c r="B49" s="16"/>
      <c r="L49" s="16"/>
    </row>
    <row r="50" spans="2:12" s="1" customFormat="1" ht="14.45" hidden="1" customHeight="1" x14ac:dyDescent="0.2">
      <c r="B50" s="25"/>
      <c r="D50" s="37" t="s">
        <v>41</v>
      </c>
      <c r="E50" s="38"/>
      <c r="F50" s="38"/>
      <c r="G50" s="37" t="s">
        <v>42</v>
      </c>
      <c r="H50" s="38"/>
      <c r="I50" s="38"/>
      <c r="J50" s="38"/>
      <c r="K50" s="38"/>
      <c r="L50" s="25"/>
    </row>
    <row r="51" spans="2:12" hidden="1" x14ac:dyDescent="0.2">
      <c r="B51" s="16"/>
      <c r="L51" s="16"/>
    </row>
    <row r="52" spans="2:12" hidden="1" x14ac:dyDescent="0.2">
      <c r="B52" s="16"/>
      <c r="L52" s="16"/>
    </row>
    <row r="53" spans="2:12" hidden="1" x14ac:dyDescent="0.2">
      <c r="B53" s="16"/>
      <c r="L53" s="16"/>
    </row>
    <row r="54" spans="2:12" hidden="1" x14ac:dyDescent="0.2">
      <c r="B54" s="16"/>
      <c r="L54" s="16"/>
    </row>
    <row r="55" spans="2:12" hidden="1" x14ac:dyDescent="0.2">
      <c r="B55" s="16"/>
      <c r="L55" s="16"/>
    </row>
    <row r="56" spans="2:12" hidden="1" x14ac:dyDescent="0.2">
      <c r="B56" s="16"/>
      <c r="L56" s="16"/>
    </row>
    <row r="57" spans="2:12" hidden="1" x14ac:dyDescent="0.2">
      <c r="B57" s="16"/>
      <c r="L57" s="16"/>
    </row>
    <row r="58" spans="2:12" hidden="1" x14ac:dyDescent="0.2">
      <c r="B58" s="16"/>
      <c r="L58" s="16"/>
    </row>
    <row r="59" spans="2:12" hidden="1" x14ac:dyDescent="0.2">
      <c r="B59" s="16"/>
      <c r="L59" s="16"/>
    </row>
    <row r="60" spans="2:12" hidden="1" x14ac:dyDescent="0.2">
      <c r="B60" s="16"/>
      <c r="L60" s="16"/>
    </row>
    <row r="61" spans="2:12" s="1" customFormat="1" ht="12.75" hidden="1" x14ac:dyDescent="0.2">
      <c r="B61" s="25"/>
      <c r="D61" s="39" t="s">
        <v>43</v>
      </c>
      <c r="E61" s="27"/>
      <c r="F61" s="102" t="s">
        <v>44</v>
      </c>
      <c r="G61" s="39" t="s">
        <v>43</v>
      </c>
      <c r="H61" s="27"/>
      <c r="I61" s="27"/>
      <c r="J61" s="103" t="s">
        <v>44</v>
      </c>
      <c r="K61" s="27"/>
      <c r="L61" s="25"/>
    </row>
    <row r="62" spans="2:12" hidden="1" x14ac:dyDescent="0.2">
      <c r="B62" s="16"/>
      <c r="L62" s="16"/>
    </row>
    <row r="63" spans="2:12" hidden="1" x14ac:dyDescent="0.2">
      <c r="B63" s="16"/>
      <c r="L63" s="16"/>
    </row>
    <row r="64" spans="2:12" hidden="1" x14ac:dyDescent="0.2">
      <c r="B64" s="16"/>
      <c r="L64" s="16"/>
    </row>
    <row r="65" spans="2:12" s="1" customFormat="1" ht="12.75" hidden="1" x14ac:dyDescent="0.2">
      <c r="B65" s="25"/>
      <c r="D65" s="37" t="s">
        <v>45</v>
      </c>
      <c r="E65" s="38"/>
      <c r="F65" s="38"/>
      <c r="G65" s="37" t="s">
        <v>46</v>
      </c>
      <c r="H65" s="38"/>
      <c r="I65" s="38"/>
      <c r="J65" s="38"/>
      <c r="K65" s="38"/>
      <c r="L65" s="25"/>
    </row>
    <row r="66" spans="2:12" hidden="1" x14ac:dyDescent="0.2">
      <c r="B66" s="16"/>
      <c r="L66" s="16"/>
    </row>
    <row r="67" spans="2:12" hidden="1" x14ac:dyDescent="0.2">
      <c r="B67" s="16"/>
      <c r="L67" s="16"/>
    </row>
    <row r="68" spans="2:12" hidden="1" x14ac:dyDescent="0.2">
      <c r="B68" s="16"/>
      <c r="L68" s="16"/>
    </row>
    <row r="69" spans="2:12" hidden="1" x14ac:dyDescent="0.2">
      <c r="B69" s="16"/>
      <c r="L69" s="16"/>
    </row>
    <row r="70" spans="2:12" hidden="1" x14ac:dyDescent="0.2">
      <c r="B70" s="16"/>
      <c r="L70" s="16"/>
    </row>
    <row r="71" spans="2:12" hidden="1" x14ac:dyDescent="0.2">
      <c r="B71" s="16"/>
      <c r="L71" s="16"/>
    </row>
    <row r="72" spans="2:12" hidden="1" x14ac:dyDescent="0.2">
      <c r="B72" s="16"/>
      <c r="L72" s="16"/>
    </row>
    <row r="73" spans="2:12" hidden="1" x14ac:dyDescent="0.2">
      <c r="B73" s="16"/>
      <c r="L73" s="16"/>
    </row>
    <row r="74" spans="2:12" hidden="1" x14ac:dyDescent="0.2">
      <c r="B74" s="16"/>
      <c r="L74" s="16"/>
    </row>
    <row r="75" spans="2:12" hidden="1" x14ac:dyDescent="0.2">
      <c r="B75" s="16"/>
      <c r="L75" s="16"/>
    </row>
    <row r="76" spans="2:12" s="1" customFormat="1" ht="12.75" hidden="1" x14ac:dyDescent="0.2">
      <c r="B76" s="25"/>
      <c r="D76" s="39" t="s">
        <v>43</v>
      </c>
      <c r="E76" s="27"/>
      <c r="F76" s="102" t="s">
        <v>44</v>
      </c>
      <c r="G76" s="39" t="s">
        <v>43</v>
      </c>
      <c r="H76" s="27"/>
      <c r="I76" s="27"/>
      <c r="J76" s="103" t="s">
        <v>44</v>
      </c>
      <c r="K76" s="27"/>
      <c r="L76" s="25"/>
    </row>
    <row r="77" spans="2:12" s="1" customFormat="1" ht="14.45" hidden="1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78" spans="2:12" hidden="1" x14ac:dyDescent="0.2"/>
    <row r="79" spans="2:12" hidden="1" x14ac:dyDescent="0.2"/>
    <row r="80" spans="2:12" hidden="1" x14ac:dyDescent="0.2"/>
    <row r="81" spans="2:12" s="1" customFormat="1" ht="6.95" hidden="1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12" s="1" customFormat="1" ht="24.95" hidden="1" customHeight="1" x14ac:dyDescent="0.2">
      <c r="B82" s="25"/>
      <c r="C82" s="17" t="s">
        <v>134</v>
      </c>
      <c r="L82" s="25"/>
    </row>
    <row r="83" spans="2:12" s="1" customFormat="1" ht="6.95" hidden="1" customHeight="1" x14ac:dyDescent="0.2">
      <c r="B83" s="25"/>
      <c r="L83" s="25"/>
    </row>
    <row r="84" spans="2:12" s="1" customFormat="1" ht="12" hidden="1" customHeight="1" x14ac:dyDescent="0.2">
      <c r="B84" s="25"/>
      <c r="C84" s="22" t="s">
        <v>13</v>
      </c>
      <c r="L84" s="25"/>
    </row>
    <row r="85" spans="2:12" s="1" customFormat="1" ht="16.5" hidden="1" customHeight="1" x14ac:dyDescent="0.2">
      <c r="B85" s="25"/>
      <c r="E85" s="210" t="str">
        <f>E7</f>
        <v>Bratislava III. OR PZ rekonštrukcia objektu_AKTUALNY</v>
      </c>
      <c r="F85" s="211"/>
      <c r="G85" s="211"/>
      <c r="H85" s="211"/>
      <c r="L85" s="25"/>
    </row>
    <row r="86" spans="2:12" ht="12" hidden="1" customHeight="1" x14ac:dyDescent="0.2">
      <c r="B86" s="16"/>
      <c r="C86" s="22" t="s">
        <v>130</v>
      </c>
      <c r="L86" s="16"/>
    </row>
    <row r="87" spans="2:12" s="1" customFormat="1" ht="23.25" hidden="1" customHeight="1" x14ac:dyDescent="0.2">
      <c r="B87" s="25"/>
      <c r="E87" s="210" t="s">
        <v>2468</v>
      </c>
      <c r="F87" s="209"/>
      <c r="G87" s="209"/>
      <c r="H87" s="209"/>
      <c r="L87" s="25"/>
    </row>
    <row r="88" spans="2:12" s="1" customFormat="1" ht="12" hidden="1" customHeight="1" x14ac:dyDescent="0.2">
      <c r="B88" s="25"/>
      <c r="C88" s="22" t="s">
        <v>132</v>
      </c>
      <c r="L88" s="25"/>
    </row>
    <row r="89" spans="2:12" s="1" customFormat="1" ht="16.5" hidden="1" customHeight="1" x14ac:dyDescent="0.2">
      <c r="B89" s="25"/>
      <c r="E89" s="196" t="str">
        <f>E11</f>
        <v>SO 01.2-N - N -NOVÉ KONŠTRUKCIE</v>
      </c>
      <c r="F89" s="209"/>
      <c r="G89" s="209"/>
      <c r="H89" s="209"/>
      <c r="L89" s="25"/>
    </row>
    <row r="90" spans="2:12" s="1" customFormat="1" ht="6.95" hidden="1" customHeight="1" x14ac:dyDescent="0.2">
      <c r="B90" s="25"/>
      <c r="L90" s="25"/>
    </row>
    <row r="91" spans="2:12" s="1" customFormat="1" ht="12" hidden="1" customHeight="1" x14ac:dyDescent="0.2">
      <c r="B91" s="25"/>
      <c r="C91" s="22" t="s">
        <v>17</v>
      </c>
      <c r="F91" s="20" t="str">
        <f>F14</f>
        <v xml:space="preserve"> </v>
      </c>
      <c r="I91" s="22" t="s">
        <v>19</v>
      </c>
      <c r="J91" s="48">
        <f>IF(J14="","",J14)</f>
        <v>45267</v>
      </c>
      <c r="L91" s="25"/>
    </row>
    <row r="92" spans="2:12" s="1" customFormat="1" ht="6.95" hidden="1" customHeight="1" x14ac:dyDescent="0.2">
      <c r="B92" s="25"/>
      <c r="L92" s="25"/>
    </row>
    <row r="93" spans="2:12" s="1" customFormat="1" ht="15.2" hidden="1" customHeight="1" x14ac:dyDescent="0.2">
      <c r="B93" s="25"/>
      <c r="C93" s="22" t="s">
        <v>20</v>
      </c>
      <c r="F93" s="20" t="str">
        <f>E17</f>
        <v xml:space="preserve"> </v>
      </c>
      <c r="I93" s="22" t="s">
        <v>24</v>
      </c>
      <c r="J93" s="23" t="str">
        <f>E23</f>
        <v xml:space="preserve"> </v>
      </c>
      <c r="L93" s="25"/>
    </row>
    <row r="94" spans="2:12" s="1" customFormat="1" ht="15.2" hidden="1" customHeight="1" x14ac:dyDescent="0.2">
      <c r="B94" s="25"/>
      <c r="C94" s="22" t="s">
        <v>23</v>
      </c>
      <c r="F94" s="20" t="str">
        <f>IF(E20="","",E20)</f>
        <v xml:space="preserve"> </v>
      </c>
      <c r="I94" s="22" t="s">
        <v>26</v>
      </c>
      <c r="J94" s="23" t="str">
        <f>E26</f>
        <v xml:space="preserve"> </v>
      </c>
      <c r="L94" s="25"/>
    </row>
    <row r="95" spans="2:12" s="1" customFormat="1" ht="10.35" hidden="1" customHeight="1" x14ac:dyDescent="0.2">
      <c r="B95" s="25"/>
      <c r="L95" s="25"/>
    </row>
    <row r="96" spans="2:12" s="1" customFormat="1" ht="29.25" hidden="1" customHeight="1" x14ac:dyDescent="0.2">
      <c r="B96" s="25"/>
      <c r="C96" s="104" t="s">
        <v>135</v>
      </c>
      <c r="D96" s="96"/>
      <c r="E96" s="96"/>
      <c r="F96" s="96"/>
      <c r="G96" s="96"/>
      <c r="H96" s="96"/>
      <c r="I96" s="96"/>
      <c r="J96" s="105" t="s">
        <v>136</v>
      </c>
      <c r="K96" s="96"/>
      <c r="L96" s="25"/>
    </row>
    <row r="97" spans="2:47" s="1" customFormat="1" ht="10.35" hidden="1" customHeight="1" x14ac:dyDescent="0.2">
      <c r="B97" s="25"/>
      <c r="L97" s="25"/>
    </row>
    <row r="98" spans="2:47" s="1" customFormat="1" ht="22.7" hidden="1" customHeight="1" x14ac:dyDescent="0.2">
      <c r="B98" s="25"/>
      <c r="C98" s="106" t="s">
        <v>137</v>
      </c>
      <c r="J98" s="62">
        <f>J147</f>
        <v>0</v>
      </c>
      <c r="L98" s="25"/>
      <c r="AU98" s="13" t="s">
        <v>138</v>
      </c>
    </row>
    <row r="99" spans="2:47" s="8" customFormat="1" ht="24.95" hidden="1" customHeight="1" x14ac:dyDescent="0.2">
      <c r="B99" s="107"/>
      <c r="D99" s="108" t="s">
        <v>139</v>
      </c>
      <c r="E99" s="109"/>
      <c r="F99" s="109"/>
      <c r="G99" s="109"/>
      <c r="H99" s="109"/>
      <c r="I99" s="109"/>
      <c r="J99" s="110">
        <f>J148</f>
        <v>0</v>
      </c>
      <c r="L99" s="107"/>
    </row>
    <row r="100" spans="2:47" s="9" customFormat="1" ht="20.100000000000001" hidden="1" customHeight="1" x14ac:dyDescent="0.2">
      <c r="B100" s="111"/>
      <c r="D100" s="112" t="s">
        <v>729</v>
      </c>
      <c r="E100" s="113"/>
      <c r="F100" s="113"/>
      <c r="G100" s="113"/>
      <c r="H100" s="113"/>
      <c r="I100" s="113"/>
      <c r="J100" s="114">
        <f>J149</f>
        <v>0</v>
      </c>
      <c r="L100" s="111"/>
    </row>
    <row r="101" spans="2:47" s="9" customFormat="1" ht="20.100000000000001" hidden="1" customHeight="1" x14ac:dyDescent="0.2">
      <c r="B101" s="111"/>
      <c r="D101" s="112" t="s">
        <v>730</v>
      </c>
      <c r="E101" s="113"/>
      <c r="F101" s="113"/>
      <c r="G101" s="113"/>
      <c r="H101" s="113"/>
      <c r="I101" s="113"/>
      <c r="J101" s="114">
        <f>J151</f>
        <v>0</v>
      </c>
      <c r="L101" s="111"/>
    </row>
    <row r="102" spans="2:47" s="9" customFormat="1" ht="20.100000000000001" hidden="1" customHeight="1" x14ac:dyDescent="0.2">
      <c r="B102" s="111"/>
      <c r="D102" s="112" t="s">
        <v>140</v>
      </c>
      <c r="E102" s="113"/>
      <c r="F102" s="113"/>
      <c r="G102" s="113"/>
      <c r="H102" s="113"/>
      <c r="I102" s="113"/>
      <c r="J102" s="114">
        <f>J155</f>
        <v>0</v>
      </c>
      <c r="L102" s="111"/>
    </row>
    <row r="103" spans="2:47" s="9" customFormat="1" ht="20.100000000000001" hidden="1" customHeight="1" x14ac:dyDescent="0.2">
      <c r="B103" s="111"/>
      <c r="D103" s="112" t="s">
        <v>890</v>
      </c>
      <c r="E103" s="113"/>
      <c r="F103" s="113"/>
      <c r="G103" s="113"/>
      <c r="H103" s="113"/>
      <c r="I103" s="113"/>
      <c r="J103" s="114">
        <f>J164</f>
        <v>0</v>
      </c>
      <c r="L103" s="111"/>
    </row>
    <row r="104" spans="2:47" s="9" customFormat="1" ht="20.100000000000001" hidden="1" customHeight="1" x14ac:dyDescent="0.2">
      <c r="B104" s="111"/>
      <c r="D104" s="112" t="s">
        <v>360</v>
      </c>
      <c r="E104" s="113"/>
      <c r="F104" s="113"/>
      <c r="G104" s="113"/>
      <c r="H104" s="113"/>
      <c r="I104" s="113"/>
      <c r="J104" s="114">
        <f>J171</f>
        <v>0</v>
      </c>
      <c r="L104" s="111"/>
    </row>
    <row r="105" spans="2:47" s="9" customFormat="1" ht="20.100000000000001" hidden="1" customHeight="1" x14ac:dyDescent="0.2">
      <c r="B105" s="111"/>
      <c r="D105" s="112" t="s">
        <v>141</v>
      </c>
      <c r="E105" s="113"/>
      <c r="F105" s="113"/>
      <c r="G105" s="113"/>
      <c r="H105" s="113"/>
      <c r="I105" s="113"/>
      <c r="J105" s="114">
        <f>J175</f>
        <v>0</v>
      </c>
      <c r="L105" s="111"/>
    </row>
    <row r="106" spans="2:47" s="9" customFormat="1" ht="20.100000000000001" hidden="1" customHeight="1" x14ac:dyDescent="0.2">
      <c r="B106" s="111"/>
      <c r="D106" s="112" t="s">
        <v>142</v>
      </c>
      <c r="E106" s="113"/>
      <c r="F106" s="113"/>
      <c r="G106" s="113"/>
      <c r="H106" s="113"/>
      <c r="I106" s="113"/>
      <c r="J106" s="114">
        <f>J196</f>
        <v>0</v>
      </c>
      <c r="L106" s="111"/>
    </row>
    <row r="107" spans="2:47" s="9" customFormat="1" ht="20.100000000000001" hidden="1" customHeight="1" x14ac:dyDescent="0.2">
      <c r="B107" s="111"/>
      <c r="D107" s="112" t="s">
        <v>143</v>
      </c>
      <c r="E107" s="113"/>
      <c r="F107" s="113"/>
      <c r="G107" s="113"/>
      <c r="H107" s="113"/>
      <c r="I107" s="113"/>
      <c r="J107" s="114">
        <f>J205</f>
        <v>0</v>
      </c>
      <c r="L107" s="111"/>
    </row>
    <row r="108" spans="2:47" s="8" customFormat="1" ht="24.95" hidden="1" customHeight="1" x14ac:dyDescent="0.2">
      <c r="B108" s="107"/>
      <c r="D108" s="108" t="s">
        <v>144</v>
      </c>
      <c r="E108" s="109"/>
      <c r="F108" s="109"/>
      <c r="G108" s="109"/>
      <c r="H108" s="109"/>
      <c r="I108" s="109"/>
      <c r="J108" s="110">
        <f>J208</f>
        <v>0</v>
      </c>
      <c r="L108" s="107"/>
    </row>
    <row r="109" spans="2:47" s="9" customFormat="1" ht="20.100000000000001" hidden="1" customHeight="1" x14ac:dyDescent="0.2">
      <c r="B109" s="111"/>
      <c r="D109" s="112" t="s">
        <v>145</v>
      </c>
      <c r="E109" s="113"/>
      <c r="F109" s="113"/>
      <c r="G109" s="113"/>
      <c r="H109" s="113"/>
      <c r="I109" s="113"/>
      <c r="J109" s="114">
        <f>J209</f>
        <v>0</v>
      </c>
      <c r="L109" s="111"/>
    </row>
    <row r="110" spans="2:47" s="9" customFormat="1" ht="20.100000000000001" hidden="1" customHeight="1" x14ac:dyDescent="0.2">
      <c r="B110" s="111"/>
      <c r="D110" s="112" t="s">
        <v>2530</v>
      </c>
      <c r="E110" s="113"/>
      <c r="F110" s="113"/>
      <c r="G110" s="113"/>
      <c r="H110" s="113"/>
      <c r="I110" s="113"/>
      <c r="J110" s="114">
        <f>J225</f>
        <v>0</v>
      </c>
      <c r="L110" s="111"/>
    </row>
    <row r="111" spans="2:47" s="9" customFormat="1" ht="20.100000000000001" hidden="1" customHeight="1" x14ac:dyDescent="0.2">
      <c r="B111" s="111"/>
      <c r="D111" s="112" t="s">
        <v>2531</v>
      </c>
      <c r="E111" s="113"/>
      <c r="F111" s="113"/>
      <c r="G111" s="113"/>
      <c r="H111" s="113"/>
      <c r="I111" s="113"/>
      <c r="J111" s="114">
        <f>J231</f>
        <v>0</v>
      </c>
      <c r="L111" s="111"/>
    </row>
    <row r="112" spans="2:47" s="9" customFormat="1" ht="20.100000000000001" hidden="1" customHeight="1" x14ac:dyDescent="0.2">
      <c r="B112" s="111"/>
      <c r="D112" s="112" t="s">
        <v>2532</v>
      </c>
      <c r="E112" s="113"/>
      <c r="F112" s="113"/>
      <c r="G112" s="113"/>
      <c r="H112" s="113"/>
      <c r="I112" s="113"/>
      <c r="J112" s="114">
        <f>J234</f>
        <v>0</v>
      </c>
      <c r="L112" s="111"/>
    </row>
    <row r="113" spans="2:12" s="9" customFormat="1" ht="20.100000000000001" hidden="1" customHeight="1" x14ac:dyDescent="0.2">
      <c r="B113" s="111"/>
      <c r="D113" s="112" t="s">
        <v>454</v>
      </c>
      <c r="E113" s="113"/>
      <c r="F113" s="113"/>
      <c r="G113" s="113"/>
      <c r="H113" s="113"/>
      <c r="I113" s="113"/>
      <c r="J113" s="114">
        <f>J243</f>
        <v>0</v>
      </c>
      <c r="L113" s="111"/>
    </row>
    <row r="114" spans="2:12" s="9" customFormat="1" ht="20.100000000000001" hidden="1" customHeight="1" x14ac:dyDescent="0.2">
      <c r="B114" s="111"/>
      <c r="D114" s="112" t="s">
        <v>147</v>
      </c>
      <c r="E114" s="113"/>
      <c r="F114" s="113"/>
      <c r="G114" s="113"/>
      <c r="H114" s="113"/>
      <c r="I114" s="113"/>
      <c r="J114" s="114">
        <f>J269</f>
        <v>0</v>
      </c>
      <c r="L114" s="111"/>
    </row>
    <row r="115" spans="2:12" s="9" customFormat="1" ht="20.100000000000001" hidden="1" customHeight="1" x14ac:dyDescent="0.2">
      <c r="B115" s="111"/>
      <c r="D115" s="112" t="s">
        <v>892</v>
      </c>
      <c r="E115" s="113"/>
      <c r="F115" s="113"/>
      <c r="G115" s="113"/>
      <c r="H115" s="113"/>
      <c r="I115" s="113"/>
      <c r="J115" s="114">
        <f>J289</f>
        <v>0</v>
      </c>
      <c r="L115" s="111"/>
    </row>
    <row r="116" spans="2:12" s="9" customFormat="1" ht="20.100000000000001" hidden="1" customHeight="1" x14ac:dyDescent="0.2">
      <c r="B116" s="111"/>
      <c r="D116" s="112" t="s">
        <v>893</v>
      </c>
      <c r="E116" s="113"/>
      <c r="F116" s="113"/>
      <c r="G116" s="113"/>
      <c r="H116" s="113"/>
      <c r="I116" s="113"/>
      <c r="J116" s="114">
        <f>J293</f>
        <v>0</v>
      </c>
      <c r="L116" s="111"/>
    </row>
    <row r="117" spans="2:12" s="9" customFormat="1" ht="20.100000000000001" hidden="1" customHeight="1" x14ac:dyDescent="0.2">
      <c r="B117" s="111"/>
      <c r="D117" s="112" t="s">
        <v>2470</v>
      </c>
      <c r="E117" s="113"/>
      <c r="F117" s="113"/>
      <c r="G117" s="113"/>
      <c r="H117" s="113"/>
      <c r="I117" s="113"/>
      <c r="J117" s="114">
        <f>J297</f>
        <v>0</v>
      </c>
      <c r="L117" s="111"/>
    </row>
    <row r="118" spans="2:12" s="9" customFormat="1" ht="20.100000000000001" hidden="1" customHeight="1" x14ac:dyDescent="0.2">
      <c r="B118" s="111"/>
      <c r="D118" s="112" t="s">
        <v>2533</v>
      </c>
      <c r="E118" s="113"/>
      <c r="F118" s="113"/>
      <c r="G118" s="113"/>
      <c r="H118" s="113"/>
      <c r="I118" s="113"/>
      <c r="J118" s="114">
        <f>J305</f>
        <v>0</v>
      </c>
      <c r="L118" s="111"/>
    </row>
    <row r="119" spans="2:12" s="9" customFormat="1" ht="20.100000000000001" hidden="1" customHeight="1" x14ac:dyDescent="0.2">
      <c r="B119" s="111"/>
      <c r="D119" s="112" t="s">
        <v>2534</v>
      </c>
      <c r="E119" s="113"/>
      <c r="F119" s="113"/>
      <c r="G119" s="113"/>
      <c r="H119" s="113"/>
      <c r="I119" s="113"/>
      <c r="J119" s="114">
        <f>J308</f>
        <v>0</v>
      </c>
      <c r="L119" s="111"/>
    </row>
    <row r="120" spans="2:12" s="9" customFormat="1" ht="20.100000000000001" hidden="1" customHeight="1" x14ac:dyDescent="0.2">
      <c r="B120" s="111"/>
      <c r="D120" s="112" t="s">
        <v>1270</v>
      </c>
      <c r="E120" s="113"/>
      <c r="F120" s="113"/>
      <c r="G120" s="113"/>
      <c r="H120" s="113"/>
      <c r="I120" s="113"/>
      <c r="J120" s="114">
        <f>J318</f>
        <v>0</v>
      </c>
      <c r="L120" s="111"/>
    </row>
    <row r="121" spans="2:12" s="9" customFormat="1" ht="20.100000000000001" hidden="1" customHeight="1" x14ac:dyDescent="0.2">
      <c r="B121" s="111"/>
      <c r="D121" s="112" t="s">
        <v>2535</v>
      </c>
      <c r="E121" s="113"/>
      <c r="F121" s="113"/>
      <c r="G121" s="113"/>
      <c r="H121" s="113"/>
      <c r="I121" s="113"/>
      <c r="J121" s="114">
        <f>J322</f>
        <v>0</v>
      </c>
      <c r="L121" s="111"/>
    </row>
    <row r="122" spans="2:12" s="8" customFormat="1" ht="24.95" hidden="1" customHeight="1" x14ac:dyDescent="0.2">
      <c r="B122" s="107"/>
      <c r="D122" s="108" t="s">
        <v>895</v>
      </c>
      <c r="E122" s="109"/>
      <c r="F122" s="109"/>
      <c r="G122" s="109"/>
      <c r="H122" s="109"/>
      <c r="I122" s="109"/>
      <c r="J122" s="110">
        <f>J329</f>
        <v>0</v>
      </c>
      <c r="L122" s="107"/>
    </row>
    <row r="123" spans="2:12" s="9" customFormat="1" ht="20.100000000000001" hidden="1" customHeight="1" x14ac:dyDescent="0.2">
      <c r="B123" s="111"/>
      <c r="D123" s="112" t="s">
        <v>2536</v>
      </c>
      <c r="E123" s="113"/>
      <c r="F123" s="113"/>
      <c r="G123" s="113"/>
      <c r="H123" s="113"/>
      <c r="I123" s="113"/>
      <c r="J123" s="114">
        <f>J330</f>
        <v>0</v>
      </c>
      <c r="L123" s="111"/>
    </row>
    <row r="124" spans="2:12" s="8" customFormat="1" ht="24.95" hidden="1" customHeight="1" x14ac:dyDescent="0.2">
      <c r="B124" s="107"/>
      <c r="D124" s="108" t="s">
        <v>2537</v>
      </c>
      <c r="E124" s="109"/>
      <c r="F124" s="109"/>
      <c r="G124" s="109"/>
      <c r="H124" s="109"/>
      <c r="I124" s="109"/>
      <c r="J124" s="110">
        <f>J332</f>
        <v>0</v>
      </c>
      <c r="L124" s="107"/>
    </row>
    <row r="125" spans="2:12" s="9" customFormat="1" ht="20.100000000000001" hidden="1" customHeight="1" x14ac:dyDescent="0.2">
      <c r="B125" s="111"/>
      <c r="D125" s="112" t="s">
        <v>2538</v>
      </c>
      <c r="E125" s="113"/>
      <c r="F125" s="113"/>
      <c r="G125" s="113"/>
      <c r="H125" s="113"/>
      <c r="I125" s="113"/>
      <c r="J125" s="114">
        <f>J333</f>
        <v>0</v>
      </c>
      <c r="L125" s="111"/>
    </row>
    <row r="126" spans="2:12" s="1" customFormat="1" ht="21.75" hidden="1" customHeight="1" x14ac:dyDescent="0.2">
      <c r="B126" s="25"/>
      <c r="L126" s="25"/>
    </row>
    <row r="127" spans="2:12" s="1" customFormat="1" ht="6.95" hidden="1" customHeight="1" x14ac:dyDescent="0.2"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25"/>
    </row>
    <row r="128" spans="2:12" hidden="1" x14ac:dyDescent="0.2"/>
    <row r="129" spans="2:12" hidden="1" x14ac:dyDescent="0.2"/>
    <row r="130" spans="2:12" hidden="1" x14ac:dyDescent="0.2"/>
    <row r="131" spans="2:12" s="1" customFormat="1" ht="6.95" customHeight="1" x14ac:dyDescent="0.2">
      <c r="B131" s="42"/>
      <c r="C131" s="43"/>
      <c r="D131" s="43"/>
      <c r="E131" s="43"/>
      <c r="F131" s="43"/>
      <c r="G131" s="43"/>
      <c r="H131" s="43"/>
      <c r="I131" s="43"/>
      <c r="J131" s="43"/>
      <c r="K131" s="43"/>
      <c r="L131" s="25"/>
    </row>
    <row r="132" spans="2:12" s="1" customFormat="1" ht="24.95" customHeight="1" x14ac:dyDescent="0.2">
      <c r="B132" s="25"/>
      <c r="C132" s="17" t="s">
        <v>148</v>
      </c>
      <c r="L132" s="25"/>
    </row>
    <row r="133" spans="2:12" s="1" customFormat="1" ht="6.95" customHeight="1" x14ac:dyDescent="0.2">
      <c r="B133" s="25"/>
      <c r="L133" s="25"/>
    </row>
    <row r="134" spans="2:12" s="1" customFormat="1" ht="12" customHeight="1" x14ac:dyDescent="0.2">
      <c r="B134" s="25"/>
      <c r="C134" s="22" t="s">
        <v>13</v>
      </c>
      <c r="L134" s="25"/>
    </row>
    <row r="135" spans="2:12" s="1" customFormat="1" ht="16.5" customHeight="1" x14ac:dyDescent="0.2">
      <c r="B135" s="25"/>
      <c r="E135" s="210" t="str">
        <f>E7</f>
        <v>Bratislava III. OR PZ rekonštrukcia objektu_AKTUALNY</v>
      </c>
      <c r="F135" s="211"/>
      <c r="G135" s="211"/>
      <c r="H135" s="211"/>
      <c r="L135" s="25"/>
    </row>
    <row r="136" spans="2:12" ht="12" customHeight="1" x14ac:dyDescent="0.2">
      <c r="B136" s="16"/>
      <c r="C136" s="22" t="s">
        <v>130</v>
      </c>
      <c r="L136" s="16"/>
    </row>
    <row r="137" spans="2:12" s="1" customFormat="1" ht="23.25" customHeight="1" x14ac:dyDescent="0.2">
      <c r="B137" s="25"/>
      <c r="E137" s="210" t="s">
        <v>2468</v>
      </c>
      <c r="F137" s="209"/>
      <c r="G137" s="209"/>
      <c r="H137" s="209"/>
      <c r="L137" s="25"/>
    </row>
    <row r="138" spans="2:12" s="1" customFormat="1" ht="12" customHeight="1" x14ac:dyDescent="0.2">
      <c r="B138" s="25"/>
      <c r="C138" s="22" t="s">
        <v>132</v>
      </c>
      <c r="L138" s="25"/>
    </row>
    <row r="139" spans="2:12" s="1" customFormat="1" ht="16.5" customHeight="1" x14ac:dyDescent="0.2">
      <c r="B139" s="25"/>
      <c r="E139" s="196" t="str">
        <f>E11</f>
        <v>SO 01.2-N - N -NOVÉ KONŠTRUKCIE</v>
      </c>
      <c r="F139" s="209"/>
      <c r="G139" s="209"/>
      <c r="H139" s="209"/>
      <c r="L139" s="25"/>
    </row>
    <row r="140" spans="2:12" s="1" customFormat="1" ht="6.95" customHeight="1" x14ac:dyDescent="0.2">
      <c r="B140" s="25"/>
      <c r="L140" s="25"/>
    </row>
    <row r="141" spans="2:12" s="1" customFormat="1" ht="12" customHeight="1" x14ac:dyDescent="0.2">
      <c r="B141" s="25"/>
      <c r="C141" s="22" t="s">
        <v>17</v>
      </c>
      <c r="F141" s="20" t="str">
        <f>F14</f>
        <v xml:space="preserve"> </v>
      </c>
      <c r="I141" s="22" t="s">
        <v>19</v>
      </c>
      <c r="J141" s="48">
        <f>IF(J14="","",J14)</f>
        <v>45267</v>
      </c>
      <c r="L141" s="25"/>
    </row>
    <row r="142" spans="2:12" s="1" customFormat="1" ht="6.95" customHeight="1" x14ac:dyDescent="0.2">
      <c r="B142" s="25"/>
      <c r="L142" s="25"/>
    </row>
    <row r="143" spans="2:12" s="1" customFormat="1" ht="15.2" customHeight="1" x14ac:dyDescent="0.2">
      <c r="B143" s="25"/>
      <c r="C143" s="22" t="s">
        <v>20</v>
      </c>
      <c r="F143" s="20" t="str">
        <f>E17</f>
        <v xml:space="preserve"> </v>
      </c>
      <c r="I143" s="22" t="s">
        <v>24</v>
      </c>
      <c r="J143" s="23" t="str">
        <f>E23</f>
        <v xml:space="preserve"> </v>
      </c>
      <c r="L143" s="25"/>
    </row>
    <row r="144" spans="2:12" s="1" customFormat="1" ht="15.2" customHeight="1" x14ac:dyDescent="0.2">
      <c r="B144" s="25"/>
      <c r="C144" s="22" t="s">
        <v>23</v>
      </c>
      <c r="F144" s="20" t="str">
        <f>IF(E20="","",E20)</f>
        <v xml:space="preserve"> </v>
      </c>
      <c r="I144" s="22" t="s">
        <v>26</v>
      </c>
      <c r="J144" s="23" t="str">
        <f>E26</f>
        <v xml:space="preserve"> </v>
      </c>
      <c r="L144" s="25"/>
    </row>
    <row r="145" spans="2:65" s="1" customFormat="1" ht="10.35" customHeight="1" x14ac:dyDescent="0.2">
      <c r="B145" s="25"/>
      <c r="L145" s="25"/>
    </row>
    <row r="146" spans="2:65" s="10" customFormat="1" ht="29.25" customHeight="1" x14ac:dyDescent="0.2">
      <c r="B146" s="115"/>
      <c r="C146" s="116" t="s">
        <v>149</v>
      </c>
      <c r="D146" s="117" t="s">
        <v>53</v>
      </c>
      <c r="E146" s="117" t="s">
        <v>49</v>
      </c>
      <c r="F146" s="117" t="s">
        <v>50</v>
      </c>
      <c r="G146" s="117" t="s">
        <v>150</v>
      </c>
      <c r="H146" s="117" t="s">
        <v>151</v>
      </c>
      <c r="I146" s="117" t="s">
        <v>152</v>
      </c>
      <c r="J146" s="118" t="s">
        <v>136</v>
      </c>
      <c r="K146" s="119" t="s">
        <v>153</v>
      </c>
      <c r="L146" s="115"/>
      <c r="M146" s="55" t="s">
        <v>1</v>
      </c>
      <c r="N146" s="56" t="s">
        <v>32</v>
      </c>
      <c r="O146" s="56" t="s">
        <v>154</v>
      </c>
      <c r="P146" s="56" t="s">
        <v>155</v>
      </c>
      <c r="Q146" s="56" t="s">
        <v>156</v>
      </c>
      <c r="R146" s="56" t="s">
        <v>157</v>
      </c>
      <c r="S146" s="56" t="s">
        <v>158</v>
      </c>
      <c r="T146" s="57" t="s">
        <v>159</v>
      </c>
    </row>
    <row r="147" spans="2:65" s="1" customFormat="1" ht="22.7" customHeight="1" x14ac:dyDescent="0.25">
      <c r="B147" s="25"/>
      <c r="C147" s="60" t="s">
        <v>137</v>
      </c>
      <c r="J147" s="120"/>
      <c r="L147" s="25"/>
      <c r="M147" s="58"/>
      <c r="N147" s="49"/>
      <c r="O147" s="49"/>
      <c r="P147" s="121">
        <f>P148+P208+P329+P332</f>
        <v>0</v>
      </c>
      <c r="Q147" s="49"/>
      <c r="R147" s="121">
        <f>R148+R208+R329+R332</f>
        <v>0</v>
      </c>
      <c r="S147" s="49"/>
      <c r="T147" s="122">
        <f>T148+T208+T329+T332</f>
        <v>0</v>
      </c>
      <c r="AT147" s="13" t="s">
        <v>67</v>
      </c>
      <c r="AU147" s="13" t="s">
        <v>138</v>
      </c>
      <c r="BK147" s="123">
        <f>BK148+BK208+BK329+BK332</f>
        <v>0</v>
      </c>
    </row>
    <row r="148" spans="2:65" s="11" customFormat="1" ht="26.1" customHeight="1" x14ac:dyDescent="0.2">
      <c r="B148" s="124"/>
      <c r="D148" s="125" t="s">
        <v>67</v>
      </c>
      <c r="E148" s="126" t="s">
        <v>160</v>
      </c>
      <c r="F148" s="126" t="s">
        <v>161</v>
      </c>
      <c r="J148" s="127"/>
      <c r="L148" s="124"/>
      <c r="M148" s="128"/>
      <c r="P148" s="129">
        <f>P149+P151+P155+P164+P171+P175+P196+P205</f>
        <v>0</v>
      </c>
      <c r="R148" s="129">
        <f>R149+R151+R155+R164+R171+R175+R196+R205</f>
        <v>0</v>
      </c>
      <c r="T148" s="130">
        <f>T149+T151+T155+T164+T171+T175+T196+T205</f>
        <v>0</v>
      </c>
      <c r="AR148" s="125" t="s">
        <v>75</v>
      </c>
      <c r="AT148" s="131" t="s">
        <v>67</v>
      </c>
      <c r="AU148" s="131" t="s">
        <v>68</v>
      </c>
      <c r="AY148" s="125" t="s">
        <v>162</v>
      </c>
      <c r="BK148" s="132">
        <f>BK149+BK151+BK155+BK164+BK171+BK175+BK196+BK205</f>
        <v>0</v>
      </c>
    </row>
    <row r="149" spans="2:65" s="11" customFormat="1" ht="22.7" customHeight="1" x14ac:dyDescent="0.2">
      <c r="B149" s="124"/>
      <c r="D149" s="125" t="s">
        <v>67</v>
      </c>
      <c r="E149" s="133" t="s">
        <v>75</v>
      </c>
      <c r="F149" s="133" t="s">
        <v>733</v>
      </c>
      <c r="J149" s="134"/>
      <c r="L149" s="124"/>
      <c r="M149" s="128"/>
      <c r="P149" s="129">
        <f>P150</f>
        <v>0</v>
      </c>
      <c r="R149" s="129">
        <f>R150</f>
        <v>0</v>
      </c>
      <c r="T149" s="130">
        <f>T150</f>
        <v>0</v>
      </c>
      <c r="AR149" s="125" t="s">
        <v>75</v>
      </c>
      <c r="AT149" s="131" t="s">
        <v>67</v>
      </c>
      <c r="AU149" s="131" t="s">
        <v>75</v>
      </c>
      <c r="AY149" s="125" t="s">
        <v>162</v>
      </c>
      <c r="BK149" s="132">
        <f>BK150</f>
        <v>0</v>
      </c>
    </row>
    <row r="150" spans="2:65" s="1" customFormat="1" ht="33" customHeight="1" x14ac:dyDescent="0.2">
      <c r="B150" s="135"/>
      <c r="C150" s="136" t="s">
        <v>75</v>
      </c>
      <c r="D150" s="136" t="s">
        <v>164</v>
      </c>
      <c r="E150" s="137" t="s">
        <v>897</v>
      </c>
      <c r="F150" s="138" t="s">
        <v>898</v>
      </c>
      <c r="G150" s="139" t="s">
        <v>341</v>
      </c>
      <c r="H150" s="140">
        <v>16.48</v>
      </c>
      <c r="I150" s="141"/>
      <c r="J150" s="141"/>
      <c r="K150" s="142"/>
      <c r="L150" s="25"/>
      <c r="M150" s="143" t="s">
        <v>1</v>
      </c>
      <c r="N150" s="144" t="s">
        <v>34</v>
      </c>
      <c r="O150" s="145">
        <v>0</v>
      </c>
      <c r="P150" s="145">
        <f>O150*H150</f>
        <v>0</v>
      </c>
      <c r="Q150" s="145">
        <v>0</v>
      </c>
      <c r="R150" s="145">
        <f>Q150*H150</f>
        <v>0</v>
      </c>
      <c r="S150" s="145">
        <v>0</v>
      </c>
      <c r="T150" s="146">
        <f>S150*H150</f>
        <v>0</v>
      </c>
      <c r="AR150" s="147" t="s">
        <v>168</v>
      </c>
      <c r="AT150" s="147" t="s">
        <v>164</v>
      </c>
      <c r="AU150" s="147" t="s">
        <v>81</v>
      </c>
      <c r="AY150" s="13" t="s">
        <v>162</v>
      </c>
      <c r="BE150" s="148">
        <f>IF(N150="základná",J150,0)</f>
        <v>0</v>
      </c>
      <c r="BF150" s="148">
        <f>IF(N150="znížená",J150,0)</f>
        <v>0</v>
      </c>
      <c r="BG150" s="148">
        <f>IF(N150="zákl. prenesená",J150,0)</f>
        <v>0</v>
      </c>
      <c r="BH150" s="148">
        <f>IF(N150="zníž. prenesená",J150,0)</f>
        <v>0</v>
      </c>
      <c r="BI150" s="148">
        <f>IF(N150="nulová",J150,0)</f>
        <v>0</v>
      </c>
      <c r="BJ150" s="13" t="s">
        <v>81</v>
      </c>
      <c r="BK150" s="148">
        <f>ROUND(I150*H150,2)</f>
        <v>0</v>
      </c>
      <c r="BL150" s="13" t="s">
        <v>168</v>
      </c>
      <c r="BM150" s="147" t="s">
        <v>81</v>
      </c>
    </row>
    <row r="151" spans="2:65" s="11" customFormat="1" ht="22.7" customHeight="1" x14ac:dyDescent="0.2">
      <c r="B151" s="124"/>
      <c r="D151" s="125" t="s">
        <v>67</v>
      </c>
      <c r="E151" s="133" t="s">
        <v>81</v>
      </c>
      <c r="F151" s="133" t="s">
        <v>780</v>
      </c>
      <c r="J151" s="134"/>
      <c r="L151" s="124"/>
      <c r="M151" s="128"/>
      <c r="P151" s="129">
        <f>SUM(P152:P154)</f>
        <v>0</v>
      </c>
      <c r="R151" s="129">
        <f>SUM(R152:R154)</f>
        <v>0</v>
      </c>
      <c r="T151" s="130">
        <f>SUM(T152:T154)</f>
        <v>0</v>
      </c>
      <c r="AR151" s="125" t="s">
        <v>75</v>
      </c>
      <c r="AT151" s="131" t="s">
        <v>67</v>
      </c>
      <c r="AU151" s="131" t="s">
        <v>75</v>
      </c>
      <c r="AY151" s="125" t="s">
        <v>162</v>
      </c>
      <c r="BK151" s="132">
        <f>SUM(BK152:BK154)</f>
        <v>0</v>
      </c>
    </row>
    <row r="152" spans="2:65" s="1" customFormat="1" ht="16.5" customHeight="1" x14ac:dyDescent="0.2">
      <c r="B152" s="135"/>
      <c r="C152" s="136" t="s">
        <v>81</v>
      </c>
      <c r="D152" s="136" t="s">
        <v>164</v>
      </c>
      <c r="E152" s="137" t="s">
        <v>2539</v>
      </c>
      <c r="F152" s="138" t="s">
        <v>2540</v>
      </c>
      <c r="G152" s="139" t="s">
        <v>341</v>
      </c>
      <c r="H152" s="140">
        <v>4.55</v>
      </c>
      <c r="I152" s="141"/>
      <c r="J152" s="141"/>
      <c r="K152" s="142"/>
      <c r="L152" s="25"/>
      <c r="M152" s="143" t="s">
        <v>1</v>
      </c>
      <c r="N152" s="144" t="s">
        <v>34</v>
      </c>
      <c r="O152" s="145">
        <v>0</v>
      </c>
      <c r="P152" s="145">
        <f>O152*H152</f>
        <v>0</v>
      </c>
      <c r="Q152" s="145">
        <v>0</v>
      </c>
      <c r="R152" s="145">
        <f>Q152*H152</f>
        <v>0</v>
      </c>
      <c r="S152" s="145">
        <v>0</v>
      </c>
      <c r="T152" s="146">
        <f>S152*H152</f>
        <v>0</v>
      </c>
      <c r="AR152" s="147" t="s">
        <v>168</v>
      </c>
      <c r="AT152" s="147" t="s">
        <v>164</v>
      </c>
      <c r="AU152" s="147" t="s">
        <v>81</v>
      </c>
      <c r="AY152" s="13" t="s">
        <v>162</v>
      </c>
      <c r="BE152" s="148">
        <f>IF(N152="základná",J152,0)</f>
        <v>0</v>
      </c>
      <c r="BF152" s="148">
        <f>IF(N152="znížená",J152,0)</f>
        <v>0</v>
      </c>
      <c r="BG152" s="148">
        <f>IF(N152="zákl. prenesená",J152,0)</f>
        <v>0</v>
      </c>
      <c r="BH152" s="148">
        <f>IF(N152="zníž. prenesená",J152,0)</f>
        <v>0</v>
      </c>
      <c r="BI152" s="148">
        <f>IF(N152="nulová",J152,0)</f>
        <v>0</v>
      </c>
      <c r="BJ152" s="13" t="s">
        <v>81</v>
      </c>
      <c r="BK152" s="148">
        <f>ROUND(I152*H152,2)</f>
        <v>0</v>
      </c>
      <c r="BL152" s="13" t="s">
        <v>168</v>
      </c>
      <c r="BM152" s="147" t="s">
        <v>168</v>
      </c>
    </row>
    <row r="153" spans="2:65" s="1" customFormat="1" ht="16.5" customHeight="1" x14ac:dyDescent="0.2">
      <c r="B153" s="135"/>
      <c r="C153" s="136" t="s">
        <v>94</v>
      </c>
      <c r="D153" s="136" t="s">
        <v>164</v>
      </c>
      <c r="E153" s="137" t="s">
        <v>2541</v>
      </c>
      <c r="F153" s="138" t="s">
        <v>2542</v>
      </c>
      <c r="G153" s="139" t="s">
        <v>218</v>
      </c>
      <c r="H153" s="140">
        <v>50.5</v>
      </c>
      <c r="I153" s="141"/>
      <c r="J153" s="141"/>
      <c r="K153" s="142"/>
      <c r="L153" s="25"/>
      <c r="M153" s="143" t="s">
        <v>1</v>
      </c>
      <c r="N153" s="144" t="s">
        <v>34</v>
      </c>
      <c r="O153" s="145">
        <v>0</v>
      </c>
      <c r="P153" s="145">
        <f>O153*H153</f>
        <v>0</v>
      </c>
      <c r="Q153" s="145">
        <v>0</v>
      </c>
      <c r="R153" s="145">
        <f>Q153*H153</f>
        <v>0</v>
      </c>
      <c r="S153" s="145">
        <v>0</v>
      </c>
      <c r="T153" s="146">
        <f>S153*H153</f>
        <v>0</v>
      </c>
      <c r="AR153" s="147" t="s">
        <v>168</v>
      </c>
      <c r="AT153" s="147" t="s">
        <v>164</v>
      </c>
      <c r="AU153" s="147" t="s">
        <v>81</v>
      </c>
      <c r="AY153" s="13" t="s">
        <v>162</v>
      </c>
      <c r="BE153" s="148">
        <f>IF(N153="základná",J153,0)</f>
        <v>0</v>
      </c>
      <c r="BF153" s="148">
        <f>IF(N153="znížená",J153,0)</f>
        <v>0</v>
      </c>
      <c r="BG153" s="148">
        <f>IF(N153="zákl. prenesená",J153,0)</f>
        <v>0</v>
      </c>
      <c r="BH153" s="148">
        <f>IF(N153="zníž. prenesená",J153,0)</f>
        <v>0</v>
      </c>
      <c r="BI153" s="148">
        <f>IF(N153="nulová",J153,0)</f>
        <v>0</v>
      </c>
      <c r="BJ153" s="13" t="s">
        <v>81</v>
      </c>
      <c r="BK153" s="148">
        <f>ROUND(I153*H153,2)</f>
        <v>0</v>
      </c>
      <c r="BL153" s="13" t="s">
        <v>168</v>
      </c>
      <c r="BM153" s="147" t="s">
        <v>169</v>
      </c>
    </row>
    <row r="154" spans="2:65" s="1" customFormat="1" ht="33" customHeight="1" x14ac:dyDescent="0.2">
      <c r="B154" s="135"/>
      <c r="C154" s="136" t="s">
        <v>168</v>
      </c>
      <c r="D154" s="136" t="s">
        <v>164</v>
      </c>
      <c r="E154" s="137" t="s">
        <v>2543</v>
      </c>
      <c r="F154" s="138" t="s">
        <v>2544</v>
      </c>
      <c r="G154" s="139" t="s">
        <v>167</v>
      </c>
      <c r="H154" s="140">
        <v>164.8</v>
      </c>
      <c r="I154" s="141"/>
      <c r="J154" s="141"/>
      <c r="K154" s="142"/>
      <c r="L154" s="25"/>
      <c r="M154" s="143" t="s">
        <v>1</v>
      </c>
      <c r="N154" s="144" t="s">
        <v>34</v>
      </c>
      <c r="O154" s="145">
        <v>0</v>
      </c>
      <c r="P154" s="145">
        <f>O154*H154</f>
        <v>0</v>
      </c>
      <c r="Q154" s="145">
        <v>0</v>
      </c>
      <c r="R154" s="145">
        <f>Q154*H154</f>
        <v>0</v>
      </c>
      <c r="S154" s="145">
        <v>0</v>
      </c>
      <c r="T154" s="146">
        <f>S154*H154</f>
        <v>0</v>
      </c>
      <c r="AR154" s="147" t="s">
        <v>168</v>
      </c>
      <c r="AT154" s="147" t="s">
        <v>164</v>
      </c>
      <c r="AU154" s="147" t="s">
        <v>81</v>
      </c>
      <c r="AY154" s="13" t="s">
        <v>162</v>
      </c>
      <c r="BE154" s="148">
        <f>IF(N154="základná",J154,0)</f>
        <v>0</v>
      </c>
      <c r="BF154" s="148">
        <f>IF(N154="znížená",J154,0)</f>
        <v>0</v>
      </c>
      <c r="BG154" s="148">
        <f>IF(N154="zákl. prenesená",J154,0)</f>
        <v>0</v>
      </c>
      <c r="BH154" s="148">
        <f>IF(N154="zníž. prenesená",J154,0)</f>
        <v>0</v>
      </c>
      <c r="BI154" s="148">
        <f>IF(N154="nulová",J154,0)</f>
        <v>0</v>
      </c>
      <c r="BJ154" s="13" t="s">
        <v>81</v>
      </c>
      <c r="BK154" s="148">
        <f>ROUND(I154*H154,2)</f>
        <v>0</v>
      </c>
      <c r="BL154" s="13" t="s">
        <v>168</v>
      </c>
      <c r="BM154" s="147" t="s">
        <v>177</v>
      </c>
    </row>
    <row r="155" spans="2:65" s="11" customFormat="1" ht="22.7" customHeight="1" x14ac:dyDescent="0.2">
      <c r="B155" s="124"/>
      <c r="D155" s="125" t="s">
        <v>67</v>
      </c>
      <c r="E155" s="133" t="s">
        <v>94</v>
      </c>
      <c r="F155" s="133" t="s">
        <v>163</v>
      </c>
      <c r="J155" s="134"/>
      <c r="L155" s="124"/>
      <c r="M155" s="128"/>
      <c r="P155" s="129">
        <f>SUM(P156:P163)</f>
        <v>0</v>
      </c>
      <c r="R155" s="129">
        <f>SUM(R156:R163)</f>
        <v>0</v>
      </c>
      <c r="T155" s="130">
        <f>SUM(T156:T163)</f>
        <v>0</v>
      </c>
      <c r="AR155" s="125" t="s">
        <v>75</v>
      </c>
      <c r="AT155" s="131" t="s">
        <v>67</v>
      </c>
      <c r="AU155" s="131" t="s">
        <v>75</v>
      </c>
      <c r="AY155" s="125" t="s">
        <v>162</v>
      </c>
      <c r="BK155" s="132">
        <f>SUM(BK156:BK163)</f>
        <v>0</v>
      </c>
    </row>
    <row r="156" spans="2:65" s="1" customFormat="1" ht="24.2" customHeight="1" x14ac:dyDescent="0.2">
      <c r="B156" s="135"/>
      <c r="C156" s="136" t="s">
        <v>178</v>
      </c>
      <c r="D156" s="136" t="s">
        <v>164</v>
      </c>
      <c r="E156" s="137" t="s">
        <v>2545</v>
      </c>
      <c r="F156" s="138" t="s">
        <v>2546</v>
      </c>
      <c r="G156" s="139" t="s">
        <v>266</v>
      </c>
      <c r="H156" s="140">
        <v>22</v>
      </c>
      <c r="I156" s="141"/>
      <c r="J156" s="141"/>
      <c r="K156" s="142"/>
      <c r="L156" s="25"/>
      <c r="M156" s="143" t="s">
        <v>1</v>
      </c>
      <c r="N156" s="144" t="s">
        <v>34</v>
      </c>
      <c r="O156" s="145">
        <v>0</v>
      </c>
      <c r="P156" s="145">
        <f t="shared" ref="P156:P163" si="0">O156*H156</f>
        <v>0</v>
      </c>
      <c r="Q156" s="145">
        <v>0</v>
      </c>
      <c r="R156" s="145">
        <f t="shared" ref="R156:R163" si="1">Q156*H156</f>
        <v>0</v>
      </c>
      <c r="S156" s="145">
        <v>0</v>
      </c>
      <c r="T156" s="146">
        <f t="shared" ref="T156:T163" si="2">S156*H156</f>
        <v>0</v>
      </c>
      <c r="AR156" s="147" t="s">
        <v>168</v>
      </c>
      <c r="AT156" s="147" t="s">
        <v>164</v>
      </c>
      <c r="AU156" s="147" t="s">
        <v>81</v>
      </c>
      <c r="AY156" s="13" t="s">
        <v>162</v>
      </c>
      <c r="BE156" s="148">
        <f t="shared" ref="BE156:BE163" si="3">IF(N156="základná",J156,0)</f>
        <v>0</v>
      </c>
      <c r="BF156" s="148">
        <f t="shared" ref="BF156:BF163" si="4">IF(N156="znížená",J156,0)</f>
        <v>0</v>
      </c>
      <c r="BG156" s="148">
        <f t="shared" ref="BG156:BG163" si="5">IF(N156="zákl. prenesená",J156,0)</f>
        <v>0</v>
      </c>
      <c r="BH156" s="148">
        <f t="shared" ref="BH156:BH163" si="6">IF(N156="zníž. prenesená",J156,0)</f>
        <v>0</v>
      </c>
      <c r="BI156" s="148">
        <f t="shared" ref="BI156:BI163" si="7">IF(N156="nulová",J156,0)</f>
        <v>0</v>
      </c>
      <c r="BJ156" s="13" t="s">
        <v>81</v>
      </c>
      <c r="BK156" s="148">
        <f t="shared" ref="BK156:BK163" si="8">ROUND(I156*H156,2)</f>
        <v>0</v>
      </c>
      <c r="BL156" s="13" t="s">
        <v>168</v>
      </c>
      <c r="BM156" s="147" t="s">
        <v>181</v>
      </c>
    </row>
    <row r="157" spans="2:65" s="1" customFormat="1" ht="21.75" customHeight="1" x14ac:dyDescent="0.2">
      <c r="B157" s="135"/>
      <c r="C157" s="149" t="s">
        <v>169</v>
      </c>
      <c r="D157" s="149" t="s">
        <v>268</v>
      </c>
      <c r="E157" s="150" t="s">
        <v>2547</v>
      </c>
      <c r="F157" s="151" t="s">
        <v>2548</v>
      </c>
      <c r="G157" s="152" t="s">
        <v>266</v>
      </c>
      <c r="H157" s="153">
        <v>20</v>
      </c>
      <c r="I157" s="154"/>
      <c r="J157" s="154"/>
      <c r="K157" s="155"/>
      <c r="L157" s="156"/>
      <c r="M157" s="157" t="s">
        <v>1</v>
      </c>
      <c r="N157" s="158" t="s">
        <v>34</v>
      </c>
      <c r="O157" s="145">
        <v>0</v>
      </c>
      <c r="P157" s="145">
        <f t="shared" si="0"/>
        <v>0</v>
      </c>
      <c r="Q157" s="145">
        <v>0</v>
      </c>
      <c r="R157" s="145">
        <f t="shared" si="1"/>
        <v>0</v>
      </c>
      <c r="S157" s="145">
        <v>0</v>
      </c>
      <c r="T157" s="146">
        <f t="shared" si="2"/>
        <v>0</v>
      </c>
      <c r="AR157" s="147" t="s">
        <v>177</v>
      </c>
      <c r="AT157" s="147" t="s">
        <v>268</v>
      </c>
      <c r="AU157" s="147" t="s">
        <v>81</v>
      </c>
      <c r="AY157" s="13" t="s">
        <v>162</v>
      </c>
      <c r="BE157" s="148">
        <f t="shared" si="3"/>
        <v>0</v>
      </c>
      <c r="BF157" s="148">
        <f t="shared" si="4"/>
        <v>0</v>
      </c>
      <c r="BG157" s="148">
        <f t="shared" si="5"/>
        <v>0</v>
      </c>
      <c r="BH157" s="148">
        <f t="shared" si="6"/>
        <v>0</v>
      </c>
      <c r="BI157" s="148">
        <f t="shared" si="7"/>
        <v>0</v>
      </c>
      <c r="BJ157" s="13" t="s">
        <v>81</v>
      </c>
      <c r="BK157" s="148">
        <f t="shared" si="8"/>
        <v>0</v>
      </c>
      <c r="BL157" s="13" t="s">
        <v>168</v>
      </c>
      <c r="BM157" s="147" t="s">
        <v>184</v>
      </c>
    </row>
    <row r="158" spans="2:65" s="1" customFormat="1" ht="21.75" customHeight="1" x14ac:dyDescent="0.2">
      <c r="B158" s="135"/>
      <c r="C158" s="149" t="s">
        <v>185</v>
      </c>
      <c r="D158" s="149" t="s">
        <v>268</v>
      </c>
      <c r="E158" s="150" t="s">
        <v>2549</v>
      </c>
      <c r="F158" s="151" t="s">
        <v>2550</v>
      </c>
      <c r="G158" s="152" t="s">
        <v>266</v>
      </c>
      <c r="H158" s="153">
        <v>2</v>
      </c>
      <c r="I158" s="154"/>
      <c r="J158" s="154"/>
      <c r="K158" s="155"/>
      <c r="L158" s="156"/>
      <c r="M158" s="157" t="s">
        <v>1</v>
      </c>
      <c r="N158" s="158" t="s">
        <v>34</v>
      </c>
      <c r="O158" s="145">
        <v>0</v>
      </c>
      <c r="P158" s="145">
        <f t="shared" si="0"/>
        <v>0</v>
      </c>
      <c r="Q158" s="145">
        <v>0</v>
      </c>
      <c r="R158" s="145">
        <f t="shared" si="1"/>
        <v>0</v>
      </c>
      <c r="S158" s="145">
        <v>0</v>
      </c>
      <c r="T158" s="146">
        <f t="shared" si="2"/>
        <v>0</v>
      </c>
      <c r="AR158" s="147" t="s">
        <v>177</v>
      </c>
      <c r="AT158" s="147" t="s">
        <v>268</v>
      </c>
      <c r="AU158" s="147" t="s">
        <v>81</v>
      </c>
      <c r="AY158" s="13" t="s">
        <v>162</v>
      </c>
      <c r="BE158" s="148">
        <f t="shared" si="3"/>
        <v>0</v>
      </c>
      <c r="BF158" s="148">
        <f t="shared" si="4"/>
        <v>0</v>
      </c>
      <c r="BG158" s="148">
        <f t="shared" si="5"/>
        <v>0</v>
      </c>
      <c r="BH158" s="148">
        <f t="shared" si="6"/>
        <v>0</v>
      </c>
      <c r="BI158" s="148">
        <f t="shared" si="7"/>
        <v>0</v>
      </c>
      <c r="BJ158" s="13" t="s">
        <v>81</v>
      </c>
      <c r="BK158" s="148">
        <f t="shared" si="8"/>
        <v>0</v>
      </c>
      <c r="BL158" s="13" t="s">
        <v>168</v>
      </c>
      <c r="BM158" s="147" t="s">
        <v>188</v>
      </c>
    </row>
    <row r="159" spans="2:65" s="1" customFormat="1" ht="24.2" customHeight="1" x14ac:dyDescent="0.2">
      <c r="B159" s="135"/>
      <c r="C159" s="136" t="s">
        <v>177</v>
      </c>
      <c r="D159" s="136" t="s">
        <v>164</v>
      </c>
      <c r="E159" s="137" t="s">
        <v>903</v>
      </c>
      <c r="F159" s="138" t="s">
        <v>904</v>
      </c>
      <c r="G159" s="139" t="s">
        <v>266</v>
      </c>
      <c r="H159" s="140">
        <v>2</v>
      </c>
      <c r="I159" s="141"/>
      <c r="J159" s="141"/>
      <c r="K159" s="142"/>
      <c r="L159" s="25"/>
      <c r="M159" s="143" t="s">
        <v>1</v>
      </c>
      <c r="N159" s="144" t="s">
        <v>34</v>
      </c>
      <c r="O159" s="145">
        <v>0</v>
      </c>
      <c r="P159" s="145">
        <f t="shared" si="0"/>
        <v>0</v>
      </c>
      <c r="Q159" s="145">
        <v>0</v>
      </c>
      <c r="R159" s="145">
        <f t="shared" si="1"/>
        <v>0</v>
      </c>
      <c r="S159" s="145">
        <v>0</v>
      </c>
      <c r="T159" s="146">
        <f t="shared" si="2"/>
        <v>0</v>
      </c>
      <c r="AR159" s="147" t="s">
        <v>168</v>
      </c>
      <c r="AT159" s="147" t="s">
        <v>164</v>
      </c>
      <c r="AU159" s="147" t="s">
        <v>81</v>
      </c>
      <c r="AY159" s="13" t="s">
        <v>162</v>
      </c>
      <c r="BE159" s="148">
        <f t="shared" si="3"/>
        <v>0</v>
      </c>
      <c r="BF159" s="148">
        <f t="shared" si="4"/>
        <v>0</v>
      </c>
      <c r="BG159" s="148">
        <f t="shared" si="5"/>
        <v>0</v>
      </c>
      <c r="BH159" s="148">
        <f t="shared" si="6"/>
        <v>0</v>
      </c>
      <c r="BI159" s="148">
        <f t="shared" si="7"/>
        <v>0</v>
      </c>
      <c r="BJ159" s="13" t="s">
        <v>81</v>
      </c>
      <c r="BK159" s="148">
        <f t="shared" si="8"/>
        <v>0</v>
      </c>
      <c r="BL159" s="13" t="s">
        <v>168</v>
      </c>
      <c r="BM159" s="147" t="s">
        <v>191</v>
      </c>
    </row>
    <row r="160" spans="2:65" s="1" customFormat="1" ht="21.75" customHeight="1" x14ac:dyDescent="0.2">
      <c r="B160" s="135"/>
      <c r="C160" s="149" t="s">
        <v>192</v>
      </c>
      <c r="D160" s="149" t="s">
        <v>268</v>
      </c>
      <c r="E160" s="150" t="s">
        <v>2551</v>
      </c>
      <c r="F160" s="151" t="s">
        <v>2552</v>
      </c>
      <c r="G160" s="152" t="s">
        <v>266</v>
      </c>
      <c r="H160" s="153">
        <v>2</v>
      </c>
      <c r="I160" s="154"/>
      <c r="J160" s="154"/>
      <c r="K160" s="155"/>
      <c r="L160" s="156"/>
      <c r="M160" s="157" t="s">
        <v>1</v>
      </c>
      <c r="N160" s="158" t="s">
        <v>34</v>
      </c>
      <c r="O160" s="145">
        <v>0</v>
      </c>
      <c r="P160" s="145">
        <f t="shared" si="0"/>
        <v>0</v>
      </c>
      <c r="Q160" s="145">
        <v>0</v>
      </c>
      <c r="R160" s="145">
        <f t="shared" si="1"/>
        <v>0</v>
      </c>
      <c r="S160" s="145">
        <v>0</v>
      </c>
      <c r="T160" s="146">
        <f t="shared" si="2"/>
        <v>0</v>
      </c>
      <c r="AR160" s="147" t="s">
        <v>177</v>
      </c>
      <c r="AT160" s="147" t="s">
        <v>268</v>
      </c>
      <c r="AU160" s="147" t="s">
        <v>81</v>
      </c>
      <c r="AY160" s="13" t="s">
        <v>162</v>
      </c>
      <c r="BE160" s="148">
        <f t="shared" si="3"/>
        <v>0</v>
      </c>
      <c r="BF160" s="148">
        <f t="shared" si="4"/>
        <v>0</v>
      </c>
      <c r="BG160" s="148">
        <f t="shared" si="5"/>
        <v>0</v>
      </c>
      <c r="BH160" s="148">
        <f t="shared" si="6"/>
        <v>0</v>
      </c>
      <c r="BI160" s="148">
        <f t="shared" si="7"/>
        <v>0</v>
      </c>
      <c r="BJ160" s="13" t="s">
        <v>81</v>
      </c>
      <c r="BK160" s="148">
        <f t="shared" si="8"/>
        <v>0</v>
      </c>
      <c r="BL160" s="13" t="s">
        <v>168</v>
      </c>
      <c r="BM160" s="147" t="s">
        <v>195</v>
      </c>
    </row>
    <row r="161" spans="2:65" s="1" customFormat="1" ht="33" customHeight="1" x14ac:dyDescent="0.2">
      <c r="B161" s="135"/>
      <c r="C161" s="136" t="s">
        <v>181</v>
      </c>
      <c r="D161" s="136" t="s">
        <v>164</v>
      </c>
      <c r="E161" s="137" t="s">
        <v>2553</v>
      </c>
      <c r="F161" s="138" t="s">
        <v>2554</v>
      </c>
      <c r="G161" s="139" t="s">
        <v>167</v>
      </c>
      <c r="H161" s="140">
        <v>28.21</v>
      </c>
      <c r="I161" s="141"/>
      <c r="J161" s="141"/>
      <c r="K161" s="142"/>
      <c r="L161" s="25"/>
      <c r="M161" s="143" t="s">
        <v>1</v>
      </c>
      <c r="N161" s="144" t="s">
        <v>34</v>
      </c>
      <c r="O161" s="145">
        <v>0</v>
      </c>
      <c r="P161" s="145">
        <f t="shared" si="0"/>
        <v>0</v>
      </c>
      <c r="Q161" s="145">
        <v>0</v>
      </c>
      <c r="R161" s="145">
        <f t="shared" si="1"/>
        <v>0</v>
      </c>
      <c r="S161" s="145">
        <v>0</v>
      </c>
      <c r="T161" s="146">
        <f t="shared" si="2"/>
        <v>0</v>
      </c>
      <c r="AR161" s="147" t="s">
        <v>168</v>
      </c>
      <c r="AT161" s="147" t="s">
        <v>164</v>
      </c>
      <c r="AU161" s="147" t="s">
        <v>81</v>
      </c>
      <c r="AY161" s="13" t="s">
        <v>162</v>
      </c>
      <c r="BE161" s="148">
        <f t="shared" si="3"/>
        <v>0</v>
      </c>
      <c r="BF161" s="148">
        <f t="shared" si="4"/>
        <v>0</v>
      </c>
      <c r="BG161" s="148">
        <f t="shared" si="5"/>
        <v>0</v>
      </c>
      <c r="BH161" s="148">
        <f t="shared" si="6"/>
        <v>0</v>
      </c>
      <c r="BI161" s="148">
        <f t="shared" si="7"/>
        <v>0</v>
      </c>
      <c r="BJ161" s="13" t="s">
        <v>81</v>
      </c>
      <c r="BK161" s="148">
        <f t="shared" si="8"/>
        <v>0</v>
      </c>
      <c r="BL161" s="13" t="s">
        <v>168</v>
      </c>
      <c r="BM161" s="147" t="s">
        <v>7</v>
      </c>
    </row>
    <row r="162" spans="2:65" s="1" customFormat="1" ht="33" customHeight="1" x14ac:dyDescent="0.2">
      <c r="B162" s="135"/>
      <c r="C162" s="136" t="s">
        <v>198</v>
      </c>
      <c r="D162" s="136" t="s">
        <v>164</v>
      </c>
      <c r="E162" s="137" t="s">
        <v>2555</v>
      </c>
      <c r="F162" s="138" t="s">
        <v>2556</v>
      </c>
      <c r="G162" s="139" t="s">
        <v>167</v>
      </c>
      <c r="H162" s="140">
        <v>328.88</v>
      </c>
      <c r="I162" s="141"/>
      <c r="J162" s="141"/>
      <c r="K162" s="142"/>
      <c r="L162" s="25"/>
      <c r="M162" s="143" t="s">
        <v>1</v>
      </c>
      <c r="N162" s="144" t="s">
        <v>34</v>
      </c>
      <c r="O162" s="145">
        <v>0</v>
      </c>
      <c r="P162" s="145">
        <f t="shared" si="0"/>
        <v>0</v>
      </c>
      <c r="Q162" s="145">
        <v>0</v>
      </c>
      <c r="R162" s="145">
        <f t="shared" si="1"/>
        <v>0</v>
      </c>
      <c r="S162" s="145">
        <v>0</v>
      </c>
      <c r="T162" s="146">
        <f t="shared" si="2"/>
        <v>0</v>
      </c>
      <c r="AR162" s="147" t="s">
        <v>168</v>
      </c>
      <c r="AT162" s="147" t="s">
        <v>164</v>
      </c>
      <c r="AU162" s="147" t="s">
        <v>81</v>
      </c>
      <c r="AY162" s="13" t="s">
        <v>162</v>
      </c>
      <c r="BE162" s="148">
        <f t="shared" si="3"/>
        <v>0</v>
      </c>
      <c r="BF162" s="148">
        <f t="shared" si="4"/>
        <v>0</v>
      </c>
      <c r="BG162" s="148">
        <f t="shared" si="5"/>
        <v>0</v>
      </c>
      <c r="BH162" s="148">
        <f t="shared" si="6"/>
        <v>0</v>
      </c>
      <c r="BI162" s="148">
        <f t="shared" si="7"/>
        <v>0</v>
      </c>
      <c r="BJ162" s="13" t="s">
        <v>81</v>
      </c>
      <c r="BK162" s="148">
        <f t="shared" si="8"/>
        <v>0</v>
      </c>
      <c r="BL162" s="13" t="s">
        <v>168</v>
      </c>
      <c r="BM162" s="147" t="s">
        <v>201</v>
      </c>
    </row>
    <row r="163" spans="2:65" s="1" customFormat="1" ht="24.2" customHeight="1" x14ac:dyDescent="0.2">
      <c r="B163" s="135"/>
      <c r="C163" s="136" t="s">
        <v>184</v>
      </c>
      <c r="D163" s="136" t="s">
        <v>164</v>
      </c>
      <c r="E163" s="137" t="s">
        <v>2557</v>
      </c>
      <c r="F163" s="138" t="s">
        <v>2558</v>
      </c>
      <c r="G163" s="139" t="s">
        <v>218</v>
      </c>
      <c r="H163" s="140">
        <v>115.65</v>
      </c>
      <c r="I163" s="141"/>
      <c r="J163" s="141"/>
      <c r="K163" s="142"/>
      <c r="L163" s="25"/>
      <c r="M163" s="143" t="s">
        <v>1</v>
      </c>
      <c r="N163" s="144" t="s">
        <v>34</v>
      </c>
      <c r="O163" s="145">
        <v>0</v>
      </c>
      <c r="P163" s="145">
        <f t="shared" si="0"/>
        <v>0</v>
      </c>
      <c r="Q163" s="145">
        <v>0</v>
      </c>
      <c r="R163" s="145">
        <f t="shared" si="1"/>
        <v>0</v>
      </c>
      <c r="S163" s="145">
        <v>0</v>
      </c>
      <c r="T163" s="146">
        <f t="shared" si="2"/>
        <v>0</v>
      </c>
      <c r="AR163" s="147" t="s">
        <v>168</v>
      </c>
      <c r="AT163" s="147" t="s">
        <v>164</v>
      </c>
      <c r="AU163" s="147" t="s">
        <v>81</v>
      </c>
      <c r="AY163" s="13" t="s">
        <v>162</v>
      </c>
      <c r="BE163" s="148">
        <f t="shared" si="3"/>
        <v>0</v>
      </c>
      <c r="BF163" s="148">
        <f t="shared" si="4"/>
        <v>0</v>
      </c>
      <c r="BG163" s="148">
        <f t="shared" si="5"/>
        <v>0</v>
      </c>
      <c r="BH163" s="148">
        <f t="shared" si="6"/>
        <v>0</v>
      </c>
      <c r="BI163" s="148">
        <f t="shared" si="7"/>
        <v>0</v>
      </c>
      <c r="BJ163" s="13" t="s">
        <v>81</v>
      </c>
      <c r="BK163" s="148">
        <f t="shared" si="8"/>
        <v>0</v>
      </c>
      <c r="BL163" s="13" t="s">
        <v>168</v>
      </c>
      <c r="BM163" s="147" t="s">
        <v>204</v>
      </c>
    </row>
    <row r="164" spans="2:65" s="11" customFormat="1" ht="22.7" customHeight="1" x14ac:dyDescent="0.2">
      <c r="B164" s="124"/>
      <c r="D164" s="125" t="s">
        <v>67</v>
      </c>
      <c r="E164" s="133" t="s">
        <v>168</v>
      </c>
      <c r="F164" s="133" t="s">
        <v>911</v>
      </c>
      <c r="J164" s="134"/>
      <c r="L164" s="124"/>
      <c r="M164" s="128"/>
      <c r="P164" s="129">
        <f>SUM(P165:P170)</f>
        <v>0</v>
      </c>
      <c r="R164" s="129">
        <f>SUM(R165:R170)</f>
        <v>0</v>
      </c>
      <c r="T164" s="130">
        <f>SUM(T165:T170)</f>
        <v>0</v>
      </c>
      <c r="AR164" s="125" t="s">
        <v>75</v>
      </c>
      <c r="AT164" s="131" t="s">
        <v>67</v>
      </c>
      <c r="AU164" s="131" t="s">
        <v>75</v>
      </c>
      <c r="AY164" s="125" t="s">
        <v>162</v>
      </c>
      <c r="BK164" s="132">
        <f>SUM(BK165:BK170)</f>
        <v>0</v>
      </c>
    </row>
    <row r="165" spans="2:65" s="1" customFormat="1" ht="24.2" customHeight="1" x14ac:dyDescent="0.2">
      <c r="B165" s="135"/>
      <c r="C165" s="136" t="s">
        <v>205</v>
      </c>
      <c r="D165" s="136" t="s">
        <v>164</v>
      </c>
      <c r="E165" s="137" t="s">
        <v>2559</v>
      </c>
      <c r="F165" s="138" t="s">
        <v>2560</v>
      </c>
      <c r="G165" s="139" t="s">
        <v>341</v>
      </c>
      <c r="H165" s="140">
        <v>0.32</v>
      </c>
      <c r="I165" s="141"/>
      <c r="J165" s="141"/>
      <c r="K165" s="142"/>
      <c r="L165" s="25"/>
      <c r="M165" s="143" t="s">
        <v>1</v>
      </c>
      <c r="N165" s="144" t="s">
        <v>34</v>
      </c>
      <c r="O165" s="145">
        <v>0</v>
      </c>
      <c r="P165" s="145">
        <f t="shared" ref="P165:P170" si="9">O165*H165</f>
        <v>0</v>
      </c>
      <c r="Q165" s="145">
        <v>0</v>
      </c>
      <c r="R165" s="145">
        <f t="shared" ref="R165:R170" si="10">Q165*H165</f>
        <v>0</v>
      </c>
      <c r="S165" s="145">
        <v>0</v>
      </c>
      <c r="T165" s="146">
        <f t="shared" ref="T165:T170" si="11">S165*H165</f>
        <v>0</v>
      </c>
      <c r="AR165" s="147" t="s">
        <v>168</v>
      </c>
      <c r="AT165" s="147" t="s">
        <v>164</v>
      </c>
      <c r="AU165" s="147" t="s">
        <v>81</v>
      </c>
      <c r="AY165" s="13" t="s">
        <v>162</v>
      </c>
      <c r="BE165" s="148">
        <f t="shared" ref="BE165:BE170" si="12">IF(N165="základná",J165,0)</f>
        <v>0</v>
      </c>
      <c r="BF165" s="148">
        <f t="shared" ref="BF165:BF170" si="13">IF(N165="znížená",J165,0)</f>
        <v>0</v>
      </c>
      <c r="BG165" s="148">
        <f t="shared" ref="BG165:BG170" si="14">IF(N165="zákl. prenesená",J165,0)</f>
        <v>0</v>
      </c>
      <c r="BH165" s="148">
        <f t="shared" ref="BH165:BH170" si="15">IF(N165="zníž. prenesená",J165,0)</f>
        <v>0</v>
      </c>
      <c r="BI165" s="148">
        <f t="shared" ref="BI165:BI170" si="16">IF(N165="nulová",J165,0)</f>
        <v>0</v>
      </c>
      <c r="BJ165" s="13" t="s">
        <v>81</v>
      </c>
      <c r="BK165" s="148">
        <f t="shared" ref="BK165:BK170" si="17">ROUND(I165*H165,2)</f>
        <v>0</v>
      </c>
      <c r="BL165" s="13" t="s">
        <v>168</v>
      </c>
      <c r="BM165" s="147" t="s">
        <v>208</v>
      </c>
    </row>
    <row r="166" spans="2:65" s="1" customFormat="1" ht="24.2" customHeight="1" x14ac:dyDescent="0.2">
      <c r="B166" s="135"/>
      <c r="C166" s="149" t="s">
        <v>188</v>
      </c>
      <c r="D166" s="149" t="s">
        <v>268</v>
      </c>
      <c r="E166" s="150" t="s">
        <v>2561</v>
      </c>
      <c r="F166" s="151" t="s">
        <v>2562</v>
      </c>
      <c r="G166" s="152" t="s">
        <v>341</v>
      </c>
      <c r="H166" s="153">
        <v>0.32</v>
      </c>
      <c r="I166" s="154"/>
      <c r="J166" s="154"/>
      <c r="K166" s="155"/>
      <c r="L166" s="156"/>
      <c r="M166" s="157" t="s">
        <v>1</v>
      </c>
      <c r="N166" s="158" t="s">
        <v>34</v>
      </c>
      <c r="O166" s="145">
        <v>0</v>
      </c>
      <c r="P166" s="145">
        <f t="shared" si="9"/>
        <v>0</v>
      </c>
      <c r="Q166" s="145">
        <v>0</v>
      </c>
      <c r="R166" s="145">
        <f t="shared" si="10"/>
        <v>0</v>
      </c>
      <c r="S166" s="145">
        <v>0</v>
      </c>
      <c r="T166" s="146">
        <f t="shared" si="11"/>
        <v>0</v>
      </c>
      <c r="AR166" s="147" t="s">
        <v>177</v>
      </c>
      <c r="AT166" s="147" t="s">
        <v>268</v>
      </c>
      <c r="AU166" s="147" t="s">
        <v>81</v>
      </c>
      <c r="AY166" s="13" t="s">
        <v>162</v>
      </c>
      <c r="BE166" s="148">
        <f t="shared" si="12"/>
        <v>0</v>
      </c>
      <c r="BF166" s="148">
        <f t="shared" si="13"/>
        <v>0</v>
      </c>
      <c r="BG166" s="148">
        <f t="shared" si="14"/>
        <v>0</v>
      </c>
      <c r="BH166" s="148">
        <f t="shared" si="15"/>
        <v>0</v>
      </c>
      <c r="BI166" s="148">
        <f t="shared" si="16"/>
        <v>0</v>
      </c>
      <c r="BJ166" s="13" t="s">
        <v>81</v>
      </c>
      <c r="BK166" s="148">
        <f t="shared" si="17"/>
        <v>0</v>
      </c>
      <c r="BL166" s="13" t="s">
        <v>168</v>
      </c>
      <c r="BM166" s="147" t="s">
        <v>211</v>
      </c>
    </row>
    <row r="167" spans="2:65" s="1" customFormat="1" ht="24.2" customHeight="1" x14ac:dyDescent="0.2">
      <c r="B167" s="135"/>
      <c r="C167" s="136" t="s">
        <v>212</v>
      </c>
      <c r="D167" s="136" t="s">
        <v>164</v>
      </c>
      <c r="E167" s="137" t="s">
        <v>2563</v>
      </c>
      <c r="F167" s="138" t="s">
        <v>2564</v>
      </c>
      <c r="G167" s="139" t="s">
        <v>167</v>
      </c>
      <c r="H167" s="140">
        <v>2.16</v>
      </c>
      <c r="I167" s="141"/>
      <c r="J167" s="141"/>
      <c r="K167" s="142"/>
      <c r="L167" s="25"/>
      <c r="M167" s="143" t="s">
        <v>1</v>
      </c>
      <c r="N167" s="144" t="s">
        <v>34</v>
      </c>
      <c r="O167" s="145">
        <v>0</v>
      </c>
      <c r="P167" s="145">
        <f t="shared" si="9"/>
        <v>0</v>
      </c>
      <c r="Q167" s="145">
        <v>0</v>
      </c>
      <c r="R167" s="145">
        <f t="shared" si="10"/>
        <v>0</v>
      </c>
      <c r="S167" s="145">
        <v>0</v>
      </c>
      <c r="T167" s="146">
        <f t="shared" si="11"/>
        <v>0</v>
      </c>
      <c r="AR167" s="147" t="s">
        <v>168</v>
      </c>
      <c r="AT167" s="147" t="s">
        <v>164</v>
      </c>
      <c r="AU167" s="147" t="s">
        <v>81</v>
      </c>
      <c r="AY167" s="13" t="s">
        <v>162</v>
      </c>
      <c r="BE167" s="148">
        <f t="shared" si="12"/>
        <v>0</v>
      </c>
      <c r="BF167" s="148">
        <f t="shared" si="13"/>
        <v>0</v>
      </c>
      <c r="BG167" s="148">
        <f t="shared" si="14"/>
        <v>0</v>
      </c>
      <c r="BH167" s="148">
        <f t="shared" si="15"/>
        <v>0</v>
      </c>
      <c r="BI167" s="148">
        <f t="shared" si="16"/>
        <v>0</v>
      </c>
      <c r="BJ167" s="13" t="s">
        <v>81</v>
      </c>
      <c r="BK167" s="148">
        <f t="shared" si="17"/>
        <v>0</v>
      </c>
      <c r="BL167" s="13" t="s">
        <v>168</v>
      </c>
      <c r="BM167" s="147" t="s">
        <v>215</v>
      </c>
    </row>
    <row r="168" spans="2:65" s="1" customFormat="1" ht="24.2" customHeight="1" x14ac:dyDescent="0.2">
      <c r="B168" s="135"/>
      <c r="C168" s="136" t="s">
        <v>191</v>
      </c>
      <c r="D168" s="136" t="s">
        <v>164</v>
      </c>
      <c r="E168" s="137" t="s">
        <v>2565</v>
      </c>
      <c r="F168" s="138" t="s">
        <v>2566</v>
      </c>
      <c r="G168" s="139" t="s">
        <v>167</v>
      </c>
      <c r="H168" s="140">
        <v>2.16</v>
      </c>
      <c r="I168" s="141"/>
      <c r="J168" s="141"/>
      <c r="K168" s="142"/>
      <c r="L168" s="25"/>
      <c r="M168" s="143" t="s">
        <v>1</v>
      </c>
      <c r="N168" s="144" t="s">
        <v>34</v>
      </c>
      <c r="O168" s="145">
        <v>0</v>
      </c>
      <c r="P168" s="145">
        <f t="shared" si="9"/>
        <v>0</v>
      </c>
      <c r="Q168" s="145">
        <v>0</v>
      </c>
      <c r="R168" s="145">
        <f t="shared" si="10"/>
        <v>0</v>
      </c>
      <c r="S168" s="145">
        <v>0</v>
      </c>
      <c r="T168" s="146">
        <f t="shared" si="11"/>
        <v>0</v>
      </c>
      <c r="AR168" s="147" t="s">
        <v>168</v>
      </c>
      <c r="AT168" s="147" t="s">
        <v>164</v>
      </c>
      <c r="AU168" s="147" t="s">
        <v>81</v>
      </c>
      <c r="AY168" s="13" t="s">
        <v>162</v>
      </c>
      <c r="BE168" s="148">
        <f t="shared" si="12"/>
        <v>0</v>
      </c>
      <c r="BF168" s="148">
        <f t="shared" si="13"/>
        <v>0</v>
      </c>
      <c r="BG168" s="148">
        <f t="shared" si="14"/>
        <v>0</v>
      </c>
      <c r="BH168" s="148">
        <f t="shared" si="15"/>
        <v>0</v>
      </c>
      <c r="BI168" s="148">
        <f t="shared" si="16"/>
        <v>0</v>
      </c>
      <c r="BJ168" s="13" t="s">
        <v>81</v>
      </c>
      <c r="BK168" s="148">
        <f t="shared" si="17"/>
        <v>0</v>
      </c>
      <c r="BL168" s="13" t="s">
        <v>168</v>
      </c>
      <c r="BM168" s="147" t="s">
        <v>219</v>
      </c>
    </row>
    <row r="169" spans="2:65" s="1" customFormat="1" ht="24.2" customHeight="1" x14ac:dyDescent="0.2">
      <c r="B169" s="135"/>
      <c r="C169" s="136" t="s">
        <v>221</v>
      </c>
      <c r="D169" s="136" t="s">
        <v>164</v>
      </c>
      <c r="E169" s="137" t="s">
        <v>2567</v>
      </c>
      <c r="F169" s="138" t="s">
        <v>2568</v>
      </c>
      <c r="G169" s="139" t="s">
        <v>167</v>
      </c>
      <c r="H169" s="140">
        <v>2.16</v>
      </c>
      <c r="I169" s="141"/>
      <c r="J169" s="141"/>
      <c r="K169" s="142"/>
      <c r="L169" s="25"/>
      <c r="M169" s="143" t="s">
        <v>1</v>
      </c>
      <c r="N169" s="144" t="s">
        <v>34</v>
      </c>
      <c r="O169" s="145">
        <v>0</v>
      </c>
      <c r="P169" s="145">
        <f t="shared" si="9"/>
        <v>0</v>
      </c>
      <c r="Q169" s="145">
        <v>0</v>
      </c>
      <c r="R169" s="145">
        <f t="shared" si="10"/>
        <v>0</v>
      </c>
      <c r="S169" s="145">
        <v>0</v>
      </c>
      <c r="T169" s="146">
        <f t="shared" si="11"/>
        <v>0</v>
      </c>
      <c r="AR169" s="147" t="s">
        <v>168</v>
      </c>
      <c r="AT169" s="147" t="s">
        <v>164</v>
      </c>
      <c r="AU169" s="147" t="s">
        <v>81</v>
      </c>
      <c r="AY169" s="13" t="s">
        <v>162</v>
      </c>
      <c r="BE169" s="148">
        <f t="shared" si="12"/>
        <v>0</v>
      </c>
      <c r="BF169" s="148">
        <f t="shared" si="13"/>
        <v>0</v>
      </c>
      <c r="BG169" s="148">
        <f t="shared" si="14"/>
        <v>0</v>
      </c>
      <c r="BH169" s="148">
        <f t="shared" si="15"/>
        <v>0</v>
      </c>
      <c r="BI169" s="148">
        <f t="shared" si="16"/>
        <v>0</v>
      </c>
      <c r="BJ169" s="13" t="s">
        <v>81</v>
      </c>
      <c r="BK169" s="148">
        <f t="shared" si="17"/>
        <v>0</v>
      </c>
      <c r="BL169" s="13" t="s">
        <v>168</v>
      </c>
      <c r="BM169" s="147" t="s">
        <v>224</v>
      </c>
    </row>
    <row r="170" spans="2:65" s="1" customFormat="1" ht="37.700000000000003" customHeight="1" x14ac:dyDescent="0.2">
      <c r="B170" s="135"/>
      <c r="C170" s="136" t="s">
        <v>195</v>
      </c>
      <c r="D170" s="136" t="s">
        <v>164</v>
      </c>
      <c r="E170" s="137" t="s">
        <v>2569</v>
      </c>
      <c r="F170" s="138" t="s">
        <v>2570</v>
      </c>
      <c r="G170" s="139" t="s">
        <v>301</v>
      </c>
      <c r="H170" s="140">
        <v>0.01</v>
      </c>
      <c r="I170" s="141"/>
      <c r="J170" s="141"/>
      <c r="K170" s="142"/>
      <c r="L170" s="25"/>
      <c r="M170" s="143" t="s">
        <v>1</v>
      </c>
      <c r="N170" s="144" t="s">
        <v>34</v>
      </c>
      <c r="O170" s="145">
        <v>0</v>
      </c>
      <c r="P170" s="145">
        <f t="shared" si="9"/>
        <v>0</v>
      </c>
      <c r="Q170" s="145">
        <v>0</v>
      </c>
      <c r="R170" s="145">
        <f t="shared" si="10"/>
        <v>0</v>
      </c>
      <c r="S170" s="145">
        <v>0</v>
      </c>
      <c r="T170" s="146">
        <f t="shared" si="11"/>
        <v>0</v>
      </c>
      <c r="AR170" s="147" t="s">
        <v>168</v>
      </c>
      <c r="AT170" s="147" t="s">
        <v>164</v>
      </c>
      <c r="AU170" s="147" t="s">
        <v>81</v>
      </c>
      <c r="AY170" s="13" t="s">
        <v>162</v>
      </c>
      <c r="BE170" s="148">
        <f t="shared" si="12"/>
        <v>0</v>
      </c>
      <c r="BF170" s="148">
        <f t="shared" si="13"/>
        <v>0</v>
      </c>
      <c r="BG170" s="148">
        <f t="shared" si="14"/>
        <v>0</v>
      </c>
      <c r="BH170" s="148">
        <f t="shared" si="15"/>
        <v>0</v>
      </c>
      <c r="BI170" s="148">
        <f t="shared" si="16"/>
        <v>0</v>
      </c>
      <c r="BJ170" s="13" t="s">
        <v>81</v>
      </c>
      <c r="BK170" s="148">
        <f t="shared" si="17"/>
        <v>0</v>
      </c>
      <c r="BL170" s="13" t="s">
        <v>168</v>
      </c>
      <c r="BM170" s="147" t="s">
        <v>227</v>
      </c>
    </row>
    <row r="171" spans="2:65" s="11" customFormat="1" ht="22.7" customHeight="1" x14ac:dyDescent="0.2">
      <c r="B171" s="124"/>
      <c r="D171" s="125" t="s">
        <v>67</v>
      </c>
      <c r="E171" s="133" t="s">
        <v>178</v>
      </c>
      <c r="F171" s="133" t="s">
        <v>362</v>
      </c>
      <c r="J171" s="134"/>
      <c r="L171" s="124"/>
      <c r="M171" s="128"/>
      <c r="P171" s="129">
        <f>SUM(P172:P174)</f>
        <v>0</v>
      </c>
      <c r="R171" s="129">
        <f>SUM(R172:R174)</f>
        <v>0</v>
      </c>
      <c r="T171" s="130">
        <f>SUM(T172:T174)</f>
        <v>0</v>
      </c>
      <c r="AR171" s="125" t="s">
        <v>75</v>
      </c>
      <c r="AT171" s="131" t="s">
        <v>67</v>
      </c>
      <c r="AU171" s="131" t="s">
        <v>75</v>
      </c>
      <c r="AY171" s="125" t="s">
        <v>162</v>
      </c>
      <c r="BK171" s="132">
        <f>SUM(BK172:BK174)</f>
        <v>0</v>
      </c>
    </row>
    <row r="172" spans="2:65" s="1" customFormat="1" ht="33" customHeight="1" x14ac:dyDescent="0.2">
      <c r="B172" s="135"/>
      <c r="C172" s="136" t="s">
        <v>228</v>
      </c>
      <c r="D172" s="136" t="s">
        <v>164</v>
      </c>
      <c r="E172" s="137" t="s">
        <v>2571</v>
      </c>
      <c r="F172" s="138" t="s">
        <v>2572</v>
      </c>
      <c r="G172" s="139" t="s">
        <v>167</v>
      </c>
      <c r="H172" s="140">
        <v>164.8</v>
      </c>
      <c r="I172" s="141"/>
      <c r="J172" s="141"/>
      <c r="K172" s="142"/>
      <c r="L172" s="25"/>
      <c r="M172" s="143" t="s">
        <v>1</v>
      </c>
      <c r="N172" s="144" t="s">
        <v>34</v>
      </c>
      <c r="O172" s="145">
        <v>0</v>
      </c>
      <c r="P172" s="145">
        <f>O172*H172</f>
        <v>0</v>
      </c>
      <c r="Q172" s="145">
        <v>0</v>
      </c>
      <c r="R172" s="145">
        <f>Q172*H172</f>
        <v>0</v>
      </c>
      <c r="S172" s="145">
        <v>0</v>
      </c>
      <c r="T172" s="146">
        <f>S172*H172</f>
        <v>0</v>
      </c>
      <c r="AR172" s="147" t="s">
        <v>168</v>
      </c>
      <c r="AT172" s="147" t="s">
        <v>164</v>
      </c>
      <c r="AU172" s="147" t="s">
        <v>81</v>
      </c>
      <c r="AY172" s="13" t="s">
        <v>162</v>
      </c>
      <c r="BE172" s="148">
        <f>IF(N172="základná",J172,0)</f>
        <v>0</v>
      </c>
      <c r="BF172" s="148">
        <f>IF(N172="znížená",J172,0)</f>
        <v>0</v>
      </c>
      <c r="BG172" s="148">
        <f>IF(N172="zákl. prenesená",J172,0)</f>
        <v>0</v>
      </c>
      <c r="BH172" s="148">
        <f>IF(N172="zníž. prenesená",J172,0)</f>
        <v>0</v>
      </c>
      <c r="BI172" s="148">
        <f>IF(N172="nulová",J172,0)</f>
        <v>0</v>
      </c>
      <c r="BJ172" s="13" t="s">
        <v>81</v>
      </c>
      <c r="BK172" s="148">
        <f>ROUND(I172*H172,2)</f>
        <v>0</v>
      </c>
      <c r="BL172" s="13" t="s">
        <v>168</v>
      </c>
      <c r="BM172" s="147" t="s">
        <v>231</v>
      </c>
    </row>
    <row r="173" spans="2:65" s="1" customFormat="1" ht="37.700000000000003" customHeight="1" x14ac:dyDescent="0.2">
      <c r="B173" s="135"/>
      <c r="C173" s="136" t="s">
        <v>7</v>
      </c>
      <c r="D173" s="136" t="s">
        <v>164</v>
      </c>
      <c r="E173" s="137" t="s">
        <v>2573</v>
      </c>
      <c r="F173" s="138" t="s">
        <v>2574</v>
      </c>
      <c r="G173" s="139" t="s">
        <v>167</v>
      </c>
      <c r="H173" s="140">
        <v>164.8</v>
      </c>
      <c r="I173" s="141"/>
      <c r="J173" s="141"/>
      <c r="K173" s="142"/>
      <c r="L173" s="25"/>
      <c r="M173" s="143" t="s">
        <v>1</v>
      </c>
      <c r="N173" s="144" t="s">
        <v>34</v>
      </c>
      <c r="O173" s="145">
        <v>0</v>
      </c>
      <c r="P173" s="145">
        <f>O173*H173</f>
        <v>0</v>
      </c>
      <c r="Q173" s="145">
        <v>0</v>
      </c>
      <c r="R173" s="145">
        <f>Q173*H173</f>
        <v>0</v>
      </c>
      <c r="S173" s="145">
        <v>0</v>
      </c>
      <c r="T173" s="146">
        <f>S173*H173</f>
        <v>0</v>
      </c>
      <c r="AR173" s="147" t="s">
        <v>168</v>
      </c>
      <c r="AT173" s="147" t="s">
        <v>164</v>
      </c>
      <c r="AU173" s="147" t="s">
        <v>81</v>
      </c>
      <c r="AY173" s="13" t="s">
        <v>162</v>
      </c>
      <c r="BE173" s="148">
        <f>IF(N173="základná",J173,0)</f>
        <v>0</v>
      </c>
      <c r="BF173" s="148">
        <f>IF(N173="znížená",J173,0)</f>
        <v>0</v>
      </c>
      <c r="BG173" s="148">
        <f>IF(N173="zákl. prenesená",J173,0)</f>
        <v>0</v>
      </c>
      <c r="BH173" s="148">
        <f>IF(N173="zníž. prenesená",J173,0)</f>
        <v>0</v>
      </c>
      <c r="BI173" s="148">
        <f>IF(N173="nulová",J173,0)</f>
        <v>0</v>
      </c>
      <c r="BJ173" s="13" t="s">
        <v>81</v>
      </c>
      <c r="BK173" s="148">
        <f>ROUND(I173*H173,2)</f>
        <v>0</v>
      </c>
      <c r="BL173" s="13" t="s">
        <v>168</v>
      </c>
      <c r="BM173" s="147" t="s">
        <v>234</v>
      </c>
    </row>
    <row r="174" spans="2:65" s="1" customFormat="1" ht="33" customHeight="1" x14ac:dyDescent="0.2">
      <c r="B174" s="135"/>
      <c r="C174" s="136" t="s">
        <v>235</v>
      </c>
      <c r="D174" s="136" t="s">
        <v>164</v>
      </c>
      <c r="E174" s="137" t="s">
        <v>2575</v>
      </c>
      <c r="F174" s="138" t="s">
        <v>2576</v>
      </c>
      <c r="G174" s="139" t="s">
        <v>167</v>
      </c>
      <c r="H174" s="140">
        <v>164.8</v>
      </c>
      <c r="I174" s="141"/>
      <c r="J174" s="141"/>
      <c r="K174" s="142"/>
      <c r="L174" s="25"/>
      <c r="M174" s="143" t="s">
        <v>1</v>
      </c>
      <c r="N174" s="144" t="s">
        <v>34</v>
      </c>
      <c r="O174" s="145">
        <v>0</v>
      </c>
      <c r="P174" s="145">
        <f>O174*H174</f>
        <v>0</v>
      </c>
      <c r="Q174" s="145">
        <v>0</v>
      </c>
      <c r="R174" s="145">
        <f>Q174*H174</f>
        <v>0</v>
      </c>
      <c r="S174" s="145">
        <v>0</v>
      </c>
      <c r="T174" s="146">
        <f>S174*H174</f>
        <v>0</v>
      </c>
      <c r="AR174" s="147" t="s">
        <v>168</v>
      </c>
      <c r="AT174" s="147" t="s">
        <v>164</v>
      </c>
      <c r="AU174" s="147" t="s">
        <v>81</v>
      </c>
      <c r="AY174" s="13" t="s">
        <v>162</v>
      </c>
      <c r="BE174" s="148">
        <f>IF(N174="základná",J174,0)</f>
        <v>0</v>
      </c>
      <c r="BF174" s="148">
        <f>IF(N174="znížená",J174,0)</f>
        <v>0</v>
      </c>
      <c r="BG174" s="148">
        <f>IF(N174="zákl. prenesená",J174,0)</f>
        <v>0</v>
      </c>
      <c r="BH174" s="148">
        <f>IF(N174="zníž. prenesená",J174,0)</f>
        <v>0</v>
      </c>
      <c r="BI174" s="148">
        <f>IF(N174="nulová",J174,0)</f>
        <v>0</v>
      </c>
      <c r="BJ174" s="13" t="s">
        <v>81</v>
      </c>
      <c r="BK174" s="148">
        <f>ROUND(I174*H174,2)</f>
        <v>0</v>
      </c>
      <c r="BL174" s="13" t="s">
        <v>168</v>
      </c>
      <c r="BM174" s="147" t="s">
        <v>238</v>
      </c>
    </row>
    <row r="175" spans="2:65" s="11" customFormat="1" ht="22.7" customHeight="1" x14ac:dyDescent="0.2">
      <c r="B175" s="124"/>
      <c r="D175" s="125" t="s">
        <v>67</v>
      </c>
      <c r="E175" s="133" t="s">
        <v>169</v>
      </c>
      <c r="F175" s="133" t="s">
        <v>170</v>
      </c>
      <c r="J175" s="134"/>
      <c r="L175" s="124"/>
      <c r="M175" s="128"/>
      <c r="P175" s="129">
        <f>SUM(P176:P195)</f>
        <v>0</v>
      </c>
      <c r="R175" s="129">
        <f>SUM(R176:R195)</f>
        <v>0</v>
      </c>
      <c r="T175" s="130">
        <f>SUM(T176:T195)</f>
        <v>0</v>
      </c>
      <c r="AR175" s="125" t="s">
        <v>75</v>
      </c>
      <c r="AT175" s="131" t="s">
        <v>67</v>
      </c>
      <c r="AU175" s="131" t="s">
        <v>75</v>
      </c>
      <c r="AY175" s="125" t="s">
        <v>162</v>
      </c>
      <c r="BK175" s="132">
        <f>SUM(BK176:BK195)</f>
        <v>0</v>
      </c>
    </row>
    <row r="176" spans="2:65" s="1" customFormat="1" ht="37.700000000000003" customHeight="1" x14ac:dyDescent="0.2">
      <c r="B176" s="135"/>
      <c r="C176" s="136" t="s">
        <v>201</v>
      </c>
      <c r="D176" s="136" t="s">
        <v>164</v>
      </c>
      <c r="E176" s="137" t="s">
        <v>2577</v>
      </c>
      <c r="F176" s="138" t="s">
        <v>2578</v>
      </c>
      <c r="G176" s="139" t="s">
        <v>167</v>
      </c>
      <c r="H176" s="140">
        <v>326.89999999999998</v>
      </c>
      <c r="I176" s="141"/>
      <c r="J176" s="141"/>
      <c r="K176" s="142"/>
      <c r="L176" s="25"/>
      <c r="M176" s="143" t="s">
        <v>1</v>
      </c>
      <c r="N176" s="144" t="s">
        <v>34</v>
      </c>
      <c r="O176" s="145">
        <v>0</v>
      </c>
      <c r="P176" s="145">
        <f t="shared" ref="P176:P195" si="18">O176*H176</f>
        <v>0</v>
      </c>
      <c r="Q176" s="145">
        <v>0</v>
      </c>
      <c r="R176" s="145">
        <f t="shared" ref="R176:R195" si="19">Q176*H176</f>
        <v>0</v>
      </c>
      <c r="S176" s="145">
        <v>0</v>
      </c>
      <c r="T176" s="146">
        <f t="shared" ref="T176:T195" si="20">S176*H176</f>
        <v>0</v>
      </c>
      <c r="AR176" s="147" t="s">
        <v>168</v>
      </c>
      <c r="AT176" s="147" t="s">
        <v>164</v>
      </c>
      <c r="AU176" s="147" t="s">
        <v>81</v>
      </c>
      <c r="AY176" s="13" t="s">
        <v>162</v>
      </c>
      <c r="BE176" s="148">
        <f t="shared" ref="BE176:BE195" si="21">IF(N176="základná",J176,0)</f>
        <v>0</v>
      </c>
      <c r="BF176" s="148">
        <f t="shared" ref="BF176:BF195" si="22">IF(N176="znížená",J176,0)</f>
        <v>0</v>
      </c>
      <c r="BG176" s="148">
        <f t="shared" ref="BG176:BG195" si="23">IF(N176="zákl. prenesená",J176,0)</f>
        <v>0</v>
      </c>
      <c r="BH176" s="148">
        <f t="shared" ref="BH176:BH195" si="24">IF(N176="zníž. prenesená",J176,0)</f>
        <v>0</v>
      </c>
      <c r="BI176" s="148">
        <f t="shared" ref="BI176:BI195" si="25">IF(N176="nulová",J176,0)</f>
        <v>0</v>
      </c>
      <c r="BJ176" s="13" t="s">
        <v>81</v>
      </c>
      <c r="BK176" s="148">
        <f t="shared" ref="BK176:BK195" si="26">ROUND(I176*H176,2)</f>
        <v>0</v>
      </c>
      <c r="BL176" s="13" t="s">
        <v>168</v>
      </c>
      <c r="BM176" s="147" t="s">
        <v>241</v>
      </c>
    </row>
    <row r="177" spans="2:65" s="1" customFormat="1" ht="37.700000000000003" customHeight="1" x14ac:dyDescent="0.2">
      <c r="B177" s="135"/>
      <c r="C177" s="136" t="s">
        <v>242</v>
      </c>
      <c r="D177" s="136" t="s">
        <v>164</v>
      </c>
      <c r="E177" s="137" t="s">
        <v>2579</v>
      </c>
      <c r="F177" s="138" t="s">
        <v>2580</v>
      </c>
      <c r="G177" s="139" t="s">
        <v>167</v>
      </c>
      <c r="H177" s="140">
        <v>326.89999999999998</v>
      </c>
      <c r="I177" s="141"/>
      <c r="J177" s="141"/>
      <c r="K177" s="142"/>
      <c r="L177" s="25"/>
      <c r="M177" s="143" t="s">
        <v>1</v>
      </c>
      <c r="N177" s="144" t="s">
        <v>34</v>
      </c>
      <c r="O177" s="145">
        <v>0</v>
      </c>
      <c r="P177" s="145">
        <f t="shared" si="18"/>
        <v>0</v>
      </c>
      <c r="Q177" s="145">
        <v>0</v>
      </c>
      <c r="R177" s="145">
        <f t="shared" si="19"/>
        <v>0</v>
      </c>
      <c r="S177" s="145">
        <v>0</v>
      </c>
      <c r="T177" s="146">
        <f t="shared" si="20"/>
        <v>0</v>
      </c>
      <c r="AR177" s="147" t="s">
        <v>168</v>
      </c>
      <c r="AT177" s="147" t="s">
        <v>164</v>
      </c>
      <c r="AU177" s="147" t="s">
        <v>81</v>
      </c>
      <c r="AY177" s="13" t="s">
        <v>162</v>
      </c>
      <c r="BE177" s="148">
        <f t="shared" si="21"/>
        <v>0</v>
      </c>
      <c r="BF177" s="148">
        <f t="shared" si="22"/>
        <v>0</v>
      </c>
      <c r="BG177" s="148">
        <f t="shared" si="23"/>
        <v>0</v>
      </c>
      <c r="BH177" s="148">
        <f t="shared" si="24"/>
        <v>0</v>
      </c>
      <c r="BI177" s="148">
        <f t="shared" si="25"/>
        <v>0</v>
      </c>
      <c r="BJ177" s="13" t="s">
        <v>81</v>
      </c>
      <c r="BK177" s="148">
        <f t="shared" si="26"/>
        <v>0</v>
      </c>
      <c r="BL177" s="13" t="s">
        <v>168</v>
      </c>
      <c r="BM177" s="147" t="s">
        <v>245</v>
      </c>
    </row>
    <row r="178" spans="2:65" s="1" customFormat="1" ht="24.2" customHeight="1" x14ac:dyDescent="0.2">
      <c r="B178" s="135"/>
      <c r="C178" s="136" t="s">
        <v>204</v>
      </c>
      <c r="D178" s="136" t="s">
        <v>164</v>
      </c>
      <c r="E178" s="137" t="s">
        <v>2581</v>
      </c>
      <c r="F178" s="138" t="s">
        <v>2582</v>
      </c>
      <c r="G178" s="139" t="s">
        <v>167</v>
      </c>
      <c r="H178" s="140">
        <v>168.34</v>
      </c>
      <c r="I178" s="141"/>
      <c r="J178" s="141"/>
      <c r="K178" s="142"/>
      <c r="L178" s="25"/>
      <c r="M178" s="143" t="s">
        <v>1</v>
      </c>
      <c r="N178" s="144" t="s">
        <v>34</v>
      </c>
      <c r="O178" s="145">
        <v>0</v>
      </c>
      <c r="P178" s="145">
        <f t="shared" si="18"/>
        <v>0</v>
      </c>
      <c r="Q178" s="145">
        <v>0</v>
      </c>
      <c r="R178" s="145">
        <f t="shared" si="19"/>
        <v>0</v>
      </c>
      <c r="S178" s="145">
        <v>0</v>
      </c>
      <c r="T178" s="146">
        <f t="shared" si="20"/>
        <v>0</v>
      </c>
      <c r="AR178" s="147" t="s">
        <v>168</v>
      </c>
      <c r="AT178" s="147" t="s">
        <v>164</v>
      </c>
      <c r="AU178" s="147" t="s">
        <v>81</v>
      </c>
      <c r="AY178" s="13" t="s">
        <v>162</v>
      </c>
      <c r="BE178" s="148">
        <f t="shared" si="21"/>
        <v>0</v>
      </c>
      <c r="BF178" s="148">
        <f t="shared" si="22"/>
        <v>0</v>
      </c>
      <c r="BG178" s="148">
        <f t="shared" si="23"/>
        <v>0</v>
      </c>
      <c r="BH178" s="148">
        <f t="shared" si="24"/>
        <v>0</v>
      </c>
      <c r="BI178" s="148">
        <f t="shared" si="25"/>
        <v>0</v>
      </c>
      <c r="BJ178" s="13" t="s">
        <v>81</v>
      </c>
      <c r="BK178" s="148">
        <f t="shared" si="26"/>
        <v>0</v>
      </c>
      <c r="BL178" s="13" t="s">
        <v>168</v>
      </c>
      <c r="BM178" s="147" t="s">
        <v>248</v>
      </c>
    </row>
    <row r="179" spans="2:65" s="1" customFormat="1" ht="24.2" customHeight="1" x14ac:dyDescent="0.2">
      <c r="B179" s="135"/>
      <c r="C179" s="136" t="s">
        <v>249</v>
      </c>
      <c r="D179" s="136" t="s">
        <v>164</v>
      </c>
      <c r="E179" s="137" t="s">
        <v>2583</v>
      </c>
      <c r="F179" s="138" t="s">
        <v>2584</v>
      </c>
      <c r="G179" s="139" t="s">
        <v>167</v>
      </c>
      <c r="H179" s="140">
        <v>326.89999999999998</v>
      </c>
      <c r="I179" s="141"/>
      <c r="J179" s="141"/>
      <c r="K179" s="142"/>
      <c r="L179" s="25"/>
      <c r="M179" s="143" t="s">
        <v>1</v>
      </c>
      <c r="N179" s="144" t="s">
        <v>34</v>
      </c>
      <c r="O179" s="145">
        <v>0</v>
      </c>
      <c r="P179" s="145">
        <f t="shared" si="18"/>
        <v>0</v>
      </c>
      <c r="Q179" s="145">
        <v>0</v>
      </c>
      <c r="R179" s="145">
        <f t="shared" si="19"/>
        <v>0</v>
      </c>
      <c r="S179" s="145">
        <v>0</v>
      </c>
      <c r="T179" s="146">
        <f t="shared" si="20"/>
        <v>0</v>
      </c>
      <c r="AR179" s="147" t="s">
        <v>168</v>
      </c>
      <c r="AT179" s="147" t="s">
        <v>164</v>
      </c>
      <c r="AU179" s="147" t="s">
        <v>81</v>
      </c>
      <c r="AY179" s="13" t="s">
        <v>162</v>
      </c>
      <c r="BE179" s="148">
        <f t="shared" si="21"/>
        <v>0</v>
      </c>
      <c r="BF179" s="148">
        <f t="shared" si="22"/>
        <v>0</v>
      </c>
      <c r="BG179" s="148">
        <f t="shared" si="23"/>
        <v>0</v>
      </c>
      <c r="BH179" s="148">
        <f t="shared" si="24"/>
        <v>0</v>
      </c>
      <c r="BI179" s="148">
        <f t="shared" si="25"/>
        <v>0</v>
      </c>
      <c r="BJ179" s="13" t="s">
        <v>81</v>
      </c>
      <c r="BK179" s="148">
        <f t="shared" si="26"/>
        <v>0</v>
      </c>
      <c r="BL179" s="13" t="s">
        <v>168</v>
      </c>
      <c r="BM179" s="147" t="s">
        <v>252</v>
      </c>
    </row>
    <row r="180" spans="2:65" s="1" customFormat="1" ht="24.2" customHeight="1" x14ac:dyDescent="0.2">
      <c r="B180" s="135"/>
      <c r="C180" s="136" t="s">
        <v>208</v>
      </c>
      <c r="D180" s="136" t="s">
        <v>164</v>
      </c>
      <c r="E180" s="137" t="s">
        <v>2585</v>
      </c>
      <c r="F180" s="138" t="s">
        <v>2586</v>
      </c>
      <c r="G180" s="139" t="s">
        <v>167</v>
      </c>
      <c r="H180" s="140">
        <v>168.34</v>
      </c>
      <c r="I180" s="141"/>
      <c r="J180" s="141"/>
      <c r="K180" s="142"/>
      <c r="L180" s="25"/>
      <c r="M180" s="143" t="s">
        <v>1</v>
      </c>
      <c r="N180" s="144" t="s">
        <v>34</v>
      </c>
      <c r="O180" s="145">
        <v>0</v>
      </c>
      <c r="P180" s="145">
        <f t="shared" si="18"/>
        <v>0</v>
      </c>
      <c r="Q180" s="145">
        <v>0</v>
      </c>
      <c r="R180" s="145">
        <f t="shared" si="19"/>
        <v>0</v>
      </c>
      <c r="S180" s="145">
        <v>0</v>
      </c>
      <c r="T180" s="146">
        <f t="shared" si="20"/>
        <v>0</v>
      </c>
      <c r="AR180" s="147" t="s">
        <v>168</v>
      </c>
      <c r="AT180" s="147" t="s">
        <v>164</v>
      </c>
      <c r="AU180" s="147" t="s">
        <v>81</v>
      </c>
      <c r="AY180" s="13" t="s">
        <v>162</v>
      </c>
      <c r="BE180" s="148">
        <f t="shared" si="21"/>
        <v>0</v>
      </c>
      <c r="BF180" s="148">
        <f t="shared" si="22"/>
        <v>0</v>
      </c>
      <c r="BG180" s="148">
        <f t="shared" si="23"/>
        <v>0</v>
      </c>
      <c r="BH180" s="148">
        <f t="shared" si="24"/>
        <v>0</v>
      </c>
      <c r="BI180" s="148">
        <f t="shared" si="25"/>
        <v>0</v>
      </c>
      <c r="BJ180" s="13" t="s">
        <v>81</v>
      </c>
      <c r="BK180" s="148">
        <f t="shared" si="26"/>
        <v>0</v>
      </c>
      <c r="BL180" s="13" t="s">
        <v>168</v>
      </c>
      <c r="BM180" s="147" t="s">
        <v>255</v>
      </c>
    </row>
    <row r="181" spans="2:65" s="1" customFormat="1" ht="33" customHeight="1" x14ac:dyDescent="0.2">
      <c r="B181" s="135"/>
      <c r="C181" s="136" t="s">
        <v>256</v>
      </c>
      <c r="D181" s="136" t="s">
        <v>164</v>
      </c>
      <c r="E181" s="137" t="s">
        <v>2587</v>
      </c>
      <c r="F181" s="138" t="s">
        <v>2588</v>
      </c>
      <c r="G181" s="139" t="s">
        <v>167</v>
      </c>
      <c r="H181" s="140">
        <v>4271.49</v>
      </c>
      <c r="I181" s="141"/>
      <c r="J181" s="141"/>
      <c r="K181" s="142"/>
      <c r="L181" s="25"/>
      <c r="M181" s="143" t="s">
        <v>1</v>
      </c>
      <c r="N181" s="144" t="s">
        <v>34</v>
      </c>
      <c r="O181" s="145">
        <v>0</v>
      </c>
      <c r="P181" s="145">
        <f t="shared" si="18"/>
        <v>0</v>
      </c>
      <c r="Q181" s="145">
        <v>0</v>
      </c>
      <c r="R181" s="145">
        <f t="shared" si="19"/>
        <v>0</v>
      </c>
      <c r="S181" s="145">
        <v>0</v>
      </c>
      <c r="T181" s="146">
        <f t="shared" si="20"/>
        <v>0</v>
      </c>
      <c r="AR181" s="147" t="s">
        <v>168</v>
      </c>
      <c r="AT181" s="147" t="s">
        <v>164</v>
      </c>
      <c r="AU181" s="147" t="s">
        <v>81</v>
      </c>
      <c r="AY181" s="13" t="s">
        <v>162</v>
      </c>
      <c r="BE181" s="148">
        <f t="shared" si="21"/>
        <v>0</v>
      </c>
      <c r="BF181" s="148">
        <f t="shared" si="22"/>
        <v>0</v>
      </c>
      <c r="BG181" s="148">
        <f t="shared" si="23"/>
        <v>0</v>
      </c>
      <c r="BH181" s="148">
        <f t="shared" si="24"/>
        <v>0</v>
      </c>
      <c r="BI181" s="148">
        <f t="shared" si="25"/>
        <v>0</v>
      </c>
      <c r="BJ181" s="13" t="s">
        <v>81</v>
      </c>
      <c r="BK181" s="148">
        <f t="shared" si="26"/>
        <v>0</v>
      </c>
      <c r="BL181" s="13" t="s">
        <v>168</v>
      </c>
      <c r="BM181" s="147" t="s">
        <v>259</v>
      </c>
    </row>
    <row r="182" spans="2:65" s="1" customFormat="1" ht="37.700000000000003" customHeight="1" x14ac:dyDescent="0.2">
      <c r="B182" s="135"/>
      <c r="C182" s="136" t="s">
        <v>211</v>
      </c>
      <c r="D182" s="136" t="s">
        <v>164</v>
      </c>
      <c r="E182" s="137" t="s">
        <v>2589</v>
      </c>
      <c r="F182" s="138" t="s">
        <v>2590</v>
      </c>
      <c r="G182" s="139" t="s">
        <v>167</v>
      </c>
      <c r="H182" s="140">
        <v>4271.49</v>
      </c>
      <c r="I182" s="141"/>
      <c r="J182" s="141"/>
      <c r="K182" s="142"/>
      <c r="L182" s="25"/>
      <c r="M182" s="143" t="s">
        <v>1</v>
      </c>
      <c r="N182" s="144" t="s">
        <v>34</v>
      </c>
      <c r="O182" s="145">
        <v>0</v>
      </c>
      <c r="P182" s="145">
        <f t="shared" si="18"/>
        <v>0</v>
      </c>
      <c r="Q182" s="145">
        <v>0</v>
      </c>
      <c r="R182" s="145">
        <f t="shared" si="19"/>
        <v>0</v>
      </c>
      <c r="S182" s="145">
        <v>0</v>
      </c>
      <c r="T182" s="146">
        <f t="shared" si="20"/>
        <v>0</v>
      </c>
      <c r="AR182" s="147" t="s">
        <v>168</v>
      </c>
      <c r="AT182" s="147" t="s">
        <v>164</v>
      </c>
      <c r="AU182" s="147" t="s">
        <v>81</v>
      </c>
      <c r="AY182" s="13" t="s">
        <v>162</v>
      </c>
      <c r="BE182" s="148">
        <f t="shared" si="21"/>
        <v>0</v>
      </c>
      <c r="BF182" s="148">
        <f t="shared" si="22"/>
        <v>0</v>
      </c>
      <c r="BG182" s="148">
        <f t="shared" si="23"/>
        <v>0</v>
      </c>
      <c r="BH182" s="148">
        <f t="shared" si="24"/>
        <v>0</v>
      </c>
      <c r="BI182" s="148">
        <f t="shared" si="25"/>
        <v>0</v>
      </c>
      <c r="BJ182" s="13" t="s">
        <v>81</v>
      </c>
      <c r="BK182" s="148">
        <f t="shared" si="26"/>
        <v>0</v>
      </c>
      <c r="BL182" s="13" t="s">
        <v>168</v>
      </c>
      <c r="BM182" s="147" t="s">
        <v>262</v>
      </c>
    </row>
    <row r="183" spans="2:65" s="1" customFormat="1" ht="24.2" customHeight="1" x14ac:dyDescent="0.2">
      <c r="B183" s="135"/>
      <c r="C183" s="136" t="s">
        <v>263</v>
      </c>
      <c r="D183" s="136" t="s">
        <v>164</v>
      </c>
      <c r="E183" s="137" t="s">
        <v>2591</v>
      </c>
      <c r="F183" s="138" t="s">
        <v>2592</v>
      </c>
      <c r="G183" s="139" t="s">
        <v>167</v>
      </c>
      <c r="H183" s="140">
        <v>81.53</v>
      </c>
      <c r="I183" s="141"/>
      <c r="J183" s="141"/>
      <c r="K183" s="142"/>
      <c r="L183" s="25"/>
      <c r="M183" s="143" t="s">
        <v>1</v>
      </c>
      <c r="N183" s="144" t="s">
        <v>34</v>
      </c>
      <c r="O183" s="145">
        <v>0</v>
      </c>
      <c r="P183" s="145">
        <f t="shared" si="18"/>
        <v>0</v>
      </c>
      <c r="Q183" s="145">
        <v>0</v>
      </c>
      <c r="R183" s="145">
        <f t="shared" si="19"/>
        <v>0</v>
      </c>
      <c r="S183" s="145">
        <v>0</v>
      </c>
      <c r="T183" s="146">
        <f t="shared" si="20"/>
        <v>0</v>
      </c>
      <c r="AR183" s="147" t="s">
        <v>168</v>
      </c>
      <c r="AT183" s="147" t="s">
        <v>164</v>
      </c>
      <c r="AU183" s="147" t="s">
        <v>81</v>
      </c>
      <c r="AY183" s="13" t="s">
        <v>162</v>
      </c>
      <c r="BE183" s="148">
        <f t="shared" si="21"/>
        <v>0</v>
      </c>
      <c r="BF183" s="148">
        <f t="shared" si="22"/>
        <v>0</v>
      </c>
      <c r="BG183" s="148">
        <f t="shared" si="23"/>
        <v>0</v>
      </c>
      <c r="BH183" s="148">
        <f t="shared" si="24"/>
        <v>0</v>
      </c>
      <c r="BI183" s="148">
        <f t="shared" si="25"/>
        <v>0</v>
      </c>
      <c r="BJ183" s="13" t="s">
        <v>81</v>
      </c>
      <c r="BK183" s="148">
        <f t="shared" si="26"/>
        <v>0</v>
      </c>
      <c r="BL183" s="13" t="s">
        <v>168</v>
      </c>
      <c r="BM183" s="147" t="s">
        <v>267</v>
      </c>
    </row>
    <row r="184" spans="2:65" s="1" customFormat="1" ht="24.2" customHeight="1" x14ac:dyDescent="0.2">
      <c r="B184" s="135"/>
      <c r="C184" s="136" t="s">
        <v>215</v>
      </c>
      <c r="D184" s="136" t="s">
        <v>164</v>
      </c>
      <c r="E184" s="137" t="s">
        <v>2593</v>
      </c>
      <c r="F184" s="138" t="s">
        <v>2594</v>
      </c>
      <c r="G184" s="139" t="s">
        <v>167</v>
      </c>
      <c r="H184" s="140">
        <v>4271.49</v>
      </c>
      <c r="I184" s="141"/>
      <c r="J184" s="141"/>
      <c r="K184" s="142"/>
      <c r="L184" s="25"/>
      <c r="M184" s="143" t="s">
        <v>1</v>
      </c>
      <c r="N184" s="144" t="s">
        <v>34</v>
      </c>
      <c r="O184" s="145">
        <v>0</v>
      </c>
      <c r="P184" s="145">
        <f t="shared" si="18"/>
        <v>0</v>
      </c>
      <c r="Q184" s="145">
        <v>0</v>
      </c>
      <c r="R184" s="145">
        <f t="shared" si="19"/>
        <v>0</v>
      </c>
      <c r="S184" s="145">
        <v>0</v>
      </c>
      <c r="T184" s="146">
        <f t="shared" si="20"/>
        <v>0</v>
      </c>
      <c r="AR184" s="147" t="s">
        <v>168</v>
      </c>
      <c r="AT184" s="147" t="s">
        <v>164</v>
      </c>
      <c r="AU184" s="147" t="s">
        <v>81</v>
      </c>
      <c r="AY184" s="13" t="s">
        <v>162</v>
      </c>
      <c r="BE184" s="148">
        <f t="shared" si="21"/>
        <v>0</v>
      </c>
      <c r="BF184" s="148">
        <f t="shared" si="22"/>
        <v>0</v>
      </c>
      <c r="BG184" s="148">
        <f t="shared" si="23"/>
        <v>0</v>
      </c>
      <c r="BH184" s="148">
        <f t="shared" si="24"/>
        <v>0</v>
      </c>
      <c r="BI184" s="148">
        <f t="shared" si="25"/>
        <v>0</v>
      </c>
      <c r="BJ184" s="13" t="s">
        <v>81</v>
      </c>
      <c r="BK184" s="148">
        <f t="shared" si="26"/>
        <v>0</v>
      </c>
      <c r="BL184" s="13" t="s">
        <v>168</v>
      </c>
      <c r="BM184" s="147" t="s">
        <v>271</v>
      </c>
    </row>
    <row r="185" spans="2:65" s="1" customFormat="1" ht="33" customHeight="1" x14ac:dyDescent="0.2">
      <c r="B185" s="135"/>
      <c r="C185" s="136" t="s">
        <v>272</v>
      </c>
      <c r="D185" s="136" t="s">
        <v>164</v>
      </c>
      <c r="E185" s="137" t="s">
        <v>2595</v>
      </c>
      <c r="F185" s="138" t="s">
        <v>2596</v>
      </c>
      <c r="G185" s="139" t="s">
        <v>167</v>
      </c>
      <c r="H185" s="140">
        <v>103.99</v>
      </c>
      <c r="I185" s="141"/>
      <c r="J185" s="141"/>
      <c r="K185" s="142"/>
      <c r="L185" s="25"/>
      <c r="M185" s="143" t="s">
        <v>1</v>
      </c>
      <c r="N185" s="144" t="s">
        <v>34</v>
      </c>
      <c r="O185" s="145">
        <v>0</v>
      </c>
      <c r="P185" s="145">
        <f t="shared" si="18"/>
        <v>0</v>
      </c>
      <c r="Q185" s="145">
        <v>0</v>
      </c>
      <c r="R185" s="145">
        <f t="shared" si="19"/>
        <v>0</v>
      </c>
      <c r="S185" s="145">
        <v>0</v>
      </c>
      <c r="T185" s="146">
        <f t="shared" si="20"/>
        <v>0</v>
      </c>
      <c r="AR185" s="147" t="s">
        <v>168</v>
      </c>
      <c r="AT185" s="147" t="s">
        <v>164</v>
      </c>
      <c r="AU185" s="147" t="s">
        <v>81</v>
      </c>
      <c r="AY185" s="13" t="s">
        <v>162</v>
      </c>
      <c r="BE185" s="148">
        <f t="shared" si="21"/>
        <v>0</v>
      </c>
      <c r="BF185" s="148">
        <f t="shared" si="22"/>
        <v>0</v>
      </c>
      <c r="BG185" s="148">
        <f t="shared" si="23"/>
        <v>0</v>
      </c>
      <c r="BH185" s="148">
        <f t="shared" si="24"/>
        <v>0</v>
      </c>
      <c r="BI185" s="148">
        <f t="shared" si="25"/>
        <v>0</v>
      </c>
      <c r="BJ185" s="13" t="s">
        <v>81</v>
      </c>
      <c r="BK185" s="148">
        <f t="shared" si="26"/>
        <v>0</v>
      </c>
      <c r="BL185" s="13" t="s">
        <v>168</v>
      </c>
      <c r="BM185" s="147" t="s">
        <v>275</v>
      </c>
    </row>
    <row r="186" spans="2:65" s="1" customFormat="1" ht="21.75" customHeight="1" x14ac:dyDescent="0.2">
      <c r="B186" s="135"/>
      <c r="C186" s="136" t="s">
        <v>219</v>
      </c>
      <c r="D186" s="136" t="s">
        <v>164</v>
      </c>
      <c r="E186" s="137" t="s">
        <v>2597</v>
      </c>
      <c r="F186" s="138" t="s">
        <v>2598</v>
      </c>
      <c r="G186" s="139" t="s">
        <v>167</v>
      </c>
      <c r="H186" s="140">
        <v>711.54</v>
      </c>
      <c r="I186" s="141"/>
      <c r="J186" s="141"/>
      <c r="K186" s="142"/>
      <c r="L186" s="25"/>
      <c r="M186" s="143" t="s">
        <v>1</v>
      </c>
      <c r="N186" s="144" t="s">
        <v>34</v>
      </c>
      <c r="O186" s="145">
        <v>0</v>
      </c>
      <c r="P186" s="145">
        <f t="shared" si="18"/>
        <v>0</v>
      </c>
      <c r="Q186" s="145">
        <v>0</v>
      </c>
      <c r="R186" s="145">
        <f t="shared" si="19"/>
        <v>0</v>
      </c>
      <c r="S186" s="145">
        <v>0</v>
      </c>
      <c r="T186" s="146">
        <f t="shared" si="20"/>
        <v>0</v>
      </c>
      <c r="AR186" s="147" t="s">
        <v>168</v>
      </c>
      <c r="AT186" s="147" t="s">
        <v>164</v>
      </c>
      <c r="AU186" s="147" t="s">
        <v>81</v>
      </c>
      <c r="AY186" s="13" t="s">
        <v>162</v>
      </c>
      <c r="BE186" s="148">
        <f t="shared" si="21"/>
        <v>0</v>
      </c>
      <c r="BF186" s="148">
        <f t="shared" si="22"/>
        <v>0</v>
      </c>
      <c r="BG186" s="148">
        <f t="shared" si="23"/>
        <v>0</v>
      </c>
      <c r="BH186" s="148">
        <f t="shared" si="24"/>
        <v>0</v>
      </c>
      <c r="BI186" s="148">
        <f t="shared" si="25"/>
        <v>0</v>
      </c>
      <c r="BJ186" s="13" t="s">
        <v>81</v>
      </c>
      <c r="BK186" s="148">
        <f t="shared" si="26"/>
        <v>0</v>
      </c>
      <c r="BL186" s="13" t="s">
        <v>168</v>
      </c>
      <c r="BM186" s="147" t="s">
        <v>278</v>
      </c>
    </row>
    <row r="187" spans="2:65" s="1" customFormat="1" ht="21.75" customHeight="1" x14ac:dyDescent="0.2">
      <c r="B187" s="135"/>
      <c r="C187" s="136" t="s">
        <v>279</v>
      </c>
      <c r="D187" s="136" t="s">
        <v>164</v>
      </c>
      <c r="E187" s="137" t="s">
        <v>2599</v>
      </c>
      <c r="F187" s="138" t="s">
        <v>2600</v>
      </c>
      <c r="G187" s="139" t="s">
        <v>167</v>
      </c>
      <c r="H187" s="140">
        <v>793.07</v>
      </c>
      <c r="I187" s="141"/>
      <c r="J187" s="141"/>
      <c r="K187" s="142"/>
      <c r="L187" s="25"/>
      <c r="M187" s="143" t="s">
        <v>1</v>
      </c>
      <c r="N187" s="144" t="s">
        <v>34</v>
      </c>
      <c r="O187" s="145">
        <v>0</v>
      </c>
      <c r="P187" s="145">
        <f t="shared" si="18"/>
        <v>0</v>
      </c>
      <c r="Q187" s="145">
        <v>0</v>
      </c>
      <c r="R187" s="145">
        <f t="shared" si="19"/>
        <v>0</v>
      </c>
      <c r="S187" s="145">
        <v>0</v>
      </c>
      <c r="T187" s="146">
        <f t="shared" si="20"/>
        <v>0</v>
      </c>
      <c r="AR187" s="147" t="s">
        <v>168</v>
      </c>
      <c r="AT187" s="147" t="s">
        <v>164</v>
      </c>
      <c r="AU187" s="147" t="s">
        <v>81</v>
      </c>
      <c r="AY187" s="13" t="s">
        <v>162</v>
      </c>
      <c r="BE187" s="148">
        <f t="shared" si="21"/>
        <v>0</v>
      </c>
      <c r="BF187" s="148">
        <f t="shared" si="22"/>
        <v>0</v>
      </c>
      <c r="BG187" s="148">
        <f t="shared" si="23"/>
        <v>0</v>
      </c>
      <c r="BH187" s="148">
        <f t="shared" si="24"/>
        <v>0</v>
      </c>
      <c r="BI187" s="148">
        <f t="shared" si="25"/>
        <v>0</v>
      </c>
      <c r="BJ187" s="13" t="s">
        <v>81</v>
      </c>
      <c r="BK187" s="148">
        <f t="shared" si="26"/>
        <v>0</v>
      </c>
      <c r="BL187" s="13" t="s">
        <v>168</v>
      </c>
      <c r="BM187" s="147" t="s">
        <v>282</v>
      </c>
    </row>
    <row r="188" spans="2:65" s="1" customFormat="1" ht="24.2" customHeight="1" x14ac:dyDescent="0.2">
      <c r="B188" s="135"/>
      <c r="C188" s="136" t="s">
        <v>224</v>
      </c>
      <c r="D188" s="136" t="s">
        <v>164</v>
      </c>
      <c r="E188" s="137" t="s">
        <v>2601</v>
      </c>
      <c r="F188" s="138" t="s">
        <v>2602</v>
      </c>
      <c r="G188" s="139" t="s">
        <v>167</v>
      </c>
      <c r="H188" s="140">
        <v>1991.65</v>
      </c>
      <c r="I188" s="141"/>
      <c r="J188" s="141"/>
      <c r="K188" s="142"/>
      <c r="L188" s="25"/>
      <c r="M188" s="143" t="s">
        <v>1</v>
      </c>
      <c r="N188" s="144" t="s">
        <v>34</v>
      </c>
      <c r="O188" s="145">
        <v>0</v>
      </c>
      <c r="P188" s="145">
        <f t="shared" si="18"/>
        <v>0</v>
      </c>
      <c r="Q188" s="145">
        <v>0</v>
      </c>
      <c r="R188" s="145">
        <f t="shared" si="19"/>
        <v>0</v>
      </c>
      <c r="S188" s="145">
        <v>0</v>
      </c>
      <c r="T188" s="146">
        <f t="shared" si="20"/>
        <v>0</v>
      </c>
      <c r="AR188" s="147" t="s">
        <v>168</v>
      </c>
      <c r="AT188" s="147" t="s">
        <v>164</v>
      </c>
      <c r="AU188" s="147" t="s">
        <v>81</v>
      </c>
      <c r="AY188" s="13" t="s">
        <v>162</v>
      </c>
      <c r="BE188" s="148">
        <f t="shared" si="21"/>
        <v>0</v>
      </c>
      <c r="BF188" s="148">
        <f t="shared" si="22"/>
        <v>0</v>
      </c>
      <c r="BG188" s="148">
        <f t="shared" si="23"/>
        <v>0</v>
      </c>
      <c r="BH188" s="148">
        <f t="shared" si="24"/>
        <v>0</v>
      </c>
      <c r="BI188" s="148">
        <f t="shared" si="25"/>
        <v>0</v>
      </c>
      <c r="BJ188" s="13" t="s">
        <v>81</v>
      </c>
      <c r="BK188" s="148">
        <f t="shared" si="26"/>
        <v>0</v>
      </c>
      <c r="BL188" s="13" t="s">
        <v>168</v>
      </c>
      <c r="BM188" s="147" t="s">
        <v>285</v>
      </c>
    </row>
    <row r="189" spans="2:65" s="1" customFormat="1" ht="24.2" customHeight="1" x14ac:dyDescent="0.2">
      <c r="B189" s="135"/>
      <c r="C189" s="136" t="s">
        <v>286</v>
      </c>
      <c r="D189" s="136" t="s">
        <v>164</v>
      </c>
      <c r="E189" s="137" t="s">
        <v>2603</v>
      </c>
      <c r="F189" s="138" t="s">
        <v>2604</v>
      </c>
      <c r="G189" s="139" t="s">
        <v>167</v>
      </c>
      <c r="H189" s="140">
        <v>748.06</v>
      </c>
      <c r="I189" s="141"/>
      <c r="J189" s="141"/>
      <c r="K189" s="142"/>
      <c r="L189" s="25"/>
      <c r="M189" s="143" t="s">
        <v>1</v>
      </c>
      <c r="N189" s="144" t="s">
        <v>34</v>
      </c>
      <c r="O189" s="145">
        <v>0</v>
      </c>
      <c r="P189" s="145">
        <f t="shared" si="18"/>
        <v>0</v>
      </c>
      <c r="Q189" s="145">
        <v>0</v>
      </c>
      <c r="R189" s="145">
        <f t="shared" si="19"/>
        <v>0</v>
      </c>
      <c r="S189" s="145">
        <v>0</v>
      </c>
      <c r="T189" s="146">
        <f t="shared" si="20"/>
        <v>0</v>
      </c>
      <c r="AR189" s="147" t="s">
        <v>168</v>
      </c>
      <c r="AT189" s="147" t="s">
        <v>164</v>
      </c>
      <c r="AU189" s="147" t="s">
        <v>81</v>
      </c>
      <c r="AY189" s="13" t="s">
        <v>162</v>
      </c>
      <c r="BE189" s="148">
        <f t="shared" si="21"/>
        <v>0</v>
      </c>
      <c r="BF189" s="148">
        <f t="shared" si="22"/>
        <v>0</v>
      </c>
      <c r="BG189" s="148">
        <f t="shared" si="23"/>
        <v>0</v>
      </c>
      <c r="BH189" s="148">
        <f t="shared" si="24"/>
        <v>0</v>
      </c>
      <c r="BI189" s="148">
        <f t="shared" si="25"/>
        <v>0</v>
      </c>
      <c r="BJ189" s="13" t="s">
        <v>81</v>
      </c>
      <c r="BK189" s="148">
        <f t="shared" si="26"/>
        <v>0</v>
      </c>
      <c r="BL189" s="13" t="s">
        <v>168</v>
      </c>
      <c r="BM189" s="147" t="s">
        <v>289</v>
      </c>
    </row>
    <row r="190" spans="2:65" s="1" customFormat="1" ht="21.75" customHeight="1" x14ac:dyDescent="0.2">
      <c r="B190" s="135"/>
      <c r="C190" s="136" t="s">
        <v>227</v>
      </c>
      <c r="D190" s="136" t="s">
        <v>164</v>
      </c>
      <c r="E190" s="137" t="s">
        <v>2605</v>
      </c>
      <c r="F190" s="138" t="s">
        <v>2606</v>
      </c>
      <c r="G190" s="139" t="s">
        <v>167</v>
      </c>
      <c r="H190" s="140">
        <v>748.06</v>
      </c>
      <c r="I190" s="141"/>
      <c r="J190" s="141"/>
      <c r="K190" s="142"/>
      <c r="L190" s="25"/>
      <c r="M190" s="143" t="s">
        <v>1</v>
      </c>
      <c r="N190" s="144" t="s">
        <v>34</v>
      </c>
      <c r="O190" s="145">
        <v>0</v>
      </c>
      <c r="P190" s="145">
        <f t="shared" si="18"/>
        <v>0</v>
      </c>
      <c r="Q190" s="145">
        <v>0</v>
      </c>
      <c r="R190" s="145">
        <f t="shared" si="19"/>
        <v>0</v>
      </c>
      <c r="S190" s="145">
        <v>0</v>
      </c>
      <c r="T190" s="146">
        <f t="shared" si="20"/>
        <v>0</v>
      </c>
      <c r="AR190" s="147" t="s">
        <v>168</v>
      </c>
      <c r="AT190" s="147" t="s">
        <v>164</v>
      </c>
      <c r="AU190" s="147" t="s">
        <v>81</v>
      </c>
      <c r="AY190" s="13" t="s">
        <v>162</v>
      </c>
      <c r="BE190" s="148">
        <f t="shared" si="21"/>
        <v>0</v>
      </c>
      <c r="BF190" s="148">
        <f t="shared" si="22"/>
        <v>0</v>
      </c>
      <c r="BG190" s="148">
        <f t="shared" si="23"/>
        <v>0</v>
      </c>
      <c r="BH190" s="148">
        <f t="shared" si="24"/>
        <v>0</v>
      </c>
      <c r="BI190" s="148">
        <f t="shared" si="25"/>
        <v>0</v>
      </c>
      <c r="BJ190" s="13" t="s">
        <v>81</v>
      </c>
      <c r="BK190" s="148">
        <f t="shared" si="26"/>
        <v>0</v>
      </c>
      <c r="BL190" s="13" t="s">
        <v>168</v>
      </c>
      <c r="BM190" s="147" t="s">
        <v>292</v>
      </c>
    </row>
    <row r="191" spans="2:65" s="1" customFormat="1" ht="37.700000000000003" customHeight="1" x14ac:dyDescent="0.2">
      <c r="B191" s="135"/>
      <c r="C191" s="136" t="s">
        <v>293</v>
      </c>
      <c r="D191" s="136" t="s">
        <v>164</v>
      </c>
      <c r="E191" s="137" t="s">
        <v>2607</v>
      </c>
      <c r="F191" s="138" t="s">
        <v>2608</v>
      </c>
      <c r="G191" s="139" t="s">
        <v>167</v>
      </c>
      <c r="H191" s="140">
        <v>1243.5899999999999</v>
      </c>
      <c r="I191" s="141"/>
      <c r="J191" s="141"/>
      <c r="K191" s="142"/>
      <c r="L191" s="25"/>
      <c r="M191" s="143" t="s">
        <v>1</v>
      </c>
      <c r="N191" s="144" t="s">
        <v>34</v>
      </c>
      <c r="O191" s="145">
        <v>0</v>
      </c>
      <c r="P191" s="145">
        <f t="shared" si="18"/>
        <v>0</v>
      </c>
      <c r="Q191" s="145">
        <v>0</v>
      </c>
      <c r="R191" s="145">
        <f t="shared" si="19"/>
        <v>0</v>
      </c>
      <c r="S191" s="145">
        <v>0</v>
      </c>
      <c r="T191" s="146">
        <f t="shared" si="20"/>
        <v>0</v>
      </c>
      <c r="AR191" s="147" t="s">
        <v>168</v>
      </c>
      <c r="AT191" s="147" t="s">
        <v>164</v>
      </c>
      <c r="AU191" s="147" t="s">
        <v>81</v>
      </c>
      <c r="AY191" s="13" t="s">
        <v>162</v>
      </c>
      <c r="BE191" s="148">
        <f t="shared" si="21"/>
        <v>0</v>
      </c>
      <c r="BF191" s="148">
        <f t="shared" si="22"/>
        <v>0</v>
      </c>
      <c r="BG191" s="148">
        <f t="shared" si="23"/>
        <v>0</v>
      </c>
      <c r="BH191" s="148">
        <f t="shared" si="24"/>
        <v>0</v>
      </c>
      <c r="BI191" s="148">
        <f t="shared" si="25"/>
        <v>0</v>
      </c>
      <c r="BJ191" s="13" t="s">
        <v>81</v>
      </c>
      <c r="BK191" s="148">
        <f t="shared" si="26"/>
        <v>0</v>
      </c>
      <c r="BL191" s="13" t="s">
        <v>168</v>
      </c>
      <c r="BM191" s="147" t="s">
        <v>296</v>
      </c>
    </row>
    <row r="192" spans="2:65" s="1" customFormat="1" ht="24.2" customHeight="1" x14ac:dyDescent="0.2">
      <c r="B192" s="135"/>
      <c r="C192" s="136" t="s">
        <v>231</v>
      </c>
      <c r="D192" s="136" t="s">
        <v>164</v>
      </c>
      <c r="E192" s="137" t="s">
        <v>2609</v>
      </c>
      <c r="F192" s="138" t="s">
        <v>2610</v>
      </c>
      <c r="G192" s="139" t="s">
        <v>266</v>
      </c>
      <c r="H192" s="140">
        <v>2</v>
      </c>
      <c r="I192" s="141"/>
      <c r="J192" s="141"/>
      <c r="K192" s="142"/>
      <c r="L192" s="25"/>
      <c r="M192" s="143" t="s">
        <v>1</v>
      </c>
      <c r="N192" s="144" t="s">
        <v>34</v>
      </c>
      <c r="O192" s="145">
        <v>0</v>
      </c>
      <c r="P192" s="145">
        <f t="shared" si="18"/>
        <v>0</v>
      </c>
      <c r="Q192" s="145">
        <v>0</v>
      </c>
      <c r="R192" s="145">
        <f t="shared" si="19"/>
        <v>0</v>
      </c>
      <c r="S192" s="145">
        <v>0</v>
      </c>
      <c r="T192" s="146">
        <f t="shared" si="20"/>
        <v>0</v>
      </c>
      <c r="AR192" s="147" t="s">
        <v>168</v>
      </c>
      <c r="AT192" s="147" t="s">
        <v>164</v>
      </c>
      <c r="AU192" s="147" t="s">
        <v>81</v>
      </c>
      <c r="AY192" s="13" t="s">
        <v>162</v>
      </c>
      <c r="BE192" s="148">
        <f t="shared" si="21"/>
        <v>0</v>
      </c>
      <c r="BF192" s="148">
        <f t="shared" si="22"/>
        <v>0</v>
      </c>
      <c r="BG192" s="148">
        <f t="shared" si="23"/>
        <v>0</v>
      </c>
      <c r="BH192" s="148">
        <f t="shared" si="24"/>
        <v>0</v>
      </c>
      <c r="BI192" s="148">
        <f t="shared" si="25"/>
        <v>0</v>
      </c>
      <c r="BJ192" s="13" t="s">
        <v>81</v>
      </c>
      <c r="BK192" s="148">
        <f t="shared" si="26"/>
        <v>0</v>
      </c>
      <c r="BL192" s="13" t="s">
        <v>168</v>
      </c>
      <c r="BM192" s="147" t="s">
        <v>302</v>
      </c>
    </row>
    <row r="193" spans="2:65" s="1" customFormat="1" ht="24.2" customHeight="1" x14ac:dyDescent="0.2">
      <c r="B193" s="135"/>
      <c r="C193" s="149" t="s">
        <v>307</v>
      </c>
      <c r="D193" s="149" t="s">
        <v>268</v>
      </c>
      <c r="E193" s="150" t="s">
        <v>2611</v>
      </c>
      <c r="F193" s="151" t="s">
        <v>2612</v>
      </c>
      <c r="G193" s="152" t="s">
        <v>266</v>
      </c>
      <c r="H193" s="153">
        <v>2</v>
      </c>
      <c r="I193" s="154"/>
      <c r="J193" s="154"/>
      <c r="K193" s="155"/>
      <c r="L193" s="156"/>
      <c r="M193" s="157" t="s">
        <v>1</v>
      </c>
      <c r="N193" s="158" t="s">
        <v>34</v>
      </c>
      <c r="O193" s="145">
        <v>0</v>
      </c>
      <c r="P193" s="145">
        <f t="shared" si="18"/>
        <v>0</v>
      </c>
      <c r="Q193" s="145">
        <v>0</v>
      </c>
      <c r="R193" s="145">
        <f t="shared" si="19"/>
        <v>0</v>
      </c>
      <c r="S193" s="145">
        <v>0</v>
      </c>
      <c r="T193" s="146">
        <f t="shared" si="20"/>
        <v>0</v>
      </c>
      <c r="AR193" s="147" t="s">
        <v>177</v>
      </c>
      <c r="AT193" s="147" t="s">
        <v>268</v>
      </c>
      <c r="AU193" s="147" t="s">
        <v>81</v>
      </c>
      <c r="AY193" s="13" t="s">
        <v>162</v>
      </c>
      <c r="BE193" s="148">
        <f t="shared" si="21"/>
        <v>0</v>
      </c>
      <c r="BF193" s="148">
        <f t="shared" si="22"/>
        <v>0</v>
      </c>
      <c r="BG193" s="148">
        <f t="shared" si="23"/>
        <v>0</v>
      </c>
      <c r="BH193" s="148">
        <f t="shared" si="24"/>
        <v>0</v>
      </c>
      <c r="BI193" s="148">
        <f t="shared" si="25"/>
        <v>0</v>
      </c>
      <c r="BJ193" s="13" t="s">
        <v>81</v>
      </c>
      <c r="BK193" s="148">
        <f t="shared" si="26"/>
        <v>0</v>
      </c>
      <c r="BL193" s="13" t="s">
        <v>168</v>
      </c>
      <c r="BM193" s="147" t="s">
        <v>310</v>
      </c>
    </row>
    <row r="194" spans="2:65" s="1" customFormat="1" ht="33" customHeight="1" x14ac:dyDescent="0.2">
      <c r="B194" s="135"/>
      <c r="C194" s="136" t="s">
        <v>234</v>
      </c>
      <c r="D194" s="136" t="s">
        <v>164</v>
      </c>
      <c r="E194" s="137" t="s">
        <v>2613</v>
      </c>
      <c r="F194" s="138" t="s">
        <v>2614</v>
      </c>
      <c r="G194" s="139" t="s">
        <v>266</v>
      </c>
      <c r="H194" s="140">
        <v>2</v>
      </c>
      <c r="I194" s="141"/>
      <c r="J194" s="141"/>
      <c r="K194" s="142"/>
      <c r="L194" s="25"/>
      <c r="M194" s="143" t="s">
        <v>1</v>
      </c>
      <c r="N194" s="144" t="s">
        <v>34</v>
      </c>
      <c r="O194" s="145">
        <v>0</v>
      </c>
      <c r="P194" s="145">
        <f t="shared" si="18"/>
        <v>0</v>
      </c>
      <c r="Q194" s="145">
        <v>0</v>
      </c>
      <c r="R194" s="145">
        <f t="shared" si="19"/>
        <v>0</v>
      </c>
      <c r="S194" s="145">
        <v>0</v>
      </c>
      <c r="T194" s="146">
        <f t="shared" si="20"/>
        <v>0</v>
      </c>
      <c r="AR194" s="147" t="s">
        <v>168</v>
      </c>
      <c r="AT194" s="147" t="s">
        <v>164</v>
      </c>
      <c r="AU194" s="147" t="s">
        <v>81</v>
      </c>
      <c r="AY194" s="13" t="s">
        <v>162</v>
      </c>
      <c r="BE194" s="148">
        <f t="shared" si="21"/>
        <v>0</v>
      </c>
      <c r="BF194" s="148">
        <f t="shared" si="22"/>
        <v>0</v>
      </c>
      <c r="BG194" s="148">
        <f t="shared" si="23"/>
        <v>0</v>
      </c>
      <c r="BH194" s="148">
        <f t="shared" si="24"/>
        <v>0</v>
      </c>
      <c r="BI194" s="148">
        <f t="shared" si="25"/>
        <v>0</v>
      </c>
      <c r="BJ194" s="13" t="s">
        <v>81</v>
      </c>
      <c r="BK194" s="148">
        <f t="shared" si="26"/>
        <v>0</v>
      </c>
      <c r="BL194" s="13" t="s">
        <v>168</v>
      </c>
      <c r="BM194" s="147" t="s">
        <v>314</v>
      </c>
    </row>
    <row r="195" spans="2:65" s="1" customFormat="1" ht="37.700000000000003" customHeight="1" x14ac:dyDescent="0.2">
      <c r="B195" s="135"/>
      <c r="C195" s="149" t="s">
        <v>315</v>
      </c>
      <c r="D195" s="149" t="s">
        <v>268</v>
      </c>
      <c r="E195" s="150" t="s">
        <v>2615</v>
      </c>
      <c r="F195" s="151" t="s">
        <v>2616</v>
      </c>
      <c r="G195" s="152" t="s">
        <v>266</v>
      </c>
      <c r="H195" s="153">
        <v>2</v>
      </c>
      <c r="I195" s="154"/>
      <c r="J195" s="154"/>
      <c r="K195" s="155"/>
      <c r="L195" s="156"/>
      <c r="M195" s="157" t="s">
        <v>1</v>
      </c>
      <c r="N195" s="158" t="s">
        <v>34</v>
      </c>
      <c r="O195" s="145">
        <v>0</v>
      </c>
      <c r="P195" s="145">
        <f t="shared" si="18"/>
        <v>0</v>
      </c>
      <c r="Q195" s="145">
        <v>0</v>
      </c>
      <c r="R195" s="145">
        <f t="shared" si="19"/>
        <v>0</v>
      </c>
      <c r="S195" s="145">
        <v>0</v>
      </c>
      <c r="T195" s="146">
        <f t="shared" si="20"/>
        <v>0</v>
      </c>
      <c r="AR195" s="147" t="s">
        <v>177</v>
      </c>
      <c r="AT195" s="147" t="s">
        <v>268</v>
      </c>
      <c r="AU195" s="147" t="s">
        <v>81</v>
      </c>
      <c r="AY195" s="13" t="s">
        <v>162</v>
      </c>
      <c r="BE195" s="148">
        <f t="shared" si="21"/>
        <v>0</v>
      </c>
      <c r="BF195" s="148">
        <f t="shared" si="22"/>
        <v>0</v>
      </c>
      <c r="BG195" s="148">
        <f t="shared" si="23"/>
        <v>0</v>
      </c>
      <c r="BH195" s="148">
        <f t="shared" si="24"/>
        <v>0</v>
      </c>
      <c r="BI195" s="148">
        <f t="shared" si="25"/>
        <v>0</v>
      </c>
      <c r="BJ195" s="13" t="s">
        <v>81</v>
      </c>
      <c r="BK195" s="148">
        <f t="shared" si="26"/>
        <v>0</v>
      </c>
      <c r="BL195" s="13" t="s">
        <v>168</v>
      </c>
      <c r="BM195" s="147" t="s">
        <v>318</v>
      </c>
    </row>
    <row r="196" spans="2:65" s="11" customFormat="1" ht="22.7" customHeight="1" x14ac:dyDescent="0.2">
      <c r="B196" s="124"/>
      <c r="D196" s="125" t="s">
        <v>67</v>
      </c>
      <c r="E196" s="133" t="s">
        <v>192</v>
      </c>
      <c r="F196" s="133" t="s">
        <v>220</v>
      </c>
      <c r="J196" s="134"/>
      <c r="L196" s="124"/>
      <c r="M196" s="128"/>
      <c r="P196" s="129">
        <f>SUM(P197:P204)</f>
        <v>0</v>
      </c>
      <c r="R196" s="129">
        <f>SUM(R197:R204)</f>
        <v>0</v>
      </c>
      <c r="T196" s="130">
        <f>SUM(T197:T204)</f>
        <v>0</v>
      </c>
      <c r="AR196" s="125" t="s">
        <v>75</v>
      </c>
      <c r="AT196" s="131" t="s">
        <v>67</v>
      </c>
      <c r="AU196" s="131" t="s">
        <v>75</v>
      </c>
      <c r="AY196" s="125" t="s">
        <v>162</v>
      </c>
      <c r="BK196" s="132">
        <f>SUM(BK197:BK204)</f>
        <v>0</v>
      </c>
    </row>
    <row r="197" spans="2:65" s="1" customFormat="1" ht="44.25" customHeight="1" x14ac:dyDescent="0.2">
      <c r="B197" s="135"/>
      <c r="C197" s="136" t="s">
        <v>238</v>
      </c>
      <c r="D197" s="136" t="s">
        <v>164</v>
      </c>
      <c r="E197" s="137" t="s">
        <v>2617</v>
      </c>
      <c r="F197" s="138" t="s">
        <v>2618</v>
      </c>
      <c r="G197" s="139" t="s">
        <v>266</v>
      </c>
      <c r="H197" s="140">
        <v>1</v>
      </c>
      <c r="I197" s="141"/>
      <c r="J197" s="141"/>
      <c r="K197" s="142"/>
      <c r="L197" s="25"/>
      <c r="M197" s="143" t="s">
        <v>1</v>
      </c>
      <c r="N197" s="144" t="s">
        <v>34</v>
      </c>
      <c r="O197" s="145">
        <v>0</v>
      </c>
      <c r="P197" s="145">
        <f t="shared" ref="P197:P204" si="27">O197*H197</f>
        <v>0</v>
      </c>
      <c r="Q197" s="145">
        <v>0</v>
      </c>
      <c r="R197" s="145">
        <f t="shared" ref="R197:R204" si="28">Q197*H197</f>
        <v>0</v>
      </c>
      <c r="S197" s="145">
        <v>0</v>
      </c>
      <c r="T197" s="146">
        <f t="shared" ref="T197:T204" si="29">S197*H197</f>
        <v>0</v>
      </c>
      <c r="AR197" s="147" t="s">
        <v>168</v>
      </c>
      <c r="AT197" s="147" t="s">
        <v>164</v>
      </c>
      <c r="AU197" s="147" t="s">
        <v>81</v>
      </c>
      <c r="AY197" s="13" t="s">
        <v>162</v>
      </c>
      <c r="BE197" s="148">
        <f t="shared" ref="BE197:BE204" si="30">IF(N197="základná",J197,0)</f>
        <v>0</v>
      </c>
      <c r="BF197" s="148">
        <f t="shared" ref="BF197:BF204" si="31">IF(N197="znížená",J197,0)</f>
        <v>0</v>
      </c>
      <c r="BG197" s="148">
        <f t="shared" ref="BG197:BG204" si="32">IF(N197="zákl. prenesená",J197,0)</f>
        <v>0</v>
      </c>
      <c r="BH197" s="148">
        <f t="shared" ref="BH197:BH204" si="33">IF(N197="zníž. prenesená",J197,0)</f>
        <v>0</v>
      </c>
      <c r="BI197" s="148">
        <f t="shared" ref="BI197:BI204" si="34">IF(N197="nulová",J197,0)</f>
        <v>0</v>
      </c>
      <c r="BJ197" s="13" t="s">
        <v>81</v>
      </c>
      <c r="BK197" s="148">
        <f t="shared" ref="BK197:BK204" si="35">ROUND(I197*H197,2)</f>
        <v>0</v>
      </c>
      <c r="BL197" s="13" t="s">
        <v>168</v>
      </c>
      <c r="BM197" s="147" t="s">
        <v>321</v>
      </c>
    </row>
    <row r="198" spans="2:65" s="1" customFormat="1" ht="37.700000000000003" customHeight="1" x14ac:dyDescent="0.2">
      <c r="B198" s="135"/>
      <c r="C198" s="149" t="s">
        <v>322</v>
      </c>
      <c r="D198" s="149" t="s">
        <v>268</v>
      </c>
      <c r="E198" s="150" t="s">
        <v>2619</v>
      </c>
      <c r="F198" s="151" t="s">
        <v>2620</v>
      </c>
      <c r="G198" s="152" t="s">
        <v>266</v>
      </c>
      <c r="H198" s="153">
        <v>1</v>
      </c>
      <c r="I198" s="154"/>
      <c r="J198" s="154"/>
      <c r="K198" s="155"/>
      <c r="L198" s="156"/>
      <c r="M198" s="157" t="s">
        <v>1</v>
      </c>
      <c r="N198" s="158" t="s">
        <v>34</v>
      </c>
      <c r="O198" s="145">
        <v>0</v>
      </c>
      <c r="P198" s="145">
        <f t="shared" si="27"/>
        <v>0</v>
      </c>
      <c r="Q198" s="145">
        <v>0</v>
      </c>
      <c r="R198" s="145">
        <f t="shared" si="28"/>
        <v>0</v>
      </c>
      <c r="S198" s="145">
        <v>0</v>
      </c>
      <c r="T198" s="146">
        <f t="shared" si="29"/>
        <v>0</v>
      </c>
      <c r="AR198" s="147" t="s">
        <v>177</v>
      </c>
      <c r="AT198" s="147" t="s">
        <v>268</v>
      </c>
      <c r="AU198" s="147" t="s">
        <v>81</v>
      </c>
      <c r="AY198" s="13" t="s">
        <v>162</v>
      </c>
      <c r="BE198" s="148">
        <f t="shared" si="30"/>
        <v>0</v>
      </c>
      <c r="BF198" s="148">
        <f t="shared" si="31"/>
        <v>0</v>
      </c>
      <c r="BG198" s="148">
        <f t="shared" si="32"/>
        <v>0</v>
      </c>
      <c r="BH198" s="148">
        <f t="shared" si="33"/>
        <v>0</v>
      </c>
      <c r="BI198" s="148">
        <f t="shared" si="34"/>
        <v>0</v>
      </c>
      <c r="BJ198" s="13" t="s">
        <v>81</v>
      </c>
      <c r="BK198" s="148">
        <f t="shared" si="35"/>
        <v>0</v>
      </c>
      <c r="BL198" s="13" t="s">
        <v>168</v>
      </c>
      <c r="BM198" s="147" t="s">
        <v>325</v>
      </c>
    </row>
    <row r="199" spans="2:65" s="1" customFormat="1" ht="37.700000000000003" customHeight="1" x14ac:dyDescent="0.2">
      <c r="B199" s="135"/>
      <c r="C199" s="136" t="s">
        <v>241</v>
      </c>
      <c r="D199" s="136" t="s">
        <v>164</v>
      </c>
      <c r="E199" s="137" t="s">
        <v>2621</v>
      </c>
      <c r="F199" s="138" t="s">
        <v>2622</v>
      </c>
      <c r="G199" s="139" t="s">
        <v>301</v>
      </c>
      <c r="H199" s="140">
        <v>1.24</v>
      </c>
      <c r="I199" s="141"/>
      <c r="J199" s="141"/>
      <c r="K199" s="142"/>
      <c r="L199" s="25"/>
      <c r="M199" s="143" t="s">
        <v>1</v>
      </c>
      <c r="N199" s="144" t="s">
        <v>34</v>
      </c>
      <c r="O199" s="145">
        <v>0</v>
      </c>
      <c r="P199" s="145">
        <f t="shared" si="27"/>
        <v>0</v>
      </c>
      <c r="Q199" s="145">
        <v>0</v>
      </c>
      <c r="R199" s="145">
        <f t="shared" si="28"/>
        <v>0</v>
      </c>
      <c r="S199" s="145">
        <v>0</v>
      </c>
      <c r="T199" s="146">
        <f t="shared" si="29"/>
        <v>0</v>
      </c>
      <c r="AR199" s="147" t="s">
        <v>168</v>
      </c>
      <c r="AT199" s="147" t="s">
        <v>164</v>
      </c>
      <c r="AU199" s="147" t="s">
        <v>81</v>
      </c>
      <c r="AY199" s="13" t="s">
        <v>162</v>
      </c>
      <c r="BE199" s="148">
        <f t="shared" si="30"/>
        <v>0</v>
      </c>
      <c r="BF199" s="148">
        <f t="shared" si="31"/>
        <v>0</v>
      </c>
      <c r="BG199" s="148">
        <f t="shared" si="32"/>
        <v>0</v>
      </c>
      <c r="BH199" s="148">
        <f t="shared" si="33"/>
        <v>0</v>
      </c>
      <c r="BI199" s="148">
        <f t="shared" si="34"/>
        <v>0</v>
      </c>
      <c r="BJ199" s="13" t="s">
        <v>81</v>
      </c>
      <c r="BK199" s="148">
        <f t="shared" si="35"/>
        <v>0</v>
      </c>
      <c r="BL199" s="13" t="s">
        <v>168</v>
      </c>
      <c r="BM199" s="147" t="s">
        <v>328</v>
      </c>
    </row>
    <row r="200" spans="2:65" s="1" customFormat="1" ht="24.2" customHeight="1" x14ac:dyDescent="0.2">
      <c r="B200" s="135"/>
      <c r="C200" s="136" t="s">
        <v>329</v>
      </c>
      <c r="D200" s="136" t="s">
        <v>164</v>
      </c>
      <c r="E200" s="137" t="s">
        <v>373</v>
      </c>
      <c r="F200" s="138" t="s">
        <v>374</v>
      </c>
      <c r="G200" s="139" t="s">
        <v>218</v>
      </c>
      <c r="H200" s="140">
        <v>82.4</v>
      </c>
      <c r="I200" s="141"/>
      <c r="J200" s="141"/>
      <c r="K200" s="142"/>
      <c r="L200" s="25"/>
      <c r="M200" s="143" t="s">
        <v>1</v>
      </c>
      <c r="N200" s="144" t="s">
        <v>34</v>
      </c>
      <c r="O200" s="145">
        <v>0</v>
      </c>
      <c r="P200" s="145">
        <f t="shared" si="27"/>
        <v>0</v>
      </c>
      <c r="Q200" s="145">
        <v>0</v>
      </c>
      <c r="R200" s="145">
        <f t="shared" si="28"/>
        <v>0</v>
      </c>
      <c r="S200" s="145">
        <v>0</v>
      </c>
      <c r="T200" s="146">
        <f t="shared" si="29"/>
        <v>0</v>
      </c>
      <c r="AR200" s="147" t="s">
        <v>168</v>
      </c>
      <c r="AT200" s="147" t="s">
        <v>164</v>
      </c>
      <c r="AU200" s="147" t="s">
        <v>81</v>
      </c>
      <c r="AY200" s="13" t="s">
        <v>162</v>
      </c>
      <c r="BE200" s="148">
        <f t="shared" si="30"/>
        <v>0</v>
      </c>
      <c r="BF200" s="148">
        <f t="shared" si="31"/>
        <v>0</v>
      </c>
      <c r="BG200" s="148">
        <f t="shared" si="32"/>
        <v>0</v>
      </c>
      <c r="BH200" s="148">
        <f t="shared" si="33"/>
        <v>0</v>
      </c>
      <c r="BI200" s="148">
        <f t="shared" si="34"/>
        <v>0</v>
      </c>
      <c r="BJ200" s="13" t="s">
        <v>81</v>
      </c>
      <c r="BK200" s="148">
        <f t="shared" si="35"/>
        <v>0</v>
      </c>
      <c r="BL200" s="13" t="s">
        <v>168</v>
      </c>
      <c r="BM200" s="147" t="s">
        <v>332</v>
      </c>
    </row>
    <row r="201" spans="2:65" s="1" customFormat="1" ht="24.2" customHeight="1" x14ac:dyDescent="0.2">
      <c r="B201" s="135"/>
      <c r="C201" s="149" t="s">
        <v>245</v>
      </c>
      <c r="D201" s="149" t="s">
        <v>268</v>
      </c>
      <c r="E201" s="150" t="s">
        <v>375</v>
      </c>
      <c r="F201" s="151" t="s">
        <v>376</v>
      </c>
      <c r="G201" s="152" t="s">
        <v>377</v>
      </c>
      <c r="H201" s="153">
        <v>6.92</v>
      </c>
      <c r="I201" s="154"/>
      <c r="J201" s="154"/>
      <c r="K201" s="155"/>
      <c r="L201" s="156"/>
      <c r="M201" s="157" t="s">
        <v>1</v>
      </c>
      <c r="N201" s="158" t="s">
        <v>34</v>
      </c>
      <c r="O201" s="145">
        <v>0</v>
      </c>
      <c r="P201" s="145">
        <f t="shared" si="27"/>
        <v>0</v>
      </c>
      <c r="Q201" s="145">
        <v>0</v>
      </c>
      <c r="R201" s="145">
        <f t="shared" si="28"/>
        <v>0</v>
      </c>
      <c r="S201" s="145">
        <v>0</v>
      </c>
      <c r="T201" s="146">
        <f t="shared" si="29"/>
        <v>0</v>
      </c>
      <c r="AR201" s="147" t="s">
        <v>177</v>
      </c>
      <c r="AT201" s="147" t="s">
        <v>268</v>
      </c>
      <c r="AU201" s="147" t="s">
        <v>81</v>
      </c>
      <c r="AY201" s="13" t="s">
        <v>162</v>
      </c>
      <c r="BE201" s="148">
        <f t="shared" si="30"/>
        <v>0</v>
      </c>
      <c r="BF201" s="148">
        <f t="shared" si="31"/>
        <v>0</v>
      </c>
      <c r="BG201" s="148">
        <f t="shared" si="32"/>
        <v>0</v>
      </c>
      <c r="BH201" s="148">
        <f t="shared" si="33"/>
        <v>0</v>
      </c>
      <c r="BI201" s="148">
        <f t="shared" si="34"/>
        <v>0</v>
      </c>
      <c r="BJ201" s="13" t="s">
        <v>81</v>
      </c>
      <c r="BK201" s="148">
        <f t="shared" si="35"/>
        <v>0</v>
      </c>
      <c r="BL201" s="13" t="s">
        <v>168</v>
      </c>
      <c r="BM201" s="147" t="s">
        <v>337</v>
      </c>
    </row>
    <row r="202" spans="2:65" s="1" customFormat="1" ht="16.5" customHeight="1" x14ac:dyDescent="0.2">
      <c r="B202" s="135"/>
      <c r="C202" s="136" t="s">
        <v>338</v>
      </c>
      <c r="D202" s="136" t="s">
        <v>164</v>
      </c>
      <c r="E202" s="137" t="s">
        <v>378</v>
      </c>
      <c r="F202" s="138" t="s">
        <v>379</v>
      </c>
      <c r="G202" s="139" t="s">
        <v>167</v>
      </c>
      <c r="H202" s="140">
        <v>164.8</v>
      </c>
      <c r="I202" s="141"/>
      <c r="J202" s="141"/>
      <c r="K202" s="142"/>
      <c r="L202" s="25"/>
      <c r="M202" s="143" t="s">
        <v>1</v>
      </c>
      <c r="N202" s="144" t="s">
        <v>34</v>
      </c>
      <c r="O202" s="145">
        <v>0</v>
      </c>
      <c r="P202" s="145">
        <f t="shared" si="27"/>
        <v>0</v>
      </c>
      <c r="Q202" s="145">
        <v>0</v>
      </c>
      <c r="R202" s="145">
        <f t="shared" si="28"/>
        <v>0</v>
      </c>
      <c r="S202" s="145">
        <v>0</v>
      </c>
      <c r="T202" s="146">
        <f t="shared" si="29"/>
        <v>0</v>
      </c>
      <c r="AR202" s="147" t="s">
        <v>168</v>
      </c>
      <c r="AT202" s="147" t="s">
        <v>164</v>
      </c>
      <c r="AU202" s="147" t="s">
        <v>81</v>
      </c>
      <c r="AY202" s="13" t="s">
        <v>162</v>
      </c>
      <c r="BE202" s="148">
        <f t="shared" si="30"/>
        <v>0</v>
      </c>
      <c r="BF202" s="148">
        <f t="shared" si="31"/>
        <v>0</v>
      </c>
      <c r="BG202" s="148">
        <f t="shared" si="32"/>
        <v>0</v>
      </c>
      <c r="BH202" s="148">
        <f t="shared" si="33"/>
        <v>0</v>
      </c>
      <c r="BI202" s="148">
        <f t="shared" si="34"/>
        <v>0</v>
      </c>
      <c r="BJ202" s="13" t="s">
        <v>81</v>
      </c>
      <c r="BK202" s="148">
        <f t="shared" si="35"/>
        <v>0</v>
      </c>
      <c r="BL202" s="13" t="s">
        <v>168</v>
      </c>
      <c r="BM202" s="147" t="s">
        <v>342</v>
      </c>
    </row>
    <row r="203" spans="2:65" s="1" customFormat="1" ht="16.5" customHeight="1" x14ac:dyDescent="0.2">
      <c r="B203" s="135"/>
      <c r="C203" s="136" t="s">
        <v>248</v>
      </c>
      <c r="D203" s="136" t="s">
        <v>164</v>
      </c>
      <c r="E203" s="137" t="s">
        <v>2623</v>
      </c>
      <c r="F203" s="138" t="s">
        <v>2624</v>
      </c>
      <c r="G203" s="139" t="s">
        <v>167</v>
      </c>
      <c r="H203" s="140">
        <v>1991.65</v>
      </c>
      <c r="I203" s="141"/>
      <c r="J203" s="141"/>
      <c r="K203" s="142"/>
      <c r="L203" s="25"/>
      <c r="M203" s="143" t="s">
        <v>1</v>
      </c>
      <c r="N203" s="144" t="s">
        <v>34</v>
      </c>
      <c r="O203" s="145">
        <v>0</v>
      </c>
      <c r="P203" s="145">
        <f t="shared" si="27"/>
        <v>0</v>
      </c>
      <c r="Q203" s="145">
        <v>0</v>
      </c>
      <c r="R203" s="145">
        <f t="shared" si="28"/>
        <v>0</v>
      </c>
      <c r="S203" s="145">
        <v>0</v>
      </c>
      <c r="T203" s="146">
        <f t="shared" si="29"/>
        <v>0</v>
      </c>
      <c r="AR203" s="147" t="s">
        <v>168</v>
      </c>
      <c r="AT203" s="147" t="s">
        <v>164</v>
      </c>
      <c r="AU203" s="147" t="s">
        <v>81</v>
      </c>
      <c r="AY203" s="13" t="s">
        <v>162</v>
      </c>
      <c r="BE203" s="148">
        <f t="shared" si="30"/>
        <v>0</v>
      </c>
      <c r="BF203" s="148">
        <f t="shared" si="31"/>
        <v>0</v>
      </c>
      <c r="BG203" s="148">
        <f t="shared" si="32"/>
        <v>0</v>
      </c>
      <c r="BH203" s="148">
        <f t="shared" si="33"/>
        <v>0</v>
      </c>
      <c r="BI203" s="148">
        <f t="shared" si="34"/>
        <v>0</v>
      </c>
      <c r="BJ203" s="13" t="s">
        <v>81</v>
      </c>
      <c r="BK203" s="148">
        <f t="shared" si="35"/>
        <v>0</v>
      </c>
      <c r="BL203" s="13" t="s">
        <v>168</v>
      </c>
      <c r="BM203" s="147" t="s">
        <v>345</v>
      </c>
    </row>
    <row r="204" spans="2:65" s="1" customFormat="1" ht="33" customHeight="1" x14ac:dyDescent="0.2">
      <c r="B204" s="135"/>
      <c r="C204" s="136" t="s">
        <v>348</v>
      </c>
      <c r="D204" s="136" t="s">
        <v>164</v>
      </c>
      <c r="E204" s="137" t="s">
        <v>2625</v>
      </c>
      <c r="F204" s="138" t="s">
        <v>2626</v>
      </c>
      <c r="G204" s="139" t="s">
        <v>266</v>
      </c>
      <c r="H204" s="140">
        <v>12</v>
      </c>
      <c r="I204" s="141"/>
      <c r="J204" s="141"/>
      <c r="K204" s="142"/>
      <c r="L204" s="25"/>
      <c r="M204" s="143" t="s">
        <v>1</v>
      </c>
      <c r="N204" s="144" t="s">
        <v>34</v>
      </c>
      <c r="O204" s="145">
        <v>0</v>
      </c>
      <c r="P204" s="145">
        <f t="shared" si="27"/>
        <v>0</v>
      </c>
      <c r="Q204" s="145">
        <v>0</v>
      </c>
      <c r="R204" s="145">
        <f t="shared" si="28"/>
        <v>0</v>
      </c>
      <c r="S204" s="145">
        <v>0</v>
      </c>
      <c r="T204" s="146">
        <f t="shared" si="29"/>
        <v>0</v>
      </c>
      <c r="AR204" s="147" t="s">
        <v>168</v>
      </c>
      <c r="AT204" s="147" t="s">
        <v>164</v>
      </c>
      <c r="AU204" s="147" t="s">
        <v>81</v>
      </c>
      <c r="AY204" s="13" t="s">
        <v>162</v>
      </c>
      <c r="BE204" s="148">
        <f t="shared" si="30"/>
        <v>0</v>
      </c>
      <c r="BF204" s="148">
        <f t="shared" si="31"/>
        <v>0</v>
      </c>
      <c r="BG204" s="148">
        <f t="shared" si="32"/>
        <v>0</v>
      </c>
      <c r="BH204" s="148">
        <f t="shared" si="33"/>
        <v>0</v>
      </c>
      <c r="BI204" s="148">
        <f t="shared" si="34"/>
        <v>0</v>
      </c>
      <c r="BJ204" s="13" t="s">
        <v>81</v>
      </c>
      <c r="BK204" s="148">
        <f t="shared" si="35"/>
        <v>0</v>
      </c>
      <c r="BL204" s="13" t="s">
        <v>168</v>
      </c>
      <c r="BM204" s="147" t="s">
        <v>351</v>
      </c>
    </row>
    <row r="205" spans="2:65" s="11" customFormat="1" ht="22.7" customHeight="1" x14ac:dyDescent="0.2">
      <c r="B205" s="124"/>
      <c r="D205" s="125" t="s">
        <v>67</v>
      </c>
      <c r="E205" s="133" t="s">
        <v>297</v>
      </c>
      <c r="F205" s="133" t="s">
        <v>298</v>
      </c>
      <c r="J205" s="134"/>
      <c r="L205" s="124"/>
      <c r="M205" s="128"/>
      <c r="P205" s="129">
        <f>SUM(P206:P207)</f>
        <v>0</v>
      </c>
      <c r="R205" s="129">
        <f>SUM(R206:R207)</f>
        <v>0</v>
      </c>
      <c r="T205" s="130">
        <f>SUM(T206:T207)</f>
        <v>0</v>
      </c>
      <c r="AR205" s="125" t="s">
        <v>75</v>
      </c>
      <c r="AT205" s="131" t="s">
        <v>67</v>
      </c>
      <c r="AU205" s="131" t="s">
        <v>75</v>
      </c>
      <c r="AY205" s="125" t="s">
        <v>162</v>
      </c>
      <c r="BK205" s="132">
        <f>SUM(BK206:BK207)</f>
        <v>0</v>
      </c>
    </row>
    <row r="206" spans="2:65" s="1" customFormat="1" ht="33" customHeight="1" x14ac:dyDescent="0.2">
      <c r="B206" s="135"/>
      <c r="C206" s="136" t="s">
        <v>252</v>
      </c>
      <c r="D206" s="136" t="s">
        <v>164</v>
      </c>
      <c r="E206" s="137" t="s">
        <v>2627</v>
      </c>
      <c r="F206" s="138" t="s">
        <v>2628</v>
      </c>
      <c r="G206" s="139" t="s">
        <v>301</v>
      </c>
      <c r="H206" s="140">
        <v>200.06</v>
      </c>
      <c r="I206" s="141"/>
      <c r="J206" s="141"/>
      <c r="K206" s="142"/>
      <c r="L206" s="25"/>
      <c r="M206" s="143" t="s">
        <v>1</v>
      </c>
      <c r="N206" s="144" t="s">
        <v>34</v>
      </c>
      <c r="O206" s="145">
        <v>0</v>
      </c>
      <c r="P206" s="145">
        <f>O206*H206</f>
        <v>0</v>
      </c>
      <c r="Q206" s="145">
        <v>0</v>
      </c>
      <c r="R206" s="145">
        <f>Q206*H206</f>
        <v>0</v>
      </c>
      <c r="S206" s="145">
        <v>0</v>
      </c>
      <c r="T206" s="146">
        <f>S206*H206</f>
        <v>0</v>
      </c>
      <c r="AR206" s="147" t="s">
        <v>168</v>
      </c>
      <c r="AT206" s="147" t="s">
        <v>164</v>
      </c>
      <c r="AU206" s="147" t="s">
        <v>81</v>
      </c>
      <c r="AY206" s="13" t="s">
        <v>162</v>
      </c>
      <c r="BE206" s="148">
        <f>IF(N206="základná",J206,0)</f>
        <v>0</v>
      </c>
      <c r="BF206" s="148">
        <f>IF(N206="znížená",J206,0)</f>
        <v>0</v>
      </c>
      <c r="BG206" s="148">
        <f>IF(N206="zákl. prenesená",J206,0)</f>
        <v>0</v>
      </c>
      <c r="BH206" s="148">
        <f>IF(N206="zníž. prenesená",J206,0)</f>
        <v>0</v>
      </c>
      <c r="BI206" s="148">
        <f>IF(N206="nulová",J206,0)</f>
        <v>0</v>
      </c>
      <c r="BJ206" s="13" t="s">
        <v>81</v>
      </c>
      <c r="BK206" s="148">
        <f>ROUND(I206*H206,2)</f>
        <v>0</v>
      </c>
      <c r="BL206" s="13" t="s">
        <v>168</v>
      </c>
      <c r="BM206" s="147" t="s">
        <v>354</v>
      </c>
    </row>
    <row r="207" spans="2:65" s="1" customFormat="1" ht="24.2" customHeight="1" x14ac:dyDescent="0.2">
      <c r="B207" s="135"/>
      <c r="C207" s="136" t="s">
        <v>355</v>
      </c>
      <c r="D207" s="136" t="s">
        <v>164</v>
      </c>
      <c r="E207" s="137" t="s">
        <v>299</v>
      </c>
      <c r="F207" s="138" t="s">
        <v>300</v>
      </c>
      <c r="G207" s="139" t="s">
        <v>301</v>
      </c>
      <c r="H207" s="140">
        <v>557.59</v>
      </c>
      <c r="I207" s="141"/>
      <c r="J207" s="141"/>
      <c r="K207" s="142"/>
      <c r="L207" s="25"/>
      <c r="M207" s="143" t="s">
        <v>1</v>
      </c>
      <c r="N207" s="144" t="s">
        <v>34</v>
      </c>
      <c r="O207" s="145">
        <v>0</v>
      </c>
      <c r="P207" s="145">
        <f>O207*H207</f>
        <v>0</v>
      </c>
      <c r="Q207" s="145">
        <v>0</v>
      </c>
      <c r="R207" s="145">
        <f>Q207*H207</f>
        <v>0</v>
      </c>
      <c r="S207" s="145">
        <v>0</v>
      </c>
      <c r="T207" s="146">
        <f>S207*H207</f>
        <v>0</v>
      </c>
      <c r="AR207" s="147" t="s">
        <v>168</v>
      </c>
      <c r="AT207" s="147" t="s">
        <v>164</v>
      </c>
      <c r="AU207" s="147" t="s">
        <v>81</v>
      </c>
      <c r="AY207" s="13" t="s">
        <v>162</v>
      </c>
      <c r="BE207" s="148">
        <f>IF(N207="základná",J207,0)</f>
        <v>0</v>
      </c>
      <c r="BF207" s="148">
        <f>IF(N207="znížená",J207,0)</f>
        <v>0</v>
      </c>
      <c r="BG207" s="148">
        <f>IF(N207="zákl. prenesená",J207,0)</f>
        <v>0</v>
      </c>
      <c r="BH207" s="148">
        <f>IF(N207="zníž. prenesená",J207,0)</f>
        <v>0</v>
      </c>
      <c r="BI207" s="148">
        <f>IF(N207="nulová",J207,0)</f>
        <v>0</v>
      </c>
      <c r="BJ207" s="13" t="s">
        <v>81</v>
      </c>
      <c r="BK207" s="148">
        <f>ROUND(I207*H207,2)</f>
        <v>0</v>
      </c>
      <c r="BL207" s="13" t="s">
        <v>168</v>
      </c>
      <c r="BM207" s="147" t="s">
        <v>358</v>
      </c>
    </row>
    <row r="208" spans="2:65" s="11" customFormat="1" ht="26.1" customHeight="1" x14ac:dyDescent="0.2">
      <c r="B208" s="124"/>
      <c r="D208" s="125" t="s">
        <v>67</v>
      </c>
      <c r="E208" s="126" t="s">
        <v>303</v>
      </c>
      <c r="F208" s="126" t="s">
        <v>304</v>
      </c>
      <c r="J208" s="127"/>
      <c r="L208" s="124"/>
      <c r="M208" s="128"/>
      <c r="P208" s="129">
        <f>P209+P225+P231+P234+P243+P269+P289+P293+P297+P305+P308+P318+P322</f>
        <v>0</v>
      </c>
      <c r="R208" s="129">
        <f>R209+R225+R231+R234+R243+R269+R289+R293+R297+R305+R308+R318+R322</f>
        <v>0</v>
      </c>
      <c r="T208" s="130">
        <f>T209+T225+T231+T234+T243+T269+T289+T293+T297+T305+T308+T318+T322</f>
        <v>0</v>
      </c>
      <c r="AR208" s="125" t="s">
        <v>81</v>
      </c>
      <c r="AT208" s="131" t="s">
        <v>67</v>
      </c>
      <c r="AU208" s="131" t="s">
        <v>68</v>
      </c>
      <c r="AY208" s="125" t="s">
        <v>162</v>
      </c>
      <c r="BK208" s="132">
        <f>BK209+BK225+BK231+BK234+BK243+BK269+BK289+BK293+BK297+BK305+BK308+BK318+BK322</f>
        <v>0</v>
      </c>
    </row>
    <row r="209" spans="2:65" s="11" customFormat="1" ht="22.7" customHeight="1" x14ac:dyDescent="0.2">
      <c r="B209" s="124"/>
      <c r="D209" s="125" t="s">
        <v>67</v>
      </c>
      <c r="E209" s="133" t="s">
        <v>305</v>
      </c>
      <c r="F209" s="133" t="s">
        <v>306</v>
      </c>
      <c r="J209" s="134"/>
      <c r="L209" s="124"/>
      <c r="M209" s="128"/>
      <c r="P209" s="129">
        <f>SUM(P210:P224)</f>
        <v>0</v>
      </c>
      <c r="R209" s="129">
        <f>SUM(R210:R224)</f>
        <v>0</v>
      </c>
      <c r="T209" s="130">
        <f>SUM(T210:T224)</f>
        <v>0</v>
      </c>
      <c r="AR209" s="125" t="s">
        <v>81</v>
      </c>
      <c r="AT209" s="131" t="s">
        <v>67</v>
      </c>
      <c r="AU209" s="131" t="s">
        <v>75</v>
      </c>
      <c r="AY209" s="125" t="s">
        <v>162</v>
      </c>
      <c r="BK209" s="132">
        <f>SUM(BK210:BK224)</f>
        <v>0</v>
      </c>
    </row>
    <row r="210" spans="2:65" s="1" customFormat="1" ht="24.2" customHeight="1" x14ac:dyDescent="0.2">
      <c r="B210" s="135"/>
      <c r="C210" s="136" t="s">
        <v>255</v>
      </c>
      <c r="D210" s="136" t="s">
        <v>164</v>
      </c>
      <c r="E210" s="137" t="s">
        <v>2629</v>
      </c>
      <c r="F210" s="138" t="s">
        <v>2630</v>
      </c>
      <c r="G210" s="139" t="s">
        <v>167</v>
      </c>
      <c r="H210" s="140">
        <v>1917.65</v>
      </c>
      <c r="I210" s="141"/>
      <c r="J210" s="141"/>
      <c r="K210" s="142"/>
      <c r="L210" s="25"/>
      <c r="M210" s="143" t="s">
        <v>1</v>
      </c>
      <c r="N210" s="144" t="s">
        <v>34</v>
      </c>
      <c r="O210" s="145">
        <v>0</v>
      </c>
      <c r="P210" s="145">
        <f t="shared" ref="P210:P224" si="36">O210*H210</f>
        <v>0</v>
      </c>
      <c r="Q210" s="145">
        <v>0</v>
      </c>
      <c r="R210" s="145">
        <f t="shared" ref="R210:R224" si="37">Q210*H210</f>
        <v>0</v>
      </c>
      <c r="S210" s="145">
        <v>0</v>
      </c>
      <c r="T210" s="146">
        <f t="shared" ref="T210:T224" si="38">S210*H210</f>
        <v>0</v>
      </c>
      <c r="AR210" s="147" t="s">
        <v>191</v>
      </c>
      <c r="AT210" s="147" t="s">
        <v>164</v>
      </c>
      <c r="AU210" s="147" t="s">
        <v>81</v>
      </c>
      <c r="AY210" s="13" t="s">
        <v>162</v>
      </c>
      <c r="BE210" s="148">
        <f t="shared" ref="BE210:BE224" si="39">IF(N210="základná",J210,0)</f>
        <v>0</v>
      </c>
      <c r="BF210" s="148">
        <f t="shared" ref="BF210:BF224" si="40">IF(N210="znížená",J210,0)</f>
        <v>0</v>
      </c>
      <c r="BG210" s="148">
        <f t="shared" ref="BG210:BG224" si="41">IF(N210="zákl. prenesená",J210,0)</f>
        <v>0</v>
      </c>
      <c r="BH210" s="148">
        <f t="shared" ref="BH210:BH224" si="42">IF(N210="zníž. prenesená",J210,0)</f>
        <v>0</v>
      </c>
      <c r="BI210" s="148">
        <f t="shared" ref="BI210:BI224" si="43">IF(N210="nulová",J210,0)</f>
        <v>0</v>
      </c>
      <c r="BJ210" s="13" t="s">
        <v>81</v>
      </c>
      <c r="BK210" s="148">
        <f t="shared" ref="BK210:BK224" si="44">ROUND(I210*H210,2)</f>
        <v>0</v>
      </c>
      <c r="BL210" s="13" t="s">
        <v>191</v>
      </c>
      <c r="BM210" s="147" t="s">
        <v>561</v>
      </c>
    </row>
    <row r="211" spans="2:65" s="1" customFormat="1" ht="21.75" customHeight="1" x14ac:dyDescent="0.2">
      <c r="B211" s="135"/>
      <c r="C211" s="149" t="s">
        <v>562</v>
      </c>
      <c r="D211" s="149" t="s">
        <v>268</v>
      </c>
      <c r="E211" s="150" t="s">
        <v>2631</v>
      </c>
      <c r="F211" s="151" t="s">
        <v>2632</v>
      </c>
      <c r="G211" s="152" t="s">
        <v>301</v>
      </c>
      <c r="H211" s="153">
        <v>0.59</v>
      </c>
      <c r="I211" s="154"/>
      <c r="J211" s="154"/>
      <c r="K211" s="155"/>
      <c r="L211" s="156"/>
      <c r="M211" s="157" t="s">
        <v>1</v>
      </c>
      <c r="N211" s="158" t="s">
        <v>34</v>
      </c>
      <c r="O211" s="145">
        <v>0</v>
      </c>
      <c r="P211" s="145">
        <f t="shared" si="36"/>
        <v>0</v>
      </c>
      <c r="Q211" s="145">
        <v>0</v>
      </c>
      <c r="R211" s="145">
        <f t="shared" si="37"/>
        <v>0</v>
      </c>
      <c r="S211" s="145">
        <v>0</v>
      </c>
      <c r="T211" s="146">
        <f t="shared" si="38"/>
        <v>0</v>
      </c>
      <c r="AR211" s="147" t="s">
        <v>219</v>
      </c>
      <c r="AT211" s="147" t="s">
        <v>268</v>
      </c>
      <c r="AU211" s="147" t="s">
        <v>81</v>
      </c>
      <c r="AY211" s="13" t="s">
        <v>162</v>
      </c>
      <c r="BE211" s="148">
        <f t="shared" si="39"/>
        <v>0</v>
      </c>
      <c r="BF211" s="148">
        <f t="shared" si="40"/>
        <v>0</v>
      </c>
      <c r="BG211" s="148">
        <f t="shared" si="41"/>
        <v>0</v>
      </c>
      <c r="BH211" s="148">
        <f t="shared" si="42"/>
        <v>0</v>
      </c>
      <c r="BI211" s="148">
        <f t="shared" si="43"/>
        <v>0</v>
      </c>
      <c r="BJ211" s="13" t="s">
        <v>81</v>
      </c>
      <c r="BK211" s="148">
        <f t="shared" si="44"/>
        <v>0</v>
      </c>
      <c r="BL211" s="13" t="s">
        <v>191</v>
      </c>
      <c r="BM211" s="147" t="s">
        <v>565</v>
      </c>
    </row>
    <row r="212" spans="2:65" s="1" customFormat="1" ht="21.75" customHeight="1" x14ac:dyDescent="0.2">
      <c r="B212" s="135"/>
      <c r="C212" s="149" t="s">
        <v>259</v>
      </c>
      <c r="D212" s="149" t="s">
        <v>268</v>
      </c>
      <c r="E212" s="150" t="s">
        <v>2633</v>
      </c>
      <c r="F212" s="151" t="s">
        <v>2634</v>
      </c>
      <c r="G212" s="152" t="s">
        <v>313</v>
      </c>
      <c r="H212" s="153">
        <v>126.5</v>
      </c>
      <c r="I212" s="154"/>
      <c r="J212" s="154"/>
      <c r="K212" s="155"/>
      <c r="L212" s="156"/>
      <c r="M212" s="157" t="s">
        <v>1</v>
      </c>
      <c r="N212" s="158" t="s">
        <v>34</v>
      </c>
      <c r="O212" s="145">
        <v>0</v>
      </c>
      <c r="P212" s="145">
        <f t="shared" si="36"/>
        <v>0</v>
      </c>
      <c r="Q212" s="145">
        <v>0</v>
      </c>
      <c r="R212" s="145">
        <f t="shared" si="37"/>
        <v>0</v>
      </c>
      <c r="S212" s="145">
        <v>0</v>
      </c>
      <c r="T212" s="146">
        <f t="shared" si="38"/>
        <v>0</v>
      </c>
      <c r="AR212" s="147" t="s">
        <v>219</v>
      </c>
      <c r="AT212" s="147" t="s">
        <v>268</v>
      </c>
      <c r="AU212" s="147" t="s">
        <v>81</v>
      </c>
      <c r="AY212" s="13" t="s">
        <v>162</v>
      </c>
      <c r="BE212" s="148">
        <f t="shared" si="39"/>
        <v>0</v>
      </c>
      <c r="BF212" s="148">
        <f t="shared" si="40"/>
        <v>0</v>
      </c>
      <c r="BG212" s="148">
        <f t="shared" si="41"/>
        <v>0</v>
      </c>
      <c r="BH212" s="148">
        <f t="shared" si="42"/>
        <v>0</v>
      </c>
      <c r="BI212" s="148">
        <f t="shared" si="43"/>
        <v>0</v>
      </c>
      <c r="BJ212" s="13" t="s">
        <v>81</v>
      </c>
      <c r="BK212" s="148">
        <f t="shared" si="44"/>
        <v>0</v>
      </c>
      <c r="BL212" s="13" t="s">
        <v>191</v>
      </c>
      <c r="BM212" s="147" t="s">
        <v>568</v>
      </c>
    </row>
    <row r="213" spans="2:65" s="1" customFormat="1" ht="24.2" customHeight="1" x14ac:dyDescent="0.2">
      <c r="B213" s="135"/>
      <c r="C213" s="136" t="s">
        <v>569</v>
      </c>
      <c r="D213" s="136" t="s">
        <v>164</v>
      </c>
      <c r="E213" s="137" t="s">
        <v>2635</v>
      </c>
      <c r="F213" s="138" t="s">
        <v>2636</v>
      </c>
      <c r="G213" s="139" t="s">
        <v>167</v>
      </c>
      <c r="H213" s="140">
        <v>164.8</v>
      </c>
      <c r="I213" s="141"/>
      <c r="J213" s="141"/>
      <c r="K213" s="142"/>
      <c r="L213" s="25"/>
      <c r="M213" s="143" t="s">
        <v>1</v>
      </c>
      <c r="N213" s="144" t="s">
        <v>34</v>
      </c>
      <c r="O213" s="145">
        <v>0</v>
      </c>
      <c r="P213" s="145">
        <f t="shared" si="36"/>
        <v>0</v>
      </c>
      <c r="Q213" s="145">
        <v>0</v>
      </c>
      <c r="R213" s="145">
        <f t="shared" si="37"/>
        <v>0</v>
      </c>
      <c r="S213" s="145">
        <v>0</v>
      </c>
      <c r="T213" s="146">
        <f t="shared" si="38"/>
        <v>0</v>
      </c>
      <c r="AR213" s="147" t="s">
        <v>191</v>
      </c>
      <c r="AT213" s="147" t="s">
        <v>164</v>
      </c>
      <c r="AU213" s="147" t="s">
        <v>81</v>
      </c>
      <c r="AY213" s="13" t="s">
        <v>162</v>
      </c>
      <c r="BE213" s="148">
        <f t="shared" si="39"/>
        <v>0</v>
      </c>
      <c r="BF213" s="148">
        <f t="shared" si="40"/>
        <v>0</v>
      </c>
      <c r="BG213" s="148">
        <f t="shared" si="41"/>
        <v>0</v>
      </c>
      <c r="BH213" s="148">
        <f t="shared" si="42"/>
        <v>0</v>
      </c>
      <c r="BI213" s="148">
        <f t="shared" si="43"/>
        <v>0</v>
      </c>
      <c r="BJ213" s="13" t="s">
        <v>81</v>
      </c>
      <c r="BK213" s="148">
        <f t="shared" si="44"/>
        <v>0</v>
      </c>
      <c r="BL213" s="13" t="s">
        <v>191</v>
      </c>
      <c r="BM213" s="147" t="s">
        <v>572</v>
      </c>
    </row>
    <row r="214" spans="2:65" s="1" customFormat="1" ht="16.5" customHeight="1" x14ac:dyDescent="0.2">
      <c r="B214" s="135"/>
      <c r="C214" s="149" t="s">
        <v>262</v>
      </c>
      <c r="D214" s="149" t="s">
        <v>268</v>
      </c>
      <c r="E214" s="150" t="s">
        <v>2637</v>
      </c>
      <c r="F214" s="151" t="s">
        <v>2638</v>
      </c>
      <c r="G214" s="152" t="s">
        <v>167</v>
      </c>
      <c r="H214" s="153">
        <v>189.52</v>
      </c>
      <c r="I214" s="154"/>
      <c r="J214" s="154"/>
      <c r="K214" s="155"/>
      <c r="L214" s="156"/>
      <c r="M214" s="157" t="s">
        <v>1</v>
      </c>
      <c r="N214" s="158" t="s">
        <v>34</v>
      </c>
      <c r="O214" s="145">
        <v>0</v>
      </c>
      <c r="P214" s="145">
        <f t="shared" si="36"/>
        <v>0</v>
      </c>
      <c r="Q214" s="145">
        <v>0</v>
      </c>
      <c r="R214" s="145">
        <f t="shared" si="37"/>
        <v>0</v>
      </c>
      <c r="S214" s="145">
        <v>0</v>
      </c>
      <c r="T214" s="146">
        <f t="shared" si="38"/>
        <v>0</v>
      </c>
      <c r="AR214" s="147" t="s">
        <v>219</v>
      </c>
      <c r="AT214" s="147" t="s">
        <v>268</v>
      </c>
      <c r="AU214" s="147" t="s">
        <v>81</v>
      </c>
      <c r="AY214" s="13" t="s">
        <v>162</v>
      </c>
      <c r="BE214" s="148">
        <f t="shared" si="39"/>
        <v>0</v>
      </c>
      <c r="BF214" s="148">
        <f t="shared" si="40"/>
        <v>0</v>
      </c>
      <c r="BG214" s="148">
        <f t="shared" si="41"/>
        <v>0</v>
      </c>
      <c r="BH214" s="148">
        <f t="shared" si="42"/>
        <v>0</v>
      </c>
      <c r="BI214" s="148">
        <f t="shared" si="43"/>
        <v>0</v>
      </c>
      <c r="BJ214" s="13" t="s">
        <v>81</v>
      </c>
      <c r="BK214" s="148">
        <f t="shared" si="44"/>
        <v>0</v>
      </c>
      <c r="BL214" s="13" t="s">
        <v>191</v>
      </c>
      <c r="BM214" s="147" t="s">
        <v>575</v>
      </c>
    </row>
    <row r="215" spans="2:65" s="1" customFormat="1" ht="37.700000000000003" customHeight="1" x14ac:dyDescent="0.2">
      <c r="B215" s="135"/>
      <c r="C215" s="136" t="s">
        <v>576</v>
      </c>
      <c r="D215" s="136" t="s">
        <v>164</v>
      </c>
      <c r="E215" s="137" t="s">
        <v>2639</v>
      </c>
      <c r="F215" s="138" t="s">
        <v>2640</v>
      </c>
      <c r="G215" s="139" t="s">
        <v>167</v>
      </c>
      <c r="H215" s="140">
        <v>164.8</v>
      </c>
      <c r="I215" s="141"/>
      <c r="J215" s="141"/>
      <c r="K215" s="142"/>
      <c r="L215" s="25"/>
      <c r="M215" s="143" t="s">
        <v>1</v>
      </c>
      <c r="N215" s="144" t="s">
        <v>34</v>
      </c>
      <c r="O215" s="145">
        <v>0</v>
      </c>
      <c r="P215" s="145">
        <f t="shared" si="36"/>
        <v>0</v>
      </c>
      <c r="Q215" s="145">
        <v>0</v>
      </c>
      <c r="R215" s="145">
        <f t="shared" si="37"/>
        <v>0</v>
      </c>
      <c r="S215" s="145">
        <v>0</v>
      </c>
      <c r="T215" s="146">
        <f t="shared" si="38"/>
        <v>0</v>
      </c>
      <c r="AR215" s="147" t="s">
        <v>191</v>
      </c>
      <c r="AT215" s="147" t="s">
        <v>164</v>
      </c>
      <c r="AU215" s="147" t="s">
        <v>81</v>
      </c>
      <c r="AY215" s="13" t="s">
        <v>162</v>
      </c>
      <c r="BE215" s="148">
        <f t="shared" si="39"/>
        <v>0</v>
      </c>
      <c r="BF215" s="148">
        <f t="shared" si="40"/>
        <v>0</v>
      </c>
      <c r="BG215" s="148">
        <f t="shared" si="41"/>
        <v>0</v>
      </c>
      <c r="BH215" s="148">
        <f t="shared" si="42"/>
        <v>0</v>
      </c>
      <c r="BI215" s="148">
        <f t="shared" si="43"/>
        <v>0</v>
      </c>
      <c r="BJ215" s="13" t="s">
        <v>81</v>
      </c>
      <c r="BK215" s="148">
        <f t="shared" si="44"/>
        <v>0</v>
      </c>
      <c r="BL215" s="13" t="s">
        <v>191</v>
      </c>
      <c r="BM215" s="147" t="s">
        <v>579</v>
      </c>
    </row>
    <row r="216" spans="2:65" s="1" customFormat="1" ht="16.5" customHeight="1" x14ac:dyDescent="0.2">
      <c r="B216" s="135"/>
      <c r="C216" s="149" t="s">
        <v>267</v>
      </c>
      <c r="D216" s="149" t="s">
        <v>268</v>
      </c>
      <c r="E216" s="150" t="s">
        <v>2641</v>
      </c>
      <c r="F216" s="151" t="s">
        <v>2642</v>
      </c>
      <c r="G216" s="152" t="s">
        <v>167</v>
      </c>
      <c r="H216" s="153">
        <v>189.52</v>
      </c>
      <c r="I216" s="154"/>
      <c r="J216" s="154"/>
      <c r="K216" s="155"/>
      <c r="L216" s="156"/>
      <c r="M216" s="157" t="s">
        <v>1</v>
      </c>
      <c r="N216" s="158" t="s">
        <v>34</v>
      </c>
      <c r="O216" s="145">
        <v>0</v>
      </c>
      <c r="P216" s="145">
        <f t="shared" si="36"/>
        <v>0</v>
      </c>
      <c r="Q216" s="145">
        <v>0</v>
      </c>
      <c r="R216" s="145">
        <f t="shared" si="37"/>
        <v>0</v>
      </c>
      <c r="S216" s="145">
        <v>0</v>
      </c>
      <c r="T216" s="146">
        <f t="shared" si="38"/>
        <v>0</v>
      </c>
      <c r="AR216" s="147" t="s">
        <v>219</v>
      </c>
      <c r="AT216" s="147" t="s">
        <v>268</v>
      </c>
      <c r="AU216" s="147" t="s">
        <v>81</v>
      </c>
      <c r="AY216" s="13" t="s">
        <v>162</v>
      </c>
      <c r="BE216" s="148">
        <f t="shared" si="39"/>
        <v>0</v>
      </c>
      <c r="BF216" s="148">
        <f t="shared" si="40"/>
        <v>0</v>
      </c>
      <c r="BG216" s="148">
        <f t="shared" si="41"/>
        <v>0</v>
      </c>
      <c r="BH216" s="148">
        <f t="shared" si="42"/>
        <v>0</v>
      </c>
      <c r="BI216" s="148">
        <f t="shared" si="43"/>
        <v>0</v>
      </c>
      <c r="BJ216" s="13" t="s">
        <v>81</v>
      </c>
      <c r="BK216" s="148">
        <f t="shared" si="44"/>
        <v>0</v>
      </c>
      <c r="BL216" s="13" t="s">
        <v>191</v>
      </c>
      <c r="BM216" s="147" t="s">
        <v>582</v>
      </c>
    </row>
    <row r="217" spans="2:65" s="1" customFormat="1" ht="33" customHeight="1" x14ac:dyDescent="0.2">
      <c r="B217" s="135"/>
      <c r="C217" s="136" t="s">
        <v>583</v>
      </c>
      <c r="D217" s="136" t="s">
        <v>164</v>
      </c>
      <c r="E217" s="137" t="s">
        <v>2643</v>
      </c>
      <c r="F217" s="138" t="s">
        <v>2644</v>
      </c>
      <c r="G217" s="139" t="s">
        <v>167</v>
      </c>
      <c r="H217" s="140">
        <v>297.49</v>
      </c>
      <c r="I217" s="141"/>
      <c r="J217" s="141"/>
      <c r="K217" s="142"/>
      <c r="L217" s="25"/>
      <c r="M217" s="143" t="s">
        <v>1</v>
      </c>
      <c r="N217" s="144" t="s">
        <v>34</v>
      </c>
      <c r="O217" s="145">
        <v>0</v>
      </c>
      <c r="P217" s="145">
        <f t="shared" si="36"/>
        <v>0</v>
      </c>
      <c r="Q217" s="145">
        <v>0</v>
      </c>
      <c r="R217" s="145">
        <f t="shared" si="37"/>
        <v>0</v>
      </c>
      <c r="S217" s="145">
        <v>0</v>
      </c>
      <c r="T217" s="146">
        <f t="shared" si="38"/>
        <v>0</v>
      </c>
      <c r="AR217" s="147" t="s">
        <v>191</v>
      </c>
      <c r="AT217" s="147" t="s">
        <v>164</v>
      </c>
      <c r="AU217" s="147" t="s">
        <v>81</v>
      </c>
      <c r="AY217" s="13" t="s">
        <v>162</v>
      </c>
      <c r="BE217" s="148">
        <f t="shared" si="39"/>
        <v>0</v>
      </c>
      <c r="BF217" s="148">
        <f t="shared" si="40"/>
        <v>0</v>
      </c>
      <c r="BG217" s="148">
        <f t="shared" si="41"/>
        <v>0</v>
      </c>
      <c r="BH217" s="148">
        <f t="shared" si="42"/>
        <v>0</v>
      </c>
      <c r="BI217" s="148">
        <f t="shared" si="43"/>
        <v>0</v>
      </c>
      <c r="BJ217" s="13" t="s">
        <v>81</v>
      </c>
      <c r="BK217" s="148">
        <f t="shared" si="44"/>
        <v>0</v>
      </c>
      <c r="BL217" s="13" t="s">
        <v>191</v>
      </c>
      <c r="BM217" s="147" t="s">
        <v>586</v>
      </c>
    </row>
    <row r="218" spans="2:65" s="1" customFormat="1" ht="24.2" customHeight="1" x14ac:dyDescent="0.2">
      <c r="B218" s="135"/>
      <c r="C218" s="149" t="s">
        <v>271</v>
      </c>
      <c r="D218" s="149" t="s">
        <v>268</v>
      </c>
      <c r="E218" s="150" t="s">
        <v>2645</v>
      </c>
      <c r="F218" s="151" t="s">
        <v>2646</v>
      </c>
      <c r="G218" s="152" t="s">
        <v>313</v>
      </c>
      <c r="H218" s="153">
        <v>297.49</v>
      </c>
      <c r="I218" s="154"/>
      <c r="J218" s="154"/>
      <c r="K218" s="155"/>
      <c r="L218" s="156"/>
      <c r="M218" s="157" t="s">
        <v>1</v>
      </c>
      <c r="N218" s="158" t="s">
        <v>34</v>
      </c>
      <c r="O218" s="145">
        <v>0</v>
      </c>
      <c r="P218" s="145">
        <f t="shared" si="36"/>
        <v>0</v>
      </c>
      <c r="Q218" s="145">
        <v>0</v>
      </c>
      <c r="R218" s="145">
        <f t="shared" si="37"/>
        <v>0</v>
      </c>
      <c r="S218" s="145">
        <v>0</v>
      </c>
      <c r="T218" s="146">
        <f t="shared" si="38"/>
        <v>0</v>
      </c>
      <c r="AR218" s="147" t="s">
        <v>219</v>
      </c>
      <c r="AT218" s="147" t="s">
        <v>268</v>
      </c>
      <c r="AU218" s="147" t="s">
        <v>81</v>
      </c>
      <c r="AY218" s="13" t="s">
        <v>162</v>
      </c>
      <c r="BE218" s="148">
        <f t="shared" si="39"/>
        <v>0</v>
      </c>
      <c r="BF218" s="148">
        <f t="shared" si="40"/>
        <v>0</v>
      </c>
      <c r="BG218" s="148">
        <f t="shared" si="41"/>
        <v>0</v>
      </c>
      <c r="BH218" s="148">
        <f t="shared" si="42"/>
        <v>0</v>
      </c>
      <c r="BI218" s="148">
        <f t="shared" si="43"/>
        <v>0</v>
      </c>
      <c r="BJ218" s="13" t="s">
        <v>81</v>
      </c>
      <c r="BK218" s="148">
        <f t="shared" si="44"/>
        <v>0</v>
      </c>
      <c r="BL218" s="13" t="s">
        <v>191</v>
      </c>
      <c r="BM218" s="147" t="s">
        <v>589</v>
      </c>
    </row>
    <row r="219" spans="2:65" s="1" customFormat="1" ht="24.2" customHeight="1" x14ac:dyDescent="0.2">
      <c r="B219" s="135"/>
      <c r="C219" s="149" t="s">
        <v>590</v>
      </c>
      <c r="D219" s="149" t="s">
        <v>268</v>
      </c>
      <c r="E219" s="150" t="s">
        <v>2647</v>
      </c>
      <c r="F219" s="151" t="s">
        <v>2648</v>
      </c>
      <c r="G219" s="152" t="s">
        <v>218</v>
      </c>
      <c r="H219" s="153">
        <v>107.35</v>
      </c>
      <c r="I219" s="154"/>
      <c r="J219" s="154"/>
      <c r="K219" s="155"/>
      <c r="L219" s="156"/>
      <c r="M219" s="157" t="s">
        <v>1</v>
      </c>
      <c r="N219" s="158" t="s">
        <v>34</v>
      </c>
      <c r="O219" s="145">
        <v>0</v>
      </c>
      <c r="P219" s="145">
        <f t="shared" si="36"/>
        <v>0</v>
      </c>
      <c r="Q219" s="145">
        <v>0</v>
      </c>
      <c r="R219" s="145">
        <f t="shared" si="37"/>
        <v>0</v>
      </c>
      <c r="S219" s="145">
        <v>0</v>
      </c>
      <c r="T219" s="146">
        <f t="shared" si="38"/>
        <v>0</v>
      </c>
      <c r="AR219" s="147" t="s">
        <v>219</v>
      </c>
      <c r="AT219" s="147" t="s">
        <v>268</v>
      </c>
      <c r="AU219" s="147" t="s">
        <v>81</v>
      </c>
      <c r="AY219" s="13" t="s">
        <v>162</v>
      </c>
      <c r="BE219" s="148">
        <f t="shared" si="39"/>
        <v>0</v>
      </c>
      <c r="BF219" s="148">
        <f t="shared" si="40"/>
        <v>0</v>
      </c>
      <c r="BG219" s="148">
        <f t="shared" si="41"/>
        <v>0</v>
      </c>
      <c r="BH219" s="148">
        <f t="shared" si="42"/>
        <v>0</v>
      </c>
      <c r="BI219" s="148">
        <f t="shared" si="43"/>
        <v>0</v>
      </c>
      <c r="BJ219" s="13" t="s">
        <v>81</v>
      </c>
      <c r="BK219" s="148">
        <f t="shared" si="44"/>
        <v>0</v>
      </c>
      <c r="BL219" s="13" t="s">
        <v>191</v>
      </c>
      <c r="BM219" s="147" t="s">
        <v>593</v>
      </c>
    </row>
    <row r="220" spans="2:65" s="1" customFormat="1" ht="24.2" customHeight="1" x14ac:dyDescent="0.2">
      <c r="B220" s="135"/>
      <c r="C220" s="136" t="s">
        <v>275</v>
      </c>
      <c r="D220" s="136" t="s">
        <v>164</v>
      </c>
      <c r="E220" s="137" t="s">
        <v>2649</v>
      </c>
      <c r="F220" s="138" t="s">
        <v>2650</v>
      </c>
      <c r="G220" s="139" t="s">
        <v>167</v>
      </c>
      <c r="H220" s="140">
        <v>801.77</v>
      </c>
      <c r="I220" s="141"/>
      <c r="J220" s="141"/>
      <c r="K220" s="142"/>
      <c r="L220" s="25"/>
      <c r="M220" s="143" t="s">
        <v>1</v>
      </c>
      <c r="N220" s="144" t="s">
        <v>34</v>
      </c>
      <c r="O220" s="145">
        <v>0</v>
      </c>
      <c r="P220" s="145">
        <f t="shared" si="36"/>
        <v>0</v>
      </c>
      <c r="Q220" s="145">
        <v>0</v>
      </c>
      <c r="R220" s="145">
        <f t="shared" si="37"/>
        <v>0</v>
      </c>
      <c r="S220" s="145">
        <v>0</v>
      </c>
      <c r="T220" s="146">
        <f t="shared" si="38"/>
        <v>0</v>
      </c>
      <c r="AR220" s="147" t="s">
        <v>191</v>
      </c>
      <c r="AT220" s="147" t="s">
        <v>164</v>
      </c>
      <c r="AU220" s="147" t="s">
        <v>81</v>
      </c>
      <c r="AY220" s="13" t="s">
        <v>162</v>
      </c>
      <c r="BE220" s="148">
        <f t="shared" si="39"/>
        <v>0</v>
      </c>
      <c r="BF220" s="148">
        <f t="shared" si="40"/>
        <v>0</v>
      </c>
      <c r="BG220" s="148">
        <f t="shared" si="41"/>
        <v>0</v>
      </c>
      <c r="BH220" s="148">
        <f t="shared" si="42"/>
        <v>0</v>
      </c>
      <c r="BI220" s="148">
        <f t="shared" si="43"/>
        <v>0</v>
      </c>
      <c r="BJ220" s="13" t="s">
        <v>81</v>
      </c>
      <c r="BK220" s="148">
        <f t="shared" si="44"/>
        <v>0</v>
      </c>
      <c r="BL220" s="13" t="s">
        <v>191</v>
      </c>
      <c r="BM220" s="147" t="s">
        <v>596</v>
      </c>
    </row>
    <row r="221" spans="2:65" s="1" customFormat="1" ht="24.2" customHeight="1" x14ac:dyDescent="0.2">
      <c r="B221" s="135"/>
      <c r="C221" s="149" t="s">
        <v>597</v>
      </c>
      <c r="D221" s="149" t="s">
        <v>268</v>
      </c>
      <c r="E221" s="150" t="s">
        <v>2645</v>
      </c>
      <c r="F221" s="151" t="s">
        <v>2646</v>
      </c>
      <c r="G221" s="152" t="s">
        <v>313</v>
      </c>
      <c r="H221" s="153">
        <v>881.95</v>
      </c>
      <c r="I221" s="154"/>
      <c r="J221" s="154"/>
      <c r="K221" s="155"/>
      <c r="L221" s="156"/>
      <c r="M221" s="157" t="s">
        <v>1</v>
      </c>
      <c r="N221" s="158" t="s">
        <v>34</v>
      </c>
      <c r="O221" s="145">
        <v>0</v>
      </c>
      <c r="P221" s="145">
        <f t="shared" si="36"/>
        <v>0</v>
      </c>
      <c r="Q221" s="145">
        <v>0</v>
      </c>
      <c r="R221" s="145">
        <f t="shared" si="37"/>
        <v>0</v>
      </c>
      <c r="S221" s="145">
        <v>0</v>
      </c>
      <c r="T221" s="146">
        <f t="shared" si="38"/>
        <v>0</v>
      </c>
      <c r="AR221" s="147" t="s">
        <v>219</v>
      </c>
      <c r="AT221" s="147" t="s">
        <v>268</v>
      </c>
      <c r="AU221" s="147" t="s">
        <v>81</v>
      </c>
      <c r="AY221" s="13" t="s">
        <v>162</v>
      </c>
      <c r="BE221" s="148">
        <f t="shared" si="39"/>
        <v>0</v>
      </c>
      <c r="BF221" s="148">
        <f t="shared" si="40"/>
        <v>0</v>
      </c>
      <c r="BG221" s="148">
        <f t="shared" si="41"/>
        <v>0</v>
      </c>
      <c r="BH221" s="148">
        <f t="shared" si="42"/>
        <v>0</v>
      </c>
      <c r="BI221" s="148">
        <f t="shared" si="43"/>
        <v>0</v>
      </c>
      <c r="BJ221" s="13" t="s">
        <v>81</v>
      </c>
      <c r="BK221" s="148">
        <f t="shared" si="44"/>
        <v>0</v>
      </c>
      <c r="BL221" s="13" t="s">
        <v>191</v>
      </c>
      <c r="BM221" s="147" t="s">
        <v>600</v>
      </c>
    </row>
    <row r="222" spans="2:65" s="1" customFormat="1" ht="24.2" customHeight="1" x14ac:dyDescent="0.2">
      <c r="B222" s="135"/>
      <c r="C222" s="149" t="s">
        <v>278</v>
      </c>
      <c r="D222" s="149" t="s">
        <v>268</v>
      </c>
      <c r="E222" s="150" t="s">
        <v>2647</v>
      </c>
      <c r="F222" s="151" t="s">
        <v>2648</v>
      </c>
      <c r="G222" s="152" t="s">
        <v>218</v>
      </c>
      <c r="H222" s="153">
        <v>320.70999999999998</v>
      </c>
      <c r="I222" s="154"/>
      <c r="J222" s="154"/>
      <c r="K222" s="155"/>
      <c r="L222" s="156"/>
      <c r="M222" s="157" t="s">
        <v>1</v>
      </c>
      <c r="N222" s="158" t="s">
        <v>34</v>
      </c>
      <c r="O222" s="145">
        <v>0</v>
      </c>
      <c r="P222" s="145">
        <f t="shared" si="36"/>
        <v>0</v>
      </c>
      <c r="Q222" s="145">
        <v>0</v>
      </c>
      <c r="R222" s="145">
        <f t="shared" si="37"/>
        <v>0</v>
      </c>
      <c r="S222" s="145">
        <v>0</v>
      </c>
      <c r="T222" s="146">
        <f t="shared" si="38"/>
        <v>0</v>
      </c>
      <c r="AR222" s="147" t="s">
        <v>219</v>
      </c>
      <c r="AT222" s="147" t="s">
        <v>268</v>
      </c>
      <c r="AU222" s="147" t="s">
        <v>81</v>
      </c>
      <c r="AY222" s="13" t="s">
        <v>162</v>
      </c>
      <c r="BE222" s="148">
        <f t="shared" si="39"/>
        <v>0</v>
      </c>
      <c r="BF222" s="148">
        <f t="shared" si="40"/>
        <v>0</v>
      </c>
      <c r="BG222" s="148">
        <f t="shared" si="41"/>
        <v>0</v>
      </c>
      <c r="BH222" s="148">
        <f t="shared" si="42"/>
        <v>0</v>
      </c>
      <c r="BI222" s="148">
        <f t="shared" si="43"/>
        <v>0</v>
      </c>
      <c r="BJ222" s="13" t="s">
        <v>81</v>
      </c>
      <c r="BK222" s="148">
        <f t="shared" si="44"/>
        <v>0</v>
      </c>
      <c r="BL222" s="13" t="s">
        <v>191</v>
      </c>
      <c r="BM222" s="147" t="s">
        <v>603</v>
      </c>
    </row>
    <row r="223" spans="2:65" s="1" customFormat="1" ht="16.5" customHeight="1" x14ac:dyDescent="0.2">
      <c r="B223" s="135"/>
      <c r="C223" s="136" t="s">
        <v>604</v>
      </c>
      <c r="D223" s="136" t="s">
        <v>164</v>
      </c>
      <c r="E223" s="137" t="s">
        <v>2651</v>
      </c>
      <c r="F223" s="138" t="s">
        <v>2652</v>
      </c>
      <c r="G223" s="139" t="s">
        <v>167</v>
      </c>
      <c r="H223" s="140">
        <v>747.46</v>
      </c>
      <c r="I223" s="141"/>
      <c r="J223" s="141"/>
      <c r="K223" s="142"/>
      <c r="L223" s="25"/>
      <c r="M223" s="143" t="s">
        <v>1</v>
      </c>
      <c r="N223" s="144" t="s">
        <v>34</v>
      </c>
      <c r="O223" s="145">
        <v>0</v>
      </c>
      <c r="P223" s="145">
        <f t="shared" si="36"/>
        <v>0</v>
      </c>
      <c r="Q223" s="145">
        <v>0</v>
      </c>
      <c r="R223" s="145">
        <f t="shared" si="37"/>
        <v>0</v>
      </c>
      <c r="S223" s="145">
        <v>0</v>
      </c>
      <c r="T223" s="146">
        <f t="shared" si="38"/>
        <v>0</v>
      </c>
      <c r="AR223" s="147" t="s">
        <v>191</v>
      </c>
      <c r="AT223" s="147" t="s">
        <v>164</v>
      </c>
      <c r="AU223" s="147" t="s">
        <v>81</v>
      </c>
      <c r="AY223" s="13" t="s">
        <v>162</v>
      </c>
      <c r="BE223" s="148">
        <f t="shared" si="39"/>
        <v>0</v>
      </c>
      <c r="BF223" s="148">
        <f t="shared" si="40"/>
        <v>0</v>
      </c>
      <c r="BG223" s="148">
        <f t="shared" si="41"/>
        <v>0</v>
      </c>
      <c r="BH223" s="148">
        <f t="shared" si="42"/>
        <v>0</v>
      </c>
      <c r="BI223" s="148">
        <f t="shared" si="43"/>
        <v>0</v>
      </c>
      <c r="BJ223" s="13" t="s">
        <v>81</v>
      </c>
      <c r="BK223" s="148">
        <f t="shared" si="44"/>
        <v>0</v>
      </c>
      <c r="BL223" s="13" t="s">
        <v>191</v>
      </c>
      <c r="BM223" s="147" t="s">
        <v>607</v>
      </c>
    </row>
    <row r="224" spans="2:65" s="1" customFormat="1" ht="24.2" customHeight="1" x14ac:dyDescent="0.2">
      <c r="B224" s="135"/>
      <c r="C224" s="136" t="s">
        <v>282</v>
      </c>
      <c r="D224" s="136" t="s">
        <v>164</v>
      </c>
      <c r="E224" s="137" t="s">
        <v>330</v>
      </c>
      <c r="F224" s="138" t="s">
        <v>331</v>
      </c>
      <c r="G224" s="139" t="s">
        <v>301</v>
      </c>
      <c r="H224" s="140">
        <v>4.34</v>
      </c>
      <c r="I224" s="141"/>
      <c r="J224" s="141"/>
      <c r="K224" s="142"/>
      <c r="L224" s="25"/>
      <c r="M224" s="143" t="s">
        <v>1</v>
      </c>
      <c r="N224" s="144" t="s">
        <v>34</v>
      </c>
      <c r="O224" s="145">
        <v>0</v>
      </c>
      <c r="P224" s="145">
        <f t="shared" si="36"/>
        <v>0</v>
      </c>
      <c r="Q224" s="145">
        <v>0</v>
      </c>
      <c r="R224" s="145">
        <f t="shared" si="37"/>
        <v>0</v>
      </c>
      <c r="S224" s="145">
        <v>0</v>
      </c>
      <c r="T224" s="146">
        <f t="shared" si="38"/>
        <v>0</v>
      </c>
      <c r="AR224" s="147" t="s">
        <v>191</v>
      </c>
      <c r="AT224" s="147" t="s">
        <v>164</v>
      </c>
      <c r="AU224" s="147" t="s">
        <v>81</v>
      </c>
      <c r="AY224" s="13" t="s">
        <v>162</v>
      </c>
      <c r="BE224" s="148">
        <f t="shared" si="39"/>
        <v>0</v>
      </c>
      <c r="BF224" s="148">
        <f t="shared" si="40"/>
        <v>0</v>
      </c>
      <c r="BG224" s="148">
        <f t="shared" si="41"/>
        <v>0</v>
      </c>
      <c r="BH224" s="148">
        <f t="shared" si="42"/>
        <v>0</v>
      </c>
      <c r="BI224" s="148">
        <f t="shared" si="43"/>
        <v>0</v>
      </c>
      <c r="BJ224" s="13" t="s">
        <v>81</v>
      </c>
      <c r="BK224" s="148">
        <f t="shared" si="44"/>
        <v>0</v>
      </c>
      <c r="BL224" s="13" t="s">
        <v>191</v>
      </c>
      <c r="BM224" s="147" t="s">
        <v>610</v>
      </c>
    </row>
    <row r="225" spans="2:65" s="11" customFormat="1" ht="22.7" customHeight="1" x14ac:dyDescent="0.2">
      <c r="B225" s="124"/>
      <c r="D225" s="125" t="s">
        <v>67</v>
      </c>
      <c r="E225" s="133" t="s">
        <v>1178</v>
      </c>
      <c r="F225" s="133" t="s">
        <v>2653</v>
      </c>
      <c r="J225" s="134"/>
      <c r="L225" s="124"/>
      <c r="M225" s="128"/>
      <c r="P225" s="129">
        <f>SUM(P226:P230)</f>
        <v>0</v>
      </c>
      <c r="R225" s="129">
        <f>SUM(R226:R230)</f>
        <v>0</v>
      </c>
      <c r="T225" s="130">
        <f>SUM(T226:T230)</f>
        <v>0</v>
      </c>
      <c r="AR225" s="125" t="s">
        <v>81</v>
      </c>
      <c r="AT225" s="131" t="s">
        <v>67</v>
      </c>
      <c r="AU225" s="131" t="s">
        <v>75</v>
      </c>
      <c r="AY225" s="125" t="s">
        <v>162</v>
      </c>
      <c r="BK225" s="132">
        <f>SUM(BK226:BK230)</f>
        <v>0</v>
      </c>
    </row>
    <row r="226" spans="2:65" s="1" customFormat="1" ht="16.5" customHeight="1" x14ac:dyDescent="0.2">
      <c r="B226" s="135"/>
      <c r="C226" s="136" t="s">
        <v>611</v>
      </c>
      <c r="D226" s="136" t="s">
        <v>164</v>
      </c>
      <c r="E226" s="137" t="s">
        <v>2654</v>
      </c>
      <c r="F226" s="138" t="s">
        <v>2655</v>
      </c>
      <c r="G226" s="139" t="s">
        <v>266</v>
      </c>
      <c r="H226" s="140">
        <v>37</v>
      </c>
      <c r="I226" s="141"/>
      <c r="J226" s="141"/>
      <c r="K226" s="142"/>
      <c r="L226" s="25"/>
      <c r="M226" s="143" t="s">
        <v>1</v>
      </c>
      <c r="N226" s="144" t="s">
        <v>34</v>
      </c>
      <c r="O226" s="145">
        <v>0</v>
      </c>
      <c r="P226" s="145">
        <f>O226*H226</f>
        <v>0</v>
      </c>
      <c r="Q226" s="145">
        <v>0</v>
      </c>
      <c r="R226" s="145">
        <f>Q226*H226</f>
        <v>0</v>
      </c>
      <c r="S226" s="145">
        <v>0</v>
      </c>
      <c r="T226" s="146">
        <f>S226*H226</f>
        <v>0</v>
      </c>
      <c r="AR226" s="147" t="s">
        <v>191</v>
      </c>
      <c r="AT226" s="147" t="s">
        <v>164</v>
      </c>
      <c r="AU226" s="147" t="s">
        <v>81</v>
      </c>
      <c r="AY226" s="13" t="s">
        <v>162</v>
      </c>
      <c r="BE226" s="148">
        <f>IF(N226="základná",J226,0)</f>
        <v>0</v>
      </c>
      <c r="BF226" s="148">
        <f>IF(N226="znížená",J226,0)</f>
        <v>0</v>
      </c>
      <c r="BG226" s="148">
        <f>IF(N226="zákl. prenesená",J226,0)</f>
        <v>0</v>
      </c>
      <c r="BH226" s="148">
        <f>IF(N226="zníž. prenesená",J226,0)</f>
        <v>0</v>
      </c>
      <c r="BI226" s="148">
        <f>IF(N226="nulová",J226,0)</f>
        <v>0</v>
      </c>
      <c r="BJ226" s="13" t="s">
        <v>81</v>
      </c>
      <c r="BK226" s="148">
        <f>ROUND(I226*H226,2)</f>
        <v>0</v>
      </c>
      <c r="BL226" s="13" t="s">
        <v>191</v>
      </c>
      <c r="BM226" s="147" t="s">
        <v>614</v>
      </c>
    </row>
    <row r="227" spans="2:65" s="1" customFormat="1" ht="24.2" customHeight="1" x14ac:dyDescent="0.2">
      <c r="B227" s="135"/>
      <c r="C227" s="149" t="s">
        <v>285</v>
      </c>
      <c r="D227" s="149" t="s">
        <v>268</v>
      </c>
      <c r="E227" s="150" t="s">
        <v>2656</v>
      </c>
      <c r="F227" s="151" t="s">
        <v>2657</v>
      </c>
      <c r="G227" s="152" t="s">
        <v>266</v>
      </c>
      <c r="H227" s="153">
        <v>37</v>
      </c>
      <c r="I227" s="154"/>
      <c r="J227" s="154"/>
      <c r="K227" s="155"/>
      <c r="L227" s="156"/>
      <c r="M227" s="157" t="s">
        <v>1</v>
      </c>
      <c r="N227" s="158" t="s">
        <v>34</v>
      </c>
      <c r="O227" s="145">
        <v>0</v>
      </c>
      <c r="P227" s="145">
        <f>O227*H227</f>
        <v>0</v>
      </c>
      <c r="Q227" s="145">
        <v>0</v>
      </c>
      <c r="R227" s="145">
        <f>Q227*H227</f>
        <v>0</v>
      </c>
      <c r="S227" s="145">
        <v>0</v>
      </c>
      <c r="T227" s="146">
        <f>S227*H227</f>
        <v>0</v>
      </c>
      <c r="AR227" s="147" t="s">
        <v>219</v>
      </c>
      <c r="AT227" s="147" t="s">
        <v>268</v>
      </c>
      <c r="AU227" s="147" t="s">
        <v>81</v>
      </c>
      <c r="AY227" s="13" t="s">
        <v>162</v>
      </c>
      <c r="BE227" s="148">
        <f>IF(N227="základná",J227,0)</f>
        <v>0</v>
      </c>
      <c r="BF227" s="148">
        <f>IF(N227="znížená",J227,0)</f>
        <v>0</v>
      </c>
      <c r="BG227" s="148">
        <f>IF(N227="zákl. prenesená",J227,0)</f>
        <v>0</v>
      </c>
      <c r="BH227" s="148">
        <f>IF(N227="zníž. prenesená",J227,0)</f>
        <v>0</v>
      </c>
      <c r="BI227" s="148">
        <f>IF(N227="nulová",J227,0)</f>
        <v>0</v>
      </c>
      <c r="BJ227" s="13" t="s">
        <v>81</v>
      </c>
      <c r="BK227" s="148">
        <f>ROUND(I227*H227,2)</f>
        <v>0</v>
      </c>
      <c r="BL227" s="13" t="s">
        <v>191</v>
      </c>
      <c r="BM227" s="147" t="s">
        <v>617</v>
      </c>
    </row>
    <row r="228" spans="2:65" s="1" customFormat="1" ht="24.2" customHeight="1" x14ac:dyDescent="0.2">
      <c r="B228" s="135"/>
      <c r="C228" s="136" t="s">
        <v>618</v>
      </c>
      <c r="D228" s="136" t="s">
        <v>164</v>
      </c>
      <c r="E228" s="137" t="s">
        <v>2658</v>
      </c>
      <c r="F228" s="138" t="s">
        <v>2659</v>
      </c>
      <c r="G228" s="139" t="s">
        <v>2660</v>
      </c>
      <c r="H228" s="140">
        <v>1</v>
      </c>
      <c r="I228" s="141"/>
      <c r="J228" s="141"/>
      <c r="K228" s="142"/>
      <c r="L228" s="25"/>
      <c r="M228" s="143" t="s">
        <v>1</v>
      </c>
      <c r="N228" s="144" t="s">
        <v>34</v>
      </c>
      <c r="O228" s="145">
        <v>0</v>
      </c>
      <c r="P228" s="145">
        <f>O228*H228</f>
        <v>0</v>
      </c>
      <c r="Q228" s="145">
        <v>0</v>
      </c>
      <c r="R228" s="145">
        <f>Q228*H228</f>
        <v>0</v>
      </c>
      <c r="S228" s="145">
        <v>0</v>
      </c>
      <c r="T228" s="146">
        <f>S228*H228</f>
        <v>0</v>
      </c>
      <c r="AR228" s="147" t="s">
        <v>191</v>
      </c>
      <c r="AT228" s="147" t="s">
        <v>164</v>
      </c>
      <c r="AU228" s="147" t="s">
        <v>81</v>
      </c>
      <c r="AY228" s="13" t="s">
        <v>162</v>
      </c>
      <c r="BE228" s="148">
        <f>IF(N228="základná",J228,0)</f>
        <v>0</v>
      </c>
      <c r="BF228" s="148">
        <f>IF(N228="znížená",J228,0)</f>
        <v>0</v>
      </c>
      <c r="BG228" s="148">
        <f>IF(N228="zákl. prenesená",J228,0)</f>
        <v>0</v>
      </c>
      <c r="BH228" s="148">
        <f>IF(N228="zníž. prenesená",J228,0)</f>
        <v>0</v>
      </c>
      <c r="BI228" s="148">
        <f>IF(N228="nulová",J228,0)</f>
        <v>0</v>
      </c>
      <c r="BJ228" s="13" t="s">
        <v>81</v>
      </c>
      <c r="BK228" s="148">
        <f>ROUND(I228*H228,2)</f>
        <v>0</v>
      </c>
      <c r="BL228" s="13" t="s">
        <v>191</v>
      </c>
      <c r="BM228" s="147" t="s">
        <v>621</v>
      </c>
    </row>
    <row r="229" spans="2:65" s="1" customFormat="1" ht="24.2" customHeight="1" x14ac:dyDescent="0.2">
      <c r="B229" s="135"/>
      <c r="C229" s="136" t="s">
        <v>289</v>
      </c>
      <c r="D229" s="136" t="s">
        <v>164</v>
      </c>
      <c r="E229" s="137" t="s">
        <v>2661</v>
      </c>
      <c r="F229" s="138" t="s">
        <v>2662</v>
      </c>
      <c r="G229" s="139" t="s">
        <v>1236</v>
      </c>
      <c r="H229" s="140">
        <v>1</v>
      </c>
      <c r="I229" s="141"/>
      <c r="J229" s="141"/>
      <c r="K229" s="142"/>
      <c r="L229" s="25"/>
      <c r="M229" s="143" t="s">
        <v>1</v>
      </c>
      <c r="N229" s="144" t="s">
        <v>34</v>
      </c>
      <c r="O229" s="145">
        <v>0</v>
      </c>
      <c r="P229" s="145">
        <f>O229*H229</f>
        <v>0</v>
      </c>
      <c r="Q229" s="145">
        <v>0</v>
      </c>
      <c r="R229" s="145">
        <f>Q229*H229</f>
        <v>0</v>
      </c>
      <c r="S229" s="145">
        <v>0</v>
      </c>
      <c r="T229" s="146">
        <f>S229*H229</f>
        <v>0</v>
      </c>
      <c r="AR229" s="147" t="s">
        <v>191</v>
      </c>
      <c r="AT229" s="147" t="s">
        <v>164</v>
      </c>
      <c r="AU229" s="147" t="s">
        <v>81</v>
      </c>
      <c r="AY229" s="13" t="s">
        <v>162</v>
      </c>
      <c r="BE229" s="148">
        <f>IF(N229="základná",J229,0)</f>
        <v>0</v>
      </c>
      <c r="BF229" s="148">
        <f>IF(N229="znížená",J229,0)</f>
        <v>0</v>
      </c>
      <c r="BG229" s="148">
        <f>IF(N229="zákl. prenesená",J229,0)</f>
        <v>0</v>
      </c>
      <c r="BH229" s="148">
        <f>IF(N229="zníž. prenesená",J229,0)</f>
        <v>0</v>
      </c>
      <c r="BI229" s="148">
        <f>IF(N229="nulová",J229,0)</f>
        <v>0</v>
      </c>
      <c r="BJ229" s="13" t="s">
        <v>81</v>
      </c>
      <c r="BK229" s="148">
        <f>ROUND(I229*H229,2)</f>
        <v>0</v>
      </c>
      <c r="BL229" s="13" t="s">
        <v>191</v>
      </c>
      <c r="BM229" s="147" t="s">
        <v>624</v>
      </c>
    </row>
    <row r="230" spans="2:65" s="1" customFormat="1" ht="24.2" customHeight="1" x14ac:dyDescent="0.2">
      <c r="B230" s="135"/>
      <c r="C230" s="136" t="s">
        <v>625</v>
      </c>
      <c r="D230" s="136" t="s">
        <v>164</v>
      </c>
      <c r="E230" s="137" t="s">
        <v>2663</v>
      </c>
      <c r="F230" s="138" t="s">
        <v>2664</v>
      </c>
      <c r="G230" s="139" t="s">
        <v>301</v>
      </c>
      <c r="H230" s="140">
        <v>0.02</v>
      </c>
      <c r="I230" s="141"/>
      <c r="J230" s="141"/>
      <c r="K230" s="142"/>
      <c r="L230" s="25"/>
      <c r="M230" s="143" t="s">
        <v>1</v>
      </c>
      <c r="N230" s="144" t="s">
        <v>34</v>
      </c>
      <c r="O230" s="145">
        <v>0</v>
      </c>
      <c r="P230" s="145">
        <f>O230*H230</f>
        <v>0</v>
      </c>
      <c r="Q230" s="145">
        <v>0</v>
      </c>
      <c r="R230" s="145">
        <f>Q230*H230</f>
        <v>0</v>
      </c>
      <c r="S230" s="145">
        <v>0</v>
      </c>
      <c r="T230" s="146">
        <f>S230*H230</f>
        <v>0</v>
      </c>
      <c r="AR230" s="147" t="s">
        <v>191</v>
      </c>
      <c r="AT230" s="147" t="s">
        <v>164</v>
      </c>
      <c r="AU230" s="147" t="s">
        <v>81</v>
      </c>
      <c r="AY230" s="13" t="s">
        <v>162</v>
      </c>
      <c r="BE230" s="148">
        <f>IF(N230="základná",J230,0)</f>
        <v>0</v>
      </c>
      <c r="BF230" s="148">
        <f>IF(N230="znížená",J230,0)</f>
        <v>0</v>
      </c>
      <c r="BG230" s="148">
        <f>IF(N230="zákl. prenesená",J230,0)</f>
        <v>0</v>
      </c>
      <c r="BH230" s="148">
        <f>IF(N230="zníž. prenesená",J230,0)</f>
        <v>0</v>
      </c>
      <c r="BI230" s="148">
        <f>IF(N230="nulová",J230,0)</f>
        <v>0</v>
      </c>
      <c r="BJ230" s="13" t="s">
        <v>81</v>
      </c>
      <c r="BK230" s="148">
        <f>ROUND(I230*H230,2)</f>
        <v>0</v>
      </c>
      <c r="BL230" s="13" t="s">
        <v>191</v>
      </c>
      <c r="BM230" s="147" t="s">
        <v>628</v>
      </c>
    </row>
    <row r="231" spans="2:65" s="11" customFormat="1" ht="22.7" customHeight="1" x14ac:dyDescent="0.2">
      <c r="B231" s="124"/>
      <c r="D231" s="125" t="s">
        <v>67</v>
      </c>
      <c r="E231" s="133" t="s">
        <v>2665</v>
      </c>
      <c r="F231" s="133" t="s">
        <v>2666</v>
      </c>
      <c r="J231" s="134"/>
      <c r="L231" s="124"/>
      <c r="M231" s="128"/>
      <c r="P231" s="129">
        <f>SUM(P232:P233)</f>
        <v>0</v>
      </c>
      <c r="R231" s="129">
        <f>SUM(R232:R233)</f>
        <v>0</v>
      </c>
      <c r="T231" s="130">
        <f>SUM(T232:T233)</f>
        <v>0</v>
      </c>
      <c r="AR231" s="125" t="s">
        <v>81</v>
      </c>
      <c r="AT231" s="131" t="s">
        <v>67</v>
      </c>
      <c r="AU231" s="131" t="s">
        <v>75</v>
      </c>
      <c r="AY231" s="125" t="s">
        <v>162</v>
      </c>
      <c r="BK231" s="132">
        <f>SUM(BK232:BK233)</f>
        <v>0</v>
      </c>
    </row>
    <row r="232" spans="2:65" s="1" customFormat="1" ht="24.2" customHeight="1" x14ac:dyDescent="0.2">
      <c r="B232" s="135"/>
      <c r="C232" s="136" t="s">
        <v>292</v>
      </c>
      <c r="D232" s="136" t="s">
        <v>164</v>
      </c>
      <c r="E232" s="137" t="s">
        <v>2667</v>
      </c>
      <c r="F232" s="138" t="s">
        <v>2668</v>
      </c>
      <c r="G232" s="139" t="s">
        <v>266</v>
      </c>
      <c r="H232" s="140">
        <v>2</v>
      </c>
      <c r="I232" s="141"/>
      <c r="J232" s="141"/>
      <c r="K232" s="142"/>
      <c r="L232" s="25"/>
      <c r="M232" s="143" t="s">
        <v>1</v>
      </c>
      <c r="N232" s="144" t="s">
        <v>34</v>
      </c>
      <c r="O232" s="145">
        <v>0</v>
      </c>
      <c r="P232" s="145">
        <f>O232*H232</f>
        <v>0</v>
      </c>
      <c r="Q232" s="145">
        <v>0</v>
      </c>
      <c r="R232" s="145">
        <f>Q232*H232</f>
        <v>0</v>
      </c>
      <c r="S232" s="145">
        <v>0</v>
      </c>
      <c r="T232" s="146">
        <f>S232*H232</f>
        <v>0</v>
      </c>
      <c r="AR232" s="147" t="s">
        <v>191</v>
      </c>
      <c r="AT232" s="147" t="s">
        <v>164</v>
      </c>
      <c r="AU232" s="147" t="s">
        <v>81</v>
      </c>
      <c r="AY232" s="13" t="s">
        <v>162</v>
      </c>
      <c r="BE232" s="148">
        <f>IF(N232="základná",J232,0)</f>
        <v>0</v>
      </c>
      <c r="BF232" s="148">
        <f>IF(N232="znížená",J232,0)</f>
        <v>0</v>
      </c>
      <c r="BG232" s="148">
        <f>IF(N232="zákl. prenesená",J232,0)</f>
        <v>0</v>
      </c>
      <c r="BH232" s="148">
        <f>IF(N232="zníž. prenesená",J232,0)</f>
        <v>0</v>
      </c>
      <c r="BI232" s="148">
        <f>IF(N232="nulová",J232,0)</f>
        <v>0</v>
      </c>
      <c r="BJ232" s="13" t="s">
        <v>81</v>
      </c>
      <c r="BK232" s="148">
        <f>ROUND(I232*H232,2)</f>
        <v>0</v>
      </c>
      <c r="BL232" s="13" t="s">
        <v>191</v>
      </c>
      <c r="BM232" s="147" t="s">
        <v>631</v>
      </c>
    </row>
    <row r="233" spans="2:65" s="1" customFormat="1" ht="33" customHeight="1" x14ac:dyDescent="0.2">
      <c r="B233" s="135"/>
      <c r="C233" s="149" t="s">
        <v>632</v>
      </c>
      <c r="D233" s="149" t="s">
        <v>268</v>
      </c>
      <c r="E233" s="150" t="s">
        <v>2669</v>
      </c>
      <c r="F233" s="151" t="s">
        <v>2670</v>
      </c>
      <c r="G233" s="152" t="s">
        <v>266</v>
      </c>
      <c r="H233" s="153">
        <v>2</v>
      </c>
      <c r="I233" s="154"/>
      <c r="J233" s="154"/>
      <c r="K233" s="155"/>
      <c r="L233" s="156"/>
      <c r="M233" s="157" t="s">
        <v>1</v>
      </c>
      <c r="N233" s="158" t="s">
        <v>34</v>
      </c>
      <c r="O233" s="145">
        <v>0</v>
      </c>
      <c r="P233" s="145">
        <f>O233*H233</f>
        <v>0</v>
      </c>
      <c r="Q233" s="145">
        <v>0</v>
      </c>
      <c r="R233" s="145">
        <f>Q233*H233</f>
        <v>0</v>
      </c>
      <c r="S233" s="145">
        <v>0</v>
      </c>
      <c r="T233" s="146">
        <f>S233*H233</f>
        <v>0</v>
      </c>
      <c r="AR233" s="147" t="s">
        <v>219</v>
      </c>
      <c r="AT233" s="147" t="s">
        <v>268</v>
      </c>
      <c r="AU233" s="147" t="s">
        <v>81</v>
      </c>
      <c r="AY233" s="13" t="s">
        <v>162</v>
      </c>
      <c r="BE233" s="148">
        <f>IF(N233="základná",J233,0)</f>
        <v>0</v>
      </c>
      <c r="BF233" s="148">
        <f>IF(N233="znížená",J233,0)</f>
        <v>0</v>
      </c>
      <c r="BG233" s="148">
        <f>IF(N233="zákl. prenesená",J233,0)</f>
        <v>0</v>
      </c>
      <c r="BH233" s="148">
        <f>IF(N233="zníž. prenesená",J233,0)</f>
        <v>0</v>
      </c>
      <c r="BI233" s="148">
        <f>IF(N233="nulová",J233,0)</f>
        <v>0</v>
      </c>
      <c r="BJ233" s="13" t="s">
        <v>81</v>
      </c>
      <c r="BK233" s="148">
        <f>ROUND(I233*H233,2)</f>
        <v>0</v>
      </c>
      <c r="BL233" s="13" t="s">
        <v>191</v>
      </c>
      <c r="BM233" s="147" t="s">
        <v>642</v>
      </c>
    </row>
    <row r="234" spans="2:65" s="11" customFormat="1" ht="22.7" customHeight="1" x14ac:dyDescent="0.2">
      <c r="B234" s="124"/>
      <c r="D234" s="125" t="s">
        <v>67</v>
      </c>
      <c r="E234" s="133" t="s">
        <v>2671</v>
      </c>
      <c r="F234" s="133" t="s">
        <v>2672</v>
      </c>
      <c r="J234" s="134"/>
      <c r="L234" s="124"/>
      <c r="M234" s="128"/>
      <c r="P234" s="129">
        <f>SUM(P235:P242)</f>
        <v>0</v>
      </c>
      <c r="R234" s="129">
        <f>SUM(R235:R242)</f>
        <v>0</v>
      </c>
      <c r="T234" s="130">
        <f>SUM(T235:T242)</f>
        <v>0</v>
      </c>
      <c r="AR234" s="125" t="s">
        <v>81</v>
      </c>
      <c r="AT234" s="131" t="s">
        <v>67</v>
      </c>
      <c r="AU234" s="131" t="s">
        <v>75</v>
      </c>
      <c r="AY234" s="125" t="s">
        <v>162</v>
      </c>
      <c r="BK234" s="132">
        <f>SUM(BK235:BK242)</f>
        <v>0</v>
      </c>
    </row>
    <row r="235" spans="2:65" s="1" customFormat="1" ht="44.25" customHeight="1" x14ac:dyDescent="0.2">
      <c r="B235" s="135"/>
      <c r="C235" s="136" t="s">
        <v>296</v>
      </c>
      <c r="D235" s="136" t="s">
        <v>164</v>
      </c>
      <c r="E235" s="137" t="s">
        <v>2673</v>
      </c>
      <c r="F235" s="138" t="s">
        <v>2674</v>
      </c>
      <c r="G235" s="139" t="s">
        <v>167</v>
      </c>
      <c r="H235" s="140">
        <v>18.04</v>
      </c>
      <c r="I235" s="141"/>
      <c r="J235" s="141"/>
      <c r="K235" s="142"/>
      <c r="L235" s="25"/>
      <c r="M235" s="143" t="s">
        <v>1</v>
      </c>
      <c r="N235" s="144" t="s">
        <v>34</v>
      </c>
      <c r="O235" s="145">
        <v>0</v>
      </c>
      <c r="P235" s="145">
        <f t="shared" ref="P235:P242" si="45">O235*H235</f>
        <v>0</v>
      </c>
      <c r="Q235" s="145">
        <v>0</v>
      </c>
      <c r="R235" s="145">
        <f t="shared" ref="R235:R242" si="46">Q235*H235</f>
        <v>0</v>
      </c>
      <c r="S235" s="145">
        <v>0</v>
      </c>
      <c r="T235" s="146">
        <f t="shared" ref="T235:T242" si="47">S235*H235</f>
        <v>0</v>
      </c>
      <c r="AR235" s="147" t="s">
        <v>191</v>
      </c>
      <c r="AT235" s="147" t="s">
        <v>164</v>
      </c>
      <c r="AU235" s="147" t="s">
        <v>81</v>
      </c>
      <c r="AY235" s="13" t="s">
        <v>162</v>
      </c>
      <c r="BE235" s="148">
        <f t="shared" ref="BE235:BE242" si="48">IF(N235="základná",J235,0)</f>
        <v>0</v>
      </c>
      <c r="BF235" s="148">
        <f t="shared" ref="BF235:BF242" si="49">IF(N235="znížená",J235,0)</f>
        <v>0</v>
      </c>
      <c r="BG235" s="148">
        <f t="shared" ref="BG235:BG242" si="50">IF(N235="zákl. prenesená",J235,0)</f>
        <v>0</v>
      </c>
      <c r="BH235" s="148">
        <f t="shared" ref="BH235:BH242" si="51">IF(N235="zníž. prenesená",J235,0)</f>
        <v>0</v>
      </c>
      <c r="BI235" s="148">
        <f t="shared" ref="BI235:BI242" si="52">IF(N235="nulová",J235,0)</f>
        <v>0</v>
      </c>
      <c r="BJ235" s="13" t="s">
        <v>81</v>
      </c>
      <c r="BK235" s="148">
        <f t="shared" ref="BK235:BK242" si="53">ROUND(I235*H235,2)</f>
        <v>0</v>
      </c>
      <c r="BL235" s="13" t="s">
        <v>191</v>
      </c>
      <c r="BM235" s="147" t="s">
        <v>645</v>
      </c>
    </row>
    <row r="236" spans="2:65" s="1" customFormat="1" ht="37.700000000000003" customHeight="1" x14ac:dyDescent="0.2">
      <c r="B236" s="135"/>
      <c r="C236" s="136" t="s">
        <v>639</v>
      </c>
      <c r="D236" s="136" t="s">
        <v>164</v>
      </c>
      <c r="E236" s="137" t="s">
        <v>2675</v>
      </c>
      <c r="F236" s="138" t="s">
        <v>2676</v>
      </c>
      <c r="G236" s="139" t="s">
        <v>167</v>
      </c>
      <c r="H236" s="140">
        <v>41.03</v>
      </c>
      <c r="I236" s="141"/>
      <c r="J236" s="141"/>
      <c r="K236" s="142"/>
      <c r="L236" s="25"/>
      <c r="M236" s="143" t="s">
        <v>1</v>
      </c>
      <c r="N236" s="144" t="s">
        <v>34</v>
      </c>
      <c r="O236" s="145">
        <v>0</v>
      </c>
      <c r="P236" s="145">
        <f t="shared" si="45"/>
        <v>0</v>
      </c>
      <c r="Q236" s="145">
        <v>0</v>
      </c>
      <c r="R236" s="145">
        <f t="shared" si="46"/>
        <v>0</v>
      </c>
      <c r="S236" s="145">
        <v>0</v>
      </c>
      <c r="T236" s="146">
        <f t="shared" si="47"/>
        <v>0</v>
      </c>
      <c r="AR236" s="147" t="s">
        <v>191</v>
      </c>
      <c r="AT236" s="147" t="s">
        <v>164</v>
      </c>
      <c r="AU236" s="147" t="s">
        <v>81</v>
      </c>
      <c r="AY236" s="13" t="s">
        <v>162</v>
      </c>
      <c r="BE236" s="148">
        <f t="shared" si="48"/>
        <v>0</v>
      </c>
      <c r="BF236" s="148">
        <f t="shared" si="49"/>
        <v>0</v>
      </c>
      <c r="BG236" s="148">
        <f t="shared" si="50"/>
        <v>0</v>
      </c>
      <c r="BH236" s="148">
        <f t="shared" si="51"/>
        <v>0</v>
      </c>
      <c r="BI236" s="148">
        <f t="shared" si="52"/>
        <v>0</v>
      </c>
      <c r="BJ236" s="13" t="s">
        <v>81</v>
      </c>
      <c r="BK236" s="148">
        <f t="shared" si="53"/>
        <v>0</v>
      </c>
      <c r="BL236" s="13" t="s">
        <v>191</v>
      </c>
      <c r="BM236" s="147" t="s">
        <v>649</v>
      </c>
    </row>
    <row r="237" spans="2:65" s="1" customFormat="1" ht="37.700000000000003" customHeight="1" x14ac:dyDescent="0.2">
      <c r="B237" s="135"/>
      <c r="C237" s="136" t="s">
        <v>302</v>
      </c>
      <c r="D237" s="136" t="s">
        <v>164</v>
      </c>
      <c r="E237" s="137" t="s">
        <v>2677</v>
      </c>
      <c r="F237" s="138" t="s">
        <v>2678</v>
      </c>
      <c r="G237" s="139" t="s">
        <v>167</v>
      </c>
      <c r="H237" s="140">
        <v>4.42</v>
      </c>
      <c r="I237" s="141"/>
      <c r="J237" s="141"/>
      <c r="K237" s="142"/>
      <c r="L237" s="25"/>
      <c r="M237" s="143" t="s">
        <v>1</v>
      </c>
      <c r="N237" s="144" t="s">
        <v>34</v>
      </c>
      <c r="O237" s="145">
        <v>0</v>
      </c>
      <c r="P237" s="145">
        <f t="shared" si="45"/>
        <v>0</v>
      </c>
      <c r="Q237" s="145">
        <v>0</v>
      </c>
      <c r="R237" s="145">
        <f t="shared" si="46"/>
        <v>0</v>
      </c>
      <c r="S237" s="145">
        <v>0</v>
      </c>
      <c r="T237" s="146">
        <f t="shared" si="47"/>
        <v>0</v>
      </c>
      <c r="AR237" s="147" t="s">
        <v>191</v>
      </c>
      <c r="AT237" s="147" t="s">
        <v>164</v>
      </c>
      <c r="AU237" s="147" t="s">
        <v>81</v>
      </c>
      <c r="AY237" s="13" t="s">
        <v>162</v>
      </c>
      <c r="BE237" s="148">
        <f t="shared" si="48"/>
        <v>0</v>
      </c>
      <c r="BF237" s="148">
        <f t="shared" si="49"/>
        <v>0</v>
      </c>
      <c r="BG237" s="148">
        <f t="shared" si="50"/>
        <v>0</v>
      </c>
      <c r="BH237" s="148">
        <f t="shared" si="51"/>
        <v>0</v>
      </c>
      <c r="BI237" s="148">
        <f t="shared" si="52"/>
        <v>0</v>
      </c>
      <c r="BJ237" s="13" t="s">
        <v>81</v>
      </c>
      <c r="BK237" s="148">
        <f t="shared" si="53"/>
        <v>0</v>
      </c>
      <c r="BL237" s="13" t="s">
        <v>191</v>
      </c>
      <c r="BM237" s="147" t="s">
        <v>652</v>
      </c>
    </row>
    <row r="238" spans="2:65" s="1" customFormat="1" ht="37.700000000000003" customHeight="1" x14ac:dyDescent="0.2">
      <c r="B238" s="135"/>
      <c r="C238" s="136" t="s">
        <v>646</v>
      </c>
      <c r="D238" s="136" t="s">
        <v>164</v>
      </c>
      <c r="E238" s="137" t="s">
        <v>2679</v>
      </c>
      <c r="F238" s="138" t="s">
        <v>2680</v>
      </c>
      <c r="G238" s="139" t="s">
        <v>167</v>
      </c>
      <c r="H238" s="140">
        <v>168.34</v>
      </c>
      <c r="I238" s="141"/>
      <c r="J238" s="141"/>
      <c r="K238" s="142"/>
      <c r="L238" s="25"/>
      <c r="M238" s="143" t="s">
        <v>1</v>
      </c>
      <c r="N238" s="144" t="s">
        <v>34</v>
      </c>
      <c r="O238" s="145">
        <v>0</v>
      </c>
      <c r="P238" s="145">
        <f t="shared" si="45"/>
        <v>0</v>
      </c>
      <c r="Q238" s="145">
        <v>0</v>
      </c>
      <c r="R238" s="145">
        <f t="shared" si="46"/>
        <v>0</v>
      </c>
      <c r="S238" s="145">
        <v>0</v>
      </c>
      <c r="T238" s="146">
        <f t="shared" si="47"/>
        <v>0</v>
      </c>
      <c r="AR238" s="147" t="s">
        <v>191</v>
      </c>
      <c r="AT238" s="147" t="s">
        <v>164</v>
      </c>
      <c r="AU238" s="147" t="s">
        <v>81</v>
      </c>
      <c r="AY238" s="13" t="s">
        <v>162</v>
      </c>
      <c r="BE238" s="148">
        <f t="shared" si="48"/>
        <v>0</v>
      </c>
      <c r="BF238" s="148">
        <f t="shared" si="49"/>
        <v>0</v>
      </c>
      <c r="BG238" s="148">
        <f t="shared" si="50"/>
        <v>0</v>
      </c>
      <c r="BH238" s="148">
        <f t="shared" si="51"/>
        <v>0</v>
      </c>
      <c r="BI238" s="148">
        <f t="shared" si="52"/>
        <v>0</v>
      </c>
      <c r="BJ238" s="13" t="s">
        <v>81</v>
      </c>
      <c r="BK238" s="148">
        <f t="shared" si="53"/>
        <v>0</v>
      </c>
      <c r="BL238" s="13" t="s">
        <v>191</v>
      </c>
      <c r="BM238" s="147" t="s">
        <v>656</v>
      </c>
    </row>
    <row r="239" spans="2:65" s="1" customFormat="1" ht="33" customHeight="1" x14ac:dyDescent="0.2">
      <c r="B239" s="135"/>
      <c r="C239" s="136" t="s">
        <v>310</v>
      </c>
      <c r="D239" s="136" t="s">
        <v>164</v>
      </c>
      <c r="E239" s="137" t="s">
        <v>2681</v>
      </c>
      <c r="F239" s="138" t="s">
        <v>2682</v>
      </c>
      <c r="G239" s="139" t="s">
        <v>167</v>
      </c>
      <c r="H239" s="140">
        <v>2274.56</v>
      </c>
      <c r="I239" s="141"/>
      <c r="J239" s="141"/>
      <c r="K239" s="142"/>
      <c r="L239" s="25"/>
      <c r="M239" s="143" t="s">
        <v>1</v>
      </c>
      <c r="N239" s="144" t="s">
        <v>34</v>
      </c>
      <c r="O239" s="145">
        <v>0</v>
      </c>
      <c r="P239" s="145">
        <f t="shared" si="45"/>
        <v>0</v>
      </c>
      <c r="Q239" s="145">
        <v>0</v>
      </c>
      <c r="R239" s="145">
        <f t="shared" si="46"/>
        <v>0</v>
      </c>
      <c r="S239" s="145">
        <v>0</v>
      </c>
      <c r="T239" s="146">
        <f t="shared" si="47"/>
        <v>0</v>
      </c>
      <c r="AR239" s="147" t="s">
        <v>191</v>
      </c>
      <c r="AT239" s="147" t="s">
        <v>164</v>
      </c>
      <c r="AU239" s="147" t="s">
        <v>81</v>
      </c>
      <c r="AY239" s="13" t="s">
        <v>162</v>
      </c>
      <c r="BE239" s="148">
        <f t="shared" si="48"/>
        <v>0</v>
      </c>
      <c r="BF239" s="148">
        <f t="shared" si="49"/>
        <v>0</v>
      </c>
      <c r="BG239" s="148">
        <f t="shared" si="50"/>
        <v>0</v>
      </c>
      <c r="BH239" s="148">
        <f t="shared" si="51"/>
        <v>0</v>
      </c>
      <c r="BI239" s="148">
        <f t="shared" si="52"/>
        <v>0</v>
      </c>
      <c r="BJ239" s="13" t="s">
        <v>81</v>
      </c>
      <c r="BK239" s="148">
        <f t="shared" si="53"/>
        <v>0</v>
      </c>
      <c r="BL239" s="13" t="s">
        <v>191</v>
      </c>
      <c r="BM239" s="147" t="s">
        <v>659</v>
      </c>
    </row>
    <row r="240" spans="2:65" s="1" customFormat="1" ht="24.2" customHeight="1" x14ac:dyDescent="0.2">
      <c r="B240" s="135"/>
      <c r="C240" s="136" t="s">
        <v>653</v>
      </c>
      <c r="D240" s="136" t="s">
        <v>164</v>
      </c>
      <c r="E240" s="137" t="s">
        <v>2683</v>
      </c>
      <c r="F240" s="138" t="s">
        <v>2684</v>
      </c>
      <c r="G240" s="139" t="s">
        <v>266</v>
      </c>
      <c r="H240" s="140">
        <v>31</v>
      </c>
      <c r="I240" s="141"/>
      <c r="J240" s="141"/>
      <c r="K240" s="142"/>
      <c r="L240" s="25"/>
      <c r="M240" s="143" t="s">
        <v>1</v>
      </c>
      <c r="N240" s="144" t="s">
        <v>34</v>
      </c>
      <c r="O240" s="145">
        <v>0</v>
      </c>
      <c r="P240" s="145">
        <f t="shared" si="45"/>
        <v>0</v>
      </c>
      <c r="Q240" s="145">
        <v>0</v>
      </c>
      <c r="R240" s="145">
        <f t="shared" si="46"/>
        <v>0</v>
      </c>
      <c r="S240" s="145">
        <v>0</v>
      </c>
      <c r="T240" s="146">
        <f t="shared" si="47"/>
        <v>0</v>
      </c>
      <c r="AR240" s="147" t="s">
        <v>191</v>
      </c>
      <c r="AT240" s="147" t="s">
        <v>164</v>
      </c>
      <c r="AU240" s="147" t="s">
        <v>81</v>
      </c>
      <c r="AY240" s="13" t="s">
        <v>162</v>
      </c>
      <c r="BE240" s="148">
        <f t="shared" si="48"/>
        <v>0</v>
      </c>
      <c r="BF240" s="148">
        <f t="shared" si="49"/>
        <v>0</v>
      </c>
      <c r="BG240" s="148">
        <f t="shared" si="50"/>
        <v>0</v>
      </c>
      <c r="BH240" s="148">
        <f t="shared" si="51"/>
        <v>0</v>
      </c>
      <c r="BI240" s="148">
        <f t="shared" si="52"/>
        <v>0</v>
      </c>
      <c r="BJ240" s="13" t="s">
        <v>81</v>
      </c>
      <c r="BK240" s="148">
        <f t="shared" si="53"/>
        <v>0</v>
      </c>
      <c r="BL240" s="13" t="s">
        <v>191</v>
      </c>
      <c r="BM240" s="147" t="s">
        <v>663</v>
      </c>
    </row>
    <row r="241" spans="2:65" s="1" customFormat="1" ht="24.2" customHeight="1" x14ac:dyDescent="0.2">
      <c r="B241" s="135"/>
      <c r="C241" s="149" t="s">
        <v>314</v>
      </c>
      <c r="D241" s="149" t="s">
        <v>268</v>
      </c>
      <c r="E241" s="150" t="s">
        <v>2685</v>
      </c>
      <c r="F241" s="151" t="s">
        <v>2686</v>
      </c>
      <c r="G241" s="152" t="s">
        <v>266</v>
      </c>
      <c r="H241" s="153">
        <v>31</v>
      </c>
      <c r="I241" s="154"/>
      <c r="J241" s="154"/>
      <c r="K241" s="155"/>
      <c r="L241" s="156"/>
      <c r="M241" s="157" t="s">
        <v>1</v>
      </c>
      <c r="N241" s="158" t="s">
        <v>34</v>
      </c>
      <c r="O241" s="145">
        <v>0</v>
      </c>
      <c r="P241" s="145">
        <f t="shared" si="45"/>
        <v>0</v>
      </c>
      <c r="Q241" s="145">
        <v>0</v>
      </c>
      <c r="R241" s="145">
        <f t="shared" si="46"/>
        <v>0</v>
      </c>
      <c r="S241" s="145">
        <v>0</v>
      </c>
      <c r="T241" s="146">
        <f t="shared" si="47"/>
        <v>0</v>
      </c>
      <c r="AR241" s="147" t="s">
        <v>219</v>
      </c>
      <c r="AT241" s="147" t="s">
        <v>268</v>
      </c>
      <c r="AU241" s="147" t="s">
        <v>81</v>
      </c>
      <c r="AY241" s="13" t="s">
        <v>162</v>
      </c>
      <c r="BE241" s="148">
        <f t="shared" si="48"/>
        <v>0</v>
      </c>
      <c r="BF241" s="148">
        <f t="shared" si="49"/>
        <v>0</v>
      </c>
      <c r="BG241" s="148">
        <f t="shared" si="50"/>
        <v>0</v>
      </c>
      <c r="BH241" s="148">
        <f t="shared" si="51"/>
        <v>0</v>
      </c>
      <c r="BI241" s="148">
        <f t="shared" si="52"/>
        <v>0</v>
      </c>
      <c r="BJ241" s="13" t="s">
        <v>81</v>
      </c>
      <c r="BK241" s="148">
        <f t="shared" si="53"/>
        <v>0</v>
      </c>
      <c r="BL241" s="13" t="s">
        <v>191</v>
      </c>
      <c r="BM241" s="147" t="s">
        <v>666</v>
      </c>
    </row>
    <row r="242" spans="2:65" s="1" customFormat="1" ht="24.2" customHeight="1" x14ac:dyDescent="0.2">
      <c r="B242" s="135"/>
      <c r="C242" s="136" t="s">
        <v>660</v>
      </c>
      <c r="D242" s="136" t="s">
        <v>164</v>
      </c>
      <c r="E242" s="137" t="s">
        <v>2687</v>
      </c>
      <c r="F242" s="138" t="s">
        <v>2688</v>
      </c>
      <c r="G242" s="139" t="s">
        <v>301</v>
      </c>
      <c r="H242" s="140">
        <v>22.78</v>
      </c>
      <c r="I242" s="141"/>
      <c r="J242" s="141"/>
      <c r="K242" s="142"/>
      <c r="L242" s="25"/>
      <c r="M242" s="143" t="s">
        <v>1</v>
      </c>
      <c r="N242" s="144" t="s">
        <v>34</v>
      </c>
      <c r="O242" s="145">
        <v>0</v>
      </c>
      <c r="P242" s="145">
        <f t="shared" si="45"/>
        <v>0</v>
      </c>
      <c r="Q242" s="145">
        <v>0</v>
      </c>
      <c r="R242" s="145">
        <f t="shared" si="46"/>
        <v>0</v>
      </c>
      <c r="S242" s="145">
        <v>0</v>
      </c>
      <c r="T242" s="146">
        <f t="shared" si="47"/>
        <v>0</v>
      </c>
      <c r="AR242" s="147" t="s">
        <v>191</v>
      </c>
      <c r="AT242" s="147" t="s">
        <v>164</v>
      </c>
      <c r="AU242" s="147" t="s">
        <v>81</v>
      </c>
      <c r="AY242" s="13" t="s">
        <v>162</v>
      </c>
      <c r="BE242" s="148">
        <f t="shared" si="48"/>
        <v>0</v>
      </c>
      <c r="BF242" s="148">
        <f t="shared" si="49"/>
        <v>0</v>
      </c>
      <c r="BG242" s="148">
        <f t="shared" si="50"/>
        <v>0</v>
      </c>
      <c r="BH242" s="148">
        <f t="shared" si="51"/>
        <v>0</v>
      </c>
      <c r="BI242" s="148">
        <f t="shared" si="52"/>
        <v>0</v>
      </c>
      <c r="BJ242" s="13" t="s">
        <v>81</v>
      </c>
      <c r="BK242" s="148">
        <f t="shared" si="53"/>
        <v>0</v>
      </c>
      <c r="BL242" s="13" t="s">
        <v>191</v>
      </c>
      <c r="BM242" s="147" t="s">
        <v>670</v>
      </c>
    </row>
    <row r="243" spans="2:65" s="11" customFormat="1" ht="22.7" customHeight="1" x14ac:dyDescent="0.2">
      <c r="B243" s="124"/>
      <c r="D243" s="125" t="s">
        <v>67</v>
      </c>
      <c r="E243" s="133" t="s">
        <v>513</v>
      </c>
      <c r="F243" s="133" t="s">
        <v>514</v>
      </c>
      <c r="J243" s="134"/>
      <c r="L243" s="124"/>
      <c r="M243" s="128"/>
      <c r="P243" s="129">
        <f>SUM(P244:P268)</f>
        <v>0</v>
      </c>
      <c r="R243" s="129">
        <f>SUM(R244:R268)</f>
        <v>0</v>
      </c>
      <c r="T243" s="130">
        <f>SUM(T244:T268)</f>
        <v>0</v>
      </c>
      <c r="AR243" s="125" t="s">
        <v>81</v>
      </c>
      <c r="AT243" s="131" t="s">
        <v>67</v>
      </c>
      <c r="AU243" s="131" t="s">
        <v>75</v>
      </c>
      <c r="AY243" s="125" t="s">
        <v>162</v>
      </c>
      <c r="BK243" s="132">
        <f>SUM(BK244:BK268)</f>
        <v>0</v>
      </c>
    </row>
    <row r="244" spans="2:65" s="1" customFormat="1" ht="33" customHeight="1" x14ac:dyDescent="0.2">
      <c r="B244" s="135"/>
      <c r="C244" s="136" t="s">
        <v>318</v>
      </c>
      <c r="D244" s="136" t="s">
        <v>164</v>
      </c>
      <c r="E244" s="137" t="s">
        <v>2689</v>
      </c>
      <c r="F244" s="138" t="s">
        <v>2690</v>
      </c>
      <c r="G244" s="139" t="s">
        <v>266</v>
      </c>
      <c r="H244" s="140">
        <v>9</v>
      </c>
      <c r="I244" s="141"/>
      <c r="J244" s="141"/>
      <c r="K244" s="142"/>
      <c r="L244" s="25"/>
      <c r="M244" s="143" t="s">
        <v>1</v>
      </c>
      <c r="N244" s="144" t="s">
        <v>34</v>
      </c>
      <c r="O244" s="145">
        <v>0</v>
      </c>
      <c r="P244" s="145">
        <f t="shared" ref="P244:P268" si="54">O244*H244</f>
        <v>0</v>
      </c>
      <c r="Q244" s="145">
        <v>0</v>
      </c>
      <c r="R244" s="145">
        <f t="shared" ref="R244:R268" si="55">Q244*H244</f>
        <v>0</v>
      </c>
      <c r="S244" s="145">
        <v>0</v>
      </c>
      <c r="T244" s="146">
        <f t="shared" ref="T244:T268" si="56">S244*H244</f>
        <v>0</v>
      </c>
      <c r="AR244" s="147" t="s">
        <v>191</v>
      </c>
      <c r="AT244" s="147" t="s">
        <v>164</v>
      </c>
      <c r="AU244" s="147" t="s">
        <v>81</v>
      </c>
      <c r="AY244" s="13" t="s">
        <v>162</v>
      </c>
      <c r="BE244" s="148">
        <f t="shared" ref="BE244:BE268" si="57">IF(N244="základná",J244,0)</f>
        <v>0</v>
      </c>
      <c r="BF244" s="148">
        <f t="shared" ref="BF244:BF268" si="58">IF(N244="znížená",J244,0)</f>
        <v>0</v>
      </c>
      <c r="BG244" s="148">
        <f t="shared" ref="BG244:BG268" si="59">IF(N244="zákl. prenesená",J244,0)</f>
        <v>0</v>
      </c>
      <c r="BH244" s="148">
        <f t="shared" ref="BH244:BH268" si="60">IF(N244="zníž. prenesená",J244,0)</f>
        <v>0</v>
      </c>
      <c r="BI244" s="148">
        <f t="shared" ref="BI244:BI268" si="61">IF(N244="nulová",J244,0)</f>
        <v>0</v>
      </c>
      <c r="BJ244" s="13" t="s">
        <v>81</v>
      </c>
      <c r="BK244" s="148">
        <f t="shared" ref="BK244:BK268" si="62">ROUND(I244*H244,2)</f>
        <v>0</v>
      </c>
      <c r="BL244" s="13" t="s">
        <v>191</v>
      </c>
      <c r="BM244" s="147" t="s">
        <v>673</v>
      </c>
    </row>
    <row r="245" spans="2:65" s="1" customFormat="1" ht="21.75" customHeight="1" x14ac:dyDescent="0.2">
      <c r="B245" s="135"/>
      <c r="C245" s="149" t="s">
        <v>667</v>
      </c>
      <c r="D245" s="149" t="s">
        <v>268</v>
      </c>
      <c r="E245" s="150" t="s">
        <v>2691</v>
      </c>
      <c r="F245" s="151" t="s">
        <v>2692</v>
      </c>
      <c r="G245" s="152" t="s">
        <v>266</v>
      </c>
      <c r="H245" s="153">
        <v>2</v>
      </c>
      <c r="I245" s="154"/>
      <c r="J245" s="154"/>
      <c r="K245" s="155"/>
      <c r="L245" s="156"/>
      <c r="M245" s="157" t="s">
        <v>1</v>
      </c>
      <c r="N245" s="158" t="s">
        <v>34</v>
      </c>
      <c r="O245" s="145">
        <v>0</v>
      </c>
      <c r="P245" s="145">
        <f t="shared" si="54"/>
        <v>0</v>
      </c>
      <c r="Q245" s="145">
        <v>0</v>
      </c>
      <c r="R245" s="145">
        <f t="shared" si="55"/>
        <v>0</v>
      </c>
      <c r="S245" s="145">
        <v>0</v>
      </c>
      <c r="T245" s="146">
        <f t="shared" si="56"/>
        <v>0</v>
      </c>
      <c r="AR245" s="147" t="s">
        <v>219</v>
      </c>
      <c r="AT245" s="147" t="s">
        <v>268</v>
      </c>
      <c r="AU245" s="147" t="s">
        <v>81</v>
      </c>
      <c r="AY245" s="13" t="s">
        <v>162</v>
      </c>
      <c r="BE245" s="148">
        <f t="shared" si="57"/>
        <v>0</v>
      </c>
      <c r="BF245" s="148">
        <f t="shared" si="58"/>
        <v>0</v>
      </c>
      <c r="BG245" s="148">
        <f t="shared" si="59"/>
        <v>0</v>
      </c>
      <c r="BH245" s="148">
        <f t="shared" si="60"/>
        <v>0</v>
      </c>
      <c r="BI245" s="148">
        <f t="shared" si="61"/>
        <v>0</v>
      </c>
      <c r="BJ245" s="13" t="s">
        <v>81</v>
      </c>
      <c r="BK245" s="148">
        <f t="shared" si="62"/>
        <v>0</v>
      </c>
      <c r="BL245" s="13" t="s">
        <v>191</v>
      </c>
      <c r="BM245" s="147" t="s">
        <v>677</v>
      </c>
    </row>
    <row r="246" spans="2:65" s="1" customFormat="1" ht="16.5" customHeight="1" x14ac:dyDescent="0.2">
      <c r="B246" s="135"/>
      <c r="C246" s="149" t="s">
        <v>321</v>
      </c>
      <c r="D246" s="149" t="s">
        <v>268</v>
      </c>
      <c r="E246" s="150" t="s">
        <v>2693</v>
      </c>
      <c r="F246" s="151" t="s">
        <v>2694</v>
      </c>
      <c r="G246" s="152" t="s">
        <v>266</v>
      </c>
      <c r="H246" s="153">
        <v>2</v>
      </c>
      <c r="I246" s="154"/>
      <c r="J246" s="154"/>
      <c r="K246" s="155"/>
      <c r="L246" s="156"/>
      <c r="M246" s="157" t="s">
        <v>1</v>
      </c>
      <c r="N246" s="158" t="s">
        <v>34</v>
      </c>
      <c r="O246" s="145">
        <v>0</v>
      </c>
      <c r="P246" s="145">
        <f t="shared" si="54"/>
        <v>0</v>
      </c>
      <c r="Q246" s="145">
        <v>0</v>
      </c>
      <c r="R246" s="145">
        <f t="shared" si="55"/>
        <v>0</v>
      </c>
      <c r="S246" s="145">
        <v>0</v>
      </c>
      <c r="T246" s="146">
        <f t="shared" si="56"/>
        <v>0</v>
      </c>
      <c r="AR246" s="147" t="s">
        <v>219</v>
      </c>
      <c r="AT246" s="147" t="s">
        <v>268</v>
      </c>
      <c r="AU246" s="147" t="s">
        <v>81</v>
      </c>
      <c r="AY246" s="13" t="s">
        <v>162</v>
      </c>
      <c r="BE246" s="148">
        <f t="shared" si="57"/>
        <v>0</v>
      </c>
      <c r="BF246" s="148">
        <f t="shared" si="58"/>
        <v>0</v>
      </c>
      <c r="BG246" s="148">
        <f t="shared" si="59"/>
        <v>0</v>
      </c>
      <c r="BH246" s="148">
        <f t="shared" si="60"/>
        <v>0</v>
      </c>
      <c r="BI246" s="148">
        <f t="shared" si="61"/>
        <v>0</v>
      </c>
      <c r="BJ246" s="13" t="s">
        <v>81</v>
      </c>
      <c r="BK246" s="148">
        <f t="shared" si="62"/>
        <v>0</v>
      </c>
      <c r="BL246" s="13" t="s">
        <v>191</v>
      </c>
      <c r="BM246" s="147" t="s">
        <v>680</v>
      </c>
    </row>
    <row r="247" spans="2:65" s="1" customFormat="1" ht="16.5" customHeight="1" x14ac:dyDescent="0.2">
      <c r="B247" s="135"/>
      <c r="C247" s="149" t="s">
        <v>674</v>
      </c>
      <c r="D247" s="149" t="s">
        <v>268</v>
      </c>
      <c r="E247" s="150" t="s">
        <v>2695</v>
      </c>
      <c r="F247" s="151" t="s">
        <v>2696</v>
      </c>
      <c r="G247" s="152" t="s">
        <v>266</v>
      </c>
      <c r="H247" s="153">
        <v>2</v>
      </c>
      <c r="I247" s="154"/>
      <c r="J247" s="154"/>
      <c r="K247" s="155"/>
      <c r="L247" s="156"/>
      <c r="M247" s="157" t="s">
        <v>1</v>
      </c>
      <c r="N247" s="158" t="s">
        <v>34</v>
      </c>
      <c r="O247" s="145">
        <v>0</v>
      </c>
      <c r="P247" s="145">
        <f t="shared" si="54"/>
        <v>0</v>
      </c>
      <c r="Q247" s="145">
        <v>0</v>
      </c>
      <c r="R247" s="145">
        <f t="shared" si="55"/>
        <v>0</v>
      </c>
      <c r="S247" s="145">
        <v>0</v>
      </c>
      <c r="T247" s="146">
        <f t="shared" si="56"/>
        <v>0</v>
      </c>
      <c r="AR247" s="147" t="s">
        <v>219</v>
      </c>
      <c r="AT247" s="147" t="s">
        <v>268</v>
      </c>
      <c r="AU247" s="147" t="s">
        <v>81</v>
      </c>
      <c r="AY247" s="13" t="s">
        <v>162</v>
      </c>
      <c r="BE247" s="148">
        <f t="shared" si="57"/>
        <v>0</v>
      </c>
      <c r="BF247" s="148">
        <f t="shared" si="58"/>
        <v>0</v>
      </c>
      <c r="BG247" s="148">
        <f t="shared" si="59"/>
        <v>0</v>
      </c>
      <c r="BH247" s="148">
        <f t="shared" si="60"/>
        <v>0</v>
      </c>
      <c r="BI247" s="148">
        <f t="shared" si="61"/>
        <v>0</v>
      </c>
      <c r="BJ247" s="13" t="s">
        <v>81</v>
      </c>
      <c r="BK247" s="148">
        <f t="shared" si="62"/>
        <v>0</v>
      </c>
      <c r="BL247" s="13" t="s">
        <v>191</v>
      </c>
      <c r="BM247" s="147" t="s">
        <v>684</v>
      </c>
    </row>
    <row r="248" spans="2:65" s="1" customFormat="1" ht="16.5" customHeight="1" x14ac:dyDescent="0.2">
      <c r="B248" s="135"/>
      <c r="C248" s="149" t="s">
        <v>325</v>
      </c>
      <c r="D248" s="149" t="s">
        <v>268</v>
      </c>
      <c r="E248" s="150" t="s">
        <v>2697</v>
      </c>
      <c r="F248" s="151" t="s">
        <v>2698</v>
      </c>
      <c r="G248" s="152" t="s">
        <v>266</v>
      </c>
      <c r="H248" s="153">
        <v>1</v>
      </c>
      <c r="I248" s="154"/>
      <c r="J248" s="154"/>
      <c r="K248" s="155"/>
      <c r="L248" s="156"/>
      <c r="M248" s="157" t="s">
        <v>1</v>
      </c>
      <c r="N248" s="158" t="s">
        <v>34</v>
      </c>
      <c r="O248" s="145">
        <v>0</v>
      </c>
      <c r="P248" s="145">
        <f t="shared" si="54"/>
        <v>0</v>
      </c>
      <c r="Q248" s="145">
        <v>0</v>
      </c>
      <c r="R248" s="145">
        <f t="shared" si="55"/>
        <v>0</v>
      </c>
      <c r="S248" s="145">
        <v>0</v>
      </c>
      <c r="T248" s="146">
        <f t="shared" si="56"/>
        <v>0</v>
      </c>
      <c r="AR248" s="147" t="s">
        <v>219</v>
      </c>
      <c r="AT248" s="147" t="s">
        <v>268</v>
      </c>
      <c r="AU248" s="147" t="s">
        <v>81</v>
      </c>
      <c r="AY248" s="13" t="s">
        <v>162</v>
      </c>
      <c r="BE248" s="148">
        <f t="shared" si="57"/>
        <v>0</v>
      </c>
      <c r="BF248" s="148">
        <f t="shared" si="58"/>
        <v>0</v>
      </c>
      <c r="BG248" s="148">
        <f t="shared" si="59"/>
        <v>0</v>
      </c>
      <c r="BH248" s="148">
        <f t="shared" si="60"/>
        <v>0</v>
      </c>
      <c r="BI248" s="148">
        <f t="shared" si="61"/>
        <v>0</v>
      </c>
      <c r="BJ248" s="13" t="s">
        <v>81</v>
      </c>
      <c r="BK248" s="148">
        <f t="shared" si="62"/>
        <v>0</v>
      </c>
      <c r="BL248" s="13" t="s">
        <v>191</v>
      </c>
      <c r="BM248" s="147" t="s">
        <v>687</v>
      </c>
    </row>
    <row r="249" spans="2:65" s="1" customFormat="1" ht="16.5" customHeight="1" x14ac:dyDescent="0.2">
      <c r="B249" s="135"/>
      <c r="C249" s="149" t="s">
        <v>681</v>
      </c>
      <c r="D249" s="149" t="s">
        <v>268</v>
      </c>
      <c r="E249" s="150" t="s">
        <v>2699</v>
      </c>
      <c r="F249" s="151" t="s">
        <v>2700</v>
      </c>
      <c r="G249" s="152" t="s">
        <v>266</v>
      </c>
      <c r="H249" s="153">
        <v>1</v>
      </c>
      <c r="I249" s="154"/>
      <c r="J249" s="154"/>
      <c r="K249" s="155"/>
      <c r="L249" s="156"/>
      <c r="M249" s="157" t="s">
        <v>1</v>
      </c>
      <c r="N249" s="158" t="s">
        <v>34</v>
      </c>
      <c r="O249" s="145">
        <v>0</v>
      </c>
      <c r="P249" s="145">
        <f t="shared" si="54"/>
        <v>0</v>
      </c>
      <c r="Q249" s="145">
        <v>0</v>
      </c>
      <c r="R249" s="145">
        <f t="shared" si="55"/>
        <v>0</v>
      </c>
      <c r="S249" s="145">
        <v>0</v>
      </c>
      <c r="T249" s="146">
        <f t="shared" si="56"/>
        <v>0</v>
      </c>
      <c r="AR249" s="147" t="s">
        <v>219</v>
      </c>
      <c r="AT249" s="147" t="s">
        <v>268</v>
      </c>
      <c r="AU249" s="147" t="s">
        <v>81</v>
      </c>
      <c r="AY249" s="13" t="s">
        <v>162</v>
      </c>
      <c r="BE249" s="148">
        <f t="shared" si="57"/>
        <v>0</v>
      </c>
      <c r="BF249" s="148">
        <f t="shared" si="58"/>
        <v>0</v>
      </c>
      <c r="BG249" s="148">
        <f t="shared" si="59"/>
        <v>0</v>
      </c>
      <c r="BH249" s="148">
        <f t="shared" si="60"/>
        <v>0</v>
      </c>
      <c r="BI249" s="148">
        <f t="shared" si="61"/>
        <v>0</v>
      </c>
      <c r="BJ249" s="13" t="s">
        <v>81</v>
      </c>
      <c r="BK249" s="148">
        <f t="shared" si="62"/>
        <v>0</v>
      </c>
      <c r="BL249" s="13" t="s">
        <v>191</v>
      </c>
      <c r="BM249" s="147" t="s">
        <v>691</v>
      </c>
    </row>
    <row r="250" spans="2:65" s="1" customFormat="1" ht="16.5" customHeight="1" x14ac:dyDescent="0.2">
      <c r="B250" s="135"/>
      <c r="C250" s="149" t="s">
        <v>328</v>
      </c>
      <c r="D250" s="149" t="s">
        <v>268</v>
      </c>
      <c r="E250" s="150" t="s">
        <v>2701</v>
      </c>
      <c r="F250" s="151" t="s">
        <v>2702</v>
      </c>
      <c r="G250" s="152" t="s">
        <v>266</v>
      </c>
      <c r="H250" s="153">
        <v>1</v>
      </c>
      <c r="I250" s="154"/>
      <c r="J250" s="154"/>
      <c r="K250" s="155"/>
      <c r="L250" s="156"/>
      <c r="M250" s="157" t="s">
        <v>1</v>
      </c>
      <c r="N250" s="158" t="s">
        <v>34</v>
      </c>
      <c r="O250" s="145">
        <v>0</v>
      </c>
      <c r="P250" s="145">
        <f t="shared" si="54"/>
        <v>0</v>
      </c>
      <c r="Q250" s="145">
        <v>0</v>
      </c>
      <c r="R250" s="145">
        <f t="shared" si="55"/>
        <v>0</v>
      </c>
      <c r="S250" s="145">
        <v>0</v>
      </c>
      <c r="T250" s="146">
        <f t="shared" si="56"/>
        <v>0</v>
      </c>
      <c r="AR250" s="147" t="s">
        <v>219</v>
      </c>
      <c r="AT250" s="147" t="s">
        <v>268</v>
      </c>
      <c r="AU250" s="147" t="s">
        <v>81</v>
      </c>
      <c r="AY250" s="13" t="s">
        <v>162</v>
      </c>
      <c r="BE250" s="148">
        <f t="shared" si="57"/>
        <v>0</v>
      </c>
      <c r="BF250" s="148">
        <f t="shared" si="58"/>
        <v>0</v>
      </c>
      <c r="BG250" s="148">
        <f t="shared" si="59"/>
        <v>0</v>
      </c>
      <c r="BH250" s="148">
        <f t="shared" si="60"/>
        <v>0</v>
      </c>
      <c r="BI250" s="148">
        <f t="shared" si="61"/>
        <v>0</v>
      </c>
      <c r="BJ250" s="13" t="s">
        <v>81</v>
      </c>
      <c r="BK250" s="148">
        <f t="shared" si="62"/>
        <v>0</v>
      </c>
      <c r="BL250" s="13" t="s">
        <v>191</v>
      </c>
      <c r="BM250" s="147" t="s">
        <v>694</v>
      </c>
    </row>
    <row r="251" spans="2:65" s="1" customFormat="1" ht="24.2" customHeight="1" x14ac:dyDescent="0.2">
      <c r="B251" s="135"/>
      <c r="C251" s="136" t="s">
        <v>688</v>
      </c>
      <c r="D251" s="136" t="s">
        <v>164</v>
      </c>
      <c r="E251" s="137" t="s">
        <v>2703</v>
      </c>
      <c r="F251" s="138" t="s">
        <v>2704</v>
      </c>
      <c r="G251" s="139" t="s">
        <v>167</v>
      </c>
      <c r="H251" s="140">
        <v>2</v>
      </c>
      <c r="I251" s="141"/>
      <c r="J251" s="141"/>
      <c r="K251" s="142"/>
      <c r="L251" s="25"/>
      <c r="M251" s="143" t="s">
        <v>1</v>
      </c>
      <c r="N251" s="144" t="s">
        <v>34</v>
      </c>
      <c r="O251" s="145">
        <v>0</v>
      </c>
      <c r="P251" s="145">
        <f t="shared" si="54"/>
        <v>0</v>
      </c>
      <c r="Q251" s="145">
        <v>0</v>
      </c>
      <c r="R251" s="145">
        <f t="shared" si="55"/>
        <v>0</v>
      </c>
      <c r="S251" s="145">
        <v>0</v>
      </c>
      <c r="T251" s="146">
        <f t="shared" si="56"/>
        <v>0</v>
      </c>
      <c r="AR251" s="147" t="s">
        <v>191</v>
      </c>
      <c r="AT251" s="147" t="s">
        <v>164</v>
      </c>
      <c r="AU251" s="147" t="s">
        <v>81</v>
      </c>
      <c r="AY251" s="13" t="s">
        <v>162</v>
      </c>
      <c r="BE251" s="148">
        <f t="shared" si="57"/>
        <v>0</v>
      </c>
      <c r="BF251" s="148">
        <f t="shared" si="58"/>
        <v>0</v>
      </c>
      <c r="BG251" s="148">
        <f t="shared" si="59"/>
        <v>0</v>
      </c>
      <c r="BH251" s="148">
        <f t="shared" si="60"/>
        <v>0</v>
      </c>
      <c r="BI251" s="148">
        <f t="shared" si="61"/>
        <v>0</v>
      </c>
      <c r="BJ251" s="13" t="s">
        <v>81</v>
      </c>
      <c r="BK251" s="148">
        <f t="shared" si="62"/>
        <v>0</v>
      </c>
      <c r="BL251" s="13" t="s">
        <v>191</v>
      </c>
      <c r="BM251" s="147" t="s">
        <v>698</v>
      </c>
    </row>
    <row r="252" spans="2:65" s="1" customFormat="1" ht="16.5" customHeight="1" x14ac:dyDescent="0.2">
      <c r="B252" s="135"/>
      <c r="C252" s="136" t="s">
        <v>332</v>
      </c>
      <c r="D252" s="136" t="s">
        <v>164</v>
      </c>
      <c r="E252" s="137" t="s">
        <v>515</v>
      </c>
      <c r="F252" s="138" t="s">
        <v>2705</v>
      </c>
      <c r="G252" s="139" t="s">
        <v>218</v>
      </c>
      <c r="H252" s="140">
        <v>7.8</v>
      </c>
      <c r="I252" s="141"/>
      <c r="J252" s="141"/>
      <c r="K252" s="142"/>
      <c r="L252" s="25"/>
      <c r="M252" s="143" t="s">
        <v>1</v>
      </c>
      <c r="N252" s="144" t="s">
        <v>34</v>
      </c>
      <c r="O252" s="145">
        <v>0</v>
      </c>
      <c r="P252" s="145">
        <f t="shared" si="54"/>
        <v>0</v>
      </c>
      <c r="Q252" s="145">
        <v>0</v>
      </c>
      <c r="R252" s="145">
        <f t="shared" si="55"/>
        <v>0</v>
      </c>
      <c r="S252" s="145">
        <v>0</v>
      </c>
      <c r="T252" s="146">
        <f t="shared" si="56"/>
        <v>0</v>
      </c>
      <c r="AR252" s="147" t="s">
        <v>191</v>
      </c>
      <c r="AT252" s="147" t="s">
        <v>164</v>
      </c>
      <c r="AU252" s="147" t="s">
        <v>81</v>
      </c>
      <c r="AY252" s="13" t="s">
        <v>162</v>
      </c>
      <c r="BE252" s="148">
        <f t="shared" si="57"/>
        <v>0</v>
      </c>
      <c r="BF252" s="148">
        <f t="shared" si="58"/>
        <v>0</v>
      </c>
      <c r="BG252" s="148">
        <f t="shared" si="59"/>
        <v>0</v>
      </c>
      <c r="BH252" s="148">
        <f t="shared" si="60"/>
        <v>0</v>
      </c>
      <c r="BI252" s="148">
        <f t="shared" si="61"/>
        <v>0</v>
      </c>
      <c r="BJ252" s="13" t="s">
        <v>81</v>
      </c>
      <c r="BK252" s="148">
        <f t="shared" si="62"/>
        <v>0</v>
      </c>
      <c r="BL252" s="13" t="s">
        <v>191</v>
      </c>
      <c r="BM252" s="147" t="s">
        <v>701</v>
      </c>
    </row>
    <row r="253" spans="2:65" s="1" customFormat="1" ht="37.700000000000003" customHeight="1" x14ac:dyDescent="0.2">
      <c r="B253" s="135"/>
      <c r="C253" s="149" t="s">
        <v>695</v>
      </c>
      <c r="D253" s="149" t="s">
        <v>268</v>
      </c>
      <c r="E253" s="150" t="s">
        <v>517</v>
      </c>
      <c r="F253" s="151" t="s">
        <v>2706</v>
      </c>
      <c r="G253" s="152" t="s">
        <v>218</v>
      </c>
      <c r="H253" s="153">
        <v>7.88</v>
      </c>
      <c r="I253" s="154"/>
      <c r="J253" s="154"/>
      <c r="K253" s="155"/>
      <c r="L253" s="156"/>
      <c r="M253" s="157" t="s">
        <v>1</v>
      </c>
      <c r="N253" s="158" t="s">
        <v>34</v>
      </c>
      <c r="O253" s="145">
        <v>0</v>
      </c>
      <c r="P253" s="145">
        <f t="shared" si="54"/>
        <v>0</v>
      </c>
      <c r="Q253" s="145">
        <v>0</v>
      </c>
      <c r="R253" s="145">
        <f t="shared" si="55"/>
        <v>0</v>
      </c>
      <c r="S253" s="145">
        <v>0</v>
      </c>
      <c r="T253" s="146">
        <f t="shared" si="56"/>
        <v>0</v>
      </c>
      <c r="AR253" s="147" t="s">
        <v>219</v>
      </c>
      <c r="AT253" s="147" t="s">
        <v>268</v>
      </c>
      <c r="AU253" s="147" t="s">
        <v>81</v>
      </c>
      <c r="AY253" s="13" t="s">
        <v>162</v>
      </c>
      <c r="BE253" s="148">
        <f t="shared" si="57"/>
        <v>0</v>
      </c>
      <c r="BF253" s="148">
        <f t="shared" si="58"/>
        <v>0</v>
      </c>
      <c r="BG253" s="148">
        <f t="shared" si="59"/>
        <v>0</v>
      </c>
      <c r="BH253" s="148">
        <f t="shared" si="60"/>
        <v>0</v>
      </c>
      <c r="BI253" s="148">
        <f t="shared" si="61"/>
        <v>0</v>
      </c>
      <c r="BJ253" s="13" t="s">
        <v>81</v>
      </c>
      <c r="BK253" s="148">
        <f t="shared" si="62"/>
        <v>0</v>
      </c>
      <c r="BL253" s="13" t="s">
        <v>191</v>
      </c>
      <c r="BM253" s="147" t="s">
        <v>705</v>
      </c>
    </row>
    <row r="254" spans="2:65" s="1" customFormat="1" ht="37.700000000000003" customHeight="1" x14ac:dyDescent="0.2">
      <c r="B254" s="135"/>
      <c r="C254" s="136" t="s">
        <v>337</v>
      </c>
      <c r="D254" s="136" t="s">
        <v>164</v>
      </c>
      <c r="E254" s="137" t="s">
        <v>2707</v>
      </c>
      <c r="F254" s="138" t="s">
        <v>2708</v>
      </c>
      <c r="G254" s="139" t="s">
        <v>218</v>
      </c>
      <c r="H254" s="140">
        <v>17.2</v>
      </c>
      <c r="I254" s="141"/>
      <c r="J254" s="141"/>
      <c r="K254" s="142"/>
      <c r="L254" s="25"/>
      <c r="M254" s="143" t="s">
        <v>1</v>
      </c>
      <c r="N254" s="144" t="s">
        <v>34</v>
      </c>
      <c r="O254" s="145">
        <v>0</v>
      </c>
      <c r="P254" s="145">
        <f t="shared" si="54"/>
        <v>0</v>
      </c>
      <c r="Q254" s="145">
        <v>0</v>
      </c>
      <c r="R254" s="145">
        <f t="shared" si="55"/>
        <v>0</v>
      </c>
      <c r="S254" s="145">
        <v>0</v>
      </c>
      <c r="T254" s="146">
        <f t="shared" si="56"/>
        <v>0</v>
      </c>
      <c r="AR254" s="147" t="s">
        <v>191</v>
      </c>
      <c r="AT254" s="147" t="s">
        <v>164</v>
      </c>
      <c r="AU254" s="147" t="s">
        <v>81</v>
      </c>
      <c r="AY254" s="13" t="s">
        <v>162</v>
      </c>
      <c r="BE254" s="148">
        <f t="shared" si="57"/>
        <v>0</v>
      </c>
      <c r="BF254" s="148">
        <f t="shared" si="58"/>
        <v>0</v>
      </c>
      <c r="BG254" s="148">
        <f t="shared" si="59"/>
        <v>0</v>
      </c>
      <c r="BH254" s="148">
        <f t="shared" si="60"/>
        <v>0</v>
      </c>
      <c r="BI254" s="148">
        <f t="shared" si="61"/>
        <v>0</v>
      </c>
      <c r="BJ254" s="13" t="s">
        <v>81</v>
      </c>
      <c r="BK254" s="148">
        <f t="shared" si="62"/>
        <v>0</v>
      </c>
      <c r="BL254" s="13" t="s">
        <v>191</v>
      </c>
      <c r="BM254" s="147" t="s">
        <v>708</v>
      </c>
    </row>
    <row r="255" spans="2:65" s="1" customFormat="1" ht="37.700000000000003" customHeight="1" x14ac:dyDescent="0.2">
      <c r="B255" s="135"/>
      <c r="C255" s="149" t="s">
        <v>702</v>
      </c>
      <c r="D255" s="149" t="s">
        <v>268</v>
      </c>
      <c r="E255" s="150" t="s">
        <v>2709</v>
      </c>
      <c r="F255" s="151" t="s">
        <v>2710</v>
      </c>
      <c r="G255" s="152" t="s">
        <v>266</v>
      </c>
      <c r="H255" s="153">
        <v>1</v>
      </c>
      <c r="I255" s="154"/>
      <c r="J255" s="154"/>
      <c r="K255" s="155"/>
      <c r="L255" s="156"/>
      <c r="M255" s="157" t="s">
        <v>1</v>
      </c>
      <c r="N255" s="158" t="s">
        <v>34</v>
      </c>
      <c r="O255" s="145">
        <v>0</v>
      </c>
      <c r="P255" s="145">
        <f t="shared" si="54"/>
        <v>0</v>
      </c>
      <c r="Q255" s="145">
        <v>0</v>
      </c>
      <c r="R255" s="145">
        <f t="shared" si="55"/>
        <v>0</v>
      </c>
      <c r="S255" s="145">
        <v>0</v>
      </c>
      <c r="T255" s="146">
        <f t="shared" si="56"/>
        <v>0</v>
      </c>
      <c r="AR255" s="147" t="s">
        <v>219</v>
      </c>
      <c r="AT255" s="147" t="s">
        <v>268</v>
      </c>
      <c r="AU255" s="147" t="s">
        <v>81</v>
      </c>
      <c r="AY255" s="13" t="s">
        <v>162</v>
      </c>
      <c r="BE255" s="148">
        <f t="shared" si="57"/>
        <v>0</v>
      </c>
      <c r="BF255" s="148">
        <f t="shared" si="58"/>
        <v>0</v>
      </c>
      <c r="BG255" s="148">
        <f t="shared" si="59"/>
        <v>0</v>
      </c>
      <c r="BH255" s="148">
        <f t="shared" si="60"/>
        <v>0</v>
      </c>
      <c r="BI255" s="148">
        <f t="shared" si="61"/>
        <v>0</v>
      </c>
      <c r="BJ255" s="13" t="s">
        <v>81</v>
      </c>
      <c r="BK255" s="148">
        <f t="shared" si="62"/>
        <v>0</v>
      </c>
      <c r="BL255" s="13" t="s">
        <v>191</v>
      </c>
      <c r="BM255" s="147" t="s">
        <v>712</v>
      </c>
    </row>
    <row r="256" spans="2:65" s="1" customFormat="1" ht="48.95" customHeight="1" x14ac:dyDescent="0.2">
      <c r="B256" s="135"/>
      <c r="C256" s="149" t="s">
        <v>342</v>
      </c>
      <c r="D256" s="149" t="s">
        <v>268</v>
      </c>
      <c r="E256" s="150" t="s">
        <v>2711</v>
      </c>
      <c r="F256" s="151" t="s">
        <v>2712</v>
      </c>
      <c r="G256" s="152" t="s">
        <v>266</v>
      </c>
      <c r="H256" s="153">
        <v>2</v>
      </c>
      <c r="I256" s="154"/>
      <c r="J256" s="154"/>
      <c r="K256" s="155"/>
      <c r="L256" s="156"/>
      <c r="M256" s="157" t="s">
        <v>1</v>
      </c>
      <c r="N256" s="158" t="s">
        <v>34</v>
      </c>
      <c r="O256" s="145">
        <v>0</v>
      </c>
      <c r="P256" s="145">
        <f t="shared" si="54"/>
        <v>0</v>
      </c>
      <c r="Q256" s="145">
        <v>0</v>
      </c>
      <c r="R256" s="145">
        <f t="shared" si="55"/>
        <v>0</v>
      </c>
      <c r="S256" s="145">
        <v>0</v>
      </c>
      <c r="T256" s="146">
        <f t="shared" si="56"/>
        <v>0</v>
      </c>
      <c r="AR256" s="147" t="s">
        <v>219</v>
      </c>
      <c r="AT256" s="147" t="s">
        <v>268</v>
      </c>
      <c r="AU256" s="147" t="s">
        <v>81</v>
      </c>
      <c r="AY256" s="13" t="s">
        <v>162</v>
      </c>
      <c r="BE256" s="148">
        <f t="shared" si="57"/>
        <v>0</v>
      </c>
      <c r="BF256" s="148">
        <f t="shared" si="58"/>
        <v>0</v>
      </c>
      <c r="BG256" s="148">
        <f t="shared" si="59"/>
        <v>0</v>
      </c>
      <c r="BH256" s="148">
        <f t="shared" si="60"/>
        <v>0</v>
      </c>
      <c r="BI256" s="148">
        <f t="shared" si="61"/>
        <v>0</v>
      </c>
      <c r="BJ256" s="13" t="s">
        <v>81</v>
      </c>
      <c r="BK256" s="148">
        <f t="shared" si="62"/>
        <v>0</v>
      </c>
      <c r="BL256" s="13" t="s">
        <v>191</v>
      </c>
      <c r="BM256" s="147" t="s">
        <v>715</v>
      </c>
    </row>
    <row r="257" spans="2:65" s="1" customFormat="1" ht="33" customHeight="1" x14ac:dyDescent="0.2">
      <c r="B257" s="135"/>
      <c r="C257" s="136" t="s">
        <v>709</v>
      </c>
      <c r="D257" s="136" t="s">
        <v>164</v>
      </c>
      <c r="E257" s="137" t="s">
        <v>2713</v>
      </c>
      <c r="F257" s="138" t="s">
        <v>2714</v>
      </c>
      <c r="G257" s="139" t="s">
        <v>266</v>
      </c>
      <c r="H257" s="140">
        <v>4</v>
      </c>
      <c r="I257" s="141"/>
      <c r="J257" s="141"/>
      <c r="K257" s="142"/>
      <c r="L257" s="25"/>
      <c r="M257" s="143" t="s">
        <v>1</v>
      </c>
      <c r="N257" s="144" t="s">
        <v>34</v>
      </c>
      <c r="O257" s="145">
        <v>0</v>
      </c>
      <c r="P257" s="145">
        <f t="shared" si="54"/>
        <v>0</v>
      </c>
      <c r="Q257" s="145">
        <v>0</v>
      </c>
      <c r="R257" s="145">
        <f t="shared" si="55"/>
        <v>0</v>
      </c>
      <c r="S257" s="145">
        <v>0</v>
      </c>
      <c r="T257" s="146">
        <f t="shared" si="56"/>
        <v>0</v>
      </c>
      <c r="AR257" s="147" t="s">
        <v>191</v>
      </c>
      <c r="AT257" s="147" t="s">
        <v>164</v>
      </c>
      <c r="AU257" s="147" t="s">
        <v>81</v>
      </c>
      <c r="AY257" s="13" t="s">
        <v>162</v>
      </c>
      <c r="BE257" s="148">
        <f t="shared" si="57"/>
        <v>0</v>
      </c>
      <c r="BF257" s="148">
        <f t="shared" si="58"/>
        <v>0</v>
      </c>
      <c r="BG257" s="148">
        <f t="shared" si="59"/>
        <v>0</v>
      </c>
      <c r="BH257" s="148">
        <f t="shared" si="60"/>
        <v>0</v>
      </c>
      <c r="BI257" s="148">
        <f t="shared" si="61"/>
        <v>0</v>
      </c>
      <c r="BJ257" s="13" t="s">
        <v>81</v>
      </c>
      <c r="BK257" s="148">
        <f t="shared" si="62"/>
        <v>0</v>
      </c>
      <c r="BL257" s="13" t="s">
        <v>191</v>
      </c>
      <c r="BM257" s="147" t="s">
        <v>719</v>
      </c>
    </row>
    <row r="258" spans="2:65" s="1" customFormat="1" ht="37.700000000000003" customHeight="1" x14ac:dyDescent="0.2">
      <c r="B258" s="135"/>
      <c r="C258" s="149" t="s">
        <v>345</v>
      </c>
      <c r="D258" s="149" t="s">
        <v>268</v>
      </c>
      <c r="E258" s="150" t="s">
        <v>2715</v>
      </c>
      <c r="F258" s="151" t="s">
        <v>2716</v>
      </c>
      <c r="G258" s="152" t="s">
        <v>266</v>
      </c>
      <c r="H258" s="153">
        <v>1</v>
      </c>
      <c r="I258" s="154"/>
      <c r="J258" s="154"/>
      <c r="K258" s="155"/>
      <c r="L258" s="156"/>
      <c r="M258" s="157" t="s">
        <v>1</v>
      </c>
      <c r="N258" s="158" t="s">
        <v>34</v>
      </c>
      <c r="O258" s="145">
        <v>0</v>
      </c>
      <c r="P258" s="145">
        <f t="shared" si="54"/>
        <v>0</v>
      </c>
      <c r="Q258" s="145">
        <v>0</v>
      </c>
      <c r="R258" s="145">
        <f t="shared" si="55"/>
        <v>0</v>
      </c>
      <c r="S258" s="145">
        <v>0</v>
      </c>
      <c r="T258" s="146">
        <f t="shared" si="56"/>
        <v>0</v>
      </c>
      <c r="AR258" s="147" t="s">
        <v>219</v>
      </c>
      <c r="AT258" s="147" t="s">
        <v>268</v>
      </c>
      <c r="AU258" s="147" t="s">
        <v>81</v>
      </c>
      <c r="AY258" s="13" t="s">
        <v>162</v>
      </c>
      <c r="BE258" s="148">
        <f t="shared" si="57"/>
        <v>0</v>
      </c>
      <c r="BF258" s="148">
        <f t="shared" si="58"/>
        <v>0</v>
      </c>
      <c r="BG258" s="148">
        <f t="shared" si="59"/>
        <v>0</v>
      </c>
      <c r="BH258" s="148">
        <f t="shared" si="60"/>
        <v>0</v>
      </c>
      <c r="BI258" s="148">
        <f t="shared" si="61"/>
        <v>0</v>
      </c>
      <c r="BJ258" s="13" t="s">
        <v>81</v>
      </c>
      <c r="BK258" s="148">
        <f t="shared" si="62"/>
        <v>0</v>
      </c>
      <c r="BL258" s="13" t="s">
        <v>191</v>
      </c>
      <c r="BM258" s="147" t="s">
        <v>722</v>
      </c>
    </row>
    <row r="259" spans="2:65" s="1" customFormat="1" ht="100.5" customHeight="1" x14ac:dyDescent="0.2">
      <c r="B259" s="135"/>
      <c r="C259" s="149" t="s">
        <v>716</v>
      </c>
      <c r="D259" s="149" t="s">
        <v>268</v>
      </c>
      <c r="E259" s="150" t="s">
        <v>2717</v>
      </c>
      <c r="F259" s="151" t="s">
        <v>2718</v>
      </c>
      <c r="G259" s="152" t="s">
        <v>266</v>
      </c>
      <c r="H259" s="153">
        <v>1</v>
      </c>
      <c r="I259" s="154"/>
      <c r="J259" s="154"/>
      <c r="K259" s="155"/>
      <c r="L259" s="156"/>
      <c r="M259" s="157" t="s">
        <v>1</v>
      </c>
      <c r="N259" s="158" t="s">
        <v>34</v>
      </c>
      <c r="O259" s="145">
        <v>0</v>
      </c>
      <c r="P259" s="145">
        <f t="shared" si="54"/>
        <v>0</v>
      </c>
      <c r="Q259" s="145">
        <v>0</v>
      </c>
      <c r="R259" s="145">
        <f t="shared" si="55"/>
        <v>0</v>
      </c>
      <c r="S259" s="145">
        <v>0</v>
      </c>
      <c r="T259" s="146">
        <f t="shared" si="56"/>
        <v>0</v>
      </c>
      <c r="AR259" s="147" t="s">
        <v>219</v>
      </c>
      <c r="AT259" s="147" t="s">
        <v>268</v>
      </c>
      <c r="AU259" s="147" t="s">
        <v>81</v>
      </c>
      <c r="AY259" s="13" t="s">
        <v>162</v>
      </c>
      <c r="BE259" s="148">
        <f t="shared" si="57"/>
        <v>0</v>
      </c>
      <c r="BF259" s="148">
        <f t="shared" si="58"/>
        <v>0</v>
      </c>
      <c r="BG259" s="148">
        <f t="shared" si="59"/>
        <v>0</v>
      </c>
      <c r="BH259" s="148">
        <f t="shared" si="60"/>
        <v>0</v>
      </c>
      <c r="BI259" s="148">
        <f t="shared" si="61"/>
        <v>0</v>
      </c>
      <c r="BJ259" s="13" t="s">
        <v>81</v>
      </c>
      <c r="BK259" s="148">
        <f t="shared" si="62"/>
        <v>0</v>
      </c>
      <c r="BL259" s="13" t="s">
        <v>191</v>
      </c>
      <c r="BM259" s="147" t="s">
        <v>725</v>
      </c>
    </row>
    <row r="260" spans="2:65" s="1" customFormat="1" ht="37.700000000000003" customHeight="1" x14ac:dyDescent="0.2">
      <c r="B260" s="135"/>
      <c r="C260" s="149" t="s">
        <v>351</v>
      </c>
      <c r="D260" s="149" t="s">
        <v>268</v>
      </c>
      <c r="E260" s="150" t="s">
        <v>2719</v>
      </c>
      <c r="F260" s="151" t="s">
        <v>2720</v>
      </c>
      <c r="G260" s="152" t="s">
        <v>266</v>
      </c>
      <c r="H260" s="153">
        <v>2</v>
      </c>
      <c r="I260" s="154"/>
      <c r="J260" s="154"/>
      <c r="K260" s="155"/>
      <c r="L260" s="156"/>
      <c r="M260" s="157" t="s">
        <v>1</v>
      </c>
      <c r="N260" s="158" t="s">
        <v>34</v>
      </c>
      <c r="O260" s="145">
        <v>0</v>
      </c>
      <c r="P260" s="145">
        <f t="shared" si="54"/>
        <v>0</v>
      </c>
      <c r="Q260" s="145">
        <v>0</v>
      </c>
      <c r="R260" s="145">
        <f t="shared" si="55"/>
        <v>0</v>
      </c>
      <c r="S260" s="145">
        <v>0</v>
      </c>
      <c r="T260" s="146">
        <f t="shared" si="56"/>
        <v>0</v>
      </c>
      <c r="AR260" s="147" t="s">
        <v>219</v>
      </c>
      <c r="AT260" s="147" t="s">
        <v>268</v>
      </c>
      <c r="AU260" s="147" t="s">
        <v>81</v>
      </c>
      <c r="AY260" s="13" t="s">
        <v>162</v>
      </c>
      <c r="BE260" s="148">
        <f t="shared" si="57"/>
        <v>0</v>
      </c>
      <c r="BF260" s="148">
        <f t="shared" si="58"/>
        <v>0</v>
      </c>
      <c r="BG260" s="148">
        <f t="shared" si="59"/>
        <v>0</v>
      </c>
      <c r="BH260" s="148">
        <f t="shared" si="60"/>
        <v>0</v>
      </c>
      <c r="BI260" s="148">
        <f t="shared" si="61"/>
        <v>0</v>
      </c>
      <c r="BJ260" s="13" t="s">
        <v>81</v>
      </c>
      <c r="BK260" s="148">
        <f t="shared" si="62"/>
        <v>0</v>
      </c>
      <c r="BL260" s="13" t="s">
        <v>191</v>
      </c>
      <c r="BM260" s="147" t="s">
        <v>1086</v>
      </c>
    </row>
    <row r="261" spans="2:65" s="1" customFormat="1" ht="37.700000000000003" customHeight="1" x14ac:dyDescent="0.2">
      <c r="B261" s="135"/>
      <c r="C261" s="136" t="s">
        <v>297</v>
      </c>
      <c r="D261" s="136" t="s">
        <v>164</v>
      </c>
      <c r="E261" s="137" t="s">
        <v>2721</v>
      </c>
      <c r="F261" s="138" t="s">
        <v>2722</v>
      </c>
      <c r="G261" s="139" t="s">
        <v>266</v>
      </c>
      <c r="H261" s="140">
        <v>79</v>
      </c>
      <c r="I261" s="141"/>
      <c r="J261" s="141"/>
      <c r="K261" s="142"/>
      <c r="L261" s="25"/>
      <c r="M261" s="143" t="s">
        <v>1</v>
      </c>
      <c r="N261" s="144" t="s">
        <v>34</v>
      </c>
      <c r="O261" s="145">
        <v>0</v>
      </c>
      <c r="P261" s="145">
        <f t="shared" si="54"/>
        <v>0</v>
      </c>
      <c r="Q261" s="145">
        <v>0</v>
      </c>
      <c r="R261" s="145">
        <f t="shared" si="55"/>
        <v>0</v>
      </c>
      <c r="S261" s="145">
        <v>0</v>
      </c>
      <c r="T261" s="146">
        <f t="shared" si="56"/>
        <v>0</v>
      </c>
      <c r="AR261" s="147" t="s">
        <v>191</v>
      </c>
      <c r="AT261" s="147" t="s">
        <v>164</v>
      </c>
      <c r="AU261" s="147" t="s">
        <v>81</v>
      </c>
      <c r="AY261" s="13" t="s">
        <v>162</v>
      </c>
      <c r="BE261" s="148">
        <f t="shared" si="57"/>
        <v>0</v>
      </c>
      <c r="BF261" s="148">
        <f t="shared" si="58"/>
        <v>0</v>
      </c>
      <c r="BG261" s="148">
        <f t="shared" si="59"/>
        <v>0</v>
      </c>
      <c r="BH261" s="148">
        <f t="shared" si="60"/>
        <v>0</v>
      </c>
      <c r="BI261" s="148">
        <f t="shared" si="61"/>
        <v>0</v>
      </c>
      <c r="BJ261" s="13" t="s">
        <v>81</v>
      </c>
      <c r="BK261" s="148">
        <f t="shared" si="62"/>
        <v>0</v>
      </c>
      <c r="BL261" s="13" t="s">
        <v>191</v>
      </c>
      <c r="BM261" s="147" t="s">
        <v>1089</v>
      </c>
    </row>
    <row r="262" spans="2:65" s="1" customFormat="1" ht="44.25" customHeight="1" x14ac:dyDescent="0.2">
      <c r="B262" s="135"/>
      <c r="C262" s="149" t="s">
        <v>354</v>
      </c>
      <c r="D262" s="149" t="s">
        <v>268</v>
      </c>
      <c r="E262" s="150" t="s">
        <v>2723</v>
      </c>
      <c r="F262" s="151" t="s">
        <v>2724</v>
      </c>
      <c r="G262" s="152" t="s">
        <v>266</v>
      </c>
      <c r="H262" s="153">
        <v>79</v>
      </c>
      <c r="I262" s="154"/>
      <c r="J262" s="154"/>
      <c r="K262" s="155"/>
      <c r="L262" s="156"/>
      <c r="M262" s="157" t="s">
        <v>1</v>
      </c>
      <c r="N262" s="158" t="s">
        <v>34</v>
      </c>
      <c r="O262" s="145">
        <v>0</v>
      </c>
      <c r="P262" s="145">
        <f t="shared" si="54"/>
        <v>0</v>
      </c>
      <c r="Q262" s="145">
        <v>0</v>
      </c>
      <c r="R262" s="145">
        <f t="shared" si="55"/>
        <v>0</v>
      </c>
      <c r="S262" s="145">
        <v>0</v>
      </c>
      <c r="T262" s="146">
        <f t="shared" si="56"/>
        <v>0</v>
      </c>
      <c r="AR262" s="147" t="s">
        <v>219</v>
      </c>
      <c r="AT262" s="147" t="s">
        <v>268</v>
      </c>
      <c r="AU262" s="147" t="s">
        <v>81</v>
      </c>
      <c r="AY262" s="13" t="s">
        <v>162</v>
      </c>
      <c r="BE262" s="148">
        <f t="shared" si="57"/>
        <v>0</v>
      </c>
      <c r="BF262" s="148">
        <f t="shared" si="58"/>
        <v>0</v>
      </c>
      <c r="BG262" s="148">
        <f t="shared" si="59"/>
        <v>0</v>
      </c>
      <c r="BH262" s="148">
        <f t="shared" si="60"/>
        <v>0</v>
      </c>
      <c r="BI262" s="148">
        <f t="shared" si="61"/>
        <v>0</v>
      </c>
      <c r="BJ262" s="13" t="s">
        <v>81</v>
      </c>
      <c r="BK262" s="148">
        <f t="shared" si="62"/>
        <v>0</v>
      </c>
      <c r="BL262" s="13" t="s">
        <v>191</v>
      </c>
      <c r="BM262" s="147" t="s">
        <v>1092</v>
      </c>
    </row>
    <row r="263" spans="2:65" s="1" customFormat="1" ht="33" customHeight="1" x14ac:dyDescent="0.2">
      <c r="B263" s="135"/>
      <c r="C263" s="149" t="s">
        <v>1093</v>
      </c>
      <c r="D263" s="149" t="s">
        <v>268</v>
      </c>
      <c r="E263" s="150" t="s">
        <v>2725</v>
      </c>
      <c r="F263" s="151" t="s">
        <v>2726</v>
      </c>
      <c r="G263" s="152" t="s">
        <v>266</v>
      </c>
      <c r="H263" s="153">
        <v>79</v>
      </c>
      <c r="I263" s="154"/>
      <c r="J263" s="154"/>
      <c r="K263" s="155"/>
      <c r="L263" s="156"/>
      <c r="M263" s="157" t="s">
        <v>1</v>
      </c>
      <c r="N263" s="158" t="s">
        <v>34</v>
      </c>
      <c r="O263" s="145">
        <v>0</v>
      </c>
      <c r="P263" s="145">
        <f t="shared" si="54"/>
        <v>0</v>
      </c>
      <c r="Q263" s="145">
        <v>0</v>
      </c>
      <c r="R263" s="145">
        <f t="shared" si="55"/>
        <v>0</v>
      </c>
      <c r="S263" s="145">
        <v>0</v>
      </c>
      <c r="T263" s="146">
        <f t="shared" si="56"/>
        <v>0</v>
      </c>
      <c r="AR263" s="147" t="s">
        <v>219</v>
      </c>
      <c r="AT263" s="147" t="s">
        <v>268</v>
      </c>
      <c r="AU263" s="147" t="s">
        <v>81</v>
      </c>
      <c r="AY263" s="13" t="s">
        <v>162</v>
      </c>
      <c r="BE263" s="148">
        <f t="shared" si="57"/>
        <v>0</v>
      </c>
      <c r="BF263" s="148">
        <f t="shared" si="58"/>
        <v>0</v>
      </c>
      <c r="BG263" s="148">
        <f t="shared" si="59"/>
        <v>0</v>
      </c>
      <c r="BH263" s="148">
        <f t="shared" si="60"/>
        <v>0</v>
      </c>
      <c r="BI263" s="148">
        <f t="shared" si="61"/>
        <v>0</v>
      </c>
      <c r="BJ263" s="13" t="s">
        <v>81</v>
      </c>
      <c r="BK263" s="148">
        <f t="shared" si="62"/>
        <v>0</v>
      </c>
      <c r="BL263" s="13" t="s">
        <v>191</v>
      </c>
      <c r="BM263" s="147" t="s">
        <v>1097</v>
      </c>
    </row>
    <row r="264" spans="2:65" s="1" customFormat="1" ht="33" customHeight="1" x14ac:dyDescent="0.2">
      <c r="B264" s="135"/>
      <c r="C264" s="136" t="s">
        <v>358</v>
      </c>
      <c r="D264" s="136" t="s">
        <v>164</v>
      </c>
      <c r="E264" s="137" t="s">
        <v>2727</v>
      </c>
      <c r="F264" s="138" t="s">
        <v>2728</v>
      </c>
      <c r="G264" s="139" t="s">
        <v>266</v>
      </c>
      <c r="H264" s="140">
        <v>2</v>
      </c>
      <c r="I264" s="141"/>
      <c r="J264" s="141"/>
      <c r="K264" s="142"/>
      <c r="L264" s="25"/>
      <c r="M264" s="143" t="s">
        <v>1</v>
      </c>
      <c r="N264" s="144" t="s">
        <v>34</v>
      </c>
      <c r="O264" s="145">
        <v>0</v>
      </c>
      <c r="P264" s="145">
        <f t="shared" si="54"/>
        <v>0</v>
      </c>
      <c r="Q264" s="145">
        <v>0</v>
      </c>
      <c r="R264" s="145">
        <f t="shared" si="55"/>
        <v>0</v>
      </c>
      <c r="S264" s="145">
        <v>0</v>
      </c>
      <c r="T264" s="146">
        <f t="shared" si="56"/>
        <v>0</v>
      </c>
      <c r="AR264" s="147" t="s">
        <v>191</v>
      </c>
      <c r="AT264" s="147" t="s">
        <v>164</v>
      </c>
      <c r="AU264" s="147" t="s">
        <v>81</v>
      </c>
      <c r="AY264" s="13" t="s">
        <v>162</v>
      </c>
      <c r="BE264" s="148">
        <f t="shared" si="57"/>
        <v>0</v>
      </c>
      <c r="BF264" s="148">
        <f t="shared" si="58"/>
        <v>0</v>
      </c>
      <c r="BG264" s="148">
        <f t="shared" si="59"/>
        <v>0</v>
      </c>
      <c r="BH264" s="148">
        <f t="shared" si="60"/>
        <v>0</v>
      </c>
      <c r="BI264" s="148">
        <f t="shared" si="61"/>
        <v>0</v>
      </c>
      <c r="BJ264" s="13" t="s">
        <v>81</v>
      </c>
      <c r="BK264" s="148">
        <f t="shared" si="62"/>
        <v>0</v>
      </c>
      <c r="BL264" s="13" t="s">
        <v>191</v>
      </c>
      <c r="BM264" s="147" t="s">
        <v>1102</v>
      </c>
    </row>
    <row r="265" spans="2:65" s="1" customFormat="1" ht="44.25" customHeight="1" x14ac:dyDescent="0.2">
      <c r="B265" s="135"/>
      <c r="C265" s="149" t="s">
        <v>1103</v>
      </c>
      <c r="D265" s="149" t="s">
        <v>268</v>
      </c>
      <c r="E265" s="150" t="s">
        <v>2729</v>
      </c>
      <c r="F265" s="151" t="s">
        <v>2730</v>
      </c>
      <c r="G265" s="152" t="s">
        <v>266</v>
      </c>
      <c r="H265" s="153">
        <v>2</v>
      </c>
      <c r="I265" s="154"/>
      <c r="J265" s="154"/>
      <c r="K265" s="155"/>
      <c r="L265" s="156"/>
      <c r="M265" s="157" t="s">
        <v>1</v>
      </c>
      <c r="N265" s="158" t="s">
        <v>34</v>
      </c>
      <c r="O265" s="145">
        <v>0</v>
      </c>
      <c r="P265" s="145">
        <f t="shared" si="54"/>
        <v>0</v>
      </c>
      <c r="Q265" s="145">
        <v>0</v>
      </c>
      <c r="R265" s="145">
        <f t="shared" si="55"/>
        <v>0</v>
      </c>
      <c r="S265" s="145">
        <v>0</v>
      </c>
      <c r="T265" s="146">
        <f t="shared" si="56"/>
        <v>0</v>
      </c>
      <c r="AR265" s="147" t="s">
        <v>219</v>
      </c>
      <c r="AT265" s="147" t="s">
        <v>268</v>
      </c>
      <c r="AU265" s="147" t="s">
        <v>81</v>
      </c>
      <c r="AY265" s="13" t="s">
        <v>162</v>
      </c>
      <c r="BE265" s="148">
        <f t="shared" si="57"/>
        <v>0</v>
      </c>
      <c r="BF265" s="148">
        <f t="shared" si="58"/>
        <v>0</v>
      </c>
      <c r="BG265" s="148">
        <f t="shared" si="59"/>
        <v>0</v>
      </c>
      <c r="BH265" s="148">
        <f t="shared" si="60"/>
        <v>0</v>
      </c>
      <c r="BI265" s="148">
        <f t="shared" si="61"/>
        <v>0</v>
      </c>
      <c r="BJ265" s="13" t="s">
        <v>81</v>
      </c>
      <c r="BK265" s="148">
        <f t="shared" si="62"/>
        <v>0</v>
      </c>
      <c r="BL265" s="13" t="s">
        <v>191</v>
      </c>
      <c r="BM265" s="147" t="s">
        <v>1106</v>
      </c>
    </row>
    <row r="266" spans="2:65" s="1" customFormat="1" ht="24.2" customHeight="1" x14ac:dyDescent="0.2">
      <c r="B266" s="135"/>
      <c r="C266" s="136" t="s">
        <v>561</v>
      </c>
      <c r="D266" s="136" t="s">
        <v>164</v>
      </c>
      <c r="E266" s="137" t="s">
        <v>619</v>
      </c>
      <c r="F266" s="138" t="s">
        <v>620</v>
      </c>
      <c r="G266" s="139" t="s">
        <v>266</v>
      </c>
      <c r="H266" s="140">
        <v>29</v>
      </c>
      <c r="I266" s="141"/>
      <c r="J266" s="141"/>
      <c r="K266" s="142"/>
      <c r="L266" s="25"/>
      <c r="M266" s="143" t="s">
        <v>1</v>
      </c>
      <c r="N266" s="144" t="s">
        <v>34</v>
      </c>
      <c r="O266" s="145">
        <v>0</v>
      </c>
      <c r="P266" s="145">
        <f t="shared" si="54"/>
        <v>0</v>
      </c>
      <c r="Q266" s="145">
        <v>0</v>
      </c>
      <c r="R266" s="145">
        <f t="shared" si="55"/>
        <v>0</v>
      </c>
      <c r="S266" s="145">
        <v>0</v>
      </c>
      <c r="T266" s="146">
        <f t="shared" si="56"/>
        <v>0</v>
      </c>
      <c r="AR266" s="147" t="s">
        <v>191</v>
      </c>
      <c r="AT266" s="147" t="s">
        <v>164</v>
      </c>
      <c r="AU266" s="147" t="s">
        <v>81</v>
      </c>
      <c r="AY266" s="13" t="s">
        <v>162</v>
      </c>
      <c r="BE266" s="148">
        <f t="shared" si="57"/>
        <v>0</v>
      </c>
      <c r="BF266" s="148">
        <f t="shared" si="58"/>
        <v>0</v>
      </c>
      <c r="BG266" s="148">
        <f t="shared" si="59"/>
        <v>0</v>
      </c>
      <c r="BH266" s="148">
        <f t="shared" si="60"/>
        <v>0</v>
      </c>
      <c r="BI266" s="148">
        <f t="shared" si="61"/>
        <v>0</v>
      </c>
      <c r="BJ266" s="13" t="s">
        <v>81</v>
      </c>
      <c r="BK266" s="148">
        <f t="shared" si="62"/>
        <v>0</v>
      </c>
      <c r="BL266" s="13" t="s">
        <v>191</v>
      </c>
      <c r="BM266" s="147" t="s">
        <v>1109</v>
      </c>
    </row>
    <row r="267" spans="2:65" s="1" customFormat="1" ht="37.700000000000003" customHeight="1" x14ac:dyDescent="0.2">
      <c r="B267" s="135"/>
      <c r="C267" s="149" t="s">
        <v>1110</v>
      </c>
      <c r="D267" s="149" t="s">
        <v>268</v>
      </c>
      <c r="E267" s="150" t="s">
        <v>2731</v>
      </c>
      <c r="F267" s="151" t="s">
        <v>2732</v>
      </c>
      <c r="G267" s="152" t="s">
        <v>266</v>
      </c>
      <c r="H267" s="153">
        <v>29</v>
      </c>
      <c r="I267" s="154"/>
      <c r="J267" s="154"/>
      <c r="K267" s="155"/>
      <c r="L267" s="156"/>
      <c r="M267" s="157" t="s">
        <v>1</v>
      </c>
      <c r="N267" s="158" t="s">
        <v>34</v>
      </c>
      <c r="O267" s="145">
        <v>0</v>
      </c>
      <c r="P267" s="145">
        <f t="shared" si="54"/>
        <v>0</v>
      </c>
      <c r="Q267" s="145">
        <v>0</v>
      </c>
      <c r="R267" s="145">
        <f t="shared" si="55"/>
        <v>0</v>
      </c>
      <c r="S267" s="145">
        <v>0</v>
      </c>
      <c r="T267" s="146">
        <f t="shared" si="56"/>
        <v>0</v>
      </c>
      <c r="AR267" s="147" t="s">
        <v>219</v>
      </c>
      <c r="AT267" s="147" t="s">
        <v>268</v>
      </c>
      <c r="AU267" s="147" t="s">
        <v>81</v>
      </c>
      <c r="AY267" s="13" t="s">
        <v>162</v>
      </c>
      <c r="BE267" s="148">
        <f t="shared" si="57"/>
        <v>0</v>
      </c>
      <c r="BF267" s="148">
        <f t="shared" si="58"/>
        <v>0</v>
      </c>
      <c r="BG267" s="148">
        <f t="shared" si="59"/>
        <v>0</v>
      </c>
      <c r="BH267" s="148">
        <f t="shared" si="60"/>
        <v>0</v>
      </c>
      <c r="BI267" s="148">
        <f t="shared" si="61"/>
        <v>0</v>
      </c>
      <c r="BJ267" s="13" t="s">
        <v>81</v>
      </c>
      <c r="BK267" s="148">
        <f t="shared" si="62"/>
        <v>0</v>
      </c>
      <c r="BL267" s="13" t="s">
        <v>191</v>
      </c>
      <c r="BM267" s="147" t="s">
        <v>1113</v>
      </c>
    </row>
    <row r="268" spans="2:65" s="1" customFormat="1" ht="24.2" customHeight="1" x14ac:dyDescent="0.2">
      <c r="B268" s="135"/>
      <c r="C268" s="136" t="s">
        <v>565</v>
      </c>
      <c r="D268" s="136" t="s">
        <v>164</v>
      </c>
      <c r="E268" s="137" t="s">
        <v>629</v>
      </c>
      <c r="F268" s="138" t="s">
        <v>630</v>
      </c>
      <c r="G268" s="139" t="s">
        <v>301</v>
      </c>
      <c r="H268" s="140">
        <v>2.58</v>
      </c>
      <c r="I268" s="141"/>
      <c r="J268" s="141"/>
      <c r="K268" s="142"/>
      <c r="L268" s="25"/>
      <c r="M268" s="143" t="s">
        <v>1</v>
      </c>
      <c r="N268" s="144" t="s">
        <v>34</v>
      </c>
      <c r="O268" s="145">
        <v>0</v>
      </c>
      <c r="P268" s="145">
        <f t="shared" si="54"/>
        <v>0</v>
      </c>
      <c r="Q268" s="145">
        <v>0</v>
      </c>
      <c r="R268" s="145">
        <f t="shared" si="55"/>
        <v>0</v>
      </c>
      <c r="S268" s="145">
        <v>0</v>
      </c>
      <c r="T268" s="146">
        <f t="shared" si="56"/>
        <v>0</v>
      </c>
      <c r="AR268" s="147" t="s">
        <v>191</v>
      </c>
      <c r="AT268" s="147" t="s">
        <v>164</v>
      </c>
      <c r="AU268" s="147" t="s">
        <v>81</v>
      </c>
      <c r="AY268" s="13" t="s">
        <v>162</v>
      </c>
      <c r="BE268" s="148">
        <f t="shared" si="57"/>
        <v>0</v>
      </c>
      <c r="BF268" s="148">
        <f t="shared" si="58"/>
        <v>0</v>
      </c>
      <c r="BG268" s="148">
        <f t="shared" si="59"/>
        <v>0</v>
      </c>
      <c r="BH268" s="148">
        <f t="shared" si="60"/>
        <v>0</v>
      </c>
      <c r="BI268" s="148">
        <f t="shared" si="61"/>
        <v>0</v>
      </c>
      <c r="BJ268" s="13" t="s">
        <v>81</v>
      </c>
      <c r="BK268" s="148">
        <f t="shared" si="62"/>
        <v>0</v>
      </c>
      <c r="BL268" s="13" t="s">
        <v>191</v>
      </c>
      <c r="BM268" s="147" t="s">
        <v>1118</v>
      </c>
    </row>
    <row r="269" spans="2:65" s="11" customFormat="1" ht="22.7" customHeight="1" x14ac:dyDescent="0.2">
      <c r="B269" s="124"/>
      <c r="D269" s="125" t="s">
        <v>67</v>
      </c>
      <c r="E269" s="133" t="s">
        <v>346</v>
      </c>
      <c r="F269" s="133" t="s">
        <v>347</v>
      </c>
      <c r="J269" s="134"/>
      <c r="L269" s="124"/>
      <c r="M269" s="128"/>
      <c r="P269" s="129">
        <f>SUM(P270:P288)</f>
        <v>0</v>
      </c>
      <c r="R269" s="129">
        <f>SUM(R270:R288)</f>
        <v>0</v>
      </c>
      <c r="T269" s="130">
        <f>SUM(T270:T288)</f>
        <v>0</v>
      </c>
      <c r="AR269" s="125" t="s">
        <v>81</v>
      </c>
      <c r="AT269" s="131" t="s">
        <v>67</v>
      </c>
      <c r="AU269" s="131" t="s">
        <v>75</v>
      </c>
      <c r="AY269" s="125" t="s">
        <v>162</v>
      </c>
      <c r="BK269" s="132">
        <f>SUM(BK270:BK288)</f>
        <v>0</v>
      </c>
    </row>
    <row r="270" spans="2:65" s="1" customFormat="1" ht="24.2" customHeight="1" x14ac:dyDescent="0.2">
      <c r="B270" s="135"/>
      <c r="C270" s="136" t="s">
        <v>1119</v>
      </c>
      <c r="D270" s="136" t="s">
        <v>164</v>
      </c>
      <c r="E270" s="137" t="s">
        <v>2733</v>
      </c>
      <c r="F270" s="138" t="s">
        <v>2734</v>
      </c>
      <c r="G270" s="139" t="s">
        <v>266</v>
      </c>
      <c r="H270" s="140">
        <v>79</v>
      </c>
      <c r="I270" s="141"/>
      <c r="J270" s="141"/>
      <c r="K270" s="142"/>
      <c r="L270" s="25"/>
      <c r="M270" s="143" t="s">
        <v>1</v>
      </c>
      <c r="N270" s="144" t="s">
        <v>34</v>
      </c>
      <c r="O270" s="145">
        <v>0</v>
      </c>
      <c r="P270" s="145">
        <f t="shared" ref="P270:P288" si="63">O270*H270</f>
        <v>0</v>
      </c>
      <c r="Q270" s="145">
        <v>0</v>
      </c>
      <c r="R270" s="145">
        <f t="shared" ref="R270:R288" si="64">Q270*H270</f>
        <v>0</v>
      </c>
      <c r="S270" s="145">
        <v>0</v>
      </c>
      <c r="T270" s="146">
        <f t="shared" ref="T270:T288" si="65">S270*H270</f>
        <v>0</v>
      </c>
      <c r="AR270" s="147" t="s">
        <v>191</v>
      </c>
      <c r="AT270" s="147" t="s">
        <v>164</v>
      </c>
      <c r="AU270" s="147" t="s">
        <v>81</v>
      </c>
      <c r="AY270" s="13" t="s">
        <v>162</v>
      </c>
      <c r="BE270" s="148">
        <f t="shared" ref="BE270:BE288" si="66">IF(N270="základná",J270,0)</f>
        <v>0</v>
      </c>
      <c r="BF270" s="148">
        <f t="shared" ref="BF270:BF288" si="67">IF(N270="znížená",J270,0)</f>
        <v>0</v>
      </c>
      <c r="BG270" s="148">
        <f t="shared" ref="BG270:BG288" si="68">IF(N270="zákl. prenesená",J270,0)</f>
        <v>0</v>
      </c>
      <c r="BH270" s="148">
        <f t="shared" ref="BH270:BH288" si="69">IF(N270="zníž. prenesená",J270,0)</f>
        <v>0</v>
      </c>
      <c r="BI270" s="148">
        <f t="shared" ref="BI270:BI288" si="70">IF(N270="nulová",J270,0)</f>
        <v>0</v>
      </c>
      <c r="BJ270" s="13" t="s">
        <v>81</v>
      </c>
      <c r="BK270" s="148">
        <f t="shared" ref="BK270:BK288" si="71">ROUND(I270*H270,2)</f>
        <v>0</v>
      </c>
      <c r="BL270" s="13" t="s">
        <v>191</v>
      </c>
      <c r="BM270" s="147" t="s">
        <v>1122</v>
      </c>
    </row>
    <row r="271" spans="2:65" s="1" customFormat="1" ht="24.2" customHeight="1" x14ac:dyDescent="0.2">
      <c r="B271" s="135"/>
      <c r="C271" s="149" t="s">
        <v>568</v>
      </c>
      <c r="D271" s="149" t="s">
        <v>268</v>
      </c>
      <c r="E271" s="150" t="s">
        <v>2735</v>
      </c>
      <c r="F271" s="151" t="s">
        <v>2612</v>
      </c>
      <c r="G271" s="152" t="s">
        <v>266</v>
      </c>
      <c r="H271" s="153">
        <v>79</v>
      </c>
      <c r="I271" s="154"/>
      <c r="J271" s="154"/>
      <c r="K271" s="155"/>
      <c r="L271" s="156"/>
      <c r="M271" s="157" t="s">
        <v>1</v>
      </c>
      <c r="N271" s="158" t="s">
        <v>34</v>
      </c>
      <c r="O271" s="145">
        <v>0</v>
      </c>
      <c r="P271" s="145">
        <f t="shared" si="63"/>
        <v>0</v>
      </c>
      <c r="Q271" s="145">
        <v>0</v>
      </c>
      <c r="R271" s="145">
        <f t="shared" si="64"/>
        <v>0</v>
      </c>
      <c r="S271" s="145">
        <v>0</v>
      </c>
      <c r="T271" s="146">
        <f t="shared" si="65"/>
        <v>0</v>
      </c>
      <c r="AR271" s="147" t="s">
        <v>219</v>
      </c>
      <c r="AT271" s="147" t="s">
        <v>268</v>
      </c>
      <c r="AU271" s="147" t="s">
        <v>81</v>
      </c>
      <c r="AY271" s="13" t="s">
        <v>162</v>
      </c>
      <c r="BE271" s="148">
        <f t="shared" si="66"/>
        <v>0</v>
      </c>
      <c r="BF271" s="148">
        <f t="shared" si="67"/>
        <v>0</v>
      </c>
      <c r="BG271" s="148">
        <f t="shared" si="68"/>
        <v>0</v>
      </c>
      <c r="BH271" s="148">
        <f t="shared" si="69"/>
        <v>0</v>
      </c>
      <c r="BI271" s="148">
        <f t="shared" si="70"/>
        <v>0</v>
      </c>
      <c r="BJ271" s="13" t="s">
        <v>81</v>
      </c>
      <c r="BK271" s="148">
        <f t="shared" si="71"/>
        <v>0</v>
      </c>
      <c r="BL271" s="13" t="s">
        <v>191</v>
      </c>
      <c r="BM271" s="147" t="s">
        <v>1128</v>
      </c>
    </row>
    <row r="272" spans="2:65" s="1" customFormat="1" ht="21.75" customHeight="1" x14ac:dyDescent="0.2">
      <c r="B272" s="135"/>
      <c r="C272" s="136" t="s">
        <v>1129</v>
      </c>
      <c r="D272" s="136" t="s">
        <v>164</v>
      </c>
      <c r="E272" s="137" t="s">
        <v>2736</v>
      </c>
      <c r="F272" s="138" t="s">
        <v>2737</v>
      </c>
      <c r="G272" s="139" t="s">
        <v>266</v>
      </c>
      <c r="H272" s="140">
        <v>2</v>
      </c>
      <c r="I272" s="141"/>
      <c r="J272" s="141"/>
      <c r="K272" s="142"/>
      <c r="L272" s="25"/>
      <c r="M272" s="143" t="s">
        <v>1</v>
      </c>
      <c r="N272" s="144" t="s">
        <v>34</v>
      </c>
      <c r="O272" s="145">
        <v>0</v>
      </c>
      <c r="P272" s="145">
        <f t="shared" si="63"/>
        <v>0</v>
      </c>
      <c r="Q272" s="145">
        <v>0</v>
      </c>
      <c r="R272" s="145">
        <f t="shared" si="64"/>
        <v>0</v>
      </c>
      <c r="S272" s="145">
        <v>0</v>
      </c>
      <c r="T272" s="146">
        <f t="shared" si="65"/>
        <v>0</v>
      </c>
      <c r="AR272" s="147" t="s">
        <v>191</v>
      </c>
      <c r="AT272" s="147" t="s">
        <v>164</v>
      </c>
      <c r="AU272" s="147" t="s">
        <v>81</v>
      </c>
      <c r="AY272" s="13" t="s">
        <v>162</v>
      </c>
      <c r="BE272" s="148">
        <f t="shared" si="66"/>
        <v>0</v>
      </c>
      <c r="BF272" s="148">
        <f t="shared" si="67"/>
        <v>0</v>
      </c>
      <c r="BG272" s="148">
        <f t="shared" si="68"/>
        <v>0</v>
      </c>
      <c r="BH272" s="148">
        <f t="shared" si="69"/>
        <v>0</v>
      </c>
      <c r="BI272" s="148">
        <f t="shared" si="70"/>
        <v>0</v>
      </c>
      <c r="BJ272" s="13" t="s">
        <v>81</v>
      </c>
      <c r="BK272" s="148">
        <f t="shared" si="71"/>
        <v>0</v>
      </c>
      <c r="BL272" s="13" t="s">
        <v>191</v>
      </c>
      <c r="BM272" s="147" t="s">
        <v>1133</v>
      </c>
    </row>
    <row r="273" spans="2:65" s="1" customFormat="1" ht="37.700000000000003" customHeight="1" x14ac:dyDescent="0.2">
      <c r="B273" s="135"/>
      <c r="C273" s="149" t="s">
        <v>572</v>
      </c>
      <c r="D273" s="149" t="s">
        <v>268</v>
      </c>
      <c r="E273" s="150" t="s">
        <v>2738</v>
      </c>
      <c r="F273" s="151" t="s">
        <v>2739</v>
      </c>
      <c r="G273" s="152" t="s">
        <v>266</v>
      </c>
      <c r="H273" s="153">
        <v>2</v>
      </c>
      <c r="I273" s="154"/>
      <c r="J273" s="154"/>
      <c r="K273" s="155"/>
      <c r="L273" s="156"/>
      <c r="M273" s="157" t="s">
        <v>1</v>
      </c>
      <c r="N273" s="158" t="s">
        <v>34</v>
      </c>
      <c r="O273" s="145">
        <v>0</v>
      </c>
      <c r="P273" s="145">
        <f t="shared" si="63"/>
        <v>0</v>
      </c>
      <c r="Q273" s="145">
        <v>0</v>
      </c>
      <c r="R273" s="145">
        <f t="shared" si="64"/>
        <v>0</v>
      </c>
      <c r="S273" s="145">
        <v>0</v>
      </c>
      <c r="T273" s="146">
        <f t="shared" si="65"/>
        <v>0</v>
      </c>
      <c r="AR273" s="147" t="s">
        <v>219</v>
      </c>
      <c r="AT273" s="147" t="s">
        <v>268</v>
      </c>
      <c r="AU273" s="147" t="s">
        <v>81</v>
      </c>
      <c r="AY273" s="13" t="s">
        <v>162</v>
      </c>
      <c r="BE273" s="148">
        <f t="shared" si="66"/>
        <v>0</v>
      </c>
      <c r="BF273" s="148">
        <f t="shared" si="67"/>
        <v>0</v>
      </c>
      <c r="BG273" s="148">
        <f t="shared" si="68"/>
        <v>0</v>
      </c>
      <c r="BH273" s="148">
        <f t="shared" si="69"/>
        <v>0</v>
      </c>
      <c r="BI273" s="148">
        <f t="shared" si="70"/>
        <v>0</v>
      </c>
      <c r="BJ273" s="13" t="s">
        <v>81</v>
      </c>
      <c r="BK273" s="148">
        <f t="shared" si="71"/>
        <v>0</v>
      </c>
      <c r="BL273" s="13" t="s">
        <v>191</v>
      </c>
      <c r="BM273" s="147" t="s">
        <v>1136</v>
      </c>
    </row>
    <row r="274" spans="2:65" s="1" customFormat="1" ht="37.700000000000003" customHeight="1" x14ac:dyDescent="0.2">
      <c r="B274" s="135"/>
      <c r="C274" s="136" t="s">
        <v>1137</v>
      </c>
      <c r="D274" s="136" t="s">
        <v>164</v>
      </c>
      <c r="E274" s="137" t="s">
        <v>2740</v>
      </c>
      <c r="F274" s="138" t="s">
        <v>2741</v>
      </c>
      <c r="G274" s="139" t="s">
        <v>218</v>
      </c>
      <c r="H274" s="140">
        <v>85.7</v>
      </c>
      <c r="I274" s="141"/>
      <c r="J274" s="141"/>
      <c r="K274" s="142"/>
      <c r="L274" s="25"/>
      <c r="M274" s="143" t="s">
        <v>1</v>
      </c>
      <c r="N274" s="144" t="s">
        <v>34</v>
      </c>
      <c r="O274" s="145">
        <v>0</v>
      </c>
      <c r="P274" s="145">
        <f t="shared" si="63"/>
        <v>0</v>
      </c>
      <c r="Q274" s="145">
        <v>0</v>
      </c>
      <c r="R274" s="145">
        <f t="shared" si="64"/>
        <v>0</v>
      </c>
      <c r="S274" s="145">
        <v>0</v>
      </c>
      <c r="T274" s="146">
        <f t="shared" si="65"/>
        <v>0</v>
      </c>
      <c r="AR274" s="147" t="s">
        <v>191</v>
      </c>
      <c r="AT274" s="147" t="s">
        <v>164</v>
      </c>
      <c r="AU274" s="147" t="s">
        <v>81</v>
      </c>
      <c r="AY274" s="13" t="s">
        <v>162</v>
      </c>
      <c r="BE274" s="148">
        <f t="shared" si="66"/>
        <v>0</v>
      </c>
      <c r="BF274" s="148">
        <f t="shared" si="67"/>
        <v>0</v>
      </c>
      <c r="BG274" s="148">
        <f t="shared" si="68"/>
        <v>0</v>
      </c>
      <c r="BH274" s="148">
        <f t="shared" si="69"/>
        <v>0</v>
      </c>
      <c r="BI274" s="148">
        <f t="shared" si="70"/>
        <v>0</v>
      </c>
      <c r="BJ274" s="13" t="s">
        <v>81</v>
      </c>
      <c r="BK274" s="148">
        <f t="shared" si="71"/>
        <v>0</v>
      </c>
      <c r="BL274" s="13" t="s">
        <v>191</v>
      </c>
      <c r="BM274" s="147" t="s">
        <v>1139</v>
      </c>
    </row>
    <row r="275" spans="2:65" s="1" customFormat="1" ht="62.85" customHeight="1" x14ac:dyDescent="0.2">
      <c r="B275" s="135"/>
      <c r="C275" s="149" t="s">
        <v>575</v>
      </c>
      <c r="D275" s="149" t="s">
        <v>268</v>
      </c>
      <c r="E275" s="150" t="s">
        <v>2742</v>
      </c>
      <c r="F275" s="151" t="s">
        <v>2743</v>
      </c>
      <c r="G275" s="152" t="s">
        <v>167</v>
      </c>
      <c r="H275" s="153">
        <v>5.4</v>
      </c>
      <c r="I275" s="154"/>
      <c r="J275" s="154"/>
      <c r="K275" s="155"/>
      <c r="L275" s="156"/>
      <c r="M275" s="157" t="s">
        <v>1</v>
      </c>
      <c r="N275" s="158" t="s">
        <v>34</v>
      </c>
      <c r="O275" s="145">
        <v>0</v>
      </c>
      <c r="P275" s="145">
        <f t="shared" si="63"/>
        <v>0</v>
      </c>
      <c r="Q275" s="145">
        <v>0</v>
      </c>
      <c r="R275" s="145">
        <f t="shared" si="64"/>
        <v>0</v>
      </c>
      <c r="S275" s="145">
        <v>0</v>
      </c>
      <c r="T275" s="146">
        <f t="shared" si="65"/>
        <v>0</v>
      </c>
      <c r="AR275" s="147" t="s">
        <v>219</v>
      </c>
      <c r="AT275" s="147" t="s">
        <v>268</v>
      </c>
      <c r="AU275" s="147" t="s">
        <v>81</v>
      </c>
      <c r="AY275" s="13" t="s">
        <v>162</v>
      </c>
      <c r="BE275" s="148">
        <f t="shared" si="66"/>
        <v>0</v>
      </c>
      <c r="BF275" s="148">
        <f t="shared" si="67"/>
        <v>0</v>
      </c>
      <c r="BG275" s="148">
        <f t="shared" si="68"/>
        <v>0</v>
      </c>
      <c r="BH275" s="148">
        <f t="shared" si="69"/>
        <v>0</v>
      </c>
      <c r="BI275" s="148">
        <f t="shared" si="70"/>
        <v>0</v>
      </c>
      <c r="BJ275" s="13" t="s">
        <v>81</v>
      </c>
      <c r="BK275" s="148">
        <f t="shared" si="71"/>
        <v>0</v>
      </c>
      <c r="BL275" s="13" t="s">
        <v>191</v>
      </c>
      <c r="BM275" s="147" t="s">
        <v>1500</v>
      </c>
    </row>
    <row r="276" spans="2:65" s="1" customFormat="1" ht="62.85" customHeight="1" x14ac:dyDescent="0.2">
      <c r="B276" s="135"/>
      <c r="C276" s="149" t="s">
        <v>1501</v>
      </c>
      <c r="D276" s="149" t="s">
        <v>268</v>
      </c>
      <c r="E276" s="150" t="s">
        <v>2744</v>
      </c>
      <c r="F276" s="151" t="s">
        <v>2745</v>
      </c>
      <c r="G276" s="152" t="s">
        <v>167</v>
      </c>
      <c r="H276" s="153">
        <v>7.35</v>
      </c>
      <c r="I276" s="154"/>
      <c r="J276" s="154"/>
      <c r="K276" s="155"/>
      <c r="L276" s="156"/>
      <c r="M276" s="157" t="s">
        <v>1</v>
      </c>
      <c r="N276" s="158" t="s">
        <v>34</v>
      </c>
      <c r="O276" s="145">
        <v>0</v>
      </c>
      <c r="P276" s="145">
        <f t="shared" si="63"/>
        <v>0</v>
      </c>
      <c r="Q276" s="145">
        <v>0</v>
      </c>
      <c r="R276" s="145">
        <f t="shared" si="64"/>
        <v>0</v>
      </c>
      <c r="S276" s="145">
        <v>0</v>
      </c>
      <c r="T276" s="146">
        <f t="shared" si="65"/>
        <v>0</v>
      </c>
      <c r="AR276" s="147" t="s">
        <v>219</v>
      </c>
      <c r="AT276" s="147" t="s">
        <v>268</v>
      </c>
      <c r="AU276" s="147" t="s">
        <v>81</v>
      </c>
      <c r="AY276" s="13" t="s">
        <v>162</v>
      </c>
      <c r="BE276" s="148">
        <f t="shared" si="66"/>
        <v>0</v>
      </c>
      <c r="BF276" s="148">
        <f t="shared" si="67"/>
        <v>0</v>
      </c>
      <c r="BG276" s="148">
        <f t="shared" si="68"/>
        <v>0</v>
      </c>
      <c r="BH276" s="148">
        <f t="shared" si="69"/>
        <v>0</v>
      </c>
      <c r="BI276" s="148">
        <f t="shared" si="70"/>
        <v>0</v>
      </c>
      <c r="BJ276" s="13" t="s">
        <v>81</v>
      </c>
      <c r="BK276" s="148">
        <f t="shared" si="71"/>
        <v>0</v>
      </c>
      <c r="BL276" s="13" t="s">
        <v>191</v>
      </c>
      <c r="BM276" s="147" t="s">
        <v>1504</v>
      </c>
    </row>
    <row r="277" spans="2:65" s="1" customFormat="1" ht="62.85" customHeight="1" x14ac:dyDescent="0.2">
      <c r="B277" s="135"/>
      <c r="C277" s="149" t="s">
        <v>579</v>
      </c>
      <c r="D277" s="149" t="s">
        <v>268</v>
      </c>
      <c r="E277" s="150" t="s">
        <v>2746</v>
      </c>
      <c r="F277" s="151" t="s">
        <v>2743</v>
      </c>
      <c r="G277" s="152" t="s">
        <v>167</v>
      </c>
      <c r="H277" s="153">
        <v>5.4</v>
      </c>
      <c r="I277" s="154"/>
      <c r="J277" s="154"/>
      <c r="K277" s="155"/>
      <c r="L277" s="156"/>
      <c r="M277" s="157" t="s">
        <v>1</v>
      </c>
      <c r="N277" s="158" t="s">
        <v>34</v>
      </c>
      <c r="O277" s="145">
        <v>0</v>
      </c>
      <c r="P277" s="145">
        <f t="shared" si="63"/>
        <v>0</v>
      </c>
      <c r="Q277" s="145">
        <v>0</v>
      </c>
      <c r="R277" s="145">
        <f t="shared" si="64"/>
        <v>0</v>
      </c>
      <c r="S277" s="145">
        <v>0</v>
      </c>
      <c r="T277" s="146">
        <f t="shared" si="65"/>
        <v>0</v>
      </c>
      <c r="AR277" s="147" t="s">
        <v>219</v>
      </c>
      <c r="AT277" s="147" t="s">
        <v>268</v>
      </c>
      <c r="AU277" s="147" t="s">
        <v>81</v>
      </c>
      <c r="AY277" s="13" t="s">
        <v>162</v>
      </c>
      <c r="BE277" s="148">
        <f t="shared" si="66"/>
        <v>0</v>
      </c>
      <c r="BF277" s="148">
        <f t="shared" si="67"/>
        <v>0</v>
      </c>
      <c r="BG277" s="148">
        <f t="shared" si="68"/>
        <v>0</v>
      </c>
      <c r="BH277" s="148">
        <f t="shared" si="69"/>
        <v>0</v>
      </c>
      <c r="BI277" s="148">
        <f t="shared" si="70"/>
        <v>0</v>
      </c>
      <c r="BJ277" s="13" t="s">
        <v>81</v>
      </c>
      <c r="BK277" s="148">
        <f t="shared" si="71"/>
        <v>0</v>
      </c>
      <c r="BL277" s="13" t="s">
        <v>191</v>
      </c>
      <c r="BM277" s="147" t="s">
        <v>1507</v>
      </c>
    </row>
    <row r="278" spans="2:65" s="1" customFormat="1" ht="62.85" customHeight="1" x14ac:dyDescent="0.2">
      <c r="B278" s="135"/>
      <c r="C278" s="149" t="s">
        <v>1508</v>
      </c>
      <c r="D278" s="149" t="s">
        <v>268</v>
      </c>
      <c r="E278" s="150" t="s">
        <v>2747</v>
      </c>
      <c r="F278" s="151" t="s">
        <v>2748</v>
      </c>
      <c r="G278" s="152" t="s">
        <v>167</v>
      </c>
      <c r="H278" s="153">
        <v>14.58</v>
      </c>
      <c r="I278" s="154"/>
      <c r="J278" s="154"/>
      <c r="K278" s="155"/>
      <c r="L278" s="156"/>
      <c r="M278" s="157" t="s">
        <v>1</v>
      </c>
      <c r="N278" s="158" t="s">
        <v>34</v>
      </c>
      <c r="O278" s="145">
        <v>0</v>
      </c>
      <c r="P278" s="145">
        <f t="shared" si="63"/>
        <v>0</v>
      </c>
      <c r="Q278" s="145">
        <v>0</v>
      </c>
      <c r="R278" s="145">
        <f t="shared" si="64"/>
        <v>0</v>
      </c>
      <c r="S278" s="145">
        <v>0</v>
      </c>
      <c r="T278" s="146">
        <f t="shared" si="65"/>
        <v>0</v>
      </c>
      <c r="AR278" s="147" t="s">
        <v>219</v>
      </c>
      <c r="AT278" s="147" t="s">
        <v>268</v>
      </c>
      <c r="AU278" s="147" t="s">
        <v>81</v>
      </c>
      <c r="AY278" s="13" t="s">
        <v>162</v>
      </c>
      <c r="BE278" s="148">
        <f t="shared" si="66"/>
        <v>0</v>
      </c>
      <c r="BF278" s="148">
        <f t="shared" si="67"/>
        <v>0</v>
      </c>
      <c r="BG278" s="148">
        <f t="shared" si="68"/>
        <v>0</v>
      </c>
      <c r="BH278" s="148">
        <f t="shared" si="69"/>
        <v>0</v>
      </c>
      <c r="BI278" s="148">
        <f t="shared" si="70"/>
        <v>0</v>
      </c>
      <c r="BJ278" s="13" t="s">
        <v>81</v>
      </c>
      <c r="BK278" s="148">
        <f t="shared" si="71"/>
        <v>0</v>
      </c>
      <c r="BL278" s="13" t="s">
        <v>191</v>
      </c>
      <c r="BM278" s="147" t="s">
        <v>1511</v>
      </c>
    </row>
    <row r="279" spans="2:65" s="1" customFormat="1" ht="62.85" customHeight="1" x14ac:dyDescent="0.2">
      <c r="B279" s="135"/>
      <c r="C279" s="149" t="s">
        <v>582</v>
      </c>
      <c r="D279" s="149" t="s">
        <v>268</v>
      </c>
      <c r="E279" s="150" t="s">
        <v>2749</v>
      </c>
      <c r="F279" s="151" t="s">
        <v>2750</v>
      </c>
      <c r="G279" s="152" t="s">
        <v>167</v>
      </c>
      <c r="H279" s="153">
        <v>5.31</v>
      </c>
      <c r="I279" s="154"/>
      <c r="J279" s="154"/>
      <c r="K279" s="155"/>
      <c r="L279" s="156"/>
      <c r="M279" s="157" t="s">
        <v>1</v>
      </c>
      <c r="N279" s="158" t="s">
        <v>34</v>
      </c>
      <c r="O279" s="145">
        <v>0</v>
      </c>
      <c r="P279" s="145">
        <f t="shared" si="63"/>
        <v>0</v>
      </c>
      <c r="Q279" s="145">
        <v>0</v>
      </c>
      <c r="R279" s="145">
        <f t="shared" si="64"/>
        <v>0</v>
      </c>
      <c r="S279" s="145">
        <v>0</v>
      </c>
      <c r="T279" s="146">
        <f t="shared" si="65"/>
        <v>0</v>
      </c>
      <c r="AR279" s="147" t="s">
        <v>219</v>
      </c>
      <c r="AT279" s="147" t="s">
        <v>268</v>
      </c>
      <c r="AU279" s="147" t="s">
        <v>81</v>
      </c>
      <c r="AY279" s="13" t="s">
        <v>162</v>
      </c>
      <c r="BE279" s="148">
        <f t="shared" si="66"/>
        <v>0</v>
      </c>
      <c r="BF279" s="148">
        <f t="shared" si="67"/>
        <v>0</v>
      </c>
      <c r="BG279" s="148">
        <f t="shared" si="68"/>
        <v>0</v>
      </c>
      <c r="BH279" s="148">
        <f t="shared" si="69"/>
        <v>0</v>
      </c>
      <c r="BI279" s="148">
        <f t="shared" si="70"/>
        <v>0</v>
      </c>
      <c r="BJ279" s="13" t="s">
        <v>81</v>
      </c>
      <c r="BK279" s="148">
        <f t="shared" si="71"/>
        <v>0</v>
      </c>
      <c r="BL279" s="13" t="s">
        <v>191</v>
      </c>
      <c r="BM279" s="147" t="s">
        <v>1514</v>
      </c>
    </row>
    <row r="280" spans="2:65" s="1" customFormat="1" ht="76.349999999999994" customHeight="1" x14ac:dyDescent="0.2">
      <c r="B280" s="135"/>
      <c r="C280" s="149" t="s">
        <v>1515</v>
      </c>
      <c r="D280" s="149" t="s">
        <v>268</v>
      </c>
      <c r="E280" s="150" t="s">
        <v>2751</v>
      </c>
      <c r="F280" s="151" t="s">
        <v>2752</v>
      </c>
      <c r="G280" s="152" t="s">
        <v>167</v>
      </c>
      <c r="H280" s="153">
        <v>6.49</v>
      </c>
      <c r="I280" s="154"/>
      <c r="J280" s="154"/>
      <c r="K280" s="155"/>
      <c r="L280" s="156"/>
      <c r="M280" s="157" t="s">
        <v>1</v>
      </c>
      <c r="N280" s="158" t="s">
        <v>34</v>
      </c>
      <c r="O280" s="145">
        <v>0</v>
      </c>
      <c r="P280" s="145">
        <f t="shared" si="63"/>
        <v>0</v>
      </c>
      <c r="Q280" s="145">
        <v>0</v>
      </c>
      <c r="R280" s="145">
        <f t="shared" si="64"/>
        <v>0</v>
      </c>
      <c r="S280" s="145">
        <v>0</v>
      </c>
      <c r="T280" s="146">
        <f t="shared" si="65"/>
        <v>0</v>
      </c>
      <c r="AR280" s="147" t="s">
        <v>219</v>
      </c>
      <c r="AT280" s="147" t="s">
        <v>268</v>
      </c>
      <c r="AU280" s="147" t="s">
        <v>81</v>
      </c>
      <c r="AY280" s="13" t="s">
        <v>162</v>
      </c>
      <c r="BE280" s="148">
        <f t="shared" si="66"/>
        <v>0</v>
      </c>
      <c r="BF280" s="148">
        <f t="shared" si="67"/>
        <v>0</v>
      </c>
      <c r="BG280" s="148">
        <f t="shared" si="68"/>
        <v>0</v>
      </c>
      <c r="BH280" s="148">
        <f t="shared" si="69"/>
        <v>0</v>
      </c>
      <c r="BI280" s="148">
        <f t="shared" si="70"/>
        <v>0</v>
      </c>
      <c r="BJ280" s="13" t="s">
        <v>81</v>
      </c>
      <c r="BK280" s="148">
        <f t="shared" si="71"/>
        <v>0</v>
      </c>
      <c r="BL280" s="13" t="s">
        <v>191</v>
      </c>
      <c r="BM280" s="147" t="s">
        <v>1518</v>
      </c>
    </row>
    <row r="281" spans="2:65" s="1" customFormat="1" ht="62.85" customHeight="1" x14ac:dyDescent="0.2">
      <c r="B281" s="135"/>
      <c r="C281" s="149" t="s">
        <v>586</v>
      </c>
      <c r="D281" s="149" t="s">
        <v>268</v>
      </c>
      <c r="E281" s="150" t="s">
        <v>2753</v>
      </c>
      <c r="F281" s="151" t="s">
        <v>2754</v>
      </c>
      <c r="G281" s="152" t="s">
        <v>167</v>
      </c>
      <c r="H281" s="153">
        <v>5.94</v>
      </c>
      <c r="I281" s="154"/>
      <c r="J281" s="154"/>
      <c r="K281" s="155"/>
      <c r="L281" s="156"/>
      <c r="M281" s="157" t="s">
        <v>1</v>
      </c>
      <c r="N281" s="158" t="s">
        <v>34</v>
      </c>
      <c r="O281" s="145">
        <v>0</v>
      </c>
      <c r="P281" s="145">
        <f t="shared" si="63"/>
        <v>0</v>
      </c>
      <c r="Q281" s="145">
        <v>0</v>
      </c>
      <c r="R281" s="145">
        <f t="shared" si="64"/>
        <v>0</v>
      </c>
      <c r="S281" s="145">
        <v>0</v>
      </c>
      <c r="T281" s="146">
        <f t="shared" si="65"/>
        <v>0</v>
      </c>
      <c r="AR281" s="147" t="s">
        <v>219</v>
      </c>
      <c r="AT281" s="147" t="s">
        <v>268</v>
      </c>
      <c r="AU281" s="147" t="s">
        <v>81</v>
      </c>
      <c r="AY281" s="13" t="s">
        <v>162</v>
      </c>
      <c r="BE281" s="148">
        <f t="shared" si="66"/>
        <v>0</v>
      </c>
      <c r="BF281" s="148">
        <f t="shared" si="67"/>
        <v>0</v>
      </c>
      <c r="BG281" s="148">
        <f t="shared" si="68"/>
        <v>0</v>
      </c>
      <c r="BH281" s="148">
        <f t="shared" si="69"/>
        <v>0</v>
      </c>
      <c r="BI281" s="148">
        <f t="shared" si="70"/>
        <v>0</v>
      </c>
      <c r="BJ281" s="13" t="s">
        <v>81</v>
      </c>
      <c r="BK281" s="148">
        <f t="shared" si="71"/>
        <v>0</v>
      </c>
      <c r="BL281" s="13" t="s">
        <v>191</v>
      </c>
      <c r="BM281" s="147" t="s">
        <v>1521</v>
      </c>
    </row>
    <row r="282" spans="2:65" s="1" customFormat="1" ht="48.95" customHeight="1" x14ac:dyDescent="0.2">
      <c r="B282" s="135"/>
      <c r="C282" s="136" t="s">
        <v>1522</v>
      </c>
      <c r="D282" s="136" t="s">
        <v>164</v>
      </c>
      <c r="E282" s="137" t="s">
        <v>2755</v>
      </c>
      <c r="F282" s="138" t="s">
        <v>2756</v>
      </c>
      <c r="G282" s="139" t="s">
        <v>218</v>
      </c>
      <c r="H282" s="140">
        <v>140.19999999999999</v>
      </c>
      <c r="I282" s="141"/>
      <c r="J282" s="141"/>
      <c r="K282" s="142"/>
      <c r="L282" s="25"/>
      <c r="M282" s="143" t="s">
        <v>1</v>
      </c>
      <c r="N282" s="144" t="s">
        <v>34</v>
      </c>
      <c r="O282" s="145">
        <v>0</v>
      </c>
      <c r="P282" s="145">
        <f t="shared" si="63"/>
        <v>0</v>
      </c>
      <c r="Q282" s="145">
        <v>0</v>
      </c>
      <c r="R282" s="145">
        <f t="shared" si="64"/>
        <v>0</v>
      </c>
      <c r="S282" s="145">
        <v>0</v>
      </c>
      <c r="T282" s="146">
        <f t="shared" si="65"/>
        <v>0</v>
      </c>
      <c r="AR282" s="147" t="s">
        <v>191</v>
      </c>
      <c r="AT282" s="147" t="s">
        <v>164</v>
      </c>
      <c r="AU282" s="147" t="s">
        <v>81</v>
      </c>
      <c r="AY282" s="13" t="s">
        <v>162</v>
      </c>
      <c r="BE282" s="148">
        <f t="shared" si="66"/>
        <v>0</v>
      </c>
      <c r="BF282" s="148">
        <f t="shared" si="67"/>
        <v>0</v>
      </c>
      <c r="BG282" s="148">
        <f t="shared" si="68"/>
        <v>0</v>
      </c>
      <c r="BH282" s="148">
        <f t="shared" si="69"/>
        <v>0</v>
      </c>
      <c r="BI282" s="148">
        <f t="shared" si="70"/>
        <v>0</v>
      </c>
      <c r="BJ282" s="13" t="s">
        <v>81</v>
      </c>
      <c r="BK282" s="148">
        <f t="shared" si="71"/>
        <v>0</v>
      </c>
      <c r="BL282" s="13" t="s">
        <v>191</v>
      </c>
      <c r="BM282" s="147" t="s">
        <v>1525</v>
      </c>
    </row>
    <row r="283" spans="2:65" s="1" customFormat="1" ht="24.2" customHeight="1" x14ac:dyDescent="0.2">
      <c r="B283" s="135"/>
      <c r="C283" s="149" t="s">
        <v>589</v>
      </c>
      <c r="D283" s="149" t="s">
        <v>268</v>
      </c>
      <c r="E283" s="150" t="s">
        <v>2757</v>
      </c>
      <c r="F283" s="151" t="s">
        <v>2758</v>
      </c>
      <c r="G283" s="152" t="s">
        <v>167</v>
      </c>
      <c r="H283" s="153">
        <v>68.790000000000006</v>
      </c>
      <c r="I283" s="154"/>
      <c r="J283" s="154"/>
      <c r="K283" s="155"/>
      <c r="L283" s="156"/>
      <c r="M283" s="157" t="s">
        <v>1</v>
      </c>
      <c r="N283" s="158" t="s">
        <v>34</v>
      </c>
      <c r="O283" s="145">
        <v>0</v>
      </c>
      <c r="P283" s="145">
        <f t="shared" si="63"/>
        <v>0</v>
      </c>
      <c r="Q283" s="145">
        <v>0</v>
      </c>
      <c r="R283" s="145">
        <f t="shared" si="64"/>
        <v>0</v>
      </c>
      <c r="S283" s="145">
        <v>0</v>
      </c>
      <c r="T283" s="146">
        <f t="shared" si="65"/>
        <v>0</v>
      </c>
      <c r="AR283" s="147" t="s">
        <v>219</v>
      </c>
      <c r="AT283" s="147" t="s">
        <v>268</v>
      </c>
      <c r="AU283" s="147" t="s">
        <v>81</v>
      </c>
      <c r="AY283" s="13" t="s">
        <v>162</v>
      </c>
      <c r="BE283" s="148">
        <f t="shared" si="66"/>
        <v>0</v>
      </c>
      <c r="BF283" s="148">
        <f t="shared" si="67"/>
        <v>0</v>
      </c>
      <c r="BG283" s="148">
        <f t="shared" si="68"/>
        <v>0</v>
      </c>
      <c r="BH283" s="148">
        <f t="shared" si="69"/>
        <v>0</v>
      </c>
      <c r="BI283" s="148">
        <f t="shared" si="70"/>
        <v>0</v>
      </c>
      <c r="BJ283" s="13" t="s">
        <v>81</v>
      </c>
      <c r="BK283" s="148">
        <f t="shared" si="71"/>
        <v>0</v>
      </c>
      <c r="BL283" s="13" t="s">
        <v>191</v>
      </c>
      <c r="BM283" s="147" t="s">
        <v>1528</v>
      </c>
    </row>
    <row r="284" spans="2:65" s="1" customFormat="1" ht="24.2" customHeight="1" x14ac:dyDescent="0.2">
      <c r="B284" s="135"/>
      <c r="C284" s="136" t="s">
        <v>1529</v>
      </c>
      <c r="D284" s="136" t="s">
        <v>164</v>
      </c>
      <c r="E284" s="137" t="s">
        <v>2759</v>
      </c>
      <c r="F284" s="138" t="s">
        <v>2760</v>
      </c>
      <c r="G284" s="139" t="s">
        <v>313</v>
      </c>
      <c r="H284" s="140">
        <v>26.02</v>
      </c>
      <c r="I284" s="141"/>
      <c r="J284" s="141"/>
      <c r="K284" s="142"/>
      <c r="L284" s="25"/>
      <c r="M284" s="143" t="s">
        <v>1</v>
      </c>
      <c r="N284" s="144" t="s">
        <v>34</v>
      </c>
      <c r="O284" s="145">
        <v>0</v>
      </c>
      <c r="P284" s="145">
        <f t="shared" si="63"/>
        <v>0</v>
      </c>
      <c r="Q284" s="145">
        <v>0</v>
      </c>
      <c r="R284" s="145">
        <f t="shared" si="64"/>
        <v>0</v>
      </c>
      <c r="S284" s="145">
        <v>0</v>
      </c>
      <c r="T284" s="146">
        <f t="shared" si="65"/>
        <v>0</v>
      </c>
      <c r="AR284" s="147" t="s">
        <v>191</v>
      </c>
      <c r="AT284" s="147" t="s">
        <v>164</v>
      </c>
      <c r="AU284" s="147" t="s">
        <v>81</v>
      </c>
      <c r="AY284" s="13" t="s">
        <v>162</v>
      </c>
      <c r="BE284" s="148">
        <f t="shared" si="66"/>
        <v>0</v>
      </c>
      <c r="BF284" s="148">
        <f t="shared" si="67"/>
        <v>0</v>
      </c>
      <c r="BG284" s="148">
        <f t="shared" si="68"/>
        <v>0</v>
      </c>
      <c r="BH284" s="148">
        <f t="shared" si="69"/>
        <v>0</v>
      </c>
      <c r="BI284" s="148">
        <f t="shared" si="70"/>
        <v>0</v>
      </c>
      <c r="BJ284" s="13" t="s">
        <v>81</v>
      </c>
      <c r="BK284" s="148">
        <f t="shared" si="71"/>
        <v>0</v>
      </c>
      <c r="BL284" s="13" t="s">
        <v>191</v>
      </c>
      <c r="BM284" s="147" t="s">
        <v>1532</v>
      </c>
    </row>
    <row r="285" spans="2:65" s="1" customFormat="1" ht="37.700000000000003" customHeight="1" x14ac:dyDescent="0.2">
      <c r="B285" s="135"/>
      <c r="C285" s="149" t="s">
        <v>593</v>
      </c>
      <c r="D285" s="149" t="s">
        <v>268</v>
      </c>
      <c r="E285" s="150" t="s">
        <v>2761</v>
      </c>
      <c r="F285" s="151" t="s">
        <v>2762</v>
      </c>
      <c r="G285" s="152" t="s">
        <v>301</v>
      </c>
      <c r="H285" s="153">
        <v>0.03</v>
      </c>
      <c r="I285" s="154"/>
      <c r="J285" s="154"/>
      <c r="K285" s="155"/>
      <c r="L285" s="156"/>
      <c r="M285" s="157" t="s">
        <v>1</v>
      </c>
      <c r="N285" s="158" t="s">
        <v>34</v>
      </c>
      <c r="O285" s="145">
        <v>0</v>
      </c>
      <c r="P285" s="145">
        <f t="shared" si="63"/>
        <v>0</v>
      </c>
      <c r="Q285" s="145">
        <v>0</v>
      </c>
      <c r="R285" s="145">
        <f t="shared" si="64"/>
        <v>0</v>
      </c>
      <c r="S285" s="145">
        <v>0</v>
      </c>
      <c r="T285" s="146">
        <f t="shared" si="65"/>
        <v>0</v>
      </c>
      <c r="AR285" s="147" t="s">
        <v>219</v>
      </c>
      <c r="AT285" s="147" t="s">
        <v>268</v>
      </c>
      <c r="AU285" s="147" t="s">
        <v>81</v>
      </c>
      <c r="AY285" s="13" t="s">
        <v>162</v>
      </c>
      <c r="BE285" s="148">
        <f t="shared" si="66"/>
        <v>0</v>
      </c>
      <c r="BF285" s="148">
        <f t="shared" si="67"/>
        <v>0</v>
      </c>
      <c r="BG285" s="148">
        <f t="shared" si="68"/>
        <v>0</v>
      </c>
      <c r="BH285" s="148">
        <f t="shared" si="69"/>
        <v>0</v>
      </c>
      <c r="BI285" s="148">
        <f t="shared" si="70"/>
        <v>0</v>
      </c>
      <c r="BJ285" s="13" t="s">
        <v>81</v>
      </c>
      <c r="BK285" s="148">
        <f t="shared" si="71"/>
        <v>0</v>
      </c>
      <c r="BL285" s="13" t="s">
        <v>191</v>
      </c>
      <c r="BM285" s="147" t="s">
        <v>1535</v>
      </c>
    </row>
    <row r="286" spans="2:65" s="1" customFormat="1" ht="24.2" customHeight="1" x14ac:dyDescent="0.2">
      <c r="B286" s="135"/>
      <c r="C286" s="136" t="s">
        <v>1536</v>
      </c>
      <c r="D286" s="136" t="s">
        <v>164</v>
      </c>
      <c r="E286" s="137" t="s">
        <v>2763</v>
      </c>
      <c r="F286" s="138" t="s">
        <v>2764</v>
      </c>
      <c r="G286" s="139" t="s">
        <v>313</v>
      </c>
      <c r="H286" s="140">
        <v>650.54999999999995</v>
      </c>
      <c r="I286" s="141"/>
      <c r="J286" s="141"/>
      <c r="K286" s="142"/>
      <c r="L286" s="25"/>
      <c r="M286" s="143" t="s">
        <v>1</v>
      </c>
      <c r="N286" s="144" t="s">
        <v>34</v>
      </c>
      <c r="O286" s="145">
        <v>0</v>
      </c>
      <c r="P286" s="145">
        <f t="shared" si="63"/>
        <v>0</v>
      </c>
      <c r="Q286" s="145">
        <v>0</v>
      </c>
      <c r="R286" s="145">
        <f t="shared" si="64"/>
        <v>0</v>
      </c>
      <c r="S286" s="145">
        <v>0</v>
      </c>
      <c r="T286" s="146">
        <f t="shared" si="65"/>
        <v>0</v>
      </c>
      <c r="AR286" s="147" t="s">
        <v>191</v>
      </c>
      <c r="AT286" s="147" t="s">
        <v>164</v>
      </c>
      <c r="AU286" s="147" t="s">
        <v>81</v>
      </c>
      <c r="AY286" s="13" t="s">
        <v>162</v>
      </c>
      <c r="BE286" s="148">
        <f t="shared" si="66"/>
        <v>0</v>
      </c>
      <c r="BF286" s="148">
        <f t="shared" si="67"/>
        <v>0</v>
      </c>
      <c r="BG286" s="148">
        <f t="shared" si="68"/>
        <v>0</v>
      </c>
      <c r="BH286" s="148">
        <f t="shared" si="69"/>
        <v>0</v>
      </c>
      <c r="BI286" s="148">
        <f t="shared" si="70"/>
        <v>0</v>
      </c>
      <c r="BJ286" s="13" t="s">
        <v>81</v>
      </c>
      <c r="BK286" s="148">
        <f t="shared" si="71"/>
        <v>0</v>
      </c>
      <c r="BL286" s="13" t="s">
        <v>191</v>
      </c>
      <c r="BM286" s="147" t="s">
        <v>1539</v>
      </c>
    </row>
    <row r="287" spans="2:65" s="1" customFormat="1" ht="37.700000000000003" customHeight="1" x14ac:dyDescent="0.2">
      <c r="B287" s="135"/>
      <c r="C287" s="149" t="s">
        <v>596</v>
      </c>
      <c r="D287" s="149" t="s">
        <v>268</v>
      </c>
      <c r="E287" s="150" t="s">
        <v>2765</v>
      </c>
      <c r="F287" s="151" t="s">
        <v>2766</v>
      </c>
      <c r="G287" s="152" t="s">
        <v>266</v>
      </c>
      <c r="H287" s="153">
        <v>3</v>
      </c>
      <c r="I287" s="154"/>
      <c r="J287" s="154"/>
      <c r="K287" s="155"/>
      <c r="L287" s="156"/>
      <c r="M287" s="157" t="s">
        <v>1</v>
      </c>
      <c r="N287" s="158" t="s">
        <v>34</v>
      </c>
      <c r="O287" s="145">
        <v>0</v>
      </c>
      <c r="P287" s="145">
        <f t="shared" si="63"/>
        <v>0</v>
      </c>
      <c r="Q287" s="145">
        <v>0</v>
      </c>
      <c r="R287" s="145">
        <f t="shared" si="64"/>
        <v>0</v>
      </c>
      <c r="S287" s="145">
        <v>0</v>
      </c>
      <c r="T287" s="146">
        <f t="shared" si="65"/>
        <v>0</v>
      </c>
      <c r="AR287" s="147" t="s">
        <v>219</v>
      </c>
      <c r="AT287" s="147" t="s">
        <v>268</v>
      </c>
      <c r="AU287" s="147" t="s">
        <v>81</v>
      </c>
      <c r="AY287" s="13" t="s">
        <v>162</v>
      </c>
      <c r="BE287" s="148">
        <f t="shared" si="66"/>
        <v>0</v>
      </c>
      <c r="BF287" s="148">
        <f t="shared" si="67"/>
        <v>0</v>
      </c>
      <c r="BG287" s="148">
        <f t="shared" si="68"/>
        <v>0</v>
      </c>
      <c r="BH287" s="148">
        <f t="shared" si="69"/>
        <v>0</v>
      </c>
      <c r="BI287" s="148">
        <f t="shared" si="70"/>
        <v>0</v>
      </c>
      <c r="BJ287" s="13" t="s">
        <v>81</v>
      </c>
      <c r="BK287" s="148">
        <f t="shared" si="71"/>
        <v>0</v>
      </c>
      <c r="BL287" s="13" t="s">
        <v>191</v>
      </c>
      <c r="BM287" s="147" t="s">
        <v>1540</v>
      </c>
    </row>
    <row r="288" spans="2:65" s="1" customFormat="1" ht="24.2" customHeight="1" x14ac:dyDescent="0.2">
      <c r="B288" s="135"/>
      <c r="C288" s="136" t="s">
        <v>1541</v>
      </c>
      <c r="D288" s="136" t="s">
        <v>164</v>
      </c>
      <c r="E288" s="137" t="s">
        <v>723</v>
      </c>
      <c r="F288" s="138" t="s">
        <v>724</v>
      </c>
      <c r="G288" s="139" t="s">
        <v>301</v>
      </c>
      <c r="H288" s="140">
        <v>6.68</v>
      </c>
      <c r="I288" s="141"/>
      <c r="J288" s="141"/>
      <c r="K288" s="142"/>
      <c r="L288" s="25"/>
      <c r="M288" s="143" t="s">
        <v>1</v>
      </c>
      <c r="N288" s="144" t="s">
        <v>34</v>
      </c>
      <c r="O288" s="145">
        <v>0</v>
      </c>
      <c r="P288" s="145">
        <f t="shared" si="63"/>
        <v>0</v>
      </c>
      <c r="Q288" s="145">
        <v>0</v>
      </c>
      <c r="R288" s="145">
        <f t="shared" si="64"/>
        <v>0</v>
      </c>
      <c r="S288" s="145">
        <v>0</v>
      </c>
      <c r="T288" s="146">
        <f t="shared" si="65"/>
        <v>0</v>
      </c>
      <c r="AR288" s="147" t="s">
        <v>191</v>
      </c>
      <c r="AT288" s="147" t="s">
        <v>164</v>
      </c>
      <c r="AU288" s="147" t="s">
        <v>81</v>
      </c>
      <c r="AY288" s="13" t="s">
        <v>162</v>
      </c>
      <c r="BE288" s="148">
        <f t="shared" si="66"/>
        <v>0</v>
      </c>
      <c r="BF288" s="148">
        <f t="shared" si="67"/>
        <v>0</v>
      </c>
      <c r="BG288" s="148">
        <f t="shared" si="68"/>
        <v>0</v>
      </c>
      <c r="BH288" s="148">
        <f t="shared" si="69"/>
        <v>0</v>
      </c>
      <c r="BI288" s="148">
        <f t="shared" si="70"/>
        <v>0</v>
      </c>
      <c r="BJ288" s="13" t="s">
        <v>81</v>
      </c>
      <c r="BK288" s="148">
        <f t="shared" si="71"/>
        <v>0</v>
      </c>
      <c r="BL288" s="13" t="s">
        <v>191</v>
      </c>
      <c r="BM288" s="147" t="s">
        <v>1544</v>
      </c>
    </row>
    <row r="289" spans="2:65" s="11" customFormat="1" ht="22.7" customHeight="1" x14ac:dyDescent="0.2">
      <c r="B289" s="124"/>
      <c r="D289" s="125" t="s">
        <v>67</v>
      </c>
      <c r="E289" s="133" t="s">
        <v>1066</v>
      </c>
      <c r="F289" s="133" t="s">
        <v>1067</v>
      </c>
      <c r="J289" s="134"/>
      <c r="L289" s="124"/>
      <c r="M289" s="128"/>
      <c r="P289" s="129">
        <f>SUM(P290:P292)</f>
        <v>0</v>
      </c>
      <c r="R289" s="129">
        <f>SUM(R290:R292)</f>
        <v>0</v>
      </c>
      <c r="T289" s="130">
        <f>SUM(T290:T292)</f>
        <v>0</v>
      </c>
      <c r="AR289" s="125" t="s">
        <v>81</v>
      </c>
      <c r="AT289" s="131" t="s">
        <v>67</v>
      </c>
      <c r="AU289" s="131" t="s">
        <v>75</v>
      </c>
      <c r="AY289" s="125" t="s">
        <v>162</v>
      </c>
      <c r="BK289" s="132">
        <f>SUM(BK290:BK292)</f>
        <v>0</v>
      </c>
    </row>
    <row r="290" spans="2:65" s="1" customFormat="1" ht="16.5" customHeight="1" x14ac:dyDescent="0.2">
      <c r="B290" s="135"/>
      <c r="C290" s="136" t="s">
        <v>600</v>
      </c>
      <c r="D290" s="136" t="s">
        <v>164</v>
      </c>
      <c r="E290" s="137" t="s">
        <v>2767</v>
      </c>
      <c r="F290" s="138" t="s">
        <v>2768</v>
      </c>
      <c r="G290" s="139" t="s">
        <v>266</v>
      </c>
      <c r="H290" s="140">
        <v>10</v>
      </c>
      <c r="I290" s="141"/>
      <c r="J290" s="141"/>
      <c r="K290" s="142"/>
      <c r="L290" s="25"/>
      <c r="M290" s="143" t="s">
        <v>1</v>
      </c>
      <c r="N290" s="144" t="s">
        <v>34</v>
      </c>
      <c r="O290" s="145">
        <v>0</v>
      </c>
      <c r="P290" s="145">
        <f>O290*H290</f>
        <v>0</v>
      </c>
      <c r="Q290" s="145">
        <v>0</v>
      </c>
      <c r="R290" s="145">
        <f>Q290*H290</f>
        <v>0</v>
      </c>
      <c r="S290" s="145">
        <v>0</v>
      </c>
      <c r="T290" s="146">
        <f>S290*H290</f>
        <v>0</v>
      </c>
      <c r="AR290" s="147" t="s">
        <v>191</v>
      </c>
      <c r="AT290" s="147" t="s">
        <v>164</v>
      </c>
      <c r="AU290" s="147" t="s">
        <v>81</v>
      </c>
      <c r="AY290" s="13" t="s">
        <v>162</v>
      </c>
      <c r="BE290" s="148">
        <f>IF(N290="základná",J290,0)</f>
        <v>0</v>
      </c>
      <c r="BF290" s="148">
        <f>IF(N290="znížená",J290,0)</f>
        <v>0</v>
      </c>
      <c r="BG290" s="148">
        <f>IF(N290="zákl. prenesená",J290,0)</f>
        <v>0</v>
      </c>
      <c r="BH290" s="148">
        <f>IF(N290="zníž. prenesená",J290,0)</f>
        <v>0</v>
      </c>
      <c r="BI290" s="148">
        <f>IF(N290="nulová",J290,0)</f>
        <v>0</v>
      </c>
      <c r="BJ290" s="13" t="s">
        <v>81</v>
      </c>
      <c r="BK290" s="148">
        <f>ROUND(I290*H290,2)</f>
        <v>0</v>
      </c>
      <c r="BL290" s="13" t="s">
        <v>191</v>
      </c>
      <c r="BM290" s="147" t="s">
        <v>1547</v>
      </c>
    </row>
    <row r="291" spans="2:65" s="1" customFormat="1" ht="37.700000000000003" customHeight="1" x14ac:dyDescent="0.2">
      <c r="B291" s="135"/>
      <c r="C291" s="149" t="s">
        <v>1548</v>
      </c>
      <c r="D291" s="149" t="s">
        <v>268</v>
      </c>
      <c r="E291" s="150" t="s">
        <v>2769</v>
      </c>
      <c r="F291" s="151" t="s">
        <v>2770</v>
      </c>
      <c r="G291" s="152" t="s">
        <v>266</v>
      </c>
      <c r="H291" s="153">
        <v>10</v>
      </c>
      <c r="I291" s="154"/>
      <c r="J291" s="154"/>
      <c r="K291" s="155"/>
      <c r="L291" s="156"/>
      <c r="M291" s="157" t="s">
        <v>1</v>
      </c>
      <c r="N291" s="158" t="s">
        <v>34</v>
      </c>
      <c r="O291" s="145">
        <v>0</v>
      </c>
      <c r="P291" s="145">
        <f>O291*H291</f>
        <v>0</v>
      </c>
      <c r="Q291" s="145">
        <v>0</v>
      </c>
      <c r="R291" s="145">
        <f>Q291*H291</f>
        <v>0</v>
      </c>
      <c r="S291" s="145">
        <v>0</v>
      </c>
      <c r="T291" s="146">
        <f>S291*H291</f>
        <v>0</v>
      </c>
      <c r="AR291" s="147" t="s">
        <v>219</v>
      </c>
      <c r="AT291" s="147" t="s">
        <v>268</v>
      </c>
      <c r="AU291" s="147" t="s">
        <v>81</v>
      </c>
      <c r="AY291" s="13" t="s">
        <v>162</v>
      </c>
      <c r="BE291" s="148">
        <f>IF(N291="základná",J291,0)</f>
        <v>0</v>
      </c>
      <c r="BF291" s="148">
        <f>IF(N291="znížená",J291,0)</f>
        <v>0</v>
      </c>
      <c r="BG291" s="148">
        <f>IF(N291="zákl. prenesená",J291,0)</f>
        <v>0</v>
      </c>
      <c r="BH291" s="148">
        <f>IF(N291="zníž. prenesená",J291,0)</f>
        <v>0</v>
      </c>
      <c r="BI291" s="148">
        <f>IF(N291="nulová",J291,0)</f>
        <v>0</v>
      </c>
      <c r="BJ291" s="13" t="s">
        <v>81</v>
      </c>
      <c r="BK291" s="148">
        <f>ROUND(I291*H291,2)</f>
        <v>0</v>
      </c>
      <c r="BL291" s="13" t="s">
        <v>191</v>
      </c>
      <c r="BM291" s="147" t="s">
        <v>1550</v>
      </c>
    </row>
    <row r="292" spans="2:65" s="1" customFormat="1" ht="33" customHeight="1" x14ac:dyDescent="0.2">
      <c r="B292" s="135"/>
      <c r="C292" s="136" t="s">
        <v>603</v>
      </c>
      <c r="D292" s="136" t="s">
        <v>164</v>
      </c>
      <c r="E292" s="137" t="s">
        <v>1094</v>
      </c>
      <c r="F292" s="138" t="s">
        <v>1095</v>
      </c>
      <c r="G292" s="139" t="s">
        <v>1096</v>
      </c>
      <c r="H292" s="140">
        <v>50</v>
      </c>
      <c r="I292" s="141"/>
      <c r="J292" s="141"/>
      <c r="K292" s="142"/>
      <c r="L292" s="25"/>
      <c r="M292" s="143" t="s">
        <v>1</v>
      </c>
      <c r="N292" s="144" t="s">
        <v>34</v>
      </c>
      <c r="O292" s="145">
        <v>0</v>
      </c>
      <c r="P292" s="145">
        <f>O292*H292</f>
        <v>0</v>
      </c>
      <c r="Q292" s="145">
        <v>0</v>
      </c>
      <c r="R292" s="145">
        <f>Q292*H292</f>
        <v>0</v>
      </c>
      <c r="S292" s="145">
        <v>0</v>
      </c>
      <c r="T292" s="146">
        <f>S292*H292</f>
        <v>0</v>
      </c>
      <c r="AR292" s="147" t="s">
        <v>191</v>
      </c>
      <c r="AT292" s="147" t="s">
        <v>164</v>
      </c>
      <c r="AU292" s="147" t="s">
        <v>81</v>
      </c>
      <c r="AY292" s="13" t="s">
        <v>162</v>
      </c>
      <c r="BE292" s="148">
        <f>IF(N292="základná",J292,0)</f>
        <v>0</v>
      </c>
      <c r="BF292" s="148">
        <f>IF(N292="znížená",J292,0)</f>
        <v>0</v>
      </c>
      <c r="BG292" s="148">
        <f>IF(N292="zákl. prenesená",J292,0)</f>
        <v>0</v>
      </c>
      <c r="BH292" s="148">
        <f>IF(N292="zníž. prenesená",J292,0)</f>
        <v>0</v>
      </c>
      <c r="BI292" s="148">
        <f>IF(N292="nulová",J292,0)</f>
        <v>0</v>
      </c>
      <c r="BJ292" s="13" t="s">
        <v>81</v>
      </c>
      <c r="BK292" s="148">
        <f>ROUND(I292*H292,2)</f>
        <v>0</v>
      </c>
      <c r="BL292" s="13" t="s">
        <v>191</v>
      </c>
      <c r="BM292" s="147" t="s">
        <v>1132</v>
      </c>
    </row>
    <row r="293" spans="2:65" s="11" customFormat="1" ht="22.7" customHeight="1" x14ac:dyDescent="0.2">
      <c r="B293" s="124"/>
      <c r="D293" s="125" t="s">
        <v>67</v>
      </c>
      <c r="E293" s="133" t="s">
        <v>1098</v>
      </c>
      <c r="F293" s="133" t="s">
        <v>1099</v>
      </c>
      <c r="J293" s="134"/>
      <c r="L293" s="124"/>
      <c r="M293" s="128"/>
      <c r="P293" s="129">
        <f>SUM(P294:P296)</f>
        <v>0</v>
      </c>
      <c r="R293" s="129">
        <f>SUM(R294:R296)</f>
        <v>0</v>
      </c>
      <c r="T293" s="130">
        <f>SUM(T294:T296)</f>
        <v>0</v>
      </c>
      <c r="AR293" s="125" t="s">
        <v>81</v>
      </c>
      <c r="AT293" s="131" t="s">
        <v>67</v>
      </c>
      <c r="AU293" s="131" t="s">
        <v>75</v>
      </c>
      <c r="AY293" s="125" t="s">
        <v>162</v>
      </c>
      <c r="BK293" s="132">
        <f>SUM(BK294:BK296)</f>
        <v>0</v>
      </c>
    </row>
    <row r="294" spans="2:65" s="1" customFormat="1" ht="37.700000000000003" customHeight="1" x14ac:dyDescent="0.2">
      <c r="B294" s="135"/>
      <c r="C294" s="136" t="s">
        <v>1553</v>
      </c>
      <c r="D294" s="136" t="s">
        <v>164</v>
      </c>
      <c r="E294" s="137" t="s">
        <v>2771</v>
      </c>
      <c r="F294" s="138" t="s">
        <v>2772</v>
      </c>
      <c r="G294" s="139" t="s">
        <v>167</v>
      </c>
      <c r="H294" s="140">
        <v>297.49</v>
      </c>
      <c r="I294" s="141"/>
      <c r="J294" s="141"/>
      <c r="K294" s="142"/>
      <c r="L294" s="25"/>
      <c r="M294" s="143" t="s">
        <v>1</v>
      </c>
      <c r="N294" s="144" t="s">
        <v>34</v>
      </c>
      <c r="O294" s="145">
        <v>0</v>
      </c>
      <c r="P294" s="145">
        <f>O294*H294</f>
        <v>0</v>
      </c>
      <c r="Q294" s="145">
        <v>0</v>
      </c>
      <c r="R294" s="145">
        <f>Q294*H294</f>
        <v>0</v>
      </c>
      <c r="S294" s="145">
        <v>0</v>
      </c>
      <c r="T294" s="146">
        <f>S294*H294</f>
        <v>0</v>
      </c>
      <c r="AR294" s="147" t="s">
        <v>191</v>
      </c>
      <c r="AT294" s="147" t="s">
        <v>164</v>
      </c>
      <c r="AU294" s="147" t="s">
        <v>81</v>
      </c>
      <c r="AY294" s="13" t="s">
        <v>162</v>
      </c>
      <c r="BE294" s="148">
        <f>IF(N294="základná",J294,0)</f>
        <v>0</v>
      </c>
      <c r="BF294" s="148">
        <f>IF(N294="znížená",J294,0)</f>
        <v>0</v>
      </c>
      <c r="BG294" s="148">
        <f>IF(N294="zákl. prenesená",J294,0)</f>
        <v>0</v>
      </c>
      <c r="BH294" s="148">
        <f>IF(N294="zníž. prenesená",J294,0)</f>
        <v>0</v>
      </c>
      <c r="BI294" s="148">
        <f>IF(N294="nulová",J294,0)</f>
        <v>0</v>
      </c>
      <c r="BJ294" s="13" t="s">
        <v>81</v>
      </c>
      <c r="BK294" s="148">
        <f>ROUND(I294*H294,2)</f>
        <v>0</v>
      </c>
      <c r="BL294" s="13" t="s">
        <v>191</v>
      </c>
      <c r="BM294" s="147" t="s">
        <v>1556</v>
      </c>
    </row>
    <row r="295" spans="2:65" s="1" customFormat="1" ht="24.2" customHeight="1" x14ac:dyDescent="0.2">
      <c r="B295" s="135"/>
      <c r="C295" s="149" t="s">
        <v>607</v>
      </c>
      <c r="D295" s="149" t="s">
        <v>268</v>
      </c>
      <c r="E295" s="150" t="s">
        <v>2773</v>
      </c>
      <c r="F295" s="151" t="s">
        <v>2774</v>
      </c>
      <c r="G295" s="152" t="s">
        <v>167</v>
      </c>
      <c r="H295" s="153">
        <v>303.44</v>
      </c>
      <c r="I295" s="154"/>
      <c r="J295" s="154"/>
      <c r="K295" s="155"/>
      <c r="L295" s="156"/>
      <c r="M295" s="157" t="s">
        <v>1</v>
      </c>
      <c r="N295" s="158" t="s">
        <v>34</v>
      </c>
      <c r="O295" s="145">
        <v>0</v>
      </c>
      <c r="P295" s="145">
        <f>O295*H295</f>
        <v>0</v>
      </c>
      <c r="Q295" s="145">
        <v>0</v>
      </c>
      <c r="R295" s="145">
        <f>Q295*H295</f>
        <v>0</v>
      </c>
      <c r="S295" s="145">
        <v>0</v>
      </c>
      <c r="T295" s="146">
        <f>S295*H295</f>
        <v>0</v>
      </c>
      <c r="AR295" s="147" t="s">
        <v>219</v>
      </c>
      <c r="AT295" s="147" t="s">
        <v>268</v>
      </c>
      <c r="AU295" s="147" t="s">
        <v>81</v>
      </c>
      <c r="AY295" s="13" t="s">
        <v>162</v>
      </c>
      <c r="BE295" s="148">
        <f>IF(N295="základná",J295,0)</f>
        <v>0</v>
      </c>
      <c r="BF295" s="148">
        <f>IF(N295="znížená",J295,0)</f>
        <v>0</v>
      </c>
      <c r="BG295" s="148">
        <f>IF(N295="zákl. prenesená",J295,0)</f>
        <v>0</v>
      </c>
      <c r="BH295" s="148">
        <f>IF(N295="zníž. prenesená",J295,0)</f>
        <v>0</v>
      </c>
      <c r="BI295" s="148">
        <f>IF(N295="nulová",J295,0)</f>
        <v>0</v>
      </c>
      <c r="BJ295" s="13" t="s">
        <v>81</v>
      </c>
      <c r="BK295" s="148">
        <f>ROUND(I295*H295,2)</f>
        <v>0</v>
      </c>
      <c r="BL295" s="13" t="s">
        <v>191</v>
      </c>
      <c r="BM295" s="147" t="s">
        <v>1559</v>
      </c>
    </row>
    <row r="296" spans="2:65" s="1" customFormat="1" ht="24.2" customHeight="1" x14ac:dyDescent="0.2">
      <c r="B296" s="135"/>
      <c r="C296" s="136" t="s">
        <v>1560</v>
      </c>
      <c r="D296" s="136" t="s">
        <v>164</v>
      </c>
      <c r="E296" s="137" t="s">
        <v>2775</v>
      </c>
      <c r="F296" s="138" t="s">
        <v>2776</v>
      </c>
      <c r="G296" s="139" t="s">
        <v>301</v>
      </c>
      <c r="H296" s="140">
        <v>8.2899999999999991</v>
      </c>
      <c r="I296" s="141"/>
      <c r="J296" s="141"/>
      <c r="K296" s="142"/>
      <c r="L296" s="25"/>
      <c r="M296" s="143" t="s">
        <v>1</v>
      </c>
      <c r="N296" s="144" t="s">
        <v>34</v>
      </c>
      <c r="O296" s="145">
        <v>0</v>
      </c>
      <c r="P296" s="145">
        <f>O296*H296</f>
        <v>0</v>
      </c>
      <c r="Q296" s="145">
        <v>0</v>
      </c>
      <c r="R296" s="145">
        <f>Q296*H296</f>
        <v>0</v>
      </c>
      <c r="S296" s="145">
        <v>0</v>
      </c>
      <c r="T296" s="146">
        <f>S296*H296</f>
        <v>0</v>
      </c>
      <c r="AR296" s="147" t="s">
        <v>191</v>
      </c>
      <c r="AT296" s="147" t="s">
        <v>164</v>
      </c>
      <c r="AU296" s="147" t="s">
        <v>81</v>
      </c>
      <c r="AY296" s="13" t="s">
        <v>162</v>
      </c>
      <c r="BE296" s="148">
        <f>IF(N296="základná",J296,0)</f>
        <v>0</v>
      </c>
      <c r="BF296" s="148">
        <f>IF(N296="znížená",J296,0)</f>
        <v>0</v>
      </c>
      <c r="BG296" s="148">
        <f>IF(N296="zákl. prenesená",J296,0)</f>
        <v>0</v>
      </c>
      <c r="BH296" s="148">
        <f>IF(N296="zníž. prenesená",J296,0)</f>
        <v>0</v>
      </c>
      <c r="BI296" s="148">
        <f>IF(N296="nulová",J296,0)</f>
        <v>0</v>
      </c>
      <c r="BJ296" s="13" t="s">
        <v>81</v>
      </c>
      <c r="BK296" s="148">
        <f>ROUND(I296*H296,2)</f>
        <v>0</v>
      </c>
      <c r="BL296" s="13" t="s">
        <v>191</v>
      </c>
      <c r="BM296" s="147" t="s">
        <v>1563</v>
      </c>
    </row>
    <row r="297" spans="2:65" s="11" customFormat="1" ht="22.7" customHeight="1" x14ac:dyDescent="0.2">
      <c r="B297" s="124"/>
      <c r="D297" s="125" t="s">
        <v>67</v>
      </c>
      <c r="E297" s="133" t="s">
        <v>2521</v>
      </c>
      <c r="F297" s="133" t="s">
        <v>2522</v>
      </c>
      <c r="J297" s="134"/>
      <c r="L297" s="124"/>
      <c r="M297" s="128"/>
      <c r="P297" s="129">
        <f>SUM(P298:P304)</f>
        <v>0</v>
      </c>
      <c r="R297" s="129">
        <f>SUM(R298:R304)</f>
        <v>0</v>
      </c>
      <c r="T297" s="130">
        <f>SUM(T298:T304)</f>
        <v>0</v>
      </c>
      <c r="AR297" s="125" t="s">
        <v>81</v>
      </c>
      <c r="AT297" s="131" t="s">
        <v>67</v>
      </c>
      <c r="AU297" s="131" t="s">
        <v>75</v>
      </c>
      <c r="AY297" s="125" t="s">
        <v>162</v>
      </c>
      <c r="BK297" s="132">
        <f>SUM(BK298:BK304)</f>
        <v>0</v>
      </c>
    </row>
    <row r="298" spans="2:65" s="1" customFormat="1" ht="21.75" customHeight="1" x14ac:dyDescent="0.2">
      <c r="B298" s="135"/>
      <c r="C298" s="136" t="s">
        <v>610</v>
      </c>
      <c r="D298" s="136" t="s">
        <v>164</v>
      </c>
      <c r="E298" s="137" t="s">
        <v>2777</v>
      </c>
      <c r="F298" s="138" t="s">
        <v>2778</v>
      </c>
      <c r="G298" s="139" t="s">
        <v>218</v>
      </c>
      <c r="H298" s="140">
        <v>517.77</v>
      </c>
      <c r="I298" s="141"/>
      <c r="J298" s="141"/>
      <c r="K298" s="142"/>
      <c r="L298" s="25"/>
      <c r="M298" s="143" t="s">
        <v>1</v>
      </c>
      <c r="N298" s="144" t="s">
        <v>34</v>
      </c>
      <c r="O298" s="145">
        <v>0</v>
      </c>
      <c r="P298" s="145">
        <f t="shared" ref="P298:P304" si="72">O298*H298</f>
        <v>0</v>
      </c>
      <c r="Q298" s="145">
        <v>0</v>
      </c>
      <c r="R298" s="145">
        <f t="shared" ref="R298:R304" si="73">Q298*H298</f>
        <v>0</v>
      </c>
      <c r="S298" s="145">
        <v>0</v>
      </c>
      <c r="T298" s="146">
        <f t="shared" ref="T298:T304" si="74">S298*H298</f>
        <v>0</v>
      </c>
      <c r="AR298" s="147" t="s">
        <v>191</v>
      </c>
      <c r="AT298" s="147" t="s">
        <v>164</v>
      </c>
      <c r="AU298" s="147" t="s">
        <v>81</v>
      </c>
      <c r="AY298" s="13" t="s">
        <v>162</v>
      </c>
      <c r="BE298" s="148">
        <f t="shared" ref="BE298:BE304" si="75">IF(N298="základná",J298,0)</f>
        <v>0</v>
      </c>
      <c r="BF298" s="148">
        <f t="shared" ref="BF298:BF304" si="76">IF(N298="znížená",J298,0)</f>
        <v>0</v>
      </c>
      <c r="BG298" s="148">
        <f t="shared" ref="BG298:BG304" si="77">IF(N298="zákl. prenesená",J298,0)</f>
        <v>0</v>
      </c>
      <c r="BH298" s="148">
        <f t="shared" ref="BH298:BH304" si="78">IF(N298="zníž. prenesená",J298,0)</f>
        <v>0</v>
      </c>
      <c r="BI298" s="148">
        <f t="shared" ref="BI298:BI304" si="79">IF(N298="nulová",J298,0)</f>
        <v>0</v>
      </c>
      <c r="BJ298" s="13" t="s">
        <v>81</v>
      </c>
      <c r="BK298" s="148">
        <f t="shared" ref="BK298:BK304" si="80">ROUND(I298*H298,2)</f>
        <v>0</v>
      </c>
      <c r="BL298" s="13" t="s">
        <v>191</v>
      </c>
      <c r="BM298" s="147" t="s">
        <v>1568</v>
      </c>
    </row>
    <row r="299" spans="2:65" s="1" customFormat="1" ht="24.2" customHeight="1" x14ac:dyDescent="0.2">
      <c r="B299" s="135"/>
      <c r="C299" s="149" t="s">
        <v>1569</v>
      </c>
      <c r="D299" s="149" t="s">
        <v>268</v>
      </c>
      <c r="E299" s="150" t="s">
        <v>2779</v>
      </c>
      <c r="F299" s="151" t="s">
        <v>2780</v>
      </c>
      <c r="G299" s="152" t="s">
        <v>218</v>
      </c>
      <c r="H299" s="153">
        <v>522.95000000000005</v>
      </c>
      <c r="I299" s="154"/>
      <c r="J299" s="154"/>
      <c r="K299" s="155"/>
      <c r="L299" s="156"/>
      <c r="M299" s="157" t="s">
        <v>1</v>
      </c>
      <c r="N299" s="158" t="s">
        <v>34</v>
      </c>
      <c r="O299" s="145">
        <v>0</v>
      </c>
      <c r="P299" s="145">
        <f t="shared" si="72"/>
        <v>0</v>
      </c>
      <c r="Q299" s="145">
        <v>0</v>
      </c>
      <c r="R299" s="145">
        <f t="shared" si="73"/>
        <v>0</v>
      </c>
      <c r="S299" s="145">
        <v>0</v>
      </c>
      <c r="T299" s="146">
        <f t="shared" si="74"/>
        <v>0</v>
      </c>
      <c r="AR299" s="147" t="s">
        <v>219</v>
      </c>
      <c r="AT299" s="147" t="s">
        <v>268</v>
      </c>
      <c r="AU299" s="147" t="s">
        <v>81</v>
      </c>
      <c r="AY299" s="13" t="s">
        <v>162</v>
      </c>
      <c r="BE299" s="148">
        <f t="shared" si="75"/>
        <v>0</v>
      </c>
      <c r="BF299" s="148">
        <f t="shared" si="76"/>
        <v>0</v>
      </c>
      <c r="BG299" s="148">
        <f t="shared" si="77"/>
        <v>0</v>
      </c>
      <c r="BH299" s="148">
        <f t="shared" si="78"/>
        <v>0</v>
      </c>
      <c r="BI299" s="148">
        <f t="shared" si="79"/>
        <v>0</v>
      </c>
      <c r="BJ299" s="13" t="s">
        <v>81</v>
      </c>
      <c r="BK299" s="148">
        <f t="shared" si="80"/>
        <v>0</v>
      </c>
      <c r="BL299" s="13" t="s">
        <v>191</v>
      </c>
      <c r="BM299" s="147" t="s">
        <v>1572</v>
      </c>
    </row>
    <row r="300" spans="2:65" s="1" customFormat="1" ht="24.2" customHeight="1" x14ac:dyDescent="0.2">
      <c r="B300" s="135"/>
      <c r="C300" s="136" t="s">
        <v>614</v>
      </c>
      <c r="D300" s="136" t="s">
        <v>164</v>
      </c>
      <c r="E300" s="137" t="s">
        <v>2781</v>
      </c>
      <c r="F300" s="138" t="s">
        <v>2782</v>
      </c>
      <c r="G300" s="139" t="s">
        <v>167</v>
      </c>
      <c r="H300" s="140">
        <v>612.01</v>
      </c>
      <c r="I300" s="141"/>
      <c r="J300" s="141"/>
      <c r="K300" s="142"/>
      <c r="L300" s="25"/>
      <c r="M300" s="143" t="s">
        <v>1</v>
      </c>
      <c r="N300" s="144" t="s">
        <v>34</v>
      </c>
      <c r="O300" s="145">
        <v>0</v>
      </c>
      <c r="P300" s="145">
        <f t="shared" si="72"/>
        <v>0</v>
      </c>
      <c r="Q300" s="145">
        <v>0</v>
      </c>
      <c r="R300" s="145">
        <f t="shared" si="73"/>
        <v>0</v>
      </c>
      <c r="S300" s="145">
        <v>0</v>
      </c>
      <c r="T300" s="146">
        <f t="shared" si="74"/>
        <v>0</v>
      </c>
      <c r="AR300" s="147" t="s">
        <v>191</v>
      </c>
      <c r="AT300" s="147" t="s">
        <v>164</v>
      </c>
      <c r="AU300" s="147" t="s">
        <v>81</v>
      </c>
      <c r="AY300" s="13" t="s">
        <v>162</v>
      </c>
      <c r="BE300" s="148">
        <f t="shared" si="75"/>
        <v>0</v>
      </c>
      <c r="BF300" s="148">
        <f t="shared" si="76"/>
        <v>0</v>
      </c>
      <c r="BG300" s="148">
        <f t="shared" si="77"/>
        <v>0</v>
      </c>
      <c r="BH300" s="148">
        <f t="shared" si="78"/>
        <v>0</v>
      </c>
      <c r="BI300" s="148">
        <f t="shared" si="79"/>
        <v>0</v>
      </c>
      <c r="BJ300" s="13" t="s">
        <v>81</v>
      </c>
      <c r="BK300" s="148">
        <f t="shared" si="80"/>
        <v>0</v>
      </c>
      <c r="BL300" s="13" t="s">
        <v>191</v>
      </c>
      <c r="BM300" s="147" t="s">
        <v>1575</v>
      </c>
    </row>
    <row r="301" spans="2:65" s="1" customFormat="1" ht="37.700000000000003" customHeight="1" x14ac:dyDescent="0.2">
      <c r="B301" s="135"/>
      <c r="C301" s="149" t="s">
        <v>1576</v>
      </c>
      <c r="D301" s="149" t="s">
        <v>268</v>
      </c>
      <c r="E301" s="150" t="s">
        <v>2783</v>
      </c>
      <c r="F301" s="151" t="s">
        <v>2784</v>
      </c>
      <c r="G301" s="152" t="s">
        <v>167</v>
      </c>
      <c r="H301" s="153">
        <v>630.37</v>
      </c>
      <c r="I301" s="154"/>
      <c r="J301" s="154"/>
      <c r="K301" s="155"/>
      <c r="L301" s="156"/>
      <c r="M301" s="157" t="s">
        <v>1</v>
      </c>
      <c r="N301" s="158" t="s">
        <v>34</v>
      </c>
      <c r="O301" s="145">
        <v>0</v>
      </c>
      <c r="P301" s="145">
        <f t="shared" si="72"/>
        <v>0</v>
      </c>
      <c r="Q301" s="145">
        <v>0</v>
      </c>
      <c r="R301" s="145">
        <f t="shared" si="73"/>
        <v>0</v>
      </c>
      <c r="S301" s="145">
        <v>0</v>
      </c>
      <c r="T301" s="146">
        <f t="shared" si="74"/>
        <v>0</v>
      </c>
      <c r="AR301" s="147" t="s">
        <v>219</v>
      </c>
      <c r="AT301" s="147" t="s">
        <v>268</v>
      </c>
      <c r="AU301" s="147" t="s">
        <v>81</v>
      </c>
      <c r="AY301" s="13" t="s">
        <v>162</v>
      </c>
      <c r="BE301" s="148">
        <f t="shared" si="75"/>
        <v>0</v>
      </c>
      <c r="BF301" s="148">
        <f t="shared" si="76"/>
        <v>0</v>
      </c>
      <c r="BG301" s="148">
        <f t="shared" si="77"/>
        <v>0</v>
      </c>
      <c r="BH301" s="148">
        <f t="shared" si="78"/>
        <v>0</v>
      </c>
      <c r="BI301" s="148">
        <f t="shared" si="79"/>
        <v>0</v>
      </c>
      <c r="BJ301" s="13" t="s">
        <v>81</v>
      </c>
      <c r="BK301" s="148">
        <f t="shared" si="80"/>
        <v>0</v>
      </c>
      <c r="BL301" s="13" t="s">
        <v>191</v>
      </c>
      <c r="BM301" s="147" t="s">
        <v>1579</v>
      </c>
    </row>
    <row r="302" spans="2:65" s="1" customFormat="1" ht="21.75" customHeight="1" x14ac:dyDescent="0.2">
      <c r="B302" s="135"/>
      <c r="C302" s="136" t="s">
        <v>617</v>
      </c>
      <c r="D302" s="136" t="s">
        <v>164</v>
      </c>
      <c r="E302" s="137" t="s">
        <v>2785</v>
      </c>
      <c r="F302" s="138" t="s">
        <v>2786</v>
      </c>
      <c r="G302" s="139" t="s">
        <v>167</v>
      </c>
      <c r="H302" s="140">
        <v>1705.74</v>
      </c>
      <c r="I302" s="141"/>
      <c r="J302" s="141"/>
      <c r="K302" s="142"/>
      <c r="L302" s="25"/>
      <c r="M302" s="143" t="s">
        <v>1</v>
      </c>
      <c r="N302" s="144" t="s">
        <v>34</v>
      </c>
      <c r="O302" s="145">
        <v>0</v>
      </c>
      <c r="P302" s="145">
        <f t="shared" si="72"/>
        <v>0</v>
      </c>
      <c r="Q302" s="145">
        <v>0</v>
      </c>
      <c r="R302" s="145">
        <f t="shared" si="73"/>
        <v>0</v>
      </c>
      <c r="S302" s="145">
        <v>0</v>
      </c>
      <c r="T302" s="146">
        <f t="shared" si="74"/>
        <v>0</v>
      </c>
      <c r="AR302" s="147" t="s">
        <v>191</v>
      </c>
      <c r="AT302" s="147" t="s">
        <v>164</v>
      </c>
      <c r="AU302" s="147" t="s">
        <v>81</v>
      </c>
      <c r="AY302" s="13" t="s">
        <v>162</v>
      </c>
      <c r="BE302" s="148">
        <f t="shared" si="75"/>
        <v>0</v>
      </c>
      <c r="BF302" s="148">
        <f t="shared" si="76"/>
        <v>0</v>
      </c>
      <c r="BG302" s="148">
        <f t="shared" si="77"/>
        <v>0</v>
      </c>
      <c r="BH302" s="148">
        <f t="shared" si="78"/>
        <v>0</v>
      </c>
      <c r="BI302" s="148">
        <f t="shared" si="79"/>
        <v>0</v>
      </c>
      <c r="BJ302" s="13" t="s">
        <v>81</v>
      </c>
      <c r="BK302" s="148">
        <f t="shared" si="80"/>
        <v>0</v>
      </c>
      <c r="BL302" s="13" t="s">
        <v>191</v>
      </c>
      <c r="BM302" s="147" t="s">
        <v>1582</v>
      </c>
    </row>
    <row r="303" spans="2:65" s="1" customFormat="1" ht="24.2" customHeight="1" x14ac:dyDescent="0.2">
      <c r="B303" s="135"/>
      <c r="C303" s="136" t="s">
        <v>1583</v>
      </c>
      <c r="D303" s="136" t="s">
        <v>164</v>
      </c>
      <c r="E303" s="137" t="s">
        <v>2787</v>
      </c>
      <c r="F303" s="138" t="s">
        <v>2788</v>
      </c>
      <c r="G303" s="139" t="s">
        <v>167</v>
      </c>
      <c r="H303" s="140">
        <v>1705.74</v>
      </c>
      <c r="I303" s="141"/>
      <c r="J303" s="141"/>
      <c r="K303" s="142"/>
      <c r="L303" s="25"/>
      <c r="M303" s="143" t="s">
        <v>1</v>
      </c>
      <c r="N303" s="144" t="s">
        <v>34</v>
      </c>
      <c r="O303" s="145">
        <v>0</v>
      </c>
      <c r="P303" s="145">
        <f t="shared" si="72"/>
        <v>0</v>
      </c>
      <c r="Q303" s="145">
        <v>0</v>
      </c>
      <c r="R303" s="145">
        <f t="shared" si="73"/>
        <v>0</v>
      </c>
      <c r="S303" s="145">
        <v>0</v>
      </c>
      <c r="T303" s="146">
        <f t="shared" si="74"/>
        <v>0</v>
      </c>
      <c r="AR303" s="147" t="s">
        <v>191</v>
      </c>
      <c r="AT303" s="147" t="s">
        <v>164</v>
      </c>
      <c r="AU303" s="147" t="s">
        <v>81</v>
      </c>
      <c r="AY303" s="13" t="s">
        <v>162</v>
      </c>
      <c r="BE303" s="148">
        <f t="shared" si="75"/>
        <v>0</v>
      </c>
      <c r="BF303" s="148">
        <f t="shared" si="76"/>
        <v>0</v>
      </c>
      <c r="BG303" s="148">
        <f t="shared" si="77"/>
        <v>0</v>
      </c>
      <c r="BH303" s="148">
        <f t="shared" si="78"/>
        <v>0</v>
      </c>
      <c r="BI303" s="148">
        <f t="shared" si="79"/>
        <v>0</v>
      </c>
      <c r="BJ303" s="13" t="s">
        <v>81</v>
      </c>
      <c r="BK303" s="148">
        <f t="shared" si="80"/>
        <v>0</v>
      </c>
      <c r="BL303" s="13" t="s">
        <v>191</v>
      </c>
      <c r="BM303" s="147" t="s">
        <v>1586</v>
      </c>
    </row>
    <row r="304" spans="2:65" s="1" customFormat="1" ht="24.2" customHeight="1" x14ac:dyDescent="0.2">
      <c r="B304" s="135"/>
      <c r="C304" s="136" t="s">
        <v>621</v>
      </c>
      <c r="D304" s="136" t="s">
        <v>164</v>
      </c>
      <c r="E304" s="137" t="s">
        <v>2789</v>
      </c>
      <c r="F304" s="138" t="s">
        <v>2790</v>
      </c>
      <c r="G304" s="139" t="s">
        <v>301</v>
      </c>
      <c r="H304" s="140">
        <v>10.62</v>
      </c>
      <c r="I304" s="141"/>
      <c r="J304" s="141"/>
      <c r="K304" s="142"/>
      <c r="L304" s="25"/>
      <c r="M304" s="143" t="s">
        <v>1</v>
      </c>
      <c r="N304" s="144" t="s">
        <v>34</v>
      </c>
      <c r="O304" s="145">
        <v>0</v>
      </c>
      <c r="P304" s="145">
        <f t="shared" si="72"/>
        <v>0</v>
      </c>
      <c r="Q304" s="145">
        <v>0</v>
      </c>
      <c r="R304" s="145">
        <f t="shared" si="73"/>
        <v>0</v>
      </c>
      <c r="S304" s="145">
        <v>0</v>
      </c>
      <c r="T304" s="146">
        <f t="shared" si="74"/>
        <v>0</v>
      </c>
      <c r="AR304" s="147" t="s">
        <v>191</v>
      </c>
      <c r="AT304" s="147" t="s">
        <v>164</v>
      </c>
      <c r="AU304" s="147" t="s">
        <v>81</v>
      </c>
      <c r="AY304" s="13" t="s">
        <v>162</v>
      </c>
      <c r="BE304" s="148">
        <f t="shared" si="75"/>
        <v>0</v>
      </c>
      <c r="BF304" s="148">
        <f t="shared" si="76"/>
        <v>0</v>
      </c>
      <c r="BG304" s="148">
        <f t="shared" si="77"/>
        <v>0</v>
      </c>
      <c r="BH304" s="148">
        <f t="shared" si="78"/>
        <v>0</v>
      </c>
      <c r="BI304" s="148">
        <f t="shared" si="79"/>
        <v>0</v>
      </c>
      <c r="BJ304" s="13" t="s">
        <v>81</v>
      </c>
      <c r="BK304" s="148">
        <f t="shared" si="80"/>
        <v>0</v>
      </c>
      <c r="BL304" s="13" t="s">
        <v>191</v>
      </c>
      <c r="BM304" s="147" t="s">
        <v>1589</v>
      </c>
    </row>
    <row r="305" spans="2:65" s="11" customFormat="1" ht="22.7" customHeight="1" x14ac:dyDescent="0.2">
      <c r="B305" s="124"/>
      <c r="D305" s="125" t="s">
        <v>67</v>
      </c>
      <c r="E305" s="133" t="s">
        <v>2791</v>
      </c>
      <c r="F305" s="133" t="s">
        <v>2792</v>
      </c>
      <c r="J305" s="134"/>
      <c r="L305" s="124"/>
      <c r="M305" s="128"/>
      <c r="P305" s="129">
        <f>SUM(P306:P307)</f>
        <v>0</v>
      </c>
      <c r="R305" s="129">
        <f>SUM(R306:R307)</f>
        <v>0</v>
      </c>
      <c r="T305" s="130">
        <f>SUM(T306:T307)</f>
        <v>0</v>
      </c>
      <c r="AR305" s="125" t="s">
        <v>81</v>
      </c>
      <c r="AT305" s="131" t="s">
        <v>67</v>
      </c>
      <c r="AU305" s="131" t="s">
        <v>75</v>
      </c>
      <c r="AY305" s="125" t="s">
        <v>162</v>
      </c>
      <c r="BK305" s="132">
        <f>SUM(BK306:BK307)</f>
        <v>0</v>
      </c>
    </row>
    <row r="306" spans="2:65" s="1" customFormat="1" ht="37.700000000000003" customHeight="1" x14ac:dyDescent="0.2">
      <c r="B306" s="135"/>
      <c r="C306" s="136" t="s">
        <v>1590</v>
      </c>
      <c r="D306" s="136" t="s">
        <v>164</v>
      </c>
      <c r="E306" s="137" t="s">
        <v>2793</v>
      </c>
      <c r="F306" s="138" t="s">
        <v>2794</v>
      </c>
      <c r="G306" s="139" t="s">
        <v>167</v>
      </c>
      <c r="H306" s="140">
        <v>790.81</v>
      </c>
      <c r="I306" s="141"/>
      <c r="J306" s="141"/>
      <c r="K306" s="142"/>
      <c r="L306" s="25"/>
      <c r="M306" s="143" t="s">
        <v>1</v>
      </c>
      <c r="N306" s="144" t="s">
        <v>34</v>
      </c>
      <c r="O306" s="145">
        <v>0</v>
      </c>
      <c r="P306" s="145">
        <f>O306*H306</f>
        <v>0</v>
      </c>
      <c r="Q306" s="145">
        <v>0</v>
      </c>
      <c r="R306" s="145">
        <f>Q306*H306</f>
        <v>0</v>
      </c>
      <c r="S306" s="145">
        <v>0</v>
      </c>
      <c r="T306" s="146">
        <f>S306*H306</f>
        <v>0</v>
      </c>
      <c r="AR306" s="147" t="s">
        <v>191</v>
      </c>
      <c r="AT306" s="147" t="s">
        <v>164</v>
      </c>
      <c r="AU306" s="147" t="s">
        <v>81</v>
      </c>
      <c r="AY306" s="13" t="s">
        <v>162</v>
      </c>
      <c r="BE306" s="148">
        <f>IF(N306="základná",J306,0)</f>
        <v>0</v>
      </c>
      <c r="BF306" s="148">
        <f>IF(N306="znížená",J306,0)</f>
        <v>0</v>
      </c>
      <c r="BG306" s="148">
        <f>IF(N306="zákl. prenesená",J306,0)</f>
        <v>0</v>
      </c>
      <c r="BH306" s="148">
        <f>IF(N306="zníž. prenesená",J306,0)</f>
        <v>0</v>
      </c>
      <c r="BI306" s="148">
        <f>IF(N306="nulová",J306,0)</f>
        <v>0</v>
      </c>
      <c r="BJ306" s="13" t="s">
        <v>81</v>
      </c>
      <c r="BK306" s="148">
        <f>ROUND(I306*H306,2)</f>
        <v>0</v>
      </c>
      <c r="BL306" s="13" t="s">
        <v>191</v>
      </c>
      <c r="BM306" s="147" t="s">
        <v>1593</v>
      </c>
    </row>
    <row r="307" spans="2:65" s="1" customFormat="1" ht="24.2" customHeight="1" x14ac:dyDescent="0.2">
      <c r="B307" s="135"/>
      <c r="C307" s="136" t="s">
        <v>624</v>
      </c>
      <c r="D307" s="136" t="s">
        <v>164</v>
      </c>
      <c r="E307" s="137" t="s">
        <v>2795</v>
      </c>
      <c r="F307" s="138" t="s">
        <v>2796</v>
      </c>
      <c r="G307" s="139" t="s">
        <v>301</v>
      </c>
      <c r="H307" s="140">
        <v>8.82</v>
      </c>
      <c r="I307" s="141"/>
      <c r="J307" s="141"/>
      <c r="K307" s="142"/>
      <c r="L307" s="25"/>
      <c r="M307" s="143" t="s">
        <v>1</v>
      </c>
      <c r="N307" s="144" t="s">
        <v>34</v>
      </c>
      <c r="O307" s="145">
        <v>0</v>
      </c>
      <c r="P307" s="145">
        <f>O307*H307</f>
        <v>0</v>
      </c>
      <c r="Q307" s="145">
        <v>0</v>
      </c>
      <c r="R307" s="145">
        <f>Q307*H307</f>
        <v>0</v>
      </c>
      <c r="S307" s="145">
        <v>0</v>
      </c>
      <c r="T307" s="146">
        <f>S307*H307</f>
        <v>0</v>
      </c>
      <c r="AR307" s="147" t="s">
        <v>191</v>
      </c>
      <c r="AT307" s="147" t="s">
        <v>164</v>
      </c>
      <c r="AU307" s="147" t="s">
        <v>81</v>
      </c>
      <c r="AY307" s="13" t="s">
        <v>162</v>
      </c>
      <c r="BE307" s="148">
        <f>IF(N307="základná",J307,0)</f>
        <v>0</v>
      </c>
      <c r="BF307" s="148">
        <f>IF(N307="znížená",J307,0)</f>
        <v>0</v>
      </c>
      <c r="BG307" s="148">
        <f>IF(N307="zákl. prenesená",J307,0)</f>
        <v>0</v>
      </c>
      <c r="BH307" s="148">
        <f>IF(N307="zníž. prenesená",J307,0)</f>
        <v>0</v>
      </c>
      <c r="BI307" s="148">
        <f>IF(N307="nulová",J307,0)</f>
        <v>0</v>
      </c>
      <c r="BJ307" s="13" t="s">
        <v>81</v>
      </c>
      <c r="BK307" s="148">
        <f>ROUND(I307*H307,2)</f>
        <v>0</v>
      </c>
      <c r="BL307" s="13" t="s">
        <v>191</v>
      </c>
      <c r="BM307" s="147" t="s">
        <v>1596</v>
      </c>
    </row>
    <row r="308" spans="2:65" s="11" customFormat="1" ht="22.7" customHeight="1" x14ac:dyDescent="0.2">
      <c r="B308" s="124"/>
      <c r="D308" s="125" t="s">
        <v>67</v>
      </c>
      <c r="E308" s="133" t="s">
        <v>2797</v>
      </c>
      <c r="F308" s="133" t="s">
        <v>2798</v>
      </c>
      <c r="J308" s="134"/>
      <c r="L308" s="124"/>
      <c r="M308" s="128"/>
      <c r="P308" s="129">
        <f>SUM(P309:P317)</f>
        <v>0</v>
      </c>
      <c r="R308" s="129">
        <f>SUM(R309:R317)</f>
        <v>0</v>
      </c>
      <c r="T308" s="130">
        <f>SUM(T309:T317)</f>
        <v>0</v>
      </c>
      <c r="AR308" s="125" t="s">
        <v>81</v>
      </c>
      <c r="AT308" s="131" t="s">
        <v>67</v>
      </c>
      <c r="AU308" s="131" t="s">
        <v>75</v>
      </c>
      <c r="AY308" s="125" t="s">
        <v>162</v>
      </c>
      <c r="BK308" s="132">
        <f>SUM(BK309:BK317)</f>
        <v>0</v>
      </c>
    </row>
    <row r="309" spans="2:65" s="1" customFormat="1" ht="33" customHeight="1" x14ac:dyDescent="0.2">
      <c r="B309" s="135"/>
      <c r="C309" s="136" t="s">
        <v>2285</v>
      </c>
      <c r="D309" s="136" t="s">
        <v>164</v>
      </c>
      <c r="E309" s="137" t="s">
        <v>2799</v>
      </c>
      <c r="F309" s="138" t="s">
        <v>2800</v>
      </c>
      <c r="G309" s="139" t="s">
        <v>167</v>
      </c>
      <c r="H309" s="140">
        <v>801.77</v>
      </c>
      <c r="I309" s="141"/>
      <c r="J309" s="141"/>
      <c r="K309" s="142"/>
      <c r="L309" s="25"/>
      <c r="M309" s="143" t="s">
        <v>1</v>
      </c>
      <c r="N309" s="144" t="s">
        <v>34</v>
      </c>
      <c r="O309" s="145">
        <v>0</v>
      </c>
      <c r="P309" s="145">
        <f t="shared" ref="P309:P317" si="81">O309*H309</f>
        <v>0</v>
      </c>
      <c r="Q309" s="145">
        <v>0</v>
      </c>
      <c r="R309" s="145">
        <f t="shared" ref="R309:R317" si="82">Q309*H309</f>
        <v>0</v>
      </c>
      <c r="S309" s="145">
        <v>0</v>
      </c>
      <c r="T309" s="146">
        <f t="shared" ref="T309:T317" si="83">S309*H309</f>
        <v>0</v>
      </c>
      <c r="AR309" s="147" t="s">
        <v>191</v>
      </c>
      <c r="AT309" s="147" t="s">
        <v>164</v>
      </c>
      <c r="AU309" s="147" t="s">
        <v>81</v>
      </c>
      <c r="AY309" s="13" t="s">
        <v>162</v>
      </c>
      <c r="BE309" s="148">
        <f t="shared" ref="BE309:BE317" si="84">IF(N309="základná",J309,0)</f>
        <v>0</v>
      </c>
      <c r="BF309" s="148">
        <f t="shared" ref="BF309:BF317" si="85">IF(N309="znížená",J309,0)</f>
        <v>0</v>
      </c>
      <c r="BG309" s="148">
        <f t="shared" ref="BG309:BG317" si="86">IF(N309="zákl. prenesená",J309,0)</f>
        <v>0</v>
      </c>
      <c r="BH309" s="148">
        <f t="shared" ref="BH309:BH317" si="87">IF(N309="zníž. prenesená",J309,0)</f>
        <v>0</v>
      </c>
      <c r="BI309" s="148">
        <f t="shared" ref="BI309:BI317" si="88">IF(N309="nulová",J309,0)</f>
        <v>0</v>
      </c>
      <c r="BJ309" s="13" t="s">
        <v>81</v>
      </c>
      <c r="BK309" s="148">
        <f t="shared" ref="BK309:BK317" si="89">ROUND(I309*H309,2)</f>
        <v>0</v>
      </c>
      <c r="BL309" s="13" t="s">
        <v>191</v>
      </c>
      <c r="BM309" s="147" t="s">
        <v>1707</v>
      </c>
    </row>
    <row r="310" spans="2:65" s="1" customFormat="1" ht="16.5" customHeight="1" x14ac:dyDescent="0.2">
      <c r="B310" s="135"/>
      <c r="C310" s="149" t="s">
        <v>628</v>
      </c>
      <c r="D310" s="149" t="s">
        <v>268</v>
      </c>
      <c r="E310" s="150" t="s">
        <v>2801</v>
      </c>
      <c r="F310" s="151" t="s">
        <v>2802</v>
      </c>
      <c r="G310" s="152" t="s">
        <v>167</v>
      </c>
      <c r="H310" s="153">
        <v>817.81</v>
      </c>
      <c r="I310" s="154"/>
      <c r="J310" s="154"/>
      <c r="K310" s="155"/>
      <c r="L310" s="156"/>
      <c r="M310" s="157" t="s">
        <v>1</v>
      </c>
      <c r="N310" s="158" t="s">
        <v>34</v>
      </c>
      <c r="O310" s="145">
        <v>0</v>
      </c>
      <c r="P310" s="145">
        <f t="shared" si="81"/>
        <v>0</v>
      </c>
      <c r="Q310" s="145">
        <v>0</v>
      </c>
      <c r="R310" s="145">
        <f t="shared" si="82"/>
        <v>0</v>
      </c>
      <c r="S310" s="145">
        <v>0</v>
      </c>
      <c r="T310" s="146">
        <f t="shared" si="83"/>
        <v>0</v>
      </c>
      <c r="AR310" s="147" t="s">
        <v>219</v>
      </c>
      <c r="AT310" s="147" t="s">
        <v>268</v>
      </c>
      <c r="AU310" s="147" t="s">
        <v>81</v>
      </c>
      <c r="AY310" s="13" t="s">
        <v>162</v>
      </c>
      <c r="BE310" s="148">
        <f t="shared" si="84"/>
        <v>0</v>
      </c>
      <c r="BF310" s="148">
        <f t="shared" si="85"/>
        <v>0</v>
      </c>
      <c r="BG310" s="148">
        <f t="shared" si="86"/>
        <v>0</v>
      </c>
      <c r="BH310" s="148">
        <f t="shared" si="87"/>
        <v>0</v>
      </c>
      <c r="BI310" s="148">
        <f t="shared" si="88"/>
        <v>0</v>
      </c>
      <c r="BJ310" s="13" t="s">
        <v>81</v>
      </c>
      <c r="BK310" s="148">
        <f t="shared" si="89"/>
        <v>0</v>
      </c>
      <c r="BL310" s="13" t="s">
        <v>191</v>
      </c>
      <c r="BM310" s="147" t="s">
        <v>1708</v>
      </c>
    </row>
    <row r="311" spans="2:65" s="1" customFormat="1" ht="33" customHeight="1" x14ac:dyDescent="0.2">
      <c r="B311" s="135"/>
      <c r="C311" s="149" t="s">
        <v>2288</v>
      </c>
      <c r="D311" s="149" t="s">
        <v>268</v>
      </c>
      <c r="E311" s="150" t="s">
        <v>2803</v>
      </c>
      <c r="F311" s="151" t="s">
        <v>2804</v>
      </c>
      <c r="G311" s="152" t="s">
        <v>313</v>
      </c>
      <c r="H311" s="153">
        <v>4810.62</v>
      </c>
      <c r="I311" s="154"/>
      <c r="J311" s="154"/>
      <c r="K311" s="155"/>
      <c r="L311" s="156"/>
      <c r="M311" s="157" t="s">
        <v>1</v>
      </c>
      <c r="N311" s="158" t="s">
        <v>34</v>
      </c>
      <c r="O311" s="145">
        <v>0</v>
      </c>
      <c r="P311" s="145">
        <f t="shared" si="81"/>
        <v>0</v>
      </c>
      <c r="Q311" s="145">
        <v>0</v>
      </c>
      <c r="R311" s="145">
        <f t="shared" si="82"/>
        <v>0</v>
      </c>
      <c r="S311" s="145">
        <v>0</v>
      </c>
      <c r="T311" s="146">
        <f t="shared" si="83"/>
        <v>0</v>
      </c>
      <c r="AR311" s="147" t="s">
        <v>219</v>
      </c>
      <c r="AT311" s="147" t="s">
        <v>268</v>
      </c>
      <c r="AU311" s="147" t="s">
        <v>81</v>
      </c>
      <c r="AY311" s="13" t="s">
        <v>162</v>
      </c>
      <c r="BE311" s="148">
        <f t="shared" si="84"/>
        <v>0</v>
      </c>
      <c r="BF311" s="148">
        <f t="shared" si="85"/>
        <v>0</v>
      </c>
      <c r="BG311" s="148">
        <f t="shared" si="86"/>
        <v>0</v>
      </c>
      <c r="BH311" s="148">
        <f t="shared" si="87"/>
        <v>0</v>
      </c>
      <c r="BI311" s="148">
        <f t="shared" si="88"/>
        <v>0</v>
      </c>
      <c r="BJ311" s="13" t="s">
        <v>81</v>
      </c>
      <c r="BK311" s="148">
        <f t="shared" si="89"/>
        <v>0</v>
      </c>
      <c r="BL311" s="13" t="s">
        <v>191</v>
      </c>
      <c r="BM311" s="147" t="s">
        <v>1709</v>
      </c>
    </row>
    <row r="312" spans="2:65" s="1" customFormat="1" ht="16.5" customHeight="1" x14ac:dyDescent="0.2">
      <c r="B312" s="135"/>
      <c r="C312" s="149" t="s">
        <v>631</v>
      </c>
      <c r="D312" s="149" t="s">
        <v>268</v>
      </c>
      <c r="E312" s="150" t="s">
        <v>2805</v>
      </c>
      <c r="F312" s="151" t="s">
        <v>2806</v>
      </c>
      <c r="G312" s="152" t="s">
        <v>313</v>
      </c>
      <c r="H312" s="153">
        <v>280.62</v>
      </c>
      <c r="I312" s="154"/>
      <c r="J312" s="154"/>
      <c r="K312" s="155"/>
      <c r="L312" s="156"/>
      <c r="M312" s="157" t="s">
        <v>1</v>
      </c>
      <c r="N312" s="158" t="s">
        <v>34</v>
      </c>
      <c r="O312" s="145">
        <v>0</v>
      </c>
      <c r="P312" s="145">
        <f t="shared" si="81"/>
        <v>0</v>
      </c>
      <c r="Q312" s="145">
        <v>0</v>
      </c>
      <c r="R312" s="145">
        <f t="shared" si="82"/>
        <v>0</v>
      </c>
      <c r="S312" s="145">
        <v>0</v>
      </c>
      <c r="T312" s="146">
        <f t="shared" si="83"/>
        <v>0</v>
      </c>
      <c r="AR312" s="147" t="s">
        <v>219</v>
      </c>
      <c r="AT312" s="147" t="s">
        <v>268</v>
      </c>
      <c r="AU312" s="147" t="s">
        <v>81</v>
      </c>
      <c r="AY312" s="13" t="s">
        <v>162</v>
      </c>
      <c r="BE312" s="148">
        <f t="shared" si="84"/>
        <v>0</v>
      </c>
      <c r="BF312" s="148">
        <f t="shared" si="85"/>
        <v>0</v>
      </c>
      <c r="BG312" s="148">
        <f t="shared" si="86"/>
        <v>0</v>
      </c>
      <c r="BH312" s="148">
        <f t="shared" si="87"/>
        <v>0</v>
      </c>
      <c r="BI312" s="148">
        <f t="shared" si="88"/>
        <v>0</v>
      </c>
      <c r="BJ312" s="13" t="s">
        <v>81</v>
      </c>
      <c r="BK312" s="148">
        <f t="shared" si="89"/>
        <v>0</v>
      </c>
      <c r="BL312" s="13" t="s">
        <v>191</v>
      </c>
      <c r="BM312" s="147" t="s">
        <v>1710</v>
      </c>
    </row>
    <row r="313" spans="2:65" s="1" customFormat="1" ht="24.2" customHeight="1" x14ac:dyDescent="0.2">
      <c r="B313" s="135"/>
      <c r="C313" s="136" t="s">
        <v>2293</v>
      </c>
      <c r="D313" s="136" t="s">
        <v>164</v>
      </c>
      <c r="E313" s="137" t="s">
        <v>2807</v>
      </c>
      <c r="F313" s="138" t="s">
        <v>2808</v>
      </c>
      <c r="G313" s="139" t="s">
        <v>218</v>
      </c>
      <c r="H313" s="140">
        <v>318.60000000000002</v>
      </c>
      <c r="I313" s="141"/>
      <c r="J313" s="141"/>
      <c r="K313" s="142"/>
      <c r="L313" s="25"/>
      <c r="M313" s="143" t="s">
        <v>1</v>
      </c>
      <c r="N313" s="144" t="s">
        <v>34</v>
      </c>
      <c r="O313" s="145">
        <v>0</v>
      </c>
      <c r="P313" s="145">
        <f t="shared" si="81"/>
        <v>0</v>
      </c>
      <c r="Q313" s="145">
        <v>0</v>
      </c>
      <c r="R313" s="145">
        <f t="shared" si="82"/>
        <v>0</v>
      </c>
      <c r="S313" s="145">
        <v>0</v>
      </c>
      <c r="T313" s="146">
        <f t="shared" si="83"/>
        <v>0</v>
      </c>
      <c r="AR313" s="147" t="s">
        <v>191</v>
      </c>
      <c r="AT313" s="147" t="s">
        <v>164</v>
      </c>
      <c r="AU313" s="147" t="s">
        <v>81</v>
      </c>
      <c r="AY313" s="13" t="s">
        <v>162</v>
      </c>
      <c r="BE313" s="148">
        <f t="shared" si="84"/>
        <v>0</v>
      </c>
      <c r="BF313" s="148">
        <f t="shared" si="85"/>
        <v>0</v>
      </c>
      <c r="BG313" s="148">
        <f t="shared" si="86"/>
        <v>0</v>
      </c>
      <c r="BH313" s="148">
        <f t="shared" si="87"/>
        <v>0</v>
      </c>
      <c r="BI313" s="148">
        <f t="shared" si="88"/>
        <v>0</v>
      </c>
      <c r="BJ313" s="13" t="s">
        <v>81</v>
      </c>
      <c r="BK313" s="148">
        <f t="shared" si="89"/>
        <v>0</v>
      </c>
      <c r="BL313" s="13" t="s">
        <v>191</v>
      </c>
      <c r="BM313" s="147" t="s">
        <v>1711</v>
      </c>
    </row>
    <row r="314" spans="2:65" s="1" customFormat="1" ht="16.5" customHeight="1" x14ac:dyDescent="0.2">
      <c r="B314" s="135"/>
      <c r="C314" s="149" t="s">
        <v>642</v>
      </c>
      <c r="D314" s="149" t="s">
        <v>268</v>
      </c>
      <c r="E314" s="150" t="s">
        <v>2809</v>
      </c>
      <c r="F314" s="151" t="s">
        <v>2810</v>
      </c>
      <c r="G314" s="152" t="s">
        <v>266</v>
      </c>
      <c r="H314" s="153">
        <v>477.9</v>
      </c>
      <c r="I314" s="154"/>
      <c r="J314" s="154"/>
      <c r="K314" s="155"/>
      <c r="L314" s="156"/>
      <c r="M314" s="157" t="s">
        <v>1</v>
      </c>
      <c r="N314" s="158" t="s">
        <v>34</v>
      </c>
      <c r="O314" s="145">
        <v>0</v>
      </c>
      <c r="P314" s="145">
        <f t="shared" si="81"/>
        <v>0</v>
      </c>
      <c r="Q314" s="145">
        <v>0</v>
      </c>
      <c r="R314" s="145">
        <f t="shared" si="82"/>
        <v>0</v>
      </c>
      <c r="S314" s="145">
        <v>0</v>
      </c>
      <c r="T314" s="146">
        <f t="shared" si="83"/>
        <v>0</v>
      </c>
      <c r="AR314" s="147" t="s">
        <v>219</v>
      </c>
      <c r="AT314" s="147" t="s">
        <v>268</v>
      </c>
      <c r="AU314" s="147" t="s">
        <v>81</v>
      </c>
      <c r="AY314" s="13" t="s">
        <v>162</v>
      </c>
      <c r="BE314" s="148">
        <f t="shared" si="84"/>
        <v>0</v>
      </c>
      <c r="BF314" s="148">
        <f t="shared" si="85"/>
        <v>0</v>
      </c>
      <c r="BG314" s="148">
        <f t="shared" si="86"/>
        <v>0</v>
      </c>
      <c r="BH314" s="148">
        <f t="shared" si="87"/>
        <v>0</v>
      </c>
      <c r="BI314" s="148">
        <f t="shared" si="88"/>
        <v>0</v>
      </c>
      <c r="BJ314" s="13" t="s">
        <v>81</v>
      </c>
      <c r="BK314" s="148">
        <f t="shared" si="89"/>
        <v>0</v>
      </c>
      <c r="BL314" s="13" t="s">
        <v>191</v>
      </c>
      <c r="BM314" s="147" t="s">
        <v>1712</v>
      </c>
    </row>
    <row r="315" spans="2:65" s="1" customFormat="1" ht="33" customHeight="1" x14ac:dyDescent="0.2">
      <c r="B315" s="135"/>
      <c r="C315" s="136" t="s">
        <v>2298</v>
      </c>
      <c r="D315" s="136" t="s">
        <v>164</v>
      </c>
      <c r="E315" s="137" t="s">
        <v>2811</v>
      </c>
      <c r="F315" s="138" t="s">
        <v>2812</v>
      </c>
      <c r="G315" s="139" t="s">
        <v>218</v>
      </c>
      <c r="H315" s="140">
        <v>6</v>
      </c>
      <c r="I315" s="141"/>
      <c r="J315" s="141"/>
      <c r="K315" s="142"/>
      <c r="L315" s="25"/>
      <c r="M315" s="143" t="s">
        <v>1</v>
      </c>
      <c r="N315" s="144" t="s">
        <v>34</v>
      </c>
      <c r="O315" s="145">
        <v>0</v>
      </c>
      <c r="P315" s="145">
        <f t="shared" si="81"/>
        <v>0</v>
      </c>
      <c r="Q315" s="145">
        <v>0</v>
      </c>
      <c r="R315" s="145">
        <f t="shared" si="82"/>
        <v>0</v>
      </c>
      <c r="S315" s="145">
        <v>0</v>
      </c>
      <c r="T315" s="146">
        <f t="shared" si="83"/>
        <v>0</v>
      </c>
      <c r="AR315" s="147" t="s">
        <v>191</v>
      </c>
      <c r="AT315" s="147" t="s">
        <v>164</v>
      </c>
      <c r="AU315" s="147" t="s">
        <v>81</v>
      </c>
      <c r="AY315" s="13" t="s">
        <v>162</v>
      </c>
      <c r="BE315" s="148">
        <f t="shared" si="84"/>
        <v>0</v>
      </c>
      <c r="BF315" s="148">
        <f t="shared" si="85"/>
        <v>0</v>
      </c>
      <c r="BG315" s="148">
        <f t="shared" si="86"/>
        <v>0</v>
      </c>
      <c r="BH315" s="148">
        <f t="shared" si="87"/>
        <v>0</v>
      </c>
      <c r="BI315" s="148">
        <f t="shared" si="88"/>
        <v>0</v>
      </c>
      <c r="BJ315" s="13" t="s">
        <v>81</v>
      </c>
      <c r="BK315" s="148">
        <f t="shared" si="89"/>
        <v>0</v>
      </c>
      <c r="BL315" s="13" t="s">
        <v>191</v>
      </c>
      <c r="BM315" s="147" t="s">
        <v>1713</v>
      </c>
    </row>
    <row r="316" spans="2:65" s="1" customFormat="1" ht="24.2" customHeight="1" x14ac:dyDescent="0.2">
      <c r="B316" s="135"/>
      <c r="C316" s="149" t="s">
        <v>645</v>
      </c>
      <c r="D316" s="149" t="s">
        <v>268</v>
      </c>
      <c r="E316" s="150" t="s">
        <v>2813</v>
      </c>
      <c r="F316" s="151" t="s">
        <v>2814</v>
      </c>
      <c r="G316" s="152" t="s">
        <v>167</v>
      </c>
      <c r="H316" s="153">
        <v>2.4300000000000002</v>
      </c>
      <c r="I316" s="154"/>
      <c r="J316" s="154"/>
      <c r="K316" s="155"/>
      <c r="L316" s="156"/>
      <c r="M316" s="157" t="s">
        <v>1</v>
      </c>
      <c r="N316" s="158" t="s">
        <v>34</v>
      </c>
      <c r="O316" s="145">
        <v>0</v>
      </c>
      <c r="P316" s="145">
        <f t="shared" si="81"/>
        <v>0</v>
      </c>
      <c r="Q316" s="145">
        <v>0</v>
      </c>
      <c r="R316" s="145">
        <f t="shared" si="82"/>
        <v>0</v>
      </c>
      <c r="S316" s="145">
        <v>0</v>
      </c>
      <c r="T316" s="146">
        <f t="shared" si="83"/>
        <v>0</v>
      </c>
      <c r="AR316" s="147" t="s">
        <v>219</v>
      </c>
      <c r="AT316" s="147" t="s">
        <v>268</v>
      </c>
      <c r="AU316" s="147" t="s">
        <v>81</v>
      </c>
      <c r="AY316" s="13" t="s">
        <v>162</v>
      </c>
      <c r="BE316" s="148">
        <f t="shared" si="84"/>
        <v>0</v>
      </c>
      <c r="BF316" s="148">
        <f t="shared" si="85"/>
        <v>0</v>
      </c>
      <c r="BG316" s="148">
        <f t="shared" si="86"/>
        <v>0</v>
      </c>
      <c r="BH316" s="148">
        <f t="shared" si="87"/>
        <v>0</v>
      </c>
      <c r="BI316" s="148">
        <f t="shared" si="88"/>
        <v>0</v>
      </c>
      <c r="BJ316" s="13" t="s">
        <v>81</v>
      </c>
      <c r="BK316" s="148">
        <f t="shared" si="89"/>
        <v>0</v>
      </c>
      <c r="BL316" s="13" t="s">
        <v>191</v>
      </c>
      <c r="BM316" s="147" t="s">
        <v>1714</v>
      </c>
    </row>
    <row r="317" spans="2:65" s="1" customFormat="1" ht="24.2" customHeight="1" x14ac:dyDescent="0.2">
      <c r="B317" s="135"/>
      <c r="C317" s="136" t="s">
        <v>2303</v>
      </c>
      <c r="D317" s="136" t="s">
        <v>164</v>
      </c>
      <c r="E317" s="137" t="s">
        <v>2815</v>
      </c>
      <c r="F317" s="138" t="s">
        <v>2816</v>
      </c>
      <c r="G317" s="139" t="s">
        <v>301</v>
      </c>
      <c r="H317" s="140">
        <v>23.29</v>
      </c>
      <c r="I317" s="141"/>
      <c r="J317" s="141"/>
      <c r="K317" s="142"/>
      <c r="L317" s="25"/>
      <c r="M317" s="143" t="s">
        <v>1</v>
      </c>
      <c r="N317" s="144" t="s">
        <v>34</v>
      </c>
      <c r="O317" s="145">
        <v>0</v>
      </c>
      <c r="P317" s="145">
        <f t="shared" si="81"/>
        <v>0</v>
      </c>
      <c r="Q317" s="145">
        <v>0</v>
      </c>
      <c r="R317" s="145">
        <f t="shared" si="82"/>
        <v>0</v>
      </c>
      <c r="S317" s="145">
        <v>0</v>
      </c>
      <c r="T317" s="146">
        <f t="shared" si="83"/>
        <v>0</v>
      </c>
      <c r="AR317" s="147" t="s">
        <v>191</v>
      </c>
      <c r="AT317" s="147" t="s">
        <v>164</v>
      </c>
      <c r="AU317" s="147" t="s">
        <v>81</v>
      </c>
      <c r="AY317" s="13" t="s">
        <v>162</v>
      </c>
      <c r="BE317" s="148">
        <f t="shared" si="84"/>
        <v>0</v>
      </c>
      <c r="BF317" s="148">
        <f t="shared" si="85"/>
        <v>0</v>
      </c>
      <c r="BG317" s="148">
        <f t="shared" si="86"/>
        <v>0</v>
      </c>
      <c r="BH317" s="148">
        <f t="shared" si="87"/>
        <v>0</v>
      </c>
      <c r="BI317" s="148">
        <f t="shared" si="88"/>
        <v>0</v>
      </c>
      <c r="BJ317" s="13" t="s">
        <v>81</v>
      </c>
      <c r="BK317" s="148">
        <f t="shared" si="89"/>
        <v>0</v>
      </c>
      <c r="BL317" s="13" t="s">
        <v>191</v>
      </c>
      <c r="BM317" s="147" t="s">
        <v>1716</v>
      </c>
    </row>
    <row r="318" spans="2:65" s="11" customFormat="1" ht="22.7" customHeight="1" x14ac:dyDescent="0.2">
      <c r="B318" s="124"/>
      <c r="D318" s="125" t="s">
        <v>67</v>
      </c>
      <c r="E318" s="133" t="s">
        <v>1114</v>
      </c>
      <c r="F318" s="133" t="s">
        <v>1545</v>
      </c>
      <c r="J318" s="134"/>
      <c r="L318" s="124"/>
      <c r="M318" s="128"/>
      <c r="P318" s="129">
        <f>SUM(P319:P321)</f>
        <v>0</v>
      </c>
      <c r="R318" s="129">
        <f>SUM(R319:R321)</f>
        <v>0</v>
      </c>
      <c r="T318" s="130">
        <f>SUM(T319:T321)</f>
        <v>0</v>
      </c>
      <c r="AR318" s="125" t="s">
        <v>81</v>
      </c>
      <c r="AT318" s="131" t="s">
        <v>67</v>
      </c>
      <c r="AU318" s="131" t="s">
        <v>75</v>
      </c>
      <c r="AY318" s="125" t="s">
        <v>162</v>
      </c>
      <c r="BK318" s="132">
        <f>SUM(BK319:BK321)</f>
        <v>0</v>
      </c>
    </row>
    <row r="319" spans="2:65" s="1" customFormat="1" ht="24.2" customHeight="1" x14ac:dyDescent="0.2">
      <c r="B319" s="135"/>
      <c r="C319" s="136" t="s">
        <v>649</v>
      </c>
      <c r="D319" s="136" t="s">
        <v>164</v>
      </c>
      <c r="E319" s="137" t="s">
        <v>1116</v>
      </c>
      <c r="F319" s="138" t="s">
        <v>1117</v>
      </c>
      <c r="G319" s="139" t="s">
        <v>167</v>
      </c>
      <c r="H319" s="140">
        <v>216.5</v>
      </c>
      <c r="I319" s="141"/>
      <c r="J319" s="141"/>
      <c r="K319" s="142"/>
      <c r="L319" s="25"/>
      <c r="M319" s="143" t="s">
        <v>1</v>
      </c>
      <c r="N319" s="144" t="s">
        <v>34</v>
      </c>
      <c r="O319" s="145">
        <v>0</v>
      </c>
      <c r="P319" s="145">
        <f>O319*H319</f>
        <v>0</v>
      </c>
      <c r="Q319" s="145">
        <v>0</v>
      </c>
      <c r="R319" s="145">
        <f>Q319*H319</f>
        <v>0</v>
      </c>
      <c r="S319" s="145">
        <v>0</v>
      </c>
      <c r="T319" s="146">
        <f>S319*H319</f>
        <v>0</v>
      </c>
      <c r="AR319" s="147" t="s">
        <v>191</v>
      </c>
      <c r="AT319" s="147" t="s">
        <v>164</v>
      </c>
      <c r="AU319" s="147" t="s">
        <v>81</v>
      </c>
      <c r="AY319" s="13" t="s">
        <v>162</v>
      </c>
      <c r="BE319" s="148">
        <f>IF(N319="základná",J319,0)</f>
        <v>0</v>
      </c>
      <c r="BF319" s="148">
        <f>IF(N319="znížená",J319,0)</f>
        <v>0</v>
      </c>
      <c r="BG319" s="148">
        <f>IF(N319="zákl. prenesená",J319,0)</f>
        <v>0</v>
      </c>
      <c r="BH319" s="148">
        <f>IF(N319="zníž. prenesená",J319,0)</f>
        <v>0</v>
      </c>
      <c r="BI319" s="148">
        <f>IF(N319="nulová",J319,0)</f>
        <v>0</v>
      </c>
      <c r="BJ319" s="13" t="s">
        <v>81</v>
      </c>
      <c r="BK319" s="148">
        <f>ROUND(I319*H319,2)</f>
        <v>0</v>
      </c>
      <c r="BL319" s="13" t="s">
        <v>191</v>
      </c>
      <c r="BM319" s="147" t="s">
        <v>1717</v>
      </c>
    </row>
    <row r="320" spans="2:65" s="1" customFormat="1" ht="24.2" customHeight="1" x14ac:dyDescent="0.2">
      <c r="B320" s="135"/>
      <c r="C320" s="136" t="s">
        <v>2308</v>
      </c>
      <c r="D320" s="136" t="s">
        <v>164</v>
      </c>
      <c r="E320" s="137" t="s">
        <v>1120</v>
      </c>
      <c r="F320" s="138" t="s">
        <v>1121</v>
      </c>
      <c r="G320" s="139" t="s">
        <v>167</v>
      </c>
      <c r="H320" s="140">
        <v>216.5</v>
      </c>
      <c r="I320" s="141"/>
      <c r="J320" s="141"/>
      <c r="K320" s="142"/>
      <c r="L320" s="25"/>
      <c r="M320" s="143" t="s">
        <v>1</v>
      </c>
      <c r="N320" s="144" t="s">
        <v>34</v>
      </c>
      <c r="O320" s="145">
        <v>0</v>
      </c>
      <c r="P320" s="145">
        <f>O320*H320</f>
        <v>0</v>
      </c>
      <c r="Q320" s="145">
        <v>0</v>
      </c>
      <c r="R320" s="145">
        <f>Q320*H320</f>
        <v>0</v>
      </c>
      <c r="S320" s="145">
        <v>0</v>
      </c>
      <c r="T320" s="146">
        <f>S320*H320</f>
        <v>0</v>
      </c>
      <c r="AR320" s="147" t="s">
        <v>191</v>
      </c>
      <c r="AT320" s="147" t="s">
        <v>164</v>
      </c>
      <c r="AU320" s="147" t="s">
        <v>81</v>
      </c>
      <c r="AY320" s="13" t="s">
        <v>162</v>
      </c>
      <c r="BE320" s="148">
        <f>IF(N320="základná",J320,0)</f>
        <v>0</v>
      </c>
      <c r="BF320" s="148">
        <f>IF(N320="znížená",J320,0)</f>
        <v>0</v>
      </c>
      <c r="BG320" s="148">
        <f>IF(N320="zákl. prenesená",J320,0)</f>
        <v>0</v>
      </c>
      <c r="BH320" s="148">
        <f>IF(N320="zníž. prenesená",J320,0)</f>
        <v>0</v>
      </c>
      <c r="BI320" s="148">
        <f>IF(N320="nulová",J320,0)</f>
        <v>0</v>
      </c>
      <c r="BJ320" s="13" t="s">
        <v>81</v>
      </c>
      <c r="BK320" s="148">
        <f>ROUND(I320*H320,2)</f>
        <v>0</v>
      </c>
      <c r="BL320" s="13" t="s">
        <v>191</v>
      </c>
      <c r="BM320" s="147" t="s">
        <v>1718</v>
      </c>
    </row>
    <row r="321" spans="2:65" s="1" customFormat="1" ht="33" customHeight="1" x14ac:dyDescent="0.2">
      <c r="B321" s="135"/>
      <c r="C321" s="136" t="s">
        <v>652</v>
      </c>
      <c r="D321" s="136" t="s">
        <v>164</v>
      </c>
      <c r="E321" s="137" t="s">
        <v>2817</v>
      </c>
      <c r="F321" s="138" t="s">
        <v>2818</v>
      </c>
      <c r="G321" s="139" t="s">
        <v>167</v>
      </c>
      <c r="H321" s="140">
        <v>1357.03</v>
      </c>
      <c r="I321" s="141"/>
      <c r="J321" s="141"/>
      <c r="K321" s="142"/>
      <c r="L321" s="25"/>
      <c r="M321" s="143" t="s">
        <v>1</v>
      </c>
      <c r="N321" s="144" t="s">
        <v>34</v>
      </c>
      <c r="O321" s="145">
        <v>0</v>
      </c>
      <c r="P321" s="145">
        <f>O321*H321</f>
        <v>0</v>
      </c>
      <c r="Q321" s="145">
        <v>0</v>
      </c>
      <c r="R321" s="145">
        <f>Q321*H321</f>
        <v>0</v>
      </c>
      <c r="S321" s="145">
        <v>0</v>
      </c>
      <c r="T321" s="146">
        <f>S321*H321</f>
        <v>0</v>
      </c>
      <c r="AR321" s="147" t="s">
        <v>191</v>
      </c>
      <c r="AT321" s="147" t="s">
        <v>164</v>
      </c>
      <c r="AU321" s="147" t="s">
        <v>81</v>
      </c>
      <c r="AY321" s="13" t="s">
        <v>162</v>
      </c>
      <c r="BE321" s="148">
        <f>IF(N321="základná",J321,0)</f>
        <v>0</v>
      </c>
      <c r="BF321" s="148">
        <f>IF(N321="znížená",J321,0)</f>
        <v>0</v>
      </c>
      <c r="BG321" s="148">
        <f>IF(N321="zákl. prenesená",J321,0)</f>
        <v>0</v>
      </c>
      <c r="BH321" s="148">
        <f>IF(N321="zníž. prenesená",J321,0)</f>
        <v>0</v>
      </c>
      <c r="BI321" s="148">
        <f>IF(N321="nulová",J321,0)</f>
        <v>0</v>
      </c>
      <c r="BJ321" s="13" t="s">
        <v>81</v>
      </c>
      <c r="BK321" s="148">
        <f>ROUND(I321*H321,2)</f>
        <v>0</v>
      </c>
      <c r="BL321" s="13" t="s">
        <v>191</v>
      </c>
      <c r="BM321" s="147" t="s">
        <v>1719</v>
      </c>
    </row>
    <row r="322" spans="2:65" s="11" customFormat="1" ht="22.7" customHeight="1" x14ac:dyDescent="0.2">
      <c r="B322" s="124"/>
      <c r="D322" s="125" t="s">
        <v>67</v>
      </c>
      <c r="E322" s="133" t="s">
        <v>2819</v>
      </c>
      <c r="F322" s="133" t="s">
        <v>2820</v>
      </c>
      <c r="J322" s="134"/>
      <c r="L322" s="124"/>
      <c r="M322" s="128"/>
      <c r="P322" s="129">
        <f>SUM(P323:P328)</f>
        <v>0</v>
      </c>
      <c r="R322" s="129">
        <f>SUM(R323:R328)</f>
        <v>0</v>
      </c>
      <c r="T322" s="130">
        <f>SUM(T323:T328)</f>
        <v>0</v>
      </c>
      <c r="AR322" s="125" t="s">
        <v>81</v>
      </c>
      <c r="AT322" s="131" t="s">
        <v>67</v>
      </c>
      <c r="AU322" s="131" t="s">
        <v>75</v>
      </c>
      <c r="AY322" s="125" t="s">
        <v>162</v>
      </c>
      <c r="BK322" s="132">
        <f>SUM(BK323:BK328)</f>
        <v>0</v>
      </c>
    </row>
    <row r="323" spans="2:65" s="1" customFormat="1" ht="21.75" customHeight="1" x14ac:dyDescent="0.2">
      <c r="B323" s="135"/>
      <c r="C323" s="136" t="s">
        <v>2313</v>
      </c>
      <c r="D323" s="136" t="s">
        <v>164</v>
      </c>
      <c r="E323" s="137" t="s">
        <v>2821</v>
      </c>
      <c r="F323" s="138" t="s">
        <v>2822</v>
      </c>
      <c r="G323" s="139" t="s">
        <v>266</v>
      </c>
      <c r="H323" s="140">
        <v>150</v>
      </c>
      <c r="I323" s="141"/>
      <c r="J323" s="141"/>
      <c r="K323" s="142"/>
      <c r="L323" s="25"/>
      <c r="M323" s="143" t="s">
        <v>1</v>
      </c>
      <c r="N323" s="144" t="s">
        <v>34</v>
      </c>
      <c r="O323" s="145">
        <v>0</v>
      </c>
      <c r="P323" s="145">
        <f t="shared" ref="P323:P328" si="90">O323*H323</f>
        <v>0</v>
      </c>
      <c r="Q323" s="145">
        <v>0</v>
      </c>
      <c r="R323" s="145">
        <f t="shared" ref="R323:R328" si="91">Q323*H323</f>
        <v>0</v>
      </c>
      <c r="S323" s="145">
        <v>0</v>
      </c>
      <c r="T323" s="146">
        <f t="shared" ref="T323:T328" si="92">S323*H323</f>
        <v>0</v>
      </c>
      <c r="AR323" s="147" t="s">
        <v>191</v>
      </c>
      <c r="AT323" s="147" t="s">
        <v>164</v>
      </c>
      <c r="AU323" s="147" t="s">
        <v>81</v>
      </c>
      <c r="AY323" s="13" t="s">
        <v>162</v>
      </c>
      <c r="BE323" s="148">
        <f t="shared" ref="BE323:BE328" si="93">IF(N323="základná",J323,0)</f>
        <v>0</v>
      </c>
      <c r="BF323" s="148">
        <f t="shared" ref="BF323:BF328" si="94">IF(N323="znížená",J323,0)</f>
        <v>0</v>
      </c>
      <c r="BG323" s="148">
        <f t="shared" ref="BG323:BG328" si="95">IF(N323="zákl. prenesená",J323,0)</f>
        <v>0</v>
      </c>
      <c r="BH323" s="148">
        <f t="shared" ref="BH323:BH328" si="96">IF(N323="zníž. prenesená",J323,0)</f>
        <v>0</v>
      </c>
      <c r="BI323" s="148">
        <f t="shared" ref="BI323:BI328" si="97">IF(N323="nulová",J323,0)</f>
        <v>0</v>
      </c>
      <c r="BJ323" s="13" t="s">
        <v>81</v>
      </c>
      <c r="BK323" s="148">
        <f t="shared" ref="BK323:BK328" si="98">ROUND(I323*H323,2)</f>
        <v>0</v>
      </c>
      <c r="BL323" s="13" t="s">
        <v>191</v>
      </c>
      <c r="BM323" s="147" t="s">
        <v>1720</v>
      </c>
    </row>
    <row r="324" spans="2:65" s="1" customFormat="1" ht="24.2" customHeight="1" x14ac:dyDescent="0.2">
      <c r="B324" s="135"/>
      <c r="C324" s="136" t="s">
        <v>656</v>
      </c>
      <c r="D324" s="136" t="s">
        <v>164</v>
      </c>
      <c r="E324" s="137" t="s">
        <v>2823</v>
      </c>
      <c r="F324" s="138" t="s">
        <v>2824</v>
      </c>
      <c r="G324" s="139" t="s">
        <v>218</v>
      </c>
      <c r="H324" s="140">
        <v>1490</v>
      </c>
      <c r="I324" s="141"/>
      <c r="J324" s="141"/>
      <c r="K324" s="142"/>
      <c r="L324" s="25"/>
      <c r="M324" s="143" t="s">
        <v>1</v>
      </c>
      <c r="N324" s="144" t="s">
        <v>34</v>
      </c>
      <c r="O324" s="145">
        <v>0</v>
      </c>
      <c r="P324" s="145">
        <f t="shared" si="90"/>
        <v>0</v>
      </c>
      <c r="Q324" s="145">
        <v>0</v>
      </c>
      <c r="R324" s="145">
        <f t="shared" si="91"/>
        <v>0</v>
      </c>
      <c r="S324" s="145">
        <v>0</v>
      </c>
      <c r="T324" s="146">
        <f t="shared" si="92"/>
        <v>0</v>
      </c>
      <c r="AR324" s="147" t="s">
        <v>191</v>
      </c>
      <c r="AT324" s="147" t="s">
        <v>164</v>
      </c>
      <c r="AU324" s="147" t="s">
        <v>81</v>
      </c>
      <c r="AY324" s="13" t="s">
        <v>162</v>
      </c>
      <c r="BE324" s="148">
        <f t="shared" si="93"/>
        <v>0</v>
      </c>
      <c r="BF324" s="148">
        <f t="shared" si="94"/>
        <v>0</v>
      </c>
      <c r="BG324" s="148">
        <f t="shared" si="95"/>
        <v>0</v>
      </c>
      <c r="BH324" s="148">
        <f t="shared" si="96"/>
        <v>0</v>
      </c>
      <c r="BI324" s="148">
        <f t="shared" si="97"/>
        <v>0</v>
      </c>
      <c r="BJ324" s="13" t="s">
        <v>81</v>
      </c>
      <c r="BK324" s="148">
        <f t="shared" si="98"/>
        <v>0</v>
      </c>
      <c r="BL324" s="13" t="s">
        <v>191</v>
      </c>
      <c r="BM324" s="147" t="s">
        <v>1721</v>
      </c>
    </row>
    <row r="325" spans="2:65" s="1" customFormat="1" ht="24.2" customHeight="1" x14ac:dyDescent="0.2">
      <c r="B325" s="135"/>
      <c r="C325" s="136" t="s">
        <v>2318</v>
      </c>
      <c r="D325" s="136" t="s">
        <v>164</v>
      </c>
      <c r="E325" s="137" t="s">
        <v>2825</v>
      </c>
      <c r="F325" s="138" t="s">
        <v>2826</v>
      </c>
      <c r="G325" s="139" t="s">
        <v>167</v>
      </c>
      <c r="H325" s="140">
        <v>6502.18</v>
      </c>
      <c r="I325" s="141"/>
      <c r="J325" s="141"/>
      <c r="K325" s="142"/>
      <c r="L325" s="25"/>
      <c r="M325" s="143" t="s">
        <v>1</v>
      </c>
      <c r="N325" s="144" t="s">
        <v>34</v>
      </c>
      <c r="O325" s="145">
        <v>0</v>
      </c>
      <c r="P325" s="145">
        <f t="shared" si="90"/>
        <v>0</v>
      </c>
      <c r="Q325" s="145">
        <v>0</v>
      </c>
      <c r="R325" s="145">
        <f t="shared" si="91"/>
        <v>0</v>
      </c>
      <c r="S325" s="145">
        <v>0</v>
      </c>
      <c r="T325" s="146">
        <f t="shared" si="92"/>
        <v>0</v>
      </c>
      <c r="AR325" s="147" t="s">
        <v>191</v>
      </c>
      <c r="AT325" s="147" t="s">
        <v>164</v>
      </c>
      <c r="AU325" s="147" t="s">
        <v>81</v>
      </c>
      <c r="AY325" s="13" t="s">
        <v>162</v>
      </c>
      <c r="BE325" s="148">
        <f t="shared" si="93"/>
        <v>0</v>
      </c>
      <c r="BF325" s="148">
        <f t="shared" si="94"/>
        <v>0</v>
      </c>
      <c r="BG325" s="148">
        <f t="shared" si="95"/>
        <v>0</v>
      </c>
      <c r="BH325" s="148">
        <f t="shared" si="96"/>
        <v>0</v>
      </c>
      <c r="BI325" s="148">
        <f t="shared" si="97"/>
        <v>0</v>
      </c>
      <c r="BJ325" s="13" t="s">
        <v>81</v>
      </c>
      <c r="BK325" s="148">
        <f t="shared" si="98"/>
        <v>0</v>
      </c>
      <c r="BL325" s="13" t="s">
        <v>191</v>
      </c>
      <c r="BM325" s="147" t="s">
        <v>1722</v>
      </c>
    </row>
    <row r="326" spans="2:65" s="1" customFormat="1" ht="24.2" customHeight="1" x14ac:dyDescent="0.2">
      <c r="B326" s="135"/>
      <c r="C326" s="136" t="s">
        <v>659</v>
      </c>
      <c r="D326" s="136" t="s">
        <v>164</v>
      </c>
      <c r="E326" s="137" t="s">
        <v>2827</v>
      </c>
      <c r="F326" s="138" t="s">
        <v>2828</v>
      </c>
      <c r="G326" s="139" t="s">
        <v>167</v>
      </c>
      <c r="H326" s="140">
        <v>6502.18</v>
      </c>
      <c r="I326" s="141"/>
      <c r="J326" s="141"/>
      <c r="K326" s="142"/>
      <c r="L326" s="25"/>
      <c r="M326" s="143" t="s">
        <v>1</v>
      </c>
      <c r="N326" s="144" t="s">
        <v>34</v>
      </c>
      <c r="O326" s="145">
        <v>0</v>
      </c>
      <c r="P326" s="145">
        <f t="shared" si="90"/>
        <v>0</v>
      </c>
      <c r="Q326" s="145">
        <v>0</v>
      </c>
      <c r="R326" s="145">
        <f t="shared" si="91"/>
        <v>0</v>
      </c>
      <c r="S326" s="145">
        <v>0</v>
      </c>
      <c r="T326" s="146">
        <f t="shared" si="92"/>
        <v>0</v>
      </c>
      <c r="AR326" s="147" t="s">
        <v>191</v>
      </c>
      <c r="AT326" s="147" t="s">
        <v>164</v>
      </c>
      <c r="AU326" s="147" t="s">
        <v>81</v>
      </c>
      <c r="AY326" s="13" t="s">
        <v>162</v>
      </c>
      <c r="BE326" s="148">
        <f t="shared" si="93"/>
        <v>0</v>
      </c>
      <c r="BF326" s="148">
        <f t="shared" si="94"/>
        <v>0</v>
      </c>
      <c r="BG326" s="148">
        <f t="shared" si="95"/>
        <v>0</v>
      </c>
      <c r="BH326" s="148">
        <f t="shared" si="96"/>
        <v>0</v>
      </c>
      <c r="BI326" s="148">
        <f t="shared" si="97"/>
        <v>0</v>
      </c>
      <c r="BJ326" s="13" t="s">
        <v>81</v>
      </c>
      <c r="BK326" s="148">
        <f t="shared" si="98"/>
        <v>0</v>
      </c>
      <c r="BL326" s="13" t="s">
        <v>191</v>
      </c>
      <c r="BM326" s="147" t="s">
        <v>1723</v>
      </c>
    </row>
    <row r="327" spans="2:65" s="1" customFormat="1" ht="24.2" customHeight="1" x14ac:dyDescent="0.2">
      <c r="B327" s="135"/>
      <c r="C327" s="136" t="s">
        <v>2323</v>
      </c>
      <c r="D327" s="136" t="s">
        <v>164</v>
      </c>
      <c r="E327" s="137" t="s">
        <v>2829</v>
      </c>
      <c r="F327" s="138" t="s">
        <v>2830</v>
      </c>
      <c r="G327" s="139" t="s">
        <v>167</v>
      </c>
      <c r="H327" s="140">
        <v>1328</v>
      </c>
      <c r="I327" s="141"/>
      <c r="J327" s="141"/>
      <c r="K327" s="142"/>
      <c r="L327" s="25"/>
      <c r="M327" s="143" t="s">
        <v>1</v>
      </c>
      <c r="N327" s="144" t="s">
        <v>34</v>
      </c>
      <c r="O327" s="145">
        <v>0</v>
      </c>
      <c r="P327" s="145">
        <f t="shared" si="90"/>
        <v>0</v>
      </c>
      <c r="Q327" s="145">
        <v>0</v>
      </c>
      <c r="R327" s="145">
        <f t="shared" si="91"/>
        <v>0</v>
      </c>
      <c r="S327" s="145">
        <v>0</v>
      </c>
      <c r="T327" s="146">
        <f t="shared" si="92"/>
        <v>0</v>
      </c>
      <c r="AR327" s="147" t="s">
        <v>191</v>
      </c>
      <c r="AT327" s="147" t="s">
        <v>164</v>
      </c>
      <c r="AU327" s="147" t="s">
        <v>81</v>
      </c>
      <c r="AY327" s="13" t="s">
        <v>162</v>
      </c>
      <c r="BE327" s="148">
        <f t="shared" si="93"/>
        <v>0</v>
      </c>
      <c r="BF327" s="148">
        <f t="shared" si="94"/>
        <v>0</v>
      </c>
      <c r="BG327" s="148">
        <f t="shared" si="95"/>
        <v>0</v>
      </c>
      <c r="BH327" s="148">
        <f t="shared" si="96"/>
        <v>0</v>
      </c>
      <c r="BI327" s="148">
        <f t="shared" si="97"/>
        <v>0</v>
      </c>
      <c r="BJ327" s="13" t="s">
        <v>81</v>
      </c>
      <c r="BK327" s="148">
        <f t="shared" si="98"/>
        <v>0</v>
      </c>
      <c r="BL327" s="13" t="s">
        <v>191</v>
      </c>
      <c r="BM327" s="147" t="s">
        <v>1724</v>
      </c>
    </row>
    <row r="328" spans="2:65" s="1" customFormat="1" ht="33" customHeight="1" x14ac:dyDescent="0.2">
      <c r="B328" s="135"/>
      <c r="C328" s="136" t="s">
        <v>663</v>
      </c>
      <c r="D328" s="136" t="s">
        <v>164</v>
      </c>
      <c r="E328" s="137" t="s">
        <v>2831</v>
      </c>
      <c r="F328" s="138" t="s">
        <v>2832</v>
      </c>
      <c r="G328" s="139" t="s">
        <v>167</v>
      </c>
      <c r="H328" s="140">
        <v>6502.18</v>
      </c>
      <c r="I328" s="141"/>
      <c r="J328" s="141"/>
      <c r="K328" s="142"/>
      <c r="L328" s="25"/>
      <c r="M328" s="143" t="s">
        <v>1</v>
      </c>
      <c r="N328" s="144" t="s">
        <v>34</v>
      </c>
      <c r="O328" s="145">
        <v>0</v>
      </c>
      <c r="P328" s="145">
        <f t="shared" si="90"/>
        <v>0</v>
      </c>
      <c r="Q328" s="145">
        <v>0</v>
      </c>
      <c r="R328" s="145">
        <f t="shared" si="91"/>
        <v>0</v>
      </c>
      <c r="S328" s="145">
        <v>0</v>
      </c>
      <c r="T328" s="146">
        <f t="shared" si="92"/>
        <v>0</v>
      </c>
      <c r="AR328" s="147" t="s">
        <v>191</v>
      </c>
      <c r="AT328" s="147" t="s">
        <v>164</v>
      </c>
      <c r="AU328" s="147" t="s">
        <v>81</v>
      </c>
      <c r="AY328" s="13" t="s">
        <v>162</v>
      </c>
      <c r="BE328" s="148">
        <f t="shared" si="93"/>
        <v>0</v>
      </c>
      <c r="BF328" s="148">
        <f t="shared" si="94"/>
        <v>0</v>
      </c>
      <c r="BG328" s="148">
        <f t="shared" si="95"/>
        <v>0</v>
      </c>
      <c r="BH328" s="148">
        <f t="shared" si="96"/>
        <v>0</v>
      </c>
      <c r="BI328" s="148">
        <f t="shared" si="97"/>
        <v>0</v>
      </c>
      <c r="BJ328" s="13" t="s">
        <v>81</v>
      </c>
      <c r="BK328" s="148">
        <f t="shared" si="98"/>
        <v>0</v>
      </c>
      <c r="BL328" s="13" t="s">
        <v>191</v>
      </c>
      <c r="BM328" s="147" t="s">
        <v>1725</v>
      </c>
    </row>
    <row r="329" spans="2:65" s="11" customFormat="1" ht="26.1" customHeight="1" x14ac:dyDescent="0.2">
      <c r="B329" s="124"/>
      <c r="D329" s="125" t="s">
        <v>67</v>
      </c>
      <c r="E329" s="126" t="s">
        <v>268</v>
      </c>
      <c r="F329" s="126" t="s">
        <v>1123</v>
      </c>
      <c r="J329" s="127"/>
      <c r="L329" s="124"/>
      <c r="M329" s="128"/>
      <c r="P329" s="129">
        <f>P330</f>
        <v>0</v>
      </c>
      <c r="R329" s="129">
        <f>R330</f>
        <v>0</v>
      </c>
      <c r="T329" s="130">
        <f>T330</f>
        <v>0</v>
      </c>
      <c r="AR329" s="125" t="s">
        <v>94</v>
      </c>
      <c r="AT329" s="131" t="s">
        <v>67</v>
      </c>
      <c r="AU329" s="131" t="s">
        <v>68</v>
      </c>
      <c r="AY329" s="125" t="s">
        <v>162</v>
      </c>
      <c r="BK329" s="132">
        <f>BK330</f>
        <v>0</v>
      </c>
    </row>
    <row r="330" spans="2:65" s="11" customFormat="1" ht="22.7" customHeight="1" x14ac:dyDescent="0.2">
      <c r="B330" s="124"/>
      <c r="D330" s="125" t="s">
        <v>67</v>
      </c>
      <c r="E330" s="133" t="s">
        <v>2833</v>
      </c>
      <c r="F330" s="133" t="s">
        <v>2834</v>
      </c>
      <c r="J330" s="134"/>
      <c r="L330" s="124"/>
      <c r="M330" s="128"/>
      <c r="P330" s="129">
        <f>P331</f>
        <v>0</v>
      </c>
      <c r="R330" s="129">
        <f>R331</f>
        <v>0</v>
      </c>
      <c r="T330" s="130">
        <f>T331</f>
        <v>0</v>
      </c>
      <c r="AR330" s="125" t="s">
        <v>94</v>
      </c>
      <c r="AT330" s="131" t="s">
        <v>67</v>
      </c>
      <c r="AU330" s="131" t="s">
        <v>75</v>
      </c>
      <c r="AY330" s="125" t="s">
        <v>162</v>
      </c>
      <c r="BK330" s="132">
        <f>BK331</f>
        <v>0</v>
      </c>
    </row>
    <row r="331" spans="2:65" s="1" customFormat="1" ht="16.5" customHeight="1" x14ac:dyDescent="0.2">
      <c r="B331" s="135"/>
      <c r="C331" s="136" t="s">
        <v>2328</v>
      </c>
      <c r="D331" s="136" t="s">
        <v>164</v>
      </c>
      <c r="E331" s="137" t="s">
        <v>2835</v>
      </c>
      <c r="F331" s="138" t="s">
        <v>2836</v>
      </c>
      <c r="G331" s="139" t="s">
        <v>218</v>
      </c>
      <c r="H331" s="140">
        <v>33</v>
      </c>
      <c r="I331" s="141"/>
      <c r="J331" s="141"/>
      <c r="K331" s="142"/>
      <c r="L331" s="25"/>
      <c r="M331" s="143" t="s">
        <v>1</v>
      </c>
      <c r="N331" s="144" t="s">
        <v>34</v>
      </c>
      <c r="O331" s="145">
        <v>0</v>
      </c>
      <c r="P331" s="145">
        <f>O331*H331</f>
        <v>0</v>
      </c>
      <c r="Q331" s="145">
        <v>0</v>
      </c>
      <c r="R331" s="145">
        <f>Q331*H331</f>
        <v>0</v>
      </c>
      <c r="S331" s="145">
        <v>0</v>
      </c>
      <c r="T331" s="146">
        <f>S331*H331</f>
        <v>0</v>
      </c>
      <c r="AR331" s="147" t="s">
        <v>278</v>
      </c>
      <c r="AT331" s="147" t="s">
        <v>164</v>
      </c>
      <c r="AU331" s="147" t="s">
        <v>81</v>
      </c>
      <c r="AY331" s="13" t="s">
        <v>162</v>
      </c>
      <c r="BE331" s="148">
        <f>IF(N331="základná",J331,0)</f>
        <v>0</v>
      </c>
      <c r="BF331" s="148">
        <f>IF(N331="znížená",J331,0)</f>
        <v>0</v>
      </c>
      <c r="BG331" s="148">
        <f>IF(N331="zákl. prenesená",J331,0)</f>
        <v>0</v>
      </c>
      <c r="BH331" s="148">
        <f>IF(N331="zníž. prenesená",J331,0)</f>
        <v>0</v>
      </c>
      <c r="BI331" s="148">
        <f>IF(N331="nulová",J331,0)</f>
        <v>0</v>
      </c>
      <c r="BJ331" s="13" t="s">
        <v>81</v>
      </c>
      <c r="BK331" s="148">
        <f>ROUND(I331*H331,2)</f>
        <v>0</v>
      </c>
      <c r="BL331" s="13" t="s">
        <v>278</v>
      </c>
      <c r="BM331" s="147" t="s">
        <v>1726</v>
      </c>
    </row>
    <row r="332" spans="2:65" s="11" customFormat="1" ht="26.1" customHeight="1" x14ac:dyDescent="0.2">
      <c r="B332" s="124"/>
      <c r="D332" s="125" t="s">
        <v>67</v>
      </c>
      <c r="E332" s="126" t="s">
        <v>2837</v>
      </c>
      <c r="F332" s="126" t="s">
        <v>2838</v>
      </c>
      <c r="J332" s="127"/>
      <c r="L332" s="124"/>
      <c r="M332" s="128"/>
      <c r="P332" s="129">
        <f>P333</f>
        <v>0</v>
      </c>
      <c r="R332" s="129">
        <f>R333</f>
        <v>0</v>
      </c>
      <c r="T332" s="130">
        <f>T333</f>
        <v>0</v>
      </c>
      <c r="AR332" s="125" t="s">
        <v>178</v>
      </c>
      <c r="AT332" s="131" t="s">
        <v>67</v>
      </c>
      <c r="AU332" s="131" t="s">
        <v>68</v>
      </c>
      <c r="AY332" s="125" t="s">
        <v>162</v>
      </c>
      <c r="BK332" s="132">
        <f>BK333</f>
        <v>0</v>
      </c>
    </row>
    <row r="333" spans="2:65" s="11" customFormat="1" ht="22.7" customHeight="1" x14ac:dyDescent="0.2">
      <c r="B333" s="124"/>
      <c r="D333" s="125" t="s">
        <v>67</v>
      </c>
      <c r="E333" s="133" t="s">
        <v>2839</v>
      </c>
      <c r="F333" s="133" t="s">
        <v>2840</v>
      </c>
      <c r="J333" s="134"/>
      <c r="L333" s="124"/>
      <c r="M333" s="128"/>
      <c r="P333" s="129">
        <f>P334</f>
        <v>0</v>
      </c>
      <c r="R333" s="129">
        <f>R334</f>
        <v>0</v>
      </c>
      <c r="T333" s="130">
        <f>T334</f>
        <v>0</v>
      </c>
      <c r="AR333" s="125" t="s">
        <v>178</v>
      </c>
      <c r="AT333" s="131" t="s">
        <v>67</v>
      </c>
      <c r="AU333" s="131" t="s">
        <v>75</v>
      </c>
      <c r="AY333" s="125" t="s">
        <v>162</v>
      </c>
      <c r="BK333" s="132">
        <f>BK334</f>
        <v>0</v>
      </c>
    </row>
    <row r="334" spans="2:65" s="1" customFormat="1" ht="24.2" customHeight="1" x14ac:dyDescent="0.2">
      <c r="B334" s="135"/>
      <c r="C334" s="136" t="s">
        <v>666</v>
      </c>
      <c r="D334" s="136" t="s">
        <v>164</v>
      </c>
      <c r="E334" s="137" t="s">
        <v>2841</v>
      </c>
      <c r="F334" s="138" t="s">
        <v>2842</v>
      </c>
      <c r="G334" s="139" t="s">
        <v>2843</v>
      </c>
      <c r="H334" s="140">
        <v>1</v>
      </c>
      <c r="I334" s="141"/>
      <c r="J334" s="141"/>
      <c r="K334" s="142"/>
      <c r="L334" s="25"/>
      <c r="M334" s="163" t="s">
        <v>1</v>
      </c>
      <c r="N334" s="164" t="s">
        <v>34</v>
      </c>
      <c r="O334" s="161">
        <v>0</v>
      </c>
      <c r="P334" s="161">
        <f>O334*H334</f>
        <v>0</v>
      </c>
      <c r="Q334" s="161">
        <v>0</v>
      </c>
      <c r="R334" s="161">
        <f>Q334*H334</f>
        <v>0</v>
      </c>
      <c r="S334" s="161">
        <v>0</v>
      </c>
      <c r="T334" s="162">
        <f>S334*H334</f>
        <v>0</v>
      </c>
      <c r="AR334" s="147" t="s">
        <v>168</v>
      </c>
      <c r="AT334" s="147" t="s">
        <v>164</v>
      </c>
      <c r="AU334" s="147" t="s">
        <v>81</v>
      </c>
      <c r="AY334" s="13" t="s">
        <v>162</v>
      </c>
      <c r="BE334" s="148">
        <f>IF(N334="základná",J334,0)</f>
        <v>0</v>
      </c>
      <c r="BF334" s="148">
        <f>IF(N334="znížená",J334,0)</f>
        <v>0</v>
      </c>
      <c r="BG334" s="148">
        <f>IF(N334="zákl. prenesená",J334,0)</f>
        <v>0</v>
      </c>
      <c r="BH334" s="148">
        <f>IF(N334="zníž. prenesená",J334,0)</f>
        <v>0</v>
      </c>
      <c r="BI334" s="148">
        <f>IF(N334="nulová",J334,0)</f>
        <v>0</v>
      </c>
      <c r="BJ334" s="13" t="s">
        <v>81</v>
      </c>
      <c r="BK334" s="148">
        <f>ROUND(I334*H334,2)</f>
        <v>0</v>
      </c>
      <c r="BL334" s="13" t="s">
        <v>168</v>
      </c>
      <c r="BM334" s="147" t="s">
        <v>1727</v>
      </c>
    </row>
    <row r="335" spans="2:65" s="1" customFormat="1" ht="6.95" customHeight="1" x14ac:dyDescent="0.2">
      <c r="B335" s="40"/>
      <c r="C335" s="41"/>
      <c r="D335" s="41"/>
      <c r="E335" s="41"/>
      <c r="F335" s="41"/>
      <c r="G335" s="41"/>
      <c r="H335" s="41"/>
      <c r="I335" s="41"/>
      <c r="J335" s="41"/>
      <c r="K335" s="41"/>
      <c r="L335" s="25"/>
    </row>
  </sheetData>
  <autoFilter ref="C146:K334"/>
  <mergeCells count="12">
    <mergeCell ref="E139:H139"/>
    <mergeCell ref="L2:V2"/>
    <mergeCell ref="E85:H85"/>
    <mergeCell ref="E87:H87"/>
    <mergeCell ref="E89:H89"/>
    <mergeCell ref="E135:H135"/>
    <mergeCell ref="E137:H13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270"/>
  <sheetViews>
    <sheetView showGridLines="0" workbookViewId="0"/>
  </sheetViews>
  <sheetFormatPr defaultColWidth="12" defaultRowHeight="11.25" x14ac:dyDescent="0.2"/>
  <cols>
    <col min="1" max="1" width="8.1640625" customWidth="1"/>
    <col min="2" max="2" width="1.1640625" customWidth="1"/>
    <col min="3" max="4" width="4.1640625" customWidth="1"/>
    <col min="5" max="5" width="17.1640625" customWidth="1"/>
    <col min="6" max="6" width="50.6640625" customWidth="1"/>
    <col min="7" max="7" width="7.5" customWidth="1"/>
    <col min="8" max="8" width="14" customWidth="1"/>
    <col min="9" max="9" width="15.6640625" customWidth="1"/>
    <col min="10" max="10" width="22.1640625" customWidth="1"/>
    <col min="11" max="11" width="22.1640625" hidden="1" customWidth="1"/>
    <col min="12" max="12" width="9.1640625" customWidth="1"/>
    <col min="13" max="13" width="10.6640625" hidden="1" customWidth="1"/>
    <col min="14" max="14" width="9.1640625" hidden="1"/>
    <col min="15" max="20" width="14.1640625" hidden="1" customWidth="1"/>
    <col min="21" max="21" width="16.1640625" hidden="1" customWidth="1"/>
    <col min="22" max="22" width="12.1640625" customWidth="1"/>
    <col min="23" max="23" width="16.1640625" customWidth="1"/>
    <col min="24" max="24" width="12.1640625" customWidth="1"/>
    <col min="25" max="25" width="15" customWidth="1"/>
    <col min="26" max="26" width="11" customWidth="1"/>
    <col min="27" max="27" width="15" customWidth="1"/>
    <col min="28" max="28" width="16.1640625" customWidth="1"/>
    <col min="29" max="29" width="11" customWidth="1"/>
    <col min="30" max="30" width="15" customWidth="1"/>
    <col min="31" max="31" width="16.1640625" customWidth="1"/>
    <col min="44" max="65" width="9.1640625" hidden="1"/>
  </cols>
  <sheetData>
    <row r="2" spans="2:46" ht="36.950000000000003" customHeight="1" x14ac:dyDescent="0.2">
      <c r="L2" s="183" t="s">
        <v>5</v>
      </c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13" t="s">
        <v>125</v>
      </c>
    </row>
    <row r="3" spans="2:46" ht="6.95" hidden="1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68</v>
      </c>
    </row>
    <row r="4" spans="2:46" ht="24.95" hidden="1" customHeight="1" x14ac:dyDescent="0.2">
      <c r="B4" s="16"/>
      <c r="D4" s="17" t="s">
        <v>129</v>
      </c>
      <c r="L4" s="16"/>
      <c r="M4" s="89" t="s">
        <v>9</v>
      </c>
      <c r="AT4" s="13" t="s">
        <v>3</v>
      </c>
    </row>
    <row r="5" spans="2:46" ht="6.95" hidden="1" customHeight="1" x14ac:dyDescent="0.2">
      <c r="B5" s="16"/>
      <c r="L5" s="16"/>
    </row>
    <row r="6" spans="2:46" ht="12" hidden="1" customHeight="1" x14ac:dyDescent="0.2">
      <c r="B6" s="16"/>
      <c r="D6" s="22" t="s">
        <v>13</v>
      </c>
      <c r="L6" s="16"/>
    </row>
    <row r="7" spans="2:46" ht="16.5" hidden="1" customHeight="1" x14ac:dyDescent="0.2">
      <c r="B7" s="16"/>
      <c r="E7" s="210" t="str">
        <f>'Rekapitulácia stavby'!K6</f>
        <v>Bratislava III. OR PZ rekonštrukcia objektu_AKTUALNY</v>
      </c>
      <c r="F7" s="211"/>
      <c r="G7" s="211"/>
      <c r="H7" s="211"/>
      <c r="L7" s="16"/>
    </row>
    <row r="8" spans="2:46" ht="12" hidden="1" customHeight="1" x14ac:dyDescent="0.2">
      <c r="B8" s="16"/>
      <c r="D8" s="22" t="s">
        <v>130</v>
      </c>
      <c r="L8" s="16"/>
    </row>
    <row r="9" spans="2:46" s="1" customFormat="1" ht="23.25" hidden="1" customHeight="1" x14ac:dyDescent="0.2">
      <c r="B9" s="25"/>
      <c r="E9" s="210" t="s">
        <v>2468</v>
      </c>
      <c r="F9" s="209"/>
      <c r="G9" s="209"/>
      <c r="H9" s="209"/>
      <c r="L9" s="25"/>
    </row>
    <row r="10" spans="2:46" s="1" customFormat="1" ht="12" hidden="1" customHeight="1" x14ac:dyDescent="0.2">
      <c r="B10" s="25"/>
      <c r="D10" s="22" t="s">
        <v>132</v>
      </c>
      <c r="L10" s="25"/>
    </row>
    <row r="11" spans="2:46" s="1" customFormat="1" ht="16.5" hidden="1" customHeight="1" x14ac:dyDescent="0.2">
      <c r="B11" s="25"/>
      <c r="E11" s="196" t="s">
        <v>2844</v>
      </c>
      <c r="F11" s="209"/>
      <c r="G11" s="209"/>
      <c r="H11" s="209"/>
      <c r="L11" s="25"/>
    </row>
    <row r="12" spans="2:46" s="1" customFormat="1" hidden="1" x14ac:dyDescent="0.2">
      <c r="B12" s="25"/>
      <c r="L12" s="25"/>
    </row>
    <row r="13" spans="2:46" s="1" customFormat="1" ht="12" hidden="1" customHeight="1" x14ac:dyDescent="0.2">
      <c r="B13" s="25"/>
      <c r="D13" s="22" t="s">
        <v>15</v>
      </c>
      <c r="F13" s="20" t="s">
        <v>1</v>
      </c>
      <c r="I13" s="22" t="s">
        <v>16</v>
      </c>
      <c r="J13" s="20" t="s">
        <v>1</v>
      </c>
      <c r="L13" s="25"/>
    </row>
    <row r="14" spans="2:46" s="1" customFormat="1" ht="12" hidden="1" customHeight="1" x14ac:dyDescent="0.2">
      <c r="B14" s="25"/>
      <c r="D14" s="22" t="s">
        <v>17</v>
      </c>
      <c r="F14" s="20" t="s">
        <v>18</v>
      </c>
      <c r="I14" s="22" t="s">
        <v>19</v>
      </c>
      <c r="J14" s="48">
        <f>'Rekapitulácia stavby'!AN8</f>
        <v>45267</v>
      </c>
      <c r="L14" s="25"/>
    </row>
    <row r="15" spans="2:46" s="1" customFormat="1" ht="10.7" hidden="1" customHeight="1" x14ac:dyDescent="0.2">
      <c r="B15" s="25"/>
      <c r="L15" s="25"/>
    </row>
    <row r="16" spans="2:46" s="1" customFormat="1" ht="12" hidden="1" customHeight="1" x14ac:dyDescent="0.2">
      <c r="B16" s="25"/>
      <c r="D16" s="22" t="s">
        <v>20</v>
      </c>
      <c r="I16" s="22" t="s">
        <v>21</v>
      </c>
      <c r="J16" s="20" t="str">
        <f>IF('Rekapitulácia stavby'!AN10="","",'Rekapitulácia stavby'!AN10)</f>
        <v/>
      </c>
      <c r="L16" s="25"/>
    </row>
    <row r="17" spans="2:12" s="1" customFormat="1" ht="18" hidden="1" customHeight="1" x14ac:dyDescent="0.2">
      <c r="B17" s="25"/>
      <c r="E17" s="20" t="str">
        <f>IF('Rekapitulácia stavby'!E11="","",'Rekapitulácia stavby'!E11)</f>
        <v xml:space="preserve"> </v>
      </c>
      <c r="I17" s="22" t="s">
        <v>22</v>
      </c>
      <c r="J17" s="20" t="str">
        <f>IF('Rekapitulácia stavby'!AN11="","",'Rekapitulácia stavby'!AN11)</f>
        <v/>
      </c>
      <c r="L17" s="25"/>
    </row>
    <row r="18" spans="2:12" s="1" customFormat="1" ht="6.95" hidden="1" customHeight="1" x14ac:dyDescent="0.2">
      <c r="B18" s="25"/>
      <c r="L18" s="25"/>
    </row>
    <row r="19" spans="2:12" s="1" customFormat="1" ht="12" hidden="1" customHeight="1" x14ac:dyDescent="0.2">
      <c r="B19" s="25"/>
      <c r="D19" s="22" t="s">
        <v>23</v>
      </c>
      <c r="I19" s="22" t="s">
        <v>21</v>
      </c>
      <c r="J19" s="20" t="str">
        <f>'Rekapitulácia stavby'!AN13</f>
        <v/>
      </c>
      <c r="L19" s="25"/>
    </row>
    <row r="20" spans="2:12" s="1" customFormat="1" ht="18" hidden="1" customHeight="1" x14ac:dyDescent="0.2">
      <c r="B20" s="25"/>
      <c r="E20" s="200" t="str">
        <f>'Rekapitulácia stavby'!E14</f>
        <v xml:space="preserve"> </v>
      </c>
      <c r="F20" s="200"/>
      <c r="G20" s="200"/>
      <c r="H20" s="200"/>
      <c r="I20" s="22" t="s">
        <v>22</v>
      </c>
      <c r="J20" s="20" t="str">
        <f>'Rekapitulácia stavby'!AN14</f>
        <v/>
      </c>
      <c r="L20" s="25"/>
    </row>
    <row r="21" spans="2:12" s="1" customFormat="1" ht="6.95" hidden="1" customHeight="1" x14ac:dyDescent="0.2">
      <c r="B21" s="25"/>
      <c r="L21" s="25"/>
    </row>
    <row r="22" spans="2:12" s="1" customFormat="1" ht="12" hidden="1" customHeight="1" x14ac:dyDescent="0.2">
      <c r="B22" s="25"/>
      <c r="D22" s="22" t="s">
        <v>24</v>
      </c>
      <c r="I22" s="22" t="s">
        <v>21</v>
      </c>
      <c r="J22" s="20" t="str">
        <f>IF('Rekapitulácia stavby'!AN16="","",'Rekapitulácia stavby'!AN16)</f>
        <v/>
      </c>
      <c r="L22" s="25"/>
    </row>
    <row r="23" spans="2:12" s="1" customFormat="1" ht="18" hidden="1" customHeight="1" x14ac:dyDescent="0.2">
      <c r="B23" s="25"/>
      <c r="E23" s="20" t="str">
        <f>IF('Rekapitulácia stavby'!E17="","",'Rekapitulácia stavby'!E17)</f>
        <v xml:space="preserve"> </v>
      </c>
      <c r="I23" s="22" t="s">
        <v>22</v>
      </c>
      <c r="J23" s="20" t="str">
        <f>IF('Rekapitulácia stavby'!AN17="","",'Rekapitulácia stavby'!AN17)</f>
        <v/>
      </c>
      <c r="L23" s="25"/>
    </row>
    <row r="24" spans="2:12" s="1" customFormat="1" ht="6.95" hidden="1" customHeight="1" x14ac:dyDescent="0.2">
      <c r="B24" s="25"/>
      <c r="L24" s="25"/>
    </row>
    <row r="25" spans="2:12" s="1" customFormat="1" ht="12" hidden="1" customHeight="1" x14ac:dyDescent="0.2">
      <c r="B25" s="25"/>
      <c r="D25" s="22" t="s">
        <v>26</v>
      </c>
      <c r="I25" s="22" t="s">
        <v>21</v>
      </c>
      <c r="J25" s="20" t="str">
        <f>IF('Rekapitulácia stavby'!AN19="","",'Rekapitulácia stavby'!AN19)</f>
        <v/>
      </c>
      <c r="L25" s="25"/>
    </row>
    <row r="26" spans="2:12" s="1" customFormat="1" ht="18" hidden="1" customHeight="1" x14ac:dyDescent="0.2">
      <c r="B26" s="25"/>
      <c r="E26" s="20" t="str">
        <f>IF('Rekapitulácia stavby'!E20="","",'Rekapitulácia stavby'!E20)</f>
        <v xml:space="preserve"> </v>
      </c>
      <c r="I26" s="22" t="s">
        <v>22</v>
      </c>
      <c r="J26" s="20" t="str">
        <f>IF('Rekapitulácia stavby'!AN20="","",'Rekapitulácia stavby'!AN20)</f>
        <v/>
      </c>
      <c r="L26" s="25"/>
    </row>
    <row r="27" spans="2:12" s="1" customFormat="1" ht="6.95" hidden="1" customHeight="1" x14ac:dyDescent="0.2">
      <c r="B27" s="25"/>
      <c r="L27" s="25"/>
    </row>
    <row r="28" spans="2:12" s="1" customFormat="1" ht="12" hidden="1" customHeight="1" x14ac:dyDescent="0.2">
      <c r="B28" s="25"/>
      <c r="D28" s="22" t="s">
        <v>27</v>
      </c>
      <c r="L28" s="25"/>
    </row>
    <row r="29" spans="2:12" s="7" customFormat="1" ht="16.5" hidden="1" customHeight="1" x14ac:dyDescent="0.2">
      <c r="B29" s="90"/>
      <c r="E29" s="202" t="s">
        <v>1</v>
      </c>
      <c r="F29" s="202"/>
      <c r="G29" s="202"/>
      <c r="H29" s="202"/>
      <c r="L29" s="90"/>
    </row>
    <row r="30" spans="2:12" s="1" customFormat="1" ht="6.95" hidden="1" customHeight="1" x14ac:dyDescent="0.2">
      <c r="B30" s="25"/>
      <c r="L30" s="25"/>
    </row>
    <row r="31" spans="2:12" s="1" customFormat="1" ht="6.95" hidden="1" customHeight="1" x14ac:dyDescent="0.2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25.5" hidden="1" customHeight="1" x14ac:dyDescent="0.2">
      <c r="B32" s="25"/>
      <c r="D32" s="91" t="s">
        <v>28</v>
      </c>
      <c r="J32" s="62">
        <f>ROUND(J133, 2)</f>
        <v>0</v>
      </c>
      <c r="L32" s="25"/>
    </row>
    <row r="33" spans="2:12" s="1" customFormat="1" ht="6.95" hidden="1" customHeight="1" x14ac:dyDescent="0.2">
      <c r="B33" s="25"/>
      <c r="D33" s="49"/>
      <c r="E33" s="49"/>
      <c r="F33" s="49"/>
      <c r="G33" s="49"/>
      <c r="H33" s="49"/>
      <c r="I33" s="49"/>
      <c r="J33" s="49"/>
      <c r="K33" s="49"/>
      <c r="L33" s="25"/>
    </row>
    <row r="34" spans="2:12" s="1" customFormat="1" ht="14.45" hidden="1" customHeight="1" x14ac:dyDescent="0.2">
      <c r="B34" s="25"/>
      <c r="F34" s="28" t="s">
        <v>30</v>
      </c>
      <c r="I34" s="28" t="s">
        <v>29</v>
      </c>
      <c r="J34" s="28" t="s">
        <v>31</v>
      </c>
      <c r="L34" s="25"/>
    </row>
    <row r="35" spans="2:12" s="1" customFormat="1" ht="14.45" hidden="1" customHeight="1" x14ac:dyDescent="0.2">
      <c r="B35" s="25"/>
      <c r="D35" s="51" t="s">
        <v>32</v>
      </c>
      <c r="E35" s="30" t="s">
        <v>33</v>
      </c>
      <c r="F35" s="92">
        <f>ROUND((SUM(BE133:BE269)),  2)</f>
        <v>0</v>
      </c>
      <c r="G35" s="93"/>
      <c r="H35" s="93"/>
      <c r="I35" s="94">
        <v>0.2</v>
      </c>
      <c r="J35" s="92">
        <f>ROUND(((SUM(BE133:BE269))*I35),  2)</f>
        <v>0</v>
      </c>
      <c r="L35" s="25"/>
    </row>
    <row r="36" spans="2:12" s="1" customFormat="1" ht="14.45" hidden="1" customHeight="1" x14ac:dyDescent="0.2">
      <c r="B36" s="25"/>
      <c r="E36" s="30" t="s">
        <v>34</v>
      </c>
      <c r="F36" s="82">
        <f>ROUND((SUM(BF133:BF269)),  2)</f>
        <v>0</v>
      </c>
      <c r="I36" s="95">
        <v>0.2</v>
      </c>
      <c r="J36" s="82">
        <f>ROUND(((SUM(BF133:BF269))*I36),  2)</f>
        <v>0</v>
      </c>
      <c r="L36" s="25"/>
    </row>
    <row r="37" spans="2:12" s="1" customFormat="1" ht="14.45" hidden="1" customHeight="1" x14ac:dyDescent="0.2">
      <c r="B37" s="25"/>
      <c r="E37" s="22" t="s">
        <v>35</v>
      </c>
      <c r="F37" s="82">
        <f>ROUND((SUM(BG133:BG269)),  2)</f>
        <v>0</v>
      </c>
      <c r="I37" s="95">
        <v>0.2</v>
      </c>
      <c r="J37" s="82">
        <f>0</f>
        <v>0</v>
      </c>
      <c r="L37" s="25"/>
    </row>
    <row r="38" spans="2:12" s="1" customFormat="1" ht="14.45" hidden="1" customHeight="1" x14ac:dyDescent="0.2">
      <c r="B38" s="25"/>
      <c r="E38" s="22" t="s">
        <v>36</v>
      </c>
      <c r="F38" s="82">
        <f>ROUND((SUM(BH133:BH269)),  2)</f>
        <v>0</v>
      </c>
      <c r="I38" s="95">
        <v>0.2</v>
      </c>
      <c r="J38" s="82">
        <f>0</f>
        <v>0</v>
      </c>
      <c r="L38" s="25"/>
    </row>
    <row r="39" spans="2:12" s="1" customFormat="1" ht="14.45" hidden="1" customHeight="1" x14ac:dyDescent="0.2">
      <c r="B39" s="25"/>
      <c r="E39" s="30" t="s">
        <v>37</v>
      </c>
      <c r="F39" s="92">
        <f>ROUND((SUM(BI133:BI269)),  2)</f>
        <v>0</v>
      </c>
      <c r="G39" s="93"/>
      <c r="H39" s="93"/>
      <c r="I39" s="94">
        <v>0</v>
      </c>
      <c r="J39" s="92">
        <f>0</f>
        <v>0</v>
      </c>
      <c r="L39" s="25"/>
    </row>
    <row r="40" spans="2:12" s="1" customFormat="1" ht="6.95" hidden="1" customHeight="1" x14ac:dyDescent="0.2">
      <c r="B40" s="25"/>
      <c r="L40" s="25"/>
    </row>
    <row r="41" spans="2:12" s="1" customFormat="1" ht="25.5" hidden="1" customHeight="1" x14ac:dyDescent="0.2">
      <c r="B41" s="25"/>
      <c r="C41" s="96"/>
      <c r="D41" s="97" t="s">
        <v>38</v>
      </c>
      <c r="E41" s="53"/>
      <c r="F41" s="53"/>
      <c r="G41" s="98" t="s">
        <v>39</v>
      </c>
      <c r="H41" s="99" t="s">
        <v>40</v>
      </c>
      <c r="I41" s="53"/>
      <c r="J41" s="100">
        <f>SUM(J32:J39)</f>
        <v>0</v>
      </c>
      <c r="K41" s="101"/>
      <c r="L41" s="25"/>
    </row>
    <row r="42" spans="2:12" s="1" customFormat="1" ht="14.45" hidden="1" customHeight="1" x14ac:dyDescent="0.2">
      <c r="B42" s="25"/>
      <c r="L42" s="25"/>
    </row>
    <row r="43" spans="2:12" ht="14.45" hidden="1" customHeight="1" x14ac:dyDescent="0.2">
      <c r="B43" s="16"/>
      <c r="L43" s="16"/>
    </row>
    <row r="44" spans="2:12" ht="14.45" hidden="1" customHeight="1" x14ac:dyDescent="0.2">
      <c r="B44" s="16"/>
      <c r="L44" s="16"/>
    </row>
    <row r="45" spans="2:12" ht="14.45" hidden="1" customHeight="1" x14ac:dyDescent="0.2">
      <c r="B45" s="16"/>
      <c r="L45" s="16"/>
    </row>
    <row r="46" spans="2:12" ht="14.45" hidden="1" customHeight="1" x14ac:dyDescent="0.2">
      <c r="B46" s="16"/>
      <c r="L46" s="16"/>
    </row>
    <row r="47" spans="2:12" ht="14.45" hidden="1" customHeight="1" x14ac:dyDescent="0.2">
      <c r="B47" s="16"/>
      <c r="L47" s="16"/>
    </row>
    <row r="48" spans="2:12" ht="14.45" hidden="1" customHeight="1" x14ac:dyDescent="0.2">
      <c r="B48" s="16"/>
      <c r="L48" s="16"/>
    </row>
    <row r="49" spans="2:12" ht="14.45" hidden="1" customHeight="1" x14ac:dyDescent="0.2">
      <c r="B49" s="16"/>
      <c r="L49" s="16"/>
    </row>
    <row r="50" spans="2:12" s="1" customFormat="1" ht="14.45" hidden="1" customHeight="1" x14ac:dyDescent="0.2">
      <c r="B50" s="25"/>
      <c r="D50" s="37" t="s">
        <v>41</v>
      </c>
      <c r="E50" s="38"/>
      <c r="F50" s="38"/>
      <c r="G50" s="37" t="s">
        <v>42</v>
      </c>
      <c r="H50" s="38"/>
      <c r="I50" s="38"/>
      <c r="J50" s="38"/>
      <c r="K50" s="38"/>
      <c r="L50" s="25"/>
    </row>
    <row r="51" spans="2:12" hidden="1" x14ac:dyDescent="0.2">
      <c r="B51" s="16"/>
      <c r="L51" s="16"/>
    </row>
    <row r="52" spans="2:12" hidden="1" x14ac:dyDescent="0.2">
      <c r="B52" s="16"/>
      <c r="L52" s="16"/>
    </row>
    <row r="53" spans="2:12" hidden="1" x14ac:dyDescent="0.2">
      <c r="B53" s="16"/>
      <c r="L53" s="16"/>
    </row>
    <row r="54" spans="2:12" hidden="1" x14ac:dyDescent="0.2">
      <c r="B54" s="16"/>
      <c r="L54" s="16"/>
    </row>
    <row r="55" spans="2:12" hidden="1" x14ac:dyDescent="0.2">
      <c r="B55" s="16"/>
      <c r="L55" s="16"/>
    </row>
    <row r="56" spans="2:12" hidden="1" x14ac:dyDescent="0.2">
      <c r="B56" s="16"/>
      <c r="L56" s="16"/>
    </row>
    <row r="57" spans="2:12" hidden="1" x14ac:dyDescent="0.2">
      <c r="B57" s="16"/>
      <c r="L57" s="16"/>
    </row>
    <row r="58" spans="2:12" hidden="1" x14ac:dyDescent="0.2">
      <c r="B58" s="16"/>
      <c r="L58" s="16"/>
    </row>
    <row r="59" spans="2:12" hidden="1" x14ac:dyDescent="0.2">
      <c r="B59" s="16"/>
      <c r="L59" s="16"/>
    </row>
    <row r="60" spans="2:12" hidden="1" x14ac:dyDescent="0.2">
      <c r="B60" s="16"/>
      <c r="L60" s="16"/>
    </row>
    <row r="61" spans="2:12" s="1" customFormat="1" ht="12.75" hidden="1" x14ac:dyDescent="0.2">
      <c r="B61" s="25"/>
      <c r="D61" s="39" t="s">
        <v>43</v>
      </c>
      <c r="E61" s="27"/>
      <c r="F61" s="102" t="s">
        <v>44</v>
      </c>
      <c r="G61" s="39" t="s">
        <v>43</v>
      </c>
      <c r="H61" s="27"/>
      <c r="I61" s="27"/>
      <c r="J61" s="103" t="s">
        <v>44</v>
      </c>
      <c r="K61" s="27"/>
      <c r="L61" s="25"/>
    </row>
    <row r="62" spans="2:12" hidden="1" x14ac:dyDescent="0.2">
      <c r="B62" s="16"/>
      <c r="L62" s="16"/>
    </row>
    <row r="63" spans="2:12" hidden="1" x14ac:dyDescent="0.2">
      <c r="B63" s="16"/>
      <c r="L63" s="16"/>
    </row>
    <row r="64" spans="2:12" hidden="1" x14ac:dyDescent="0.2">
      <c r="B64" s="16"/>
      <c r="L64" s="16"/>
    </row>
    <row r="65" spans="2:12" s="1" customFormat="1" ht="12.75" hidden="1" x14ac:dyDescent="0.2">
      <c r="B65" s="25"/>
      <c r="D65" s="37" t="s">
        <v>45</v>
      </c>
      <c r="E65" s="38"/>
      <c r="F65" s="38"/>
      <c r="G65" s="37" t="s">
        <v>46</v>
      </c>
      <c r="H65" s="38"/>
      <c r="I65" s="38"/>
      <c r="J65" s="38"/>
      <c r="K65" s="38"/>
      <c r="L65" s="25"/>
    </row>
    <row r="66" spans="2:12" hidden="1" x14ac:dyDescent="0.2">
      <c r="B66" s="16"/>
      <c r="L66" s="16"/>
    </row>
    <row r="67" spans="2:12" hidden="1" x14ac:dyDescent="0.2">
      <c r="B67" s="16"/>
      <c r="L67" s="16"/>
    </row>
    <row r="68" spans="2:12" hidden="1" x14ac:dyDescent="0.2">
      <c r="B68" s="16"/>
      <c r="L68" s="16"/>
    </row>
    <row r="69" spans="2:12" hidden="1" x14ac:dyDescent="0.2">
      <c r="B69" s="16"/>
      <c r="L69" s="16"/>
    </row>
    <row r="70" spans="2:12" hidden="1" x14ac:dyDescent="0.2">
      <c r="B70" s="16"/>
      <c r="L70" s="16"/>
    </row>
    <row r="71" spans="2:12" hidden="1" x14ac:dyDescent="0.2">
      <c r="B71" s="16"/>
      <c r="L71" s="16"/>
    </row>
    <row r="72" spans="2:12" hidden="1" x14ac:dyDescent="0.2">
      <c r="B72" s="16"/>
      <c r="L72" s="16"/>
    </row>
    <row r="73" spans="2:12" hidden="1" x14ac:dyDescent="0.2">
      <c r="B73" s="16"/>
      <c r="L73" s="16"/>
    </row>
    <row r="74" spans="2:12" hidden="1" x14ac:dyDescent="0.2">
      <c r="B74" s="16"/>
      <c r="L74" s="16"/>
    </row>
    <row r="75" spans="2:12" hidden="1" x14ac:dyDescent="0.2">
      <c r="B75" s="16"/>
      <c r="L75" s="16"/>
    </row>
    <row r="76" spans="2:12" s="1" customFormat="1" ht="12.75" hidden="1" x14ac:dyDescent="0.2">
      <c r="B76" s="25"/>
      <c r="D76" s="39" t="s">
        <v>43</v>
      </c>
      <c r="E76" s="27"/>
      <c r="F76" s="102" t="s">
        <v>44</v>
      </c>
      <c r="G76" s="39" t="s">
        <v>43</v>
      </c>
      <c r="H76" s="27"/>
      <c r="I76" s="27"/>
      <c r="J76" s="103" t="s">
        <v>44</v>
      </c>
      <c r="K76" s="27"/>
      <c r="L76" s="25"/>
    </row>
    <row r="77" spans="2:12" s="1" customFormat="1" ht="14.45" hidden="1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78" spans="2:12" hidden="1" x14ac:dyDescent="0.2"/>
    <row r="79" spans="2:12" hidden="1" x14ac:dyDescent="0.2"/>
    <row r="80" spans="2:12" hidden="1" x14ac:dyDescent="0.2"/>
    <row r="81" spans="2:12" s="1" customFormat="1" ht="6.95" hidden="1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12" s="1" customFormat="1" ht="24.95" hidden="1" customHeight="1" x14ac:dyDescent="0.2">
      <c r="B82" s="25"/>
      <c r="C82" s="17" t="s">
        <v>134</v>
      </c>
      <c r="L82" s="25"/>
    </row>
    <row r="83" spans="2:12" s="1" customFormat="1" ht="6.95" hidden="1" customHeight="1" x14ac:dyDescent="0.2">
      <c r="B83" s="25"/>
      <c r="L83" s="25"/>
    </row>
    <row r="84" spans="2:12" s="1" customFormat="1" ht="12" hidden="1" customHeight="1" x14ac:dyDescent="0.2">
      <c r="B84" s="25"/>
      <c r="C84" s="22" t="s">
        <v>13</v>
      </c>
      <c r="L84" s="25"/>
    </row>
    <row r="85" spans="2:12" s="1" customFormat="1" ht="16.5" hidden="1" customHeight="1" x14ac:dyDescent="0.2">
      <c r="B85" s="25"/>
      <c r="E85" s="210" t="str">
        <f>E7</f>
        <v>Bratislava III. OR PZ rekonštrukcia objektu_AKTUALNY</v>
      </c>
      <c r="F85" s="211"/>
      <c r="G85" s="211"/>
      <c r="H85" s="211"/>
      <c r="L85" s="25"/>
    </row>
    <row r="86" spans="2:12" ht="12" hidden="1" customHeight="1" x14ac:dyDescent="0.2">
      <c r="B86" s="16"/>
      <c r="C86" s="22" t="s">
        <v>130</v>
      </c>
      <c r="L86" s="16"/>
    </row>
    <row r="87" spans="2:12" s="1" customFormat="1" ht="23.25" hidden="1" customHeight="1" x14ac:dyDescent="0.2">
      <c r="B87" s="25"/>
      <c r="E87" s="210" t="s">
        <v>2468</v>
      </c>
      <c r="F87" s="209"/>
      <c r="G87" s="209"/>
      <c r="H87" s="209"/>
      <c r="L87" s="25"/>
    </row>
    <row r="88" spans="2:12" s="1" customFormat="1" ht="12" hidden="1" customHeight="1" x14ac:dyDescent="0.2">
      <c r="B88" s="25"/>
      <c r="C88" s="22" t="s">
        <v>132</v>
      </c>
      <c r="L88" s="25"/>
    </row>
    <row r="89" spans="2:12" s="1" customFormat="1" ht="16.5" hidden="1" customHeight="1" x14ac:dyDescent="0.2">
      <c r="B89" s="25"/>
      <c r="E89" s="196" t="str">
        <f>E11</f>
        <v>SO 01.2-ZTI - ZTI - ZDRAVOTECHNIKA</v>
      </c>
      <c r="F89" s="209"/>
      <c r="G89" s="209"/>
      <c r="H89" s="209"/>
      <c r="L89" s="25"/>
    </row>
    <row r="90" spans="2:12" s="1" customFormat="1" ht="6.95" hidden="1" customHeight="1" x14ac:dyDescent="0.2">
      <c r="B90" s="25"/>
      <c r="L90" s="25"/>
    </row>
    <row r="91" spans="2:12" s="1" customFormat="1" ht="12" hidden="1" customHeight="1" x14ac:dyDescent="0.2">
      <c r="B91" s="25"/>
      <c r="C91" s="22" t="s">
        <v>17</v>
      </c>
      <c r="F91" s="20" t="str">
        <f>F14</f>
        <v xml:space="preserve"> </v>
      </c>
      <c r="I91" s="22" t="s">
        <v>19</v>
      </c>
      <c r="J91" s="48">
        <f>IF(J14="","",J14)</f>
        <v>45267</v>
      </c>
      <c r="L91" s="25"/>
    </row>
    <row r="92" spans="2:12" s="1" customFormat="1" ht="6.95" hidden="1" customHeight="1" x14ac:dyDescent="0.2">
      <c r="B92" s="25"/>
      <c r="L92" s="25"/>
    </row>
    <row r="93" spans="2:12" s="1" customFormat="1" ht="15.2" hidden="1" customHeight="1" x14ac:dyDescent="0.2">
      <c r="B93" s="25"/>
      <c r="C93" s="22" t="s">
        <v>20</v>
      </c>
      <c r="F93" s="20" t="str">
        <f>E17</f>
        <v xml:space="preserve"> </v>
      </c>
      <c r="I93" s="22" t="s">
        <v>24</v>
      </c>
      <c r="J93" s="23" t="str">
        <f>E23</f>
        <v xml:space="preserve"> </v>
      </c>
      <c r="L93" s="25"/>
    </row>
    <row r="94" spans="2:12" s="1" customFormat="1" ht="15.2" hidden="1" customHeight="1" x14ac:dyDescent="0.2">
      <c r="B94" s="25"/>
      <c r="C94" s="22" t="s">
        <v>23</v>
      </c>
      <c r="F94" s="20" t="str">
        <f>IF(E20="","",E20)</f>
        <v xml:space="preserve"> </v>
      </c>
      <c r="I94" s="22" t="s">
        <v>26</v>
      </c>
      <c r="J94" s="23" t="str">
        <f>E26</f>
        <v xml:space="preserve"> </v>
      </c>
      <c r="L94" s="25"/>
    </row>
    <row r="95" spans="2:12" s="1" customFormat="1" ht="10.35" hidden="1" customHeight="1" x14ac:dyDescent="0.2">
      <c r="B95" s="25"/>
      <c r="L95" s="25"/>
    </row>
    <row r="96" spans="2:12" s="1" customFormat="1" ht="29.25" hidden="1" customHeight="1" x14ac:dyDescent="0.2">
      <c r="B96" s="25"/>
      <c r="C96" s="104" t="s">
        <v>135</v>
      </c>
      <c r="D96" s="96"/>
      <c r="E96" s="96"/>
      <c r="F96" s="96"/>
      <c r="G96" s="96"/>
      <c r="H96" s="96"/>
      <c r="I96" s="96"/>
      <c r="J96" s="105" t="s">
        <v>136</v>
      </c>
      <c r="K96" s="96"/>
      <c r="L96" s="25"/>
    </row>
    <row r="97" spans="2:47" s="1" customFormat="1" ht="10.35" hidden="1" customHeight="1" x14ac:dyDescent="0.2">
      <c r="B97" s="25"/>
      <c r="L97" s="25"/>
    </row>
    <row r="98" spans="2:47" s="1" customFormat="1" ht="22.7" hidden="1" customHeight="1" x14ac:dyDescent="0.2">
      <c r="B98" s="25"/>
      <c r="C98" s="106" t="s">
        <v>137</v>
      </c>
      <c r="J98" s="62">
        <f>J133</f>
        <v>0</v>
      </c>
      <c r="L98" s="25"/>
      <c r="AU98" s="13" t="s">
        <v>138</v>
      </c>
    </row>
    <row r="99" spans="2:47" s="8" customFormat="1" ht="24.95" hidden="1" customHeight="1" x14ac:dyDescent="0.2">
      <c r="B99" s="107"/>
      <c r="D99" s="108" t="s">
        <v>139</v>
      </c>
      <c r="E99" s="109"/>
      <c r="F99" s="109"/>
      <c r="G99" s="109"/>
      <c r="H99" s="109"/>
      <c r="I99" s="109"/>
      <c r="J99" s="110">
        <f>J134</f>
        <v>0</v>
      </c>
      <c r="L99" s="107"/>
    </row>
    <row r="100" spans="2:47" s="9" customFormat="1" ht="20.100000000000001" hidden="1" customHeight="1" x14ac:dyDescent="0.2">
      <c r="B100" s="111"/>
      <c r="D100" s="112" t="s">
        <v>729</v>
      </c>
      <c r="E100" s="113"/>
      <c r="F100" s="113"/>
      <c r="G100" s="113"/>
      <c r="H100" s="113"/>
      <c r="I100" s="113"/>
      <c r="J100" s="114">
        <f>J135</f>
        <v>0</v>
      </c>
      <c r="L100" s="111"/>
    </row>
    <row r="101" spans="2:47" s="9" customFormat="1" ht="20.100000000000001" hidden="1" customHeight="1" x14ac:dyDescent="0.2">
      <c r="B101" s="111"/>
      <c r="D101" s="112" t="s">
        <v>140</v>
      </c>
      <c r="E101" s="113"/>
      <c r="F101" s="113"/>
      <c r="G101" s="113"/>
      <c r="H101" s="113"/>
      <c r="I101" s="113"/>
      <c r="J101" s="114">
        <f>J147</f>
        <v>0</v>
      </c>
      <c r="L101" s="111"/>
    </row>
    <row r="102" spans="2:47" s="9" customFormat="1" ht="20.100000000000001" hidden="1" customHeight="1" x14ac:dyDescent="0.2">
      <c r="B102" s="111"/>
      <c r="D102" s="112" t="s">
        <v>890</v>
      </c>
      <c r="E102" s="113"/>
      <c r="F102" s="113"/>
      <c r="G102" s="113"/>
      <c r="H102" s="113"/>
      <c r="I102" s="113"/>
      <c r="J102" s="114">
        <f>J151</f>
        <v>0</v>
      </c>
      <c r="L102" s="111"/>
    </row>
    <row r="103" spans="2:47" s="9" customFormat="1" ht="20.100000000000001" hidden="1" customHeight="1" x14ac:dyDescent="0.2">
      <c r="B103" s="111"/>
      <c r="D103" s="112" t="s">
        <v>360</v>
      </c>
      <c r="E103" s="113"/>
      <c r="F103" s="113"/>
      <c r="G103" s="113"/>
      <c r="H103" s="113"/>
      <c r="I103" s="113"/>
      <c r="J103" s="114">
        <f>J154</f>
        <v>0</v>
      </c>
      <c r="L103" s="111"/>
    </row>
    <row r="104" spans="2:47" s="9" customFormat="1" ht="20.100000000000001" hidden="1" customHeight="1" x14ac:dyDescent="0.2">
      <c r="B104" s="111"/>
      <c r="D104" s="112" t="s">
        <v>141</v>
      </c>
      <c r="E104" s="113"/>
      <c r="F104" s="113"/>
      <c r="G104" s="113"/>
      <c r="H104" s="113"/>
      <c r="I104" s="113"/>
      <c r="J104" s="114">
        <f>J156</f>
        <v>0</v>
      </c>
      <c r="L104" s="111"/>
    </row>
    <row r="105" spans="2:47" s="9" customFormat="1" ht="20.100000000000001" hidden="1" customHeight="1" x14ac:dyDescent="0.2">
      <c r="B105" s="111"/>
      <c r="D105" s="112" t="s">
        <v>2845</v>
      </c>
      <c r="E105" s="113"/>
      <c r="F105" s="113"/>
      <c r="G105" s="113"/>
      <c r="H105" s="113"/>
      <c r="I105" s="113"/>
      <c r="J105" s="114">
        <f>J160</f>
        <v>0</v>
      </c>
      <c r="L105" s="111"/>
    </row>
    <row r="106" spans="2:47" s="9" customFormat="1" ht="20.100000000000001" hidden="1" customHeight="1" x14ac:dyDescent="0.2">
      <c r="B106" s="111"/>
      <c r="D106" s="112" t="s">
        <v>142</v>
      </c>
      <c r="E106" s="113"/>
      <c r="F106" s="113"/>
      <c r="G106" s="113"/>
      <c r="H106" s="113"/>
      <c r="I106" s="113"/>
      <c r="J106" s="114">
        <f>J166</f>
        <v>0</v>
      </c>
      <c r="L106" s="111"/>
    </row>
    <row r="107" spans="2:47" s="9" customFormat="1" ht="20.100000000000001" hidden="1" customHeight="1" x14ac:dyDescent="0.2">
      <c r="B107" s="111"/>
      <c r="D107" s="112" t="s">
        <v>143</v>
      </c>
      <c r="E107" s="113"/>
      <c r="F107" s="113"/>
      <c r="G107" s="113"/>
      <c r="H107" s="113"/>
      <c r="I107" s="113"/>
      <c r="J107" s="114">
        <f>J175</f>
        <v>0</v>
      </c>
      <c r="L107" s="111"/>
    </row>
    <row r="108" spans="2:47" s="8" customFormat="1" ht="24.95" hidden="1" customHeight="1" x14ac:dyDescent="0.2">
      <c r="B108" s="107"/>
      <c r="D108" s="108" t="s">
        <v>144</v>
      </c>
      <c r="E108" s="109"/>
      <c r="F108" s="109"/>
      <c r="G108" s="109"/>
      <c r="H108" s="109"/>
      <c r="I108" s="109"/>
      <c r="J108" s="110">
        <f>J177</f>
        <v>0</v>
      </c>
      <c r="L108" s="107"/>
    </row>
    <row r="109" spans="2:47" s="9" customFormat="1" ht="20.100000000000001" hidden="1" customHeight="1" x14ac:dyDescent="0.2">
      <c r="B109" s="111"/>
      <c r="D109" s="112" t="s">
        <v>145</v>
      </c>
      <c r="E109" s="113"/>
      <c r="F109" s="113"/>
      <c r="G109" s="113"/>
      <c r="H109" s="113"/>
      <c r="I109" s="113"/>
      <c r="J109" s="114">
        <f>J178</f>
        <v>0</v>
      </c>
      <c r="L109" s="111"/>
    </row>
    <row r="110" spans="2:47" s="9" customFormat="1" ht="20.100000000000001" hidden="1" customHeight="1" x14ac:dyDescent="0.2">
      <c r="B110" s="111"/>
      <c r="D110" s="112" t="s">
        <v>2846</v>
      </c>
      <c r="E110" s="113"/>
      <c r="F110" s="113"/>
      <c r="G110" s="113"/>
      <c r="H110" s="113"/>
      <c r="I110" s="113"/>
      <c r="J110" s="114">
        <f>J181</f>
        <v>0</v>
      </c>
      <c r="L110" s="111"/>
    </row>
    <row r="111" spans="2:47" s="9" customFormat="1" ht="20.100000000000001" hidden="1" customHeight="1" x14ac:dyDescent="0.2">
      <c r="B111" s="111"/>
      <c r="D111" s="112" t="s">
        <v>2531</v>
      </c>
      <c r="E111" s="113"/>
      <c r="F111" s="113"/>
      <c r="G111" s="113"/>
      <c r="H111" s="113"/>
      <c r="I111" s="113"/>
      <c r="J111" s="114">
        <f>J229</f>
        <v>0</v>
      </c>
      <c r="L111" s="111"/>
    </row>
    <row r="112" spans="2:47" s="1" customFormat="1" ht="21.75" hidden="1" customHeight="1" x14ac:dyDescent="0.2">
      <c r="B112" s="25"/>
      <c r="L112" s="25"/>
    </row>
    <row r="113" spans="2:12" s="1" customFormat="1" ht="6.95" hidden="1" customHeight="1" x14ac:dyDescent="0.2"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25"/>
    </row>
    <row r="114" spans="2:12" hidden="1" x14ac:dyDescent="0.2"/>
    <row r="115" spans="2:12" hidden="1" x14ac:dyDescent="0.2"/>
    <row r="116" spans="2:12" hidden="1" x14ac:dyDescent="0.2"/>
    <row r="117" spans="2:12" s="1" customFormat="1" ht="6.95" customHeight="1" x14ac:dyDescent="0.2">
      <c r="B117" s="42"/>
      <c r="C117" s="43"/>
      <c r="D117" s="43"/>
      <c r="E117" s="43"/>
      <c r="F117" s="43"/>
      <c r="G117" s="43"/>
      <c r="H117" s="43"/>
      <c r="I117" s="43"/>
      <c r="J117" s="43"/>
      <c r="K117" s="43"/>
      <c r="L117" s="25"/>
    </row>
    <row r="118" spans="2:12" s="1" customFormat="1" ht="24.95" customHeight="1" x14ac:dyDescent="0.2">
      <c r="B118" s="25"/>
      <c r="C118" s="17" t="s">
        <v>148</v>
      </c>
      <c r="L118" s="25"/>
    </row>
    <row r="119" spans="2:12" s="1" customFormat="1" ht="6.95" customHeight="1" x14ac:dyDescent="0.2">
      <c r="B119" s="25"/>
      <c r="L119" s="25"/>
    </row>
    <row r="120" spans="2:12" s="1" customFormat="1" ht="12" customHeight="1" x14ac:dyDescent="0.2">
      <c r="B120" s="25"/>
      <c r="C120" s="22" t="s">
        <v>13</v>
      </c>
      <c r="L120" s="25"/>
    </row>
    <row r="121" spans="2:12" s="1" customFormat="1" ht="16.5" customHeight="1" x14ac:dyDescent="0.2">
      <c r="B121" s="25"/>
      <c r="E121" s="210" t="str">
        <f>E7</f>
        <v>Bratislava III. OR PZ rekonštrukcia objektu_AKTUALNY</v>
      </c>
      <c r="F121" s="211"/>
      <c r="G121" s="211"/>
      <c r="H121" s="211"/>
      <c r="L121" s="25"/>
    </row>
    <row r="122" spans="2:12" ht="12" customHeight="1" x14ac:dyDescent="0.2">
      <c r="B122" s="16"/>
      <c r="C122" s="22" t="s">
        <v>130</v>
      </c>
      <c r="L122" s="16"/>
    </row>
    <row r="123" spans="2:12" s="1" customFormat="1" ht="23.25" customHeight="1" x14ac:dyDescent="0.2">
      <c r="B123" s="25"/>
      <c r="E123" s="210" t="s">
        <v>2468</v>
      </c>
      <c r="F123" s="209"/>
      <c r="G123" s="209"/>
      <c r="H123" s="209"/>
      <c r="L123" s="25"/>
    </row>
    <row r="124" spans="2:12" s="1" customFormat="1" ht="12" customHeight="1" x14ac:dyDescent="0.2">
      <c r="B124" s="25"/>
      <c r="C124" s="22" t="s">
        <v>132</v>
      </c>
      <c r="L124" s="25"/>
    </row>
    <row r="125" spans="2:12" s="1" customFormat="1" ht="16.5" customHeight="1" x14ac:dyDescent="0.2">
      <c r="B125" s="25"/>
      <c r="E125" s="196" t="str">
        <f>E11</f>
        <v>SO 01.2-ZTI - ZTI - ZDRAVOTECHNIKA</v>
      </c>
      <c r="F125" s="209"/>
      <c r="G125" s="209"/>
      <c r="H125" s="209"/>
      <c r="L125" s="25"/>
    </row>
    <row r="126" spans="2:12" s="1" customFormat="1" ht="6.95" customHeight="1" x14ac:dyDescent="0.2">
      <c r="B126" s="25"/>
      <c r="L126" s="25"/>
    </row>
    <row r="127" spans="2:12" s="1" customFormat="1" ht="12" customHeight="1" x14ac:dyDescent="0.2">
      <c r="B127" s="25"/>
      <c r="C127" s="22" t="s">
        <v>17</v>
      </c>
      <c r="F127" s="20" t="str">
        <f>F14</f>
        <v xml:space="preserve"> </v>
      </c>
      <c r="I127" s="22" t="s">
        <v>19</v>
      </c>
      <c r="J127" s="48">
        <f>IF(J14="","",J14)</f>
        <v>45267</v>
      </c>
      <c r="L127" s="25"/>
    </row>
    <row r="128" spans="2:12" s="1" customFormat="1" ht="6.95" customHeight="1" x14ac:dyDescent="0.2">
      <c r="B128" s="25"/>
      <c r="L128" s="25"/>
    </row>
    <row r="129" spans="2:65" s="1" customFormat="1" ht="15.2" customHeight="1" x14ac:dyDescent="0.2">
      <c r="B129" s="25"/>
      <c r="C129" s="22" t="s">
        <v>20</v>
      </c>
      <c r="F129" s="20" t="str">
        <f>E17</f>
        <v xml:space="preserve"> </v>
      </c>
      <c r="I129" s="22" t="s">
        <v>24</v>
      </c>
      <c r="J129" s="23" t="str">
        <f>E23</f>
        <v xml:space="preserve"> </v>
      </c>
      <c r="L129" s="25"/>
    </row>
    <row r="130" spans="2:65" s="1" customFormat="1" ht="15.2" customHeight="1" x14ac:dyDescent="0.2">
      <c r="B130" s="25"/>
      <c r="C130" s="22" t="s">
        <v>23</v>
      </c>
      <c r="F130" s="20" t="str">
        <f>IF(E20="","",E20)</f>
        <v xml:space="preserve"> </v>
      </c>
      <c r="I130" s="22" t="s">
        <v>26</v>
      </c>
      <c r="J130" s="23" t="str">
        <f>E26</f>
        <v xml:space="preserve"> </v>
      </c>
      <c r="L130" s="25"/>
    </row>
    <row r="131" spans="2:65" s="1" customFormat="1" ht="10.35" customHeight="1" x14ac:dyDescent="0.2">
      <c r="B131" s="25"/>
      <c r="L131" s="25"/>
    </row>
    <row r="132" spans="2:65" s="10" customFormat="1" ht="29.25" customHeight="1" x14ac:dyDescent="0.2">
      <c r="B132" s="115"/>
      <c r="C132" s="116" t="s">
        <v>149</v>
      </c>
      <c r="D132" s="117" t="s">
        <v>53</v>
      </c>
      <c r="E132" s="117" t="s">
        <v>49</v>
      </c>
      <c r="F132" s="117" t="s">
        <v>50</v>
      </c>
      <c r="G132" s="117" t="s">
        <v>150</v>
      </c>
      <c r="H132" s="117" t="s">
        <v>151</v>
      </c>
      <c r="I132" s="117" t="s">
        <v>152</v>
      </c>
      <c r="J132" s="118" t="s">
        <v>136</v>
      </c>
      <c r="K132" s="119" t="s">
        <v>153</v>
      </c>
      <c r="L132" s="115"/>
      <c r="M132" s="55" t="s">
        <v>1</v>
      </c>
      <c r="N132" s="56" t="s">
        <v>32</v>
      </c>
      <c r="O132" s="56" t="s">
        <v>154</v>
      </c>
      <c r="P132" s="56" t="s">
        <v>155</v>
      </c>
      <c r="Q132" s="56" t="s">
        <v>156</v>
      </c>
      <c r="R132" s="56" t="s">
        <v>157</v>
      </c>
      <c r="S132" s="56" t="s">
        <v>158</v>
      </c>
      <c r="T132" s="57" t="s">
        <v>159</v>
      </c>
    </row>
    <row r="133" spans="2:65" s="1" customFormat="1" ht="22.7" customHeight="1" x14ac:dyDescent="0.25">
      <c r="B133" s="25"/>
      <c r="C133" s="60" t="s">
        <v>137</v>
      </c>
      <c r="J133" s="120"/>
      <c r="L133" s="25"/>
      <c r="M133" s="58"/>
      <c r="N133" s="49"/>
      <c r="O133" s="49"/>
      <c r="P133" s="121">
        <f>P134+P177</f>
        <v>0</v>
      </c>
      <c r="Q133" s="49"/>
      <c r="R133" s="121">
        <f>R134+R177</f>
        <v>0</v>
      </c>
      <c r="S133" s="49"/>
      <c r="T133" s="122">
        <f>T134+T177</f>
        <v>0</v>
      </c>
      <c r="AT133" s="13" t="s">
        <v>67</v>
      </c>
      <c r="AU133" s="13" t="s">
        <v>138</v>
      </c>
      <c r="BK133" s="123">
        <f>BK134+BK177</f>
        <v>0</v>
      </c>
    </row>
    <row r="134" spans="2:65" s="11" customFormat="1" ht="26.1" customHeight="1" x14ac:dyDescent="0.2">
      <c r="B134" s="124"/>
      <c r="D134" s="125" t="s">
        <v>67</v>
      </c>
      <c r="E134" s="126" t="s">
        <v>160</v>
      </c>
      <c r="F134" s="126" t="s">
        <v>161</v>
      </c>
      <c r="J134" s="127"/>
      <c r="L134" s="124"/>
      <c r="M134" s="128"/>
      <c r="P134" s="129">
        <f>P135+P147+P151+P154+P156+P160+P166+P175</f>
        <v>0</v>
      </c>
      <c r="R134" s="129">
        <f>R135+R147+R151+R154+R156+R160+R166+R175</f>
        <v>0</v>
      </c>
      <c r="T134" s="130">
        <f>T135+T147+T151+T154+T156+T160+T166+T175</f>
        <v>0</v>
      </c>
      <c r="AR134" s="125" t="s">
        <v>75</v>
      </c>
      <c r="AT134" s="131" t="s">
        <v>67</v>
      </c>
      <c r="AU134" s="131" t="s">
        <v>68</v>
      </c>
      <c r="AY134" s="125" t="s">
        <v>162</v>
      </c>
      <c r="BK134" s="132">
        <f>BK135+BK147+BK151+BK154+BK156+BK160+BK166+BK175</f>
        <v>0</v>
      </c>
    </row>
    <row r="135" spans="2:65" s="11" customFormat="1" ht="22.7" customHeight="1" x14ac:dyDescent="0.2">
      <c r="B135" s="124"/>
      <c r="D135" s="125" t="s">
        <v>67</v>
      </c>
      <c r="E135" s="133" t="s">
        <v>75</v>
      </c>
      <c r="F135" s="133" t="s">
        <v>733</v>
      </c>
      <c r="J135" s="134"/>
      <c r="L135" s="124"/>
      <c r="M135" s="128"/>
      <c r="P135" s="129">
        <f>SUM(P136:P146)</f>
        <v>0</v>
      </c>
      <c r="R135" s="129">
        <f>SUM(R136:R146)</f>
        <v>0</v>
      </c>
      <c r="T135" s="130">
        <f>SUM(T136:T146)</f>
        <v>0</v>
      </c>
      <c r="AR135" s="125" t="s">
        <v>75</v>
      </c>
      <c r="AT135" s="131" t="s">
        <v>67</v>
      </c>
      <c r="AU135" s="131" t="s">
        <v>75</v>
      </c>
      <c r="AY135" s="125" t="s">
        <v>162</v>
      </c>
      <c r="BK135" s="132">
        <f>SUM(BK136:BK146)</f>
        <v>0</v>
      </c>
    </row>
    <row r="136" spans="2:65" s="1" customFormat="1" ht="16.5" customHeight="1" x14ac:dyDescent="0.2">
      <c r="B136" s="135"/>
      <c r="C136" s="136" t="s">
        <v>75</v>
      </c>
      <c r="D136" s="136" t="s">
        <v>164</v>
      </c>
      <c r="E136" s="137" t="s">
        <v>2847</v>
      </c>
      <c r="F136" s="138" t="s">
        <v>2848</v>
      </c>
      <c r="G136" s="139" t="s">
        <v>1641</v>
      </c>
      <c r="H136" s="140">
        <v>1</v>
      </c>
      <c r="I136" s="141"/>
      <c r="J136" s="141"/>
      <c r="K136" s="142"/>
      <c r="L136" s="25"/>
      <c r="M136" s="143" t="s">
        <v>1</v>
      </c>
      <c r="N136" s="144" t="s">
        <v>34</v>
      </c>
      <c r="O136" s="145">
        <v>0</v>
      </c>
      <c r="P136" s="145">
        <f t="shared" ref="P136:P146" si="0">O136*H136</f>
        <v>0</v>
      </c>
      <c r="Q136" s="145">
        <v>0</v>
      </c>
      <c r="R136" s="145">
        <f t="shared" ref="R136:R146" si="1">Q136*H136</f>
        <v>0</v>
      </c>
      <c r="S136" s="145">
        <v>0</v>
      </c>
      <c r="T136" s="146">
        <f t="shared" ref="T136:T146" si="2">S136*H136</f>
        <v>0</v>
      </c>
      <c r="AR136" s="147" t="s">
        <v>168</v>
      </c>
      <c r="AT136" s="147" t="s">
        <v>164</v>
      </c>
      <c r="AU136" s="147" t="s">
        <v>81</v>
      </c>
      <c r="AY136" s="13" t="s">
        <v>162</v>
      </c>
      <c r="BE136" s="148">
        <f t="shared" ref="BE136:BE146" si="3">IF(N136="základná",J136,0)</f>
        <v>0</v>
      </c>
      <c r="BF136" s="148">
        <f t="shared" ref="BF136:BF146" si="4">IF(N136="znížená",J136,0)</f>
        <v>0</v>
      </c>
      <c r="BG136" s="148">
        <f t="shared" ref="BG136:BG146" si="5">IF(N136="zákl. prenesená",J136,0)</f>
        <v>0</v>
      </c>
      <c r="BH136" s="148">
        <f t="shared" ref="BH136:BH146" si="6">IF(N136="zníž. prenesená",J136,0)</f>
        <v>0</v>
      </c>
      <c r="BI136" s="148">
        <f t="shared" ref="BI136:BI146" si="7">IF(N136="nulová",J136,0)</f>
        <v>0</v>
      </c>
      <c r="BJ136" s="13" t="s">
        <v>81</v>
      </c>
      <c r="BK136" s="148">
        <f t="shared" ref="BK136:BK146" si="8">ROUND(I136*H136,2)</f>
        <v>0</v>
      </c>
      <c r="BL136" s="13" t="s">
        <v>168</v>
      </c>
      <c r="BM136" s="147" t="s">
        <v>81</v>
      </c>
    </row>
    <row r="137" spans="2:65" s="1" customFormat="1" ht="33" customHeight="1" x14ac:dyDescent="0.2">
      <c r="B137" s="135"/>
      <c r="C137" s="136" t="s">
        <v>81</v>
      </c>
      <c r="D137" s="136" t="s">
        <v>164</v>
      </c>
      <c r="E137" s="137" t="s">
        <v>2471</v>
      </c>
      <c r="F137" s="138" t="s">
        <v>2472</v>
      </c>
      <c r="G137" s="139" t="s">
        <v>167</v>
      </c>
      <c r="H137" s="140">
        <v>13</v>
      </c>
      <c r="I137" s="141"/>
      <c r="J137" s="141"/>
      <c r="K137" s="142"/>
      <c r="L137" s="25"/>
      <c r="M137" s="143" t="s">
        <v>1</v>
      </c>
      <c r="N137" s="144" t="s">
        <v>34</v>
      </c>
      <c r="O137" s="145">
        <v>0</v>
      </c>
      <c r="P137" s="145">
        <f t="shared" si="0"/>
        <v>0</v>
      </c>
      <c r="Q137" s="145">
        <v>0</v>
      </c>
      <c r="R137" s="145">
        <f t="shared" si="1"/>
        <v>0</v>
      </c>
      <c r="S137" s="145">
        <v>0</v>
      </c>
      <c r="T137" s="146">
        <f t="shared" si="2"/>
        <v>0</v>
      </c>
      <c r="AR137" s="147" t="s">
        <v>168</v>
      </c>
      <c r="AT137" s="147" t="s">
        <v>164</v>
      </c>
      <c r="AU137" s="147" t="s">
        <v>81</v>
      </c>
      <c r="AY137" s="13" t="s">
        <v>162</v>
      </c>
      <c r="BE137" s="148">
        <f t="shared" si="3"/>
        <v>0</v>
      </c>
      <c r="BF137" s="148">
        <f t="shared" si="4"/>
        <v>0</v>
      </c>
      <c r="BG137" s="148">
        <f t="shared" si="5"/>
        <v>0</v>
      </c>
      <c r="BH137" s="148">
        <f t="shared" si="6"/>
        <v>0</v>
      </c>
      <c r="BI137" s="148">
        <f t="shared" si="7"/>
        <v>0</v>
      </c>
      <c r="BJ137" s="13" t="s">
        <v>81</v>
      </c>
      <c r="BK137" s="148">
        <f t="shared" si="8"/>
        <v>0</v>
      </c>
      <c r="BL137" s="13" t="s">
        <v>168</v>
      </c>
      <c r="BM137" s="147" t="s">
        <v>168</v>
      </c>
    </row>
    <row r="138" spans="2:65" s="1" customFormat="1" ht="21.75" customHeight="1" x14ac:dyDescent="0.2">
      <c r="B138" s="135"/>
      <c r="C138" s="136" t="s">
        <v>94</v>
      </c>
      <c r="D138" s="136" t="s">
        <v>164</v>
      </c>
      <c r="E138" s="137" t="s">
        <v>2849</v>
      </c>
      <c r="F138" s="138" t="s">
        <v>2850</v>
      </c>
      <c r="G138" s="139" t="s">
        <v>341</v>
      </c>
      <c r="H138" s="140">
        <v>21.5</v>
      </c>
      <c r="I138" s="141"/>
      <c r="J138" s="141"/>
      <c r="K138" s="142"/>
      <c r="L138" s="25"/>
      <c r="M138" s="143" t="s">
        <v>1</v>
      </c>
      <c r="N138" s="144" t="s">
        <v>34</v>
      </c>
      <c r="O138" s="145">
        <v>0</v>
      </c>
      <c r="P138" s="145">
        <f t="shared" si="0"/>
        <v>0</v>
      </c>
      <c r="Q138" s="145">
        <v>0</v>
      </c>
      <c r="R138" s="145">
        <f t="shared" si="1"/>
        <v>0</v>
      </c>
      <c r="S138" s="145">
        <v>0</v>
      </c>
      <c r="T138" s="146">
        <f t="shared" si="2"/>
        <v>0</v>
      </c>
      <c r="AR138" s="147" t="s">
        <v>168</v>
      </c>
      <c r="AT138" s="147" t="s">
        <v>164</v>
      </c>
      <c r="AU138" s="147" t="s">
        <v>81</v>
      </c>
      <c r="AY138" s="13" t="s">
        <v>162</v>
      </c>
      <c r="BE138" s="148">
        <f t="shared" si="3"/>
        <v>0</v>
      </c>
      <c r="BF138" s="148">
        <f t="shared" si="4"/>
        <v>0</v>
      </c>
      <c r="BG138" s="148">
        <f t="shared" si="5"/>
        <v>0</v>
      </c>
      <c r="BH138" s="148">
        <f t="shared" si="6"/>
        <v>0</v>
      </c>
      <c r="BI138" s="148">
        <f t="shared" si="7"/>
        <v>0</v>
      </c>
      <c r="BJ138" s="13" t="s">
        <v>81</v>
      </c>
      <c r="BK138" s="148">
        <f t="shared" si="8"/>
        <v>0</v>
      </c>
      <c r="BL138" s="13" t="s">
        <v>168</v>
      </c>
      <c r="BM138" s="147" t="s">
        <v>169</v>
      </c>
    </row>
    <row r="139" spans="2:65" s="1" customFormat="1" ht="24.2" customHeight="1" x14ac:dyDescent="0.2">
      <c r="B139" s="135"/>
      <c r="C139" s="136" t="s">
        <v>168</v>
      </c>
      <c r="D139" s="136" t="s">
        <v>164</v>
      </c>
      <c r="E139" s="137" t="s">
        <v>2851</v>
      </c>
      <c r="F139" s="138" t="s">
        <v>2852</v>
      </c>
      <c r="G139" s="139" t="s">
        <v>341</v>
      </c>
      <c r="H139" s="140">
        <v>6.45</v>
      </c>
      <c r="I139" s="141"/>
      <c r="J139" s="141"/>
      <c r="K139" s="142"/>
      <c r="L139" s="25"/>
      <c r="M139" s="143" t="s">
        <v>1</v>
      </c>
      <c r="N139" s="144" t="s">
        <v>34</v>
      </c>
      <c r="O139" s="145">
        <v>0</v>
      </c>
      <c r="P139" s="145">
        <f t="shared" si="0"/>
        <v>0</v>
      </c>
      <c r="Q139" s="145">
        <v>0</v>
      </c>
      <c r="R139" s="145">
        <f t="shared" si="1"/>
        <v>0</v>
      </c>
      <c r="S139" s="145">
        <v>0</v>
      </c>
      <c r="T139" s="146">
        <f t="shared" si="2"/>
        <v>0</v>
      </c>
      <c r="AR139" s="147" t="s">
        <v>168</v>
      </c>
      <c r="AT139" s="147" t="s">
        <v>164</v>
      </c>
      <c r="AU139" s="147" t="s">
        <v>81</v>
      </c>
      <c r="AY139" s="13" t="s">
        <v>162</v>
      </c>
      <c r="BE139" s="148">
        <f t="shared" si="3"/>
        <v>0</v>
      </c>
      <c r="BF139" s="148">
        <f t="shared" si="4"/>
        <v>0</v>
      </c>
      <c r="BG139" s="148">
        <f t="shared" si="5"/>
        <v>0</v>
      </c>
      <c r="BH139" s="148">
        <f t="shared" si="6"/>
        <v>0</v>
      </c>
      <c r="BI139" s="148">
        <f t="shared" si="7"/>
        <v>0</v>
      </c>
      <c r="BJ139" s="13" t="s">
        <v>81</v>
      </c>
      <c r="BK139" s="148">
        <f t="shared" si="8"/>
        <v>0</v>
      </c>
      <c r="BL139" s="13" t="s">
        <v>168</v>
      </c>
      <c r="BM139" s="147" t="s">
        <v>177</v>
      </c>
    </row>
    <row r="140" spans="2:65" s="1" customFormat="1" ht="33" customHeight="1" x14ac:dyDescent="0.2">
      <c r="B140" s="135"/>
      <c r="C140" s="136" t="s">
        <v>178</v>
      </c>
      <c r="D140" s="136" t="s">
        <v>164</v>
      </c>
      <c r="E140" s="137" t="s">
        <v>2853</v>
      </c>
      <c r="F140" s="138" t="s">
        <v>2854</v>
      </c>
      <c r="G140" s="139" t="s">
        <v>341</v>
      </c>
      <c r="H140" s="140">
        <v>7</v>
      </c>
      <c r="I140" s="141"/>
      <c r="J140" s="141"/>
      <c r="K140" s="142"/>
      <c r="L140" s="25"/>
      <c r="M140" s="143" t="s">
        <v>1</v>
      </c>
      <c r="N140" s="144" t="s">
        <v>34</v>
      </c>
      <c r="O140" s="145">
        <v>0</v>
      </c>
      <c r="P140" s="145">
        <f t="shared" si="0"/>
        <v>0</v>
      </c>
      <c r="Q140" s="145">
        <v>0</v>
      </c>
      <c r="R140" s="145">
        <f t="shared" si="1"/>
        <v>0</v>
      </c>
      <c r="S140" s="145">
        <v>0</v>
      </c>
      <c r="T140" s="146">
        <f t="shared" si="2"/>
        <v>0</v>
      </c>
      <c r="AR140" s="147" t="s">
        <v>168</v>
      </c>
      <c r="AT140" s="147" t="s">
        <v>164</v>
      </c>
      <c r="AU140" s="147" t="s">
        <v>81</v>
      </c>
      <c r="AY140" s="13" t="s">
        <v>162</v>
      </c>
      <c r="BE140" s="148">
        <f t="shared" si="3"/>
        <v>0</v>
      </c>
      <c r="BF140" s="148">
        <f t="shared" si="4"/>
        <v>0</v>
      </c>
      <c r="BG140" s="148">
        <f t="shared" si="5"/>
        <v>0</v>
      </c>
      <c r="BH140" s="148">
        <f t="shared" si="6"/>
        <v>0</v>
      </c>
      <c r="BI140" s="148">
        <f t="shared" si="7"/>
        <v>0</v>
      </c>
      <c r="BJ140" s="13" t="s">
        <v>81</v>
      </c>
      <c r="BK140" s="148">
        <f t="shared" si="8"/>
        <v>0</v>
      </c>
      <c r="BL140" s="13" t="s">
        <v>168</v>
      </c>
      <c r="BM140" s="147" t="s">
        <v>181</v>
      </c>
    </row>
    <row r="141" spans="2:65" s="1" customFormat="1" ht="37.700000000000003" customHeight="1" x14ac:dyDescent="0.2">
      <c r="B141" s="135"/>
      <c r="C141" s="136" t="s">
        <v>169</v>
      </c>
      <c r="D141" s="136" t="s">
        <v>164</v>
      </c>
      <c r="E141" s="137" t="s">
        <v>2855</v>
      </c>
      <c r="F141" s="138" t="s">
        <v>2856</v>
      </c>
      <c r="G141" s="139" t="s">
        <v>341</v>
      </c>
      <c r="H141" s="140">
        <v>70</v>
      </c>
      <c r="I141" s="141"/>
      <c r="J141" s="141"/>
      <c r="K141" s="142"/>
      <c r="L141" s="25"/>
      <c r="M141" s="143" t="s">
        <v>1</v>
      </c>
      <c r="N141" s="144" t="s">
        <v>34</v>
      </c>
      <c r="O141" s="145">
        <v>0</v>
      </c>
      <c r="P141" s="145">
        <f t="shared" si="0"/>
        <v>0</v>
      </c>
      <c r="Q141" s="145">
        <v>0</v>
      </c>
      <c r="R141" s="145">
        <f t="shared" si="1"/>
        <v>0</v>
      </c>
      <c r="S141" s="145">
        <v>0</v>
      </c>
      <c r="T141" s="146">
        <f t="shared" si="2"/>
        <v>0</v>
      </c>
      <c r="AR141" s="147" t="s">
        <v>168</v>
      </c>
      <c r="AT141" s="147" t="s">
        <v>164</v>
      </c>
      <c r="AU141" s="147" t="s">
        <v>81</v>
      </c>
      <c r="AY141" s="13" t="s">
        <v>162</v>
      </c>
      <c r="BE141" s="148">
        <f t="shared" si="3"/>
        <v>0</v>
      </c>
      <c r="BF141" s="148">
        <f t="shared" si="4"/>
        <v>0</v>
      </c>
      <c r="BG141" s="148">
        <f t="shared" si="5"/>
        <v>0</v>
      </c>
      <c r="BH141" s="148">
        <f t="shared" si="6"/>
        <v>0</v>
      </c>
      <c r="BI141" s="148">
        <f t="shared" si="7"/>
        <v>0</v>
      </c>
      <c r="BJ141" s="13" t="s">
        <v>81</v>
      </c>
      <c r="BK141" s="148">
        <f t="shared" si="8"/>
        <v>0</v>
      </c>
      <c r="BL141" s="13" t="s">
        <v>168</v>
      </c>
      <c r="BM141" s="147" t="s">
        <v>184</v>
      </c>
    </row>
    <row r="142" spans="2:65" s="1" customFormat="1" ht="21.75" customHeight="1" x14ac:dyDescent="0.2">
      <c r="B142" s="135"/>
      <c r="C142" s="136" t="s">
        <v>185</v>
      </c>
      <c r="D142" s="136" t="s">
        <v>164</v>
      </c>
      <c r="E142" s="137" t="s">
        <v>2857</v>
      </c>
      <c r="F142" s="138" t="s">
        <v>2858</v>
      </c>
      <c r="G142" s="139" t="s">
        <v>341</v>
      </c>
      <c r="H142" s="140">
        <v>7</v>
      </c>
      <c r="I142" s="141"/>
      <c r="J142" s="141"/>
      <c r="K142" s="142"/>
      <c r="L142" s="25"/>
      <c r="M142" s="143" t="s">
        <v>1</v>
      </c>
      <c r="N142" s="144" t="s">
        <v>34</v>
      </c>
      <c r="O142" s="145">
        <v>0</v>
      </c>
      <c r="P142" s="145">
        <f t="shared" si="0"/>
        <v>0</v>
      </c>
      <c r="Q142" s="145">
        <v>0</v>
      </c>
      <c r="R142" s="145">
        <f t="shared" si="1"/>
        <v>0</v>
      </c>
      <c r="S142" s="145">
        <v>0</v>
      </c>
      <c r="T142" s="146">
        <f t="shared" si="2"/>
        <v>0</v>
      </c>
      <c r="AR142" s="147" t="s">
        <v>168</v>
      </c>
      <c r="AT142" s="147" t="s">
        <v>164</v>
      </c>
      <c r="AU142" s="147" t="s">
        <v>81</v>
      </c>
      <c r="AY142" s="13" t="s">
        <v>162</v>
      </c>
      <c r="BE142" s="148">
        <f t="shared" si="3"/>
        <v>0</v>
      </c>
      <c r="BF142" s="148">
        <f t="shared" si="4"/>
        <v>0</v>
      </c>
      <c r="BG142" s="148">
        <f t="shared" si="5"/>
        <v>0</v>
      </c>
      <c r="BH142" s="148">
        <f t="shared" si="6"/>
        <v>0</v>
      </c>
      <c r="BI142" s="148">
        <f t="shared" si="7"/>
        <v>0</v>
      </c>
      <c r="BJ142" s="13" t="s">
        <v>81</v>
      </c>
      <c r="BK142" s="148">
        <f t="shared" si="8"/>
        <v>0</v>
      </c>
      <c r="BL142" s="13" t="s">
        <v>168</v>
      </c>
      <c r="BM142" s="147" t="s">
        <v>188</v>
      </c>
    </row>
    <row r="143" spans="2:65" s="1" customFormat="1" ht="24.2" customHeight="1" x14ac:dyDescent="0.2">
      <c r="B143" s="135"/>
      <c r="C143" s="136" t="s">
        <v>177</v>
      </c>
      <c r="D143" s="136" t="s">
        <v>164</v>
      </c>
      <c r="E143" s="137" t="s">
        <v>2859</v>
      </c>
      <c r="F143" s="138" t="s">
        <v>2860</v>
      </c>
      <c r="G143" s="139" t="s">
        <v>341</v>
      </c>
      <c r="H143" s="140">
        <v>7</v>
      </c>
      <c r="I143" s="141"/>
      <c r="J143" s="141"/>
      <c r="K143" s="142"/>
      <c r="L143" s="25"/>
      <c r="M143" s="143" t="s">
        <v>1</v>
      </c>
      <c r="N143" s="144" t="s">
        <v>34</v>
      </c>
      <c r="O143" s="145">
        <v>0</v>
      </c>
      <c r="P143" s="145">
        <f t="shared" si="0"/>
        <v>0</v>
      </c>
      <c r="Q143" s="145">
        <v>0</v>
      </c>
      <c r="R143" s="145">
        <f t="shared" si="1"/>
        <v>0</v>
      </c>
      <c r="S143" s="145">
        <v>0</v>
      </c>
      <c r="T143" s="146">
        <f t="shared" si="2"/>
        <v>0</v>
      </c>
      <c r="AR143" s="147" t="s">
        <v>168</v>
      </c>
      <c r="AT143" s="147" t="s">
        <v>164</v>
      </c>
      <c r="AU143" s="147" t="s">
        <v>81</v>
      </c>
      <c r="AY143" s="13" t="s">
        <v>162</v>
      </c>
      <c r="BE143" s="148">
        <f t="shared" si="3"/>
        <v>0</v>
      </c>
      <c r="BF143" s="148">
        <f t="shared" si="4"/>
        <v>0</v>
      </c>
      <c r="BG143" s="148">
        <f t="shared" si="5"/>
        <v>0</v>
      </c>
      <c r="BH143" s="148">
        <f t="shared" si="6"/>
        <v>0</v>
      </c>
      <c r="BI143" s="148">
        <f t="shared" si="7"/>
        <v>0</v>
      </c>
      <c r="BJ143" s="13" t="s">
        <v>81</v>
      </c>
      <c r="BK143" s="148">
        <f t="shared" si="8"/>
        <v>0</v>
      </c>
      <c r="BL143" s="13" t="s">
        <v>168</v>
      </c>
      <c r="BM143" s="147" t="s">
        <v>191</v>
      </c>
    </row>
    <row r="144" spans="2:65" s="1" customFormat="1" ht="16.5" customHeight="1" x14ac:dyDescent="0.2">
      <c r="B144" s="135"/>
      <c r="C144" s="136" t="s">
        <v>192</v>
      </c>
      <c r="D144" s="136" t="s">
        <v>164</v>
      </c>
      <c r="E144" s="137" t="s">
        <v>2861</v>
      </c>
      <c r="F144" s="138" t="s">
        <v>2862</v>
      </c>
      <c r="G144" s="139" t="s">
        <v>341</v>
      </c>
      <c r="H144" s="140">
        <v>7</v>
      </c>
      <c r="I144" s="141"/>
      <c r="J144" s="141"/>
      <c r="K144" s="142"/>
      <c r="L144" s="25"/>
      <c r="M144" s="143" t="s">
        <v>1</v>
      </c>
      <c r="N144" s="144" t="s">
        <v>34</v>
      </c>
      <c r="O144" s="145">
        <v>0</v>
      </c>
      <c r="P144" s="145">
        <f t="shared" si="0"/>
        <v>0</v>
      </c>
      <c r="Q144" s="145">
        <v>0</v>
      </c>
      <c r="R144" s="145">
        <f t="shared" si="1"/>
        <v>0</v>
      </c>
      <c r="S144" s="145">
        <v>0</v>
      </c>
      <c r="T144" s="146">
        <f t="shared" si="2"/>
        <v>0</v>
      </c>
      <c r="AR144" s="147" t="s">
        <v>168</v>
      </c>
      <c r="AT144" s="147" t="s">
        <v>164</v>
      </c>
      <c r="AU144" s="147" t="s">
        <v>81</v>
      </c>
      <c r="AY144" s="13" t="s">
        <v>162</v>
      </c>
      <c r="BE144" s="148">
        <f t="shared" si="3"/>
        <v>0</v>
      </c>
      <c r="BF144" s="148">
        <f t="shared" si="4"/>
        <v>0</v>
      </c>
      <c r="BG144" s="148">
        <f t="shared" si="5"/>
        <v>0</v>
      </c>
      <c r="BH144" s="148">
        <f t="shared" si="6"/>
        <v>0</v>
      </c>
      <c r="BI144" s="148">
        <f t="shared" si="7"/>
        <v>0</v>
      </c>
      <c r="BJ144" s="13" t="s">
        <v>81</v>
      </c>
      <c r="BK144" s="148">
        <f t="shared" si="8"/>
        <v>0</v>
      </c>
      <c r="BL144" s="13" t="s">
        <v>168</v>
      </c>
      <c r="BM144" s="147" t="s">
        <v>195</v>
      </c>
    </row>
    <row r="145" spans="2:65" s="1" customFormat="1" ht="24.2" customHeight="1" x14ac:dyDescent="0.2">
      <c r="B145" s="135"/>
      <c r="C145" s="136" t="s">
        <v>181</v>
      </c>
      <c r="D145" s="136" t="s">
        <v>164</v>
      </c>
      <c r="E145" s="137" t="s">
        <v>772</v>
      </c>
      <c r="F145" s="138" t="s">
        <v>2863</v>
      </c>
      <c r="G145" s="139" t="s">
        <v>301</v>
      </c>
      <c r="H145" s="140">
        <v>12.6</v>
      </c>
      <c r="I145" s="141"/>
      <c r="J145" s="141"/>
      <c r="K145" s="142"/>
      <c r="L145" s="25"/>
      <c r="M145" s="143" t="s">
        <v>1</v>
      </c>
      <c r="N145" s="144" t="s">
        <v>34</v>
      </c>
      <c r="O145" s="145">
        <v>0</v>
      </c>
      <c r="P145" s="145">
        <f t="shared" si="0"/>
        <v>0</v>
      </c>
      <c r="Q145" s="145">
        <v>0</v>
      </c>
      <c r="R145" s="145">
        <f t="shared" si="1"/>
        <v>0</v>
      </c>
      <c r="S145" s="145">
        <v>0</v>
      </c>
      <c r="T145" s="146">
        <f t="shared" si="2"/>
        <v>0</v>
      </c>
      <c r="AR145" s="147" t="s">
        <v>168</v>
      </c>
      <c r="AT145" s="147" t="s">
        <v>164</v>
      </c>
      <c r="AU145" s="147" t="s">
        <v>81</v>
      </c>
      <c r="AY145" s="13" t="s">
        <v>162</v>
      </c>
      <c r="BE145" s="148">
        <f t="shared" si="3"/>
        <v>0</v>
      </c>
      <c r="BF145" s="148">
        <f t="shared" si="4"/>
        <v>0</v>
      </c>
      <c r="BG145" s="148">
        <f t="shared" si="5"/>
        <v>0</v>
      </c>
      <c r="BH145" s="148">
        <f t="shared" si="6"/>
        <v>0</v>
      </c>
      <c r="BI145" s="148">
        <f t="shared" si="7"/>
        <v>0</v>
      </c>
      <c r="BJ145" s="13" t="s">
        <v>81</v>
      </c>
      <c r="BK145" s="148">
        <f t="shared" si="8"/>
        <v>0</v>
      </c>
      <c r="BL145" s="13" t="s">
        <v>168</v>
      </c>
      <c r="BM145" s="147" t="s">
        <v>7</v>
      </c>
    </row>
    <row r="146" spans="2:65" s="1" customFormat="1" ht="24.2" customHeight="1" x14ac:dyDescent="0.2">
      <c r="B146" s="135"/>
      <c r="C146" s="136" t="s">
        <v>198</v>
      </c>
      <c r="D146" s="136" t="s">
        <v>164</v>
      </c>
      <c r="E146" s="137" t="s">
        <v>2864</v>
      </c>
      <c r="F146" s="138" t="s">
        <v>2865</v>
      </c>
      <c r="G146" s="139" t="s">
        <v>341</v>
      </c>
      <c r="H146" s="140">
        <v>14.5</v>
      </c>
      <c r="I146" s="141"/>
      <c r="J146" s="141"/>
      <c r="K146" s="142"/>
      <c r="L146" s="25"/>
      <c r="M146" s="143" t="s">
        <v>1</v>
      </c>
      <c r="N146" s="144" t="s">
        <v>34</v>
      </c>
      <c r="O146" s="145">
        <v>0</v>
      </c>
      <c r="P146" s="145">
        <f t="shared" si="0"/>
        <v>0</v>
      </c>
      <c r="Q146" s="145">
        <v>0</v>
      </c>
      <c r="R146" s="145">
        <f t="shared" si="1"/>
        <v>0</v>
      </c>
      <c r="S146" s="145">
        <v>0</v>
      </c>
      <c r="T146" s="146">
        <f t="shared" si="2"/>
        <v>0</v>
      </c>
      <c r="AR146" s="147" t="s">
        <v>168</v>
      </c>
      <c r="AT146" s="147" t="s">
        <v>164</v>
      </c>
      <c r="AU146" s="147" t="s">
        <v>81</v>
      </c>
      <c r="AY146" s="13" t="s">
        <v>162</v>
      </c>
      <c r="BE146" s="148">
        <f t="shared" si="3"/>
        <v>0</v>
      </c>
      <c r="BF146" s="148">
        <f t="shared" si="4"/>
        <v>0</v>
      </c>
      <c r="BG146" s="148">
        <f t="shared" si="5"/>
        <v>0</v>
      </c>
      <c r="BH146" s="148">
        <f t="shared" si="6"/>
        <v>0</v>
      </c>
      <c r="BI146" s="148">
        <f t="shared" si="7"/>
        <v>0</v>
      </c>
      <c r="BJ146" s="13" t="s">
        <v>81</v>
      </c>
      <c r="BK146" s="148">
        <f t="shared" si="8"/>
        <v>0</v>
      </c>
      <c r="BL146" s="13" t="s">
        <v>168</v>
      </c>
      <c r="BM146" s="147" t="s">
        <v>201</v>
      </c>
    </row>
    <row r="147" spans="2:65" s="11" customFormat="1" ht="22.7" customHeight="1" x14ac:dyDescent="0.2">
      <c r="B147" s="124"/>
      <c r="D147" s="125" t="s">
        <v>67</v>
      </c>
      <c r="E147" s="133" t="s">
        <v>94</v>
      </c>
      <c r="F147" s="133" t="s">
        <v>163</v>
      </c>
      <c r="J147" s="134"/>
      <c r="L147" s="124"/>
      <c r="M147" s="128"/>
      <c r="P147" s="129">
        <f>SUM(P148:P150)</f>
        <v>0</v>
      </c>
      <c r="R147" s="129">
        <f>SUM(R148:R150)</f>
        <v>0</v>
      </c>
      <c r="T147" s="130">
        <f>SUM(T148:T150)</f>
        <v>0</v>
      </c>
      <c r="AR147" s="125" t="s">
        <v>75</v>
      </c>
      <c r="AT147" s="131" t="s">
        <v>67</v>
      </c>
      <c r="AU147" s="131" t="s">
        <v>75</v>
      </c>
      <c r="AY147" s="125" t="s">
        <v>162</v>
      </c>
      <c r="BK147" s="132">
        <f>SUM(BK148:BK150)</f>
        <v>0</v>
      </c>
    </row>
    <row r="148" spans="2:65" s="1" customFormat="1" ht="37.700000000000003" customHeight="1" x14ac:dyDescent="0.2">
      <c r="B148" s="135"/>
      <c r="C148" s="136" t="s">
        <v>184</v>
      </c>
      <c r="D148" s="136" t="s">
        <v>164</v>
      </c>
      <c r="E148" s="137" t="s">
        <v>2866</v>
      </c>
      <c r="F148" s="138" t="s">
        <v>2867</v>
      </c>
      <c r="G148" s="139" t="s">
        <v>266</v>
      </c>
      <c r="H148" s="140">
        <v>1</v>
      </c>
      <c r="I148" s="141"/>
      <c r="J148" s="141"/>
      <c r="K148" s="142"/>
      <c r="L148" s="25"/>
      <c r="M148" s="143" t="s">
        <v>1</v>
      </c>
      <c r="N148" s="144" t="s">
        <v>34</v>
      </c>
      <c r="O148" s="145">
        <v>0</v>
      </c>
      <c r="P148" s="145">
        <f>O148*H148</f>
        <v>0</v>
      </c>
      <c r="Q148" s="145">
        <v>0</v>
      </c>
      <c r="R148" s="145">
        <f>Q148*H148</f>
        <v>0</v>
      </c>
      <c r="S148" s="145">
        <v>0</v>
      </c>
      <c r="T148" s="146">
        <f>S148*H148</f>
        <v>0</v>
      </c>
      <c r="AR148" s="147" t="s">
        <v>168</v>
      </c>
      <c r="AT148" s="147" t="s">
        <v>164</v>
      </c>
      <c r="AU148" s="147" t="s">
        <v>81</v>
      </c>
      <c r="AY148" s="13" t="s">
        <v>162</v>
      </c>
      <c r="BE148" s="148">
        <f>IF(N148="základná",J148,0)</f>
        <v>0</v>
      </c>
      <c r="BF148" s="148">
        <f>IF(N148="znížená",J148,0)</f>
        <v>0</v>
      </c>
      <c r="BG148" s="148">
        <f>IF(N148="zákl. prenesená",J148,0)</f>
        <v>0</v>
      </c>
      <c r="BH148" s="148">
        <f>IF(N148="zníž. prenesená",J148,0)</f>
        <v>0</v>
      </c>
      <c r="BI148" s="148">
        <f>IF(N148="nulová",J148,0)</f>
        <v>0</v>
      </c>
      <c r="BJ148" s="13" t="s">
        <v>81</v>
      </c>
      <c r="BK148" s="148">
        <f>ROUND(I148*H148,2)</f>
        <v>0</v>
      </c>
      <c r="BL148" s="13" t="s">
        <v>168</v>
      </c>
      <c r="BM148" s="147" t="s">
        <v>204</v>
      </c>
    </row>
    <row r="149" spans="2:65" s="1" customFormat="1" ht="16.5" customHeight="1" x14ac:dyDescent="0.2">
      <c r="B149" s="135"/>
      <c r="C149" s="149" t="s">
        <v>205</v>
      </c>
      <c r="D149" s="149" t="s">
        <v>268</v>
      </c>
      <c r="E149" s="150" t="s">
        <v>2868</v>
      </c>
      <c r="F149" s="151" t="s">
        <v>2869</v>
      </c>
      <c r="G149" s="152" t="s">
        <v>266</v>
      </c>
      <c r="H149" s="153">
        <v>1</v>
      </c>
      <c r="I149" s="154"/>
      <c r="J149" s="154"/>
      <c r="K149" s="155"/>
      <c r="L149" s="156"/>
      <c r="M149" s="157" t="s">
        <v>1</v>
      </c>
      <c r="N149" s="158" t="s">
        <v>34</v>
      </c>
      <c r="O149" s="145">
        <v>0</v>
      </c>
      <c r="P149" s="145">
        <f>O149*H149</f>
        <v>0</v>
      </c>
      <c r="Q149" s="145">
        <v>0</v>
      </c>
      <c r="R149" s="145">
        <f>Q149*H149</f>
        <v>0</v>
      </c>
      <c r="S149" s="145">
        <v>0</v>
      </c>
      <c r="T149" s="146">
        <f>S149*H149</f>
        <v>0</v>
      </c>
      <c r="AR149" s="147" t="s">
        <v>177</v>
      </c>
      <c r="AT149" s="147" t="s">
        <v>268</v>
      </c>
      <c r="AU149" s="147" t="s">
        <v>81</v>
      </c>
      <c r="AY149" s="13" t="s">
        <v>162</v>
      </c>
      <c r="BE149" s="148">
        <f>IF(N149="základná",J149,0)</f>
        <v>0</v>
      </c>
      <c r="BF149" s="148">
        <f>IF(N149="znížená",J149,0)</f>
        <v>0</v>
      </c>
      <c r="BG149" s="148">
        <f>IF(N149="zákl. prenesená",J149,0)</f>
        <v>0</v>
      </c>
      <c r="BH149" s="148">
        <f>IF(N149="zníž. prenesená",J149,0)</f>
        <v>0</v>
      </c>
      <c r="BI149" s="148">
        <f>IF(N149="nulová",J149,0)</f>
        <v>0</v>
      </c>
      <c r="BJ149" s="13" t="s">
        <v>81</v>
      </c>
      <c r="BK149" s="148">
        <f>ROUND(I149*H149,2)</f>
        <v>0</v>
      </c>
      <c r="BL149" s="13" t="s">
        <v>168</v>
      </c>
      <c r="BM149" s="147" t="s">
        <v>208</v>
      </c>
    </row>
    <row r="150" spans="2:65" s="1" customFormat="1" ht="16.5" customHeight="1" x14ac:dyDescent="0.2">
      <c r="B150" s="135"/>
      <c r="C150" s="136" t="s">
        <v>188</v>
      </c>
      <c r="D150" s="136" t="s">
        <v>164</v>
      </c>
      <c r="E150" s="137" t="s">
        <v>2870</v>
      </c>
      <c r="F150" s="138" t="s">
        <v>2871</v>
      </c>
      <c r="G150" s="139" t="s">
        <v>266</v>
      </c>
      <c r="H150" s="140">
        <v>1</v>
      </c>
      <c r="I150" s="141"/>
      <c r="J150" s="141"/>
      <c r="K150" s="142"/>
      <c r="L150" s="25"/>
      <c r="M150" s="143" t="s">
        <v>1</v>
      </c>
      <c r="N150" s="144" t="s">
        <v>34</v>
      </c>
      <c r="O150" s="145">
        <v>0</v>
      </c>
      <c r="P150" s="145">
        <f>O150*H150</f>
        <v>0</v>
      </c>
      <c r="Q150" s="145">
        <v>0</v>
      </c>
      <c r="R150" s="145">
        <f>Q150*H150</f>
        <v>0</v>
      </c>
      <c r="S150" s="145">
        <v>0</v>
      </c>
      <c r="T150" s="146">
        <f>S150*H150</f>
        <v>0</v>
      </c>
      <c r="AR150" s="147" t="s">
        <v>168</v>
      </c>
      <c r="AT150" s="147" t="s">
        <v>164</v>
      </c>
      <c r="AU150" s="147" t="s">
        <v>81</v>
      </c>
      <c r="AY150" s="13" t="s">
        <v>162</v>
      </c>
      <c r="BE150" s="148">
        <f>IF(N150="základná",J150,0)</f>
        <v>0</v>
      </c>
      <c r="BF150" s="148">
        <f>IF(N150="znížená",J150,0)</f>
        <v>0</v>
      </c>
      <c r="BG150" s="148">
        <f>IF(N150="zákl. prenesená",J150,0)</f>
        <v>0</v>
      </c>
      <c r="BH150" s="148">
        <f>IF(N150="zníž. prenesená",J150,0)</f>
        <v>0</v>
      </c>
      <c r="BI150" s="148">
        <f>IF(N150="nulová",J150,0)</f>
        <v>0</v>
      </c>
      <c r="BJ150" s="13" t="s">
        <v>81</v>
      </c>
      <c r="BK150" s="148">
        <f>ROUND(I150*H150,2)</f>
        <v>0</v>
      </c>
      <c r="BL150" s="13" t="s">
        <v>168</v>
      </c>
      <c r="BM150" s="147" t="s">
        <v>211</v>
      </c>
    </row>
    <row r="151" spans="2:65" s="11" customFormat="1" ht="22.7" customHeight="1" x14ac:dyDescent="0.2">
      <c r="B151" s="124"/>
      <c r="D151" s="125" t="s">
        <v>67</v>
      </c>
      <c r="E151" s="133" t="s">
        <v>168</v>
      </c>
      <c r="F151" s="133" t="s">
        <v>911</v>
      </c>
      <c r="J151" s="134"/>
      <c r="L151" s="124"/>
      <c r="M151" s="128"/>
      <c r="P151" s="129">
        <f>SUM(P152:P153)</f>
        <v>0</v>
      </c>
      <c r="R151" s="129">
        <f>SUM(R152:R153)</f>
        <v>0</v>
      </c>
      <c r="T151" s="130">
        <f>SUM(T152:T153)</f>
        <v>0</v>
      </c>
      <c r="AR151" s="125" t="s">
        <v>75</v>
      </c>
      <c r="AT151" s="131" t="s">
        <v>67</v>
      </c>
      <c r="AU151" s="131" t="s">
        <v>75</v>
      </c>
      <c r="AY151" s="125" t="s">
        <v>162</v>
      </c>
      <c r="BK151" s="132">
        <f>SUM(BK152:BK153)</f>
        <v>0</v>
      </c>
    </row>
    <row r="152" spans="2:65" s="1" customFormat="1" ht="33" customHeight="1" x14ac:dyDescent="0.2">
      <c r="B152" s="135"/>
      <c r="C152" s="136" t="s">
        <v>212</v>
      </c>
      <c r="D152" s="136" t="s">
        <v>164</v>
      </c>
      <c r="E152" s="137" t="s">
        <v>2872</v>
      </c>
      <c r="F152" s="138" t="s">
        <v>2873</v>
      </c>
      <c r="G152" s="139" t="s">
        <v>341</v>
      </c>
      <c r="H152" s="140">
        <v>0.8</v>
      </c>
      <c r="I152" s="141"/>
      <c r="J152" s="141"/>
      <c r="K152" s="142"/>
      <c r="L152" s="25"/>
      <c r="M152" s="143" t="s">
        <v>1</v>
      </c>
      <c r="N152" s="144" t="s">
        <v>34</v>
      </c>
      <c r="O152" s="145">
        <v>0</v>
      </c>
      <c r="P152" s="145">
        <f>O152*H152</f>
        <v>0</v>
      </c>
      <c r="Q152" s="145">
        <v>0</v>
      </c>
      <c r="R152" s="145">
        <f>Q152*H152</f>
        <v>0</v>
      </c>
      <c r="S152" s="145">
        <v>0</v>
      </c>
      <c r="T152" s="146">
        <f>S152*H152</f>
        <v>0</v>
      </c>
      <c r="AR152" s="147" t="s">
        <v>168</v>
      </c>
      <c r="AT152" s="147" t="s">
        <v>164</v>
      </c>
      <c r="AU152" s="147" t="s">
        <v>81</v>
      </c>
      <c r="AY152" s="13" t="s">
        <v>162</v>
      </c>
      <c r="BE152" s="148">
        <f>IF(N152="základná",J152,0)</f>
        <v>0</v>
      </c>
      <c r="BF152" s="148">
        <f>IF(N152="znížená",J152,0)</f>
        <v>0</v>
      </c>
      <c r="BG152" s="148">
        <f>IF(N152="zákl. prenesená",J152,0)</f>
        <v>0</v>
      </c>
      <c r="BH152" s="148">
        <f>IF(N152="zníž. prenesená",J152,0)</f>
        <v>0</v>
      </c>
      <c r="BI152" s="148">
        <f>IF(N152="nulová",J152,0)</f>
        <v>0</v>
      </c>
      <c r="BJ152" s="13" t="s">
        <v>81</v>
      </c>
      <c r="BK152" s="148">
        <f>ROUND(I152*H152,2)</f>
        <v>0</v>
      </c>
      <c r="BL152" s="13" t="s">
        <v>168</v>
      </c>
      <c r="BM152" s="147" t="s">
        <v>215</v>
      </c>
    </row>
    <row r="153" spans="2:65" s="1" customFormat="1" ht="24.2" customHeight="1" x14ac:dyDescent="0.2">
      <c r="B153" s="135"/>
      <c r="C153" s="136" t="s">
        <v>191</v>
      </c>
      <c r="D153" s="136" t="s">
        <v>164</v>
      </c>
      <c r="E153" s="137" t="s">
        <v>2874</v>
      </c>
      <c r="F153" s="138" t="s">
        <v>2875</v>
      </c>
      <c r="G153" s="139" t="s">
        <v>341</v>
      </c>
      <c r="H153" s="140">
        <v>0.8</v>
      </c>
      <c r="I153" s="141"/>
      <c r="J153" s="141"/>
      <c r="K153" s="142"/>
      <c r="L153" s="25"/>
      <c r="M153" s="143" t="s">
        <v>1</v>
      </c>
      <c r="N153" s="144" t="s">
        <v>34</v>
      </c>
      <c r="O153" s="145">
        <v>0</v>
      </c>
      <c r="P153" s="145">
        <f>O153*H153</f>
        <v>0</v>
      </c>
      <c r="Q153" s="145">
        <v>0</v>
      </c>
      <c r="R153" s="145">
        <f>Q153*H153</f>
        <v>0</v>
      </c>
      <c r="S153" s="145">
        <v>0</v>
      </c>
      <c r="T153" s="146">
        <f>S153*H153</f>
        <v>0</v>
      </c>
      <c r="AR153" s="147" t="s">
        <v>168</v>
      </c>
      <c r="AT153" s="147" t="s">
        <v>164</v>
      </c>
      <c r="AU153" s="147" t="s">
        <v>81</v>
      </c>
      <c r="AY153" s="13" t="s">
        <v>162</v>
      </c>
      <c r="BE153" s="148">
        <f>IF(N153="základná",J153,0)</f>
        <v>0</v>
      </c>
      <c r="BF153" s="148">
        <f>IF(N153="znížená",J153,0)</f>
        <v>0</v>
      </c>
      <c r="BG153" s="148">
        <f>IF(N153="zákl. prenesená",J153,0)</f>
        <v>0</v>
      </c>
      <c r="BH153" s="148">
        <f>IF(N153="zníž. prenesená",J153,0)</f>
        <v>0</v>
      </c>
      <c r="BI153" s="148">
        <f>IF(N153="nulová",J153,0)</f>
        <v>0</v>
      </c>
      <c r="BJ153" s="13" t="s">
        <v>81</v>
      </c>
      <c r="BK153" s="148">
        <f>ROUND(I153*H153,2)</f>
        <v>0</v>
      </c>
      <c r="BL153" s="13" t="s">
        <v>168</v>
      </c>
      <c r="BM153" s="147" t="s">
        <v>219</v>
      </c>
    </row>
    <row r="154" spans="2:65" s="11" customFormat="1" ht="22.7" customHeight="1" x14ac:dyDescent="0.2">
      <c r="B154" s="124"/>
      <c r="D154" s="125" t="s">
        <v>67</v>
      </c>
      <c r="E154" s="133" t="s">
        <v>178</v>
      </c>
      <c r="F154" s="133" t="s">
        <v>362</v>
      </c>
      <c r="J154" s="134"/>
      <c r="L154" s="124"/>
      <c r="M154" s="128"/>
      <c r="P154" s="129">
        <f>P155</f>
        <v>0</v>
      </c>
      <c r="R154" s="129">
        <f>R155</f>
        <v>0</v>
      </c>
      <c r="T154" s="130">
        <f>T155</f>
        <v>0</v>
      </c>
      <c r="AR154" s="125" t="s">
        <v>75</v>
      </c>
      <c r="AT154" s="131" t="s">
        <v>67</v>
      </c>
      <c r="AU154" s="131" t="s">
        <v>75</v>
      </c>
      <c r="AY154" s="125" t="s">
        <v>162</v>
      </c>
      <c r="BK154" s="132">
        <f>BK155</f>
        <v>0</v>
      </c>
    </row>
    <row r="155" spans="2:65" s="1" customFormat="1" ht="33" customHeight="1" x14ac:dyDescent="0.2">
      <c r="B155" s="135"/>
      <c r="C155" s="136" t="s">
        <v>221</v>
      </c>
      <c r="D155" s="136" t="s">
        <v>164</v>
      </c>
      <c r="E155" s="137" t="s">
        <v>2876</v>
      </c>
      <c r="F155" s="138" t="s">
        <v>2877</v>
      </c>
      <c r="G155" s="139" t="s">
        <v>167</v>
      </c>
      <c r="H155" s="140">
        <v>13</v>
      </c>
      <c r="I155" s="141"/>
      <c r="J155" s="141"/>
      <c r="K155" s="142"/>
      <c r="L155" s="25"/>
      <c r="M155" s="143" t="s">
        <v>1</v>
      </c>
      <c r="N155" s="144" t="s">
        <v>34</v>
      </c>
      <c r="O155" s="145">
        <v>0</v>
      </c>
      <c r="P155" s="145">
        <f>O155*H155</f>
        <v>0</v>
      </c>
      <c r="Q155" s="145">
        <v>0</v>
      </c>
      <c r="R155" s="145">
        <f>Q155*H155</f>
        <v>0</v>
      </c>
      <c r="S155" s="145">
        <v>0</v>
      </c>
      <c r="T155" s="146">
        <f>S155*H155</f>
        <v>0</v>
      </c>
      <c r="AR155" s="147" t="s">
        <v>168</v>
      </c>
      <c r="AT155" s="147" t="s">
        <v>164</v>
      </c>
      <c r="AU155" s="147" t="s">
        <v>81</v>
      </c>
      <c r="AY155" s="13" t="s">
        <v>162</v>
      </c>
      <c r="BE155" s="148">
        <f>IF(N155="základná",J155,0)</f>
        <v>0</v>
      </c>
      <c r="BF155" s="148">
        <f>IF(N155="znížená",J155,0)</f>
        <v>0</v>
      </c>
      <c r="BG155" s="148">
        <f>IF(N155="zákl. prenesená",J155,0)</f>
        <v>0</v>
      </c>
      <c r="BH155" s="148">
        <f>IF(N155="zníž. prenesená",J155,0)</f>
        <v>0</v>
      </c>
      <c r="BI155" s="148">
        <f>IF(N155="nulová",J155,0)</f>
        <v>0</v>
      </c>
      <c r="BJ155" s="13" t="s">
        <v>81</v>
      </c>
      <c r="BK155" s="148">
        <f>ROUND(I155*H155,2)</f>
        <v>0</v>
      </c>
      <c r="BL155" s="13" t="s">
        <v>168</v>
      </c>
      <c r="BM155" s="147" t="s">
        <v>224</v>
      </c>
    </row>
    <row r="156" spans="2:65" s="11" customFormat="1" ht="22.7" customHeight="1" x14ac:dyDescent="0.2">
      <c r="B156" s="124"/>
      <c r="D156" s="125" t="s">
        <v>67</v>
      </c>
      <c r="E156" s="133" t="s">
        <v>169</v>
      </c>
      <c r="F156" s="133" t="s">
        <v>170</v>
      </c>
      <c r="J156" s="134"/>
      <c r="L156" s="124"/>
      <c r="M156" s="128"/>
      <c r="P156" s="129">
        <f>SUM(P157:P159)</f>
        <v>0</v>
      </c>
      <c r="R156" s="129">
        <f>SUM(R157:R159)</f>
        <v>0</v>
      </c>
      <c r="T156" s="130">
        <f>SUM(T157:T159)</f>
        <v>0</v>
      </c>
      <c r="AR156" s="125" t="s">
        <v>75</v>
      </c>
      <c r="AT156" s="131" t="s">
        <v>67</v>
      </c>
      <c r="AU156" s="131" t="s">
        <v>75</v>
      </c>
      <c r="AY156" s="125" t="s">
        <v>162</v>
      </c>
      <c r="BK156" s="132">
        <f>SUM(BK157:BK159)</f>
        <v>0</v>
      </c>
    </row>
    <row r="157" spans="2:65" s="1" customFormat="1" ht="16.5" customHeight="1" x14ac:dyDescent="0.2">
      <c r="B157" s="135"/>
      <c r="C157" s="136" t="s">
        <v>195</v>
      </c>
      <c r="D157" s="136" t="s">
        <v>164</v>
      </c>
      <c r="E157" s="137" t="s">
        <v>2878</v>
      </c>
      <c r="F157" s="138" t="s">
        <v>2879</v>
      </c>
      <c r="G157" s="139" t="s">
        <v>1641</v>
      </c>
      <c r="H157" s="140">
        <v>1</v>
      </c>
      <c r="I157" s="141"/>
      <c r="J157" s="141"/>
      <c r="K157" s="142"/>
      <c r="L157" s="25"/>
      <c r="M157" s="143" t="s">
        <v>1</v>
      </c>
      <c r="N157" s="144" t="s">
        <v>34</v>
      </c>
      <c r="O157" s="145">
        <v>0</v>
      </c>
      <c r="P157" s="145">
        <f>O157*H157</f>
        <v>0</v>
      </c>
      <c r="Q157" s="145">
        <v>0</v>
      </c>
      <c r="R157" s="145">
        <f>Q157*H157</f>
        <v>0</v>
      </c>
      <c r="S157" s="145">
        <v>0</v>
      </c>
      <c r="T157" s="146">
        <f>S157*H157</f>
        <v>0</v>
      </c>
      <c r="AR157" s="147" t="s">
        <v>168</v>
      </c>
      <c r="AT157" s="147" t="s">
        <v>164</v>
      </c>
      <c r="AU157" s="147" t="s">
        <v>81</v>
      </c>
      <c r="AY157" s="13" t="s">
        <v>162</v>
      </c>
      <c r="BE157" s="148">
        <f>IF(N157="základná",J157,0)</f>
        <v>0</v>
      </c>
      <c r="BF157" s="148">
        <f>IF(N157="znížená",J157,0)</f>
        <v>0</v>
      </c>
      <c r="BG157" s="148">
        <f>IF(N157="zákl. prenesená",J157,0)</f>
        <v>0</v>
      </c>
      <c r="BH157" s="148">
        <f>IF(N157="zníž. prenesená",J157,0)</f>
        <v>0</v>
      </c>
      <c r="BI157" s="148">
        <f>IF(N157="nulová",J157,0)</f>
        <v>0</v>
      </c>
      <c r="BJ157" s="13" t="s">
        <v>81</v>
      </c>
      <c r="BK157" s="148">
        <f>ROUND(I157*H157,2)</f>
        <v>0</v>
      </c>
      <c r="BL157" s="13" t="s">
        <v>168</v>
      </c>
      <c r="BM157" s="147" t="s">
        <v>227</v>
      </c>
    </row>
    <row r="158" spans="2:65" s="1" customFormat="1" ht="24.2" customHeight="1" x14ac:dyDescent="0.2">
      <c r="B158" s="135"/>
      <c r="C158" s="136" t="s">
        <v>228</v>
      </c>
      <c r="D158" s="136" t="s">
        <v>164</v>
      </c>
      <c r="E158" s="137" t="s">
        <v>2880</v>
      </c>
      <c r="F158" s="138" t="s">
        <v>2881</v>
      </c>
      <c r="G158" s="139" t="s">
        <v>1641</v>
      </c>
      <c r="H158" s="140">
        <v>1</v>
      </c>
      <c r="I158" s="141"/>
      <c r="J158" s="141"/>
      <c r="K158" s="142"/>
      <c r="L158" s="25"/>
      <c r="M158" s="143" t="s">
        <v>1</v>
      </c>
      <c r="N158" s="144" t="s">
        <v>34</v>
      </c>
      <c r="O158" s="145">
        <v>0</v>
      </c>
      <c r="P158" s="145">
        <f>O158*H158</f>
        <v>0</v>
      </c>
      <c r="Q158" s="145">
        <v>0</v>
      </c>
      <c r="R158" s="145">
        <f>Q158*H158</f>
        <v>0</v>
      </c>
      <c r="S158" s="145">
        <v>0</v>
      </c>
      <c r="T158" s="146">
        <f>S158*H158</f>
        <v>0</v>
      </c>
      <c r="AR158" s="147" t="s">
        <v>168</v>
      </c>
      <c r="AT158" s="147" t="s">
        <v>164</v>
      </c>
      <c r="AU158" s="147" t="s">
        <v>81</v>
      </c>
      <c r="AY158" s="13" t="s">
        <v>162</v>
      </c>
      <c r="BE158" s="148">
        <f>IF(N158="základná",J158,0)</f>
        <v>0</v>
      </c>
      <c r="BF158" s="148">
        <f>IF(N158="znížená",J158,0)</f>
        <v>0</v>
      </c>
      <c r="BG158" s="148">
        <f>IF(N158="zákl. prenesená",J158,0)</f>
        <v>0</v>
      </c>
      <c r="BH158" s="148">
        <f>IF(N158="zníž. prenesená",J158,0)</f>
        <v>0</v>
      </c>
      <c r="BI158" s="148">
        <f>IF(N158="nulová",J158,0)</f>
        <v>0</v>
      </c>
      <c r="BJ158" s="13" t="s">
        <v>81</v>
      </c>
      <c r="BK158" s="148">
        <f>ROUND(I158*H158,2)</f>
        <v>0</v>
      </c>
      <c r="BL158" s="13" t="s">
        <v>168</v>
      </c>
      <c r="BM158" s="147" t="s">
        <v>231</v>
      </c>
    </row>
    <row r="159" spans="2:65" s="1" customFormat="1" ht="24.2" customHeight="1" x14ac:dyDescent="0.2">
      <c r="B159" s="135"/>
      <c r="C159" s="136" t="s">
        <v>7</v>
      </c>
      <c r="D159" s="136" t="s">
        <v>164</v>
      </c>
      <c r="E159" s="137" t="s">
        <v>2882</v>
      </c>
      <c r="F159" s="138" t="s">
        <v>2883</v>
      </c>
      <c r="G159" s="139" t="s">
        <v>1641</v>
      </c>
      <c r="H159" s="140">
        <v>1</v>
      </c>
      <c r="I159" s="141"/>
      <c r="J159" s="141"/>
      <c r="K159" s="142"/>
      <c r="L159" s="25"/>
      <c r="M159" s="143" t="s">
        <v>1</v>
      </c>
      <c r="N159" s="144" t="s">
        <v>34</v>
      </c>
      <c r="O159" s="145">
        <v>0</v>
      </c>
      <c r="P159" s="145">
        <f>O159*H159</f>
        <v>0</v>
      </c>
      <c r="Q159" s="145">
        <v>0</v>
      </c>
      <c r="R159" s="145">
        <f>Q159*H159</f>
        <v>0</v>
      </c>
      <c r="S159" s="145">
        <v>0</v>
      </c>
      <c r="T159" s="146">
        <f>S159*H159</f>
        <v>0</v>
      </c>
      <c r="AR159" s="147" t="s">
        <v>168</v>
      </c>
      <c r="AT159" s="147" t="s">
        <v>164</v>
      </c>
      <c r="AU159" s="147" t="s">
        <v>81</v>
      </c>
      <c r="AY159" s="13" t="s">
        <v>162</v>
      </c>
      <c r="BE159" s="148">
        <f>IF(N159="základná",J159,0)</f>
        <v>0</v>
      </c>
      <c r="BF159" s="148">
        <f>IF(N159="znížená",J159,0)</f>
        <v>0</v>
      </c>
      <c r="BG159" s="148">
        <f>IF(N159="zákl. prenesená",J159,0)</f>
        <v>0</v>
      </c>
      <c r="BH159" s="148">
        <f>IF(N159="zníž. prenesená",J159,0)</f>
        <v>0</v>
      </c>
      <c r="BI159" s="148">
        <f>IF(N159="nulová",J159,0)</f>
        <v>0</v>
      </c>
      <c r="BJ159" s="13" t="s">
        <v>81</v>
      </c>
      <c r="BK159" s="148">
        <f>ROUND(I159*H159,2)</f>
        <v>0</v>
      </c>
      <c r="BL159" s="13" t="s">
        <v>168</v>
      </c>
      <c r="BM159" s="147" t="s">
        <v>234</v>
      </c>
    </row>
    <row r="160" spans="2:65" s="11" customFormat="1" ht="22.7" customHeight="1" x14ac:dyDescent="0.2">
      <c r="B160" s="124"/>
      <c r="D160" s="125" t="s">
        <v>67</v>
      </c>
      <c r="E160" s="133" t="s">
        <v>177</v>
      </c>
      <c r="F160" s="133" t="s">
        <v>2884</v>
      </c>
      <c r="J160" s="134"/>
      <c r="L160" s="124"/>
      <c r="M160" s="128"/>
      <c r="P160" s="129">
        <f>SUM(P161:P165)</f>
        <v>0</v>
      </c>
      <c r="R160" s="129">
        <f>SUM(R161:R165)</f>
        <v>0</v>
      </c>
      <c r="T160" s="130">
        <f>SUM(T161:T165)</f>
        <v>0</v>
      </c>
      <c r="AR160" s="125" t="s">
        <v>75</v>
      </c>
      <c r="AT160" s="131" t="s">
        <v>67</v>
      </c>
      <c r="AU160" s="131" t="s">
        <v>75</v>
      </c>
      <c r="AY160" s="125" t="s">
        <v>162</v>
      </c>
      <c r="BK160" s="132">
        <f>SUM(BK161:BK165)</f>
        <v>0</v>
      </c>
    </row>
    <row r="161" spans="2:65" s="1" customFormat="1" ht="21.75" customHeight="1" x14ac:dyDescent="0.2">
      <c r="B161" s="135"/>
      <c r="C161" s="136" t="s">
        <v>235</v>
      </c>
      <c r="D161" s="136" t="s">
        <v>164</v>
      </c>
      <c r="E161" s="137" t="s">
        <v>2885</v>
      </c>
      <c r="F161" s="138" t="s">
        <v>2886</v>
      </c>
      <c r="G161" s="139" t="s">
        <v>218</v>
      </c>
      <c r="H161" s="140">
        <v>15</v>
      </c>
      <c r="I161" s="141"/>
      <c r="J161" s="141"/>
      <c r="K161" s="142"/>
      <c r="L161" s="25"/>
      <c r="M161" s="143" t="s">
        <v>1</v>
      </c>
      <c r="N161" s="144" t="s">
        <v>34</v>
      </c>
      <c r="O161" s="145">
        <v>0</v>
      </c>
      <c r="P161" s="145">
        <f>O161*H161</f>
        <v>0</v>
      </c>
      <c r="Q161" s="145">
        <v>0</v>
      </c>
      <c r="R161" s="145">
        <f>Q161*H161</f>
        <v>0</v>
      </c>
      <c r="S161" s="145">
        <v>0</v>
      </c>
      <c r="T161" s="146">
        <f>S161*H161</f>
        <v>0</v>
      </c>
      <c r="AR161" s="147" t="s">
        <v>168</v>
      </c>
      <c r="AT161" s="147" t="s">
        <v>164</v>
      </c>
      <c r="AU161" s="147" t="s">
        <v>81</v>
      </c>
      <c r="AY161" s="13" t="s">
        <v>162</v>
      </c>
      <c r="BE161" s="148">
        <f>IF(N161="základná",J161,0)</f>
        <v>0</v>
      </c>
      <c r="BF161" s="148">
        <f>IF(N161="znížená",J161,0)</f>
        <v>0</v>
      </c>
      <c r="BG161" s="148">
        <f>IF(N161="zákl. prenesená",J161,0)</f>
        <v>0</v>
      </c>
      <c r="BH161" s="148">
        <f>IF(N161="zníž. prenesená",J161,0)</f>
        <v>0</v>
      </c>
      <c r="BI161" s="148">
        <f>IF(N161="nulová",J161,0)</f>
        <v>0</v>
      </c>
      <c r="BJ161" s="13" t="s">
        <v>81</v>
      </c>
      <c r="BK161" s="148">
        <f>ROUND(I161*H161,2)</f>
        <v>0</v>
      </c>
      <c r="BL161" s="13" t="s">
        <v>168</v>
      </c>
      <c r="BM161" s="147" t="s">
        <v>238</v>
      </c>
    </row>
    <row r="162" spans="2:65" s="1" customFormat="1" ht="16.5" customHeight="1" x14ac:dyDescent="0.2">
      <c r="B162" s="135"/>
      <c r="C162" s="136" t="s">
        <v>201</v>
      </c>
      <c r="D162" s="136" t="s">
        <v>164</v>
      </c>
      <c r="E162" s="137" t="s">
        <v>2887</v>
      </c>
      <c r="F162" s="138" t="s">
        <v>2888</v>
      </c>
      <c r="G162" s="139" t="s">
        <v>218</v>
      </c>
      <c r="H162" s="140">
        <v>15</v>
      </c>
      <c r="I162" s="141"/>
      <c r="J162" s="141"/>
      <c r="K162" s="142"/>
      <c r="L162" s="25"/>
      <c r="M162" s="143" t="s">
        <v>1</v>
      </c>
      <c r="N162" s="144" t="s">
        <v>34</v>
      </c>
      <c r="O162" s="145">
        <v>0</v>
      </c>
      <c r="P162" s="145">
        <f>O162*H162</f>
        <v>0</v>
      </c>
      <c r="Q162" s="145">
        <v>0</v>
      </c>
      <c r="R162" s="145">
        <f>Q162*H162</f>
        <v>0</v>
      </c>
      <c r="S162" s="145">
        <v>0</v>
      </c>
      <c r="T162" s="146">
        <f>S162*H162</f>
        <v>0</v>
      </c>
      <c r="AR162" s="147" t="s">
        <v>168</v>
      </c>
      <c r="AT162" s="147" t="s">
        <v>164</v>
      </c>
      <c r="AU162" s="147" t="s">
        <v>81</v>
      </c>
      <c r="AY162" s="13" t="s">
        <v>162</v>
      </c>
      <c r="BE162" s="148">
        <f>IF(N162="základná",J162,0)</f>
        <v>0</v>
      </c>
      <c r="BF162" s="148">
        <f>IF(N162="znížená",J162,0)</f>
        <v>0</v>
      </c>
      <c r="BG162" s="148">
        <f>IF(N162="zákl. prenesená",J162,0)</f>
        <v>0</v>
      </c>
      <c r="BH162" s="148">
        <f>IF(N162="zníž. prenesená",J162,0)</f>
        <v>0</v>
      </c>
      <c r="BI162" s="148">
        <f>IF(N162="nulová",J162,0)</f>
        <v>0</v>
      </c>
      <c r="BJ162" s="13" t="s">
        <v>81</v>
      </c>
      <c r="BK162" s="148">
        <f>ROUND(I162*H162,2)</f>
        <v>0</v>
      </c>
      <c r="BL162" s="13" t="s">
        <v>168</v>
      </c>
      <c r="BM162" s="147" t="s">
        <v>241</v>
      </c>
    </row>
    <row r="163" spans="2:65" s="1" customFormat="1" ht="16.5" customHeight="1" x14ac:dyDescent="0.2">
      <c r="B163" s="135"/>
      <c r="C163" s="136" t="s">
        <v>242</v>
      </c>
      <c r="D163" s="136" t="s">
        <v>164</v>
      </c>
      <c r="E163" s="137" t="s">
        <v>2889</v>
      </c>
      <c r="F163" s="138" t="s">
        <v>2890</v>
      </c>
      <c r="G163" s="139" t="s">
        <v>266</v>
      </c>
      <c r="H163" s="140">
        <v>1</v>
      </c>
      <c r="I163" s="141"/>
      <c r="J163" s="141"/>
      <c r="K163" s="142"/>
      <c r="L163" s="25"/>
      <c r="M163" s="143" t="s">
        <v>1</v>
      </c>
      <c r="N163" s="144" t="s">
        <v>34</v>
      </c>
      <c r="O163" s="145">
        <v>0</v>
      </c>
      <c r="P163" s="145">
        <f>O163*H163</f>
        <v>0</v>
      </c>
      <c r="Q163" s="145">
        <v>0</v>
      </c>
      <c r="R163" s="145">
        <f>Q163*H163</f>
        <v>0</v>
      </c>
      <c r="S163" s="145">
        <v>0</v>
      </c>
      <c r="T163" s="146">
        <f>S163*H163</f>
        <v>0</v>
      </c>
      <c r="AR163" s="147" t="s">
        <v>168</v>
      </c>
      <c r="AT163" s="147" t="s">
        <v>164</v>
      </c>
      <c r="AU163" s="147" t="s">
        <v>81</v>
      </c>
      <c r="AY163" s="13" t="s">
        <v>162</v>
      </c>
      <c r="BE163" s="148">
        <f>IF(N163="základná",J163,0)</f>
        <v>0</v>
      </c>
      <c r="BF163" s="148">
        <f>IF(N163="znížená",J163,0)</f>
        <v>0</v>
      </c>
      <c r="BG163" s="148">
        <f>IF(N163="zákl. prenesená",J163,0)</f>
        <v>0</v>
      </c>
      <c r="BH163" s="148">
        <f>IF(N163="zníž. prenesená",J163,0)</f>
        <v>0</v>
      </c>
      <c r="BI163" s="148">
        <f>IF(N163="nulová",J163,0)</f>
        <v>0</v>
      </c>
      <c r="BJ163" s="13" t="s">
        <v>81</v>
      </c>
      <c r="BK163" s="148">
        <f>ROUND(I163*H163,2)</f>
        <v>0</v>
      </c>
      <c r="BL163" s="13" t="s">
        <v>168</v>
      </c>
      <c r="BM163" s="147" t="s">
        <v>245</v>
      </c>
    </row>
    <row r="164" spans="2:65" s="1" customFormat="1" ht="33" customHeight="1" x14ac:dyDescent="0.2">
      <c r="B164" s="135"/>
      <c r="C164" s="149" t="s">
        <v>204</v>
      </c>
      <c r="D164" s="149" t="s">
        <v>268</v>
      </c>
      <c r="E164" s="150" t="s">
        <v>2891</v>
      </c>
      <c r="F164" s="151" t="s">
        <v>2892</v>
      </c>
      <c r="G164" s="152" t="s">
        <v>266</v>
      </c>
      <c r="H164" s="153">
        <v>1</v>
      </c>
      <c r="I164" s="154"/>
      <c r="J164" s="154"/>
      <c r="K164" s="155"/>
      <c r="L164" s="156"/>
      <c r="M164" s="157" t="s">
        <v>1</v>
      </c>
      <c r="N164" s="158" t="s">
        <v>34</v>
      </c>
      <c r="O164" s="145">
        <v>0</v>
      </c>
      <c r="P164" s="145">
        <f>O164*H164</f>
        <v>0</v>
      </c>
      <c r="Q164" s="145">
        <v>0</v>
      </c>
      <c r="R164" s="145">
        <f>Q164*H164</f>
        <v>0</v>
      </c>
      <c r="S164" s="145">
        <v>0</v>
      </c>
      <c r="T164" s="146">
        <f>S164*H164</f>
        <v>0</v>
      </c>
      <c r="AR164" s="147" t="s">
        <v>177</v>
      </c>
      <c r="AT164" s="147" t="s">
        <v>268</v>
      </c>
      <c r="AU164" s="147" t="s">
        <v>81</v>
      </c>
      <c r="AY164" s="13" t="s">
        <v>162</v>
      </c>
      <c r="BE164" s="148">
        <f>IF(N164="základná",J164,0)</f>
        <v>0</v>
      </c>
      <c r="BF164" s="148">
        <f>IF(N164="znížená",J164,0)</f>
        <v>0</v>
      </c>
      <c r="BG164" s="148">
        <f>IF(N164="zákl. prenesená",J164,0)</f>
        <v>0</v>
      </c>
      <c r="BH164" s="148">
        <f>IF(N164="zníž. prenesená",J164,0)</f>
        <v>0</v>
      </c>
      <c r="BI164" s="148">
        <f>IF(N164="nulová",J164,0)</f>
        <v>0</v>
      </c>
      <c r="BJ164" s="13" t="s">
        <v>81</v>
      </c>
      <c r="BK164" s="148">
        <f>ROUND(I164*H164,2)</f>
        <v>0</v>
      </c>
      <c r="BL164" s="13" t="s">
        <v>168</v>
      </c>
      <c r="BM164" s="147" t="s">
        <v>248</v>
      </c>
    </row>
    <row r="165" spans="2:65" s="1" customFormat="1" ht="24.2" customHeight="1" x14ac:dyDescent="0.2">
      <c r="B165" s="135"/>
      <c r="C165" s="136" t="s">
        <v>249</v>
      </c>
      <c r="D165" s="136" t="s">
        <v>164</v>
      </c>
      <c r="E165" s="137" t="s">
        <v>2893</v>
      </c>
      <c r="F165" s="138" t="s">
        <v>2894</v>
      </c>
      <c r="G165" s="139" t="s">
        <v>266</v>
      </c>
      <c r="H165" s="140">
        <v>1</v>
      </c>
      <c r="I165" s="141"/>
      <c r="J165" s="141"/>
      <c r="K165" s="142"/>
      <c r="L165" s="25"/>
      <c r="M165" s="143" t="s">
        <v>1</v>
      </c>
      <c r="N165" s="144" t="s">
        <v>34</v>
      </c>
      <c r="O165" s="145">
        <v>0</v>
      </c>
      <c r="P165" s="145">
        <f>O165*H165</f>
        <v>0</v>
      </c>
      <c r="Q165" s="145">
        <v>0</v>
      </c>
      <c r="R165" s="145">
        <f>Q165*H165</f>
        <v>0</v>
      </c>
      <c r="S165" s="145">
        <v>0</v>
      </c>
      <c r="T165" s="146">
        <f>S165*H165</f>
        <v>0</v>
      </c>
      <c r="AR165" s="147" t="s">
        <v>168</v>
      </c>
      <c r="AT165" s="147" t="s">
        <v>164</v>
      </c>
      <c r="AU165" s="147" t="s">
        <v>81</v>
      </c>
      <c r="AY165" s="13" t="s">
        <v>162</v>
      </c>
      <c r="BE165" s="148">
        <f>IF(N165="základná",J165,0)</f>
        <v>0</v>
      </c>
      <c r="BF165" s="148">
        <f>IF(N165="znížená",J165,0)</f>
        <v>0</v>
      </c>
      <c r="BG165" s="148">
        <f>IF(N165="zákl. prenesená",J165,0)</f>
        <v>0</v>
      </c>
      <c r="BH165" s="148">
        <f>IF(N165="zníž. prenesená",J165,0)</f>
        <v>0</v>
      </c>
      <c r="BI165" s="148">
        <f>IF(N165="nulová",J165,0)</f>
        <v>0</v>
      </c>
      <c r="BJ165" s="13" t="s">
        <v>81</v>
      </c>
      <c r="BK165" s="148">
        <f>ROUND(I165*H165,2)</f>
        <v>0</v>
      </c>
      <c r="BL165" s="13" t="s">
        <v>168</v>
      </c>
      <c r="BM165" s="147" t="s">
        <v>252</v>
      </c>
    </row>
    <row r="166" spans="2:65" s="11" customFormat="1" ht="22.7" customHeight="1" x14ac:dyDescent="0.2">
      <c r="B166" s="124"/>
      <c r="D166" s="125" t="s">
        <v>67</v>
      </c>
      <c r="E166" s="133" t="s">
        <v>192</v>
      </c>
      <c r="F166" s="133" t="s">
        <v>220</v>
      </c>
      <c r="J166" s="134"/>
      <c r="L166" s="124"/>
      <c r="M166" s="128"/>
      <c r="P166" s="129">
        <f>SUM(P167:P174)</f>
        <v>0</v>
      </c>
      <c r="R166" s="129">
        <f>SUM(R167:R174)</f>
        <v>0</v>
      </c>
      <c r="T166" s="130">
        <f>SUM(T167:T174)</f>
        <v>0</v>
      </c>
      <c r="AR166" s="125" t="s">
        <v>75</v>
      </c>
      <c r="AT166" s="131" t="s">
        <v>67</v>
      </c>
      <c r="AU166" s="131" t="s">
        <v>75</v>
      </c>
      <c r="AY166" s="125" t="s">
        <v>162</v>
      </c>
      <c r="BK166" s="132">
        <f>SUM(BK167:BK174)</f>
        <v>0</v>
      </c>
    </row>
    <row r="167" spans="2:65" s="1" customFormat="1" ht="24.2" customHeight="1" x14ac:dyDescent="0.2">
      <c r="B167" s="135"/>
      <c r="C167" s="136" t="s">
        <v>208</v>
      </c>
      <c r="D167" s="136" t="s">
        <v>164</v>
      </c>
      <c r="E167" s="137" t="s">
        <v>2895</v>
      </c>
      <c r="F167" s="138" t="s">
        <v>2896</v>
      </c>
      <c r="G167" s="139" t="s">
        <v>218</v>
      </c>
      <c r="H167" s="140">
        <v>21.4</v>
      </c>
      <c r="I167" s="141"/>
      <c r="J167" s="141"/>
      <c r="K167" s="142"/>
      <c r="L167" s="25"/>
      <c r="M167" s="143" t="s">
        <v>1</v>
      </c>
      <c r="N167" s="144" t="s">
        <v>34</v>
      </c>
      <c r="O167" s="145">
        <v>0</v>
      </c>
      <c r="P167" s="145">
        <f t="shared" ref="P167:P174" si="9">O167*H167</f>
        <v>0</v>
      </c>
      <c r="Q167" s="145">
        <v>0</v>
      </c>
      <c r="R167" s="145">
        <f t="shared" ref="R167:R174" si="10">Q167*H167</f>
        <v>0</v>
      </c>
      <c r="S167" s="145">
        <v>0</v>
      </c>
      <c r="T167" s="146">
        <f t="shared" ref="T167:T174" si="11">S167*H167</f>
        <v>0</v>
      </c>
      <c r="AR167" s="147" t="s">
        <v>168</v>
      </c>
      <c r="AT167" s="147" t="s">
        <v>164</v>
      </c>
      <c r="AU167" s="147" t="s">
        <v>81</v>
      </c>
      <c r="AY167" s="13" t="s">
        <v>162</v>
      </c>
      <c r="BE167" s="148">
        <f t="shared" ref="BE167:BE174" si="12">IF(N167="základná",J167,0)</f>
        <v>0</v>
      </c>
      <c r="BF167" s="148">
        <f t="shared" ref="BF167:BF174" si="13">IF(N167="znížená",J167,0)</f>
        <v>0</v>
      </c>
      <c r="BG167" s="148">
        <f t="shared" ref="BG167:BG174" si="14">IF(N167="zákl. prenesená",J167,0)</f>
        <v>0</v>
      </c>
      <c r="BH167" s="148">
        <f t="shared" ref="BH167:BH174" si="15">IF(N167="zníž. prenesená",J167,0)</f>
        <v>0</v>
      </c>
      <c r="BI167" s="148">
        <f t="shared" ref="BI167:BI174" si="16">IF(N167="nulová",J167,0)</f>
        <v>0</v>
      </c>
      <c r="BJ167" s="13" t="s">
        <v>81</v>
      </c>
      <c r="BK167" s="148">
        <f t="shared" ref="BK167:BK174" si="17">ROUND(I167*H167,2)</f>
        <v>0</v>
      </c>
      <c r="BL167" s="13" t="s">
        <v>168</v>
      </c>
      <c r="BM167" s="147" t="s">
        <v>255</v>
      </c>
    </row>
    <row r="168" spans="2:65" s="1" customFormat="1" ht="37.700000000000003" customHeight="1" x14ac:dyDescent="0.2">
      <c r="B168" s="135"/>
      <c r="C168" s="136" t="s">
        <v>256</v>
      </c>
      <c r="D168" s="136" t="s">
        <v>164</v>
      </c>
      <c r="E168" s="137" t="s">
        <v>2897</v>
      </c>
      <c r="F168" s="138" t="s">
        <v>2898</v>
      </c>
      <c r="G168" s="139" t="s">
        <v>1641</v>
      </c>
      <c r="H168" s="140">
        <v>1</v>
      </c>
      <c r="I168" s="141"/>
      <c r="J168" s="141"/>
      <c r="K168" s="142"/>
      <c r="L168" s="25"/>
      <c r="M168" s="143" t="s">
        <v>1</v>
      </c>
      <c r="N168" s="144" t="s">
        <v>34</v>
      </c>
      <c r="O168" s="145">
        <v>0</v>
      </c>
      <c r="P168" s="145">
        <f t="shared" si="9"/>
        <v>0</v>
      </c>
      <c r="Q168" s="145">
        <v>0</v>
      </c>
      <c r="R168" s="145">
        <f t="shared" si="10"/>
        <v>0</v>
      </c>
      <c r="S168" s="145">
        <v>0</v>
      </c>
      <c r="T168" s="146">
        <f t="shared" si="11"/>
        <v>0</v>
      </c>
      <c r="AR168" s="147" t="s">
        <v>168</v>
      </c>
      <c r="AT168" s="147" t="s">
        <v>164</v>
      </c>
      <c r="AU168" s="147" t="s">
        <v>81</v>
      </c>
      <c r="AY168" s="13" t="s">
        <v>162</v>
      </c>
      <c r="BE168" s="148">
        <f t="shared" si="12"/>
        <v>0</v>
      </c>
      <c r="BF168" s="148">
        <f t="shared" si="13"/>
        <v>0</v>
      </c>
      <c r="BG168" s="148">
        <f t="shared" si="14"/>
        <v>0</v>
      </c>
      <c r="BH168" s="148">
        <f t="shared" si="15"/>
        <v>0</v>
      </c>
      <c r="BI168" s="148">
        <f t="shared" si="16"/>
        <v>0</v>
      </c>
      <c r="BJ168" s="13" t="s">
        <v>81</v>
      </c>
      <c r="BK168" s="148">
        <f t="shared" si="17"/>
        <v>0</v>
      </c>
      <c r="BL168" s="13" t="s">
        <v>168</v>
      </c>
      <c r="BM168" s="147" t="s">
        <v>259</v>
      </c>
    </row>
    <row r="169" spans="2:65" s="1" customFormat="1" ht="24.2" customHeight="1" x14ac:dyDescent="0.2">
      <c r="B169" s="135"/>
      <c r="C169" s="136" t="s">
        <v>211</v>
      </c>
      <c r="D169" s="136" t="s">
        <v>164</v>
      </c>
      <c r="E169" s="137" t="s">
        <v>493</v>
      </c>
      <c r="F169" s="138" t="s">
        <v>494</v>
      </c>
      <c r="G169" s="139" t="s">
        <v>301</v>
      </c>
      <c r="H169" s="140">
        <v>31.86</v>
      </c>
      <c r="I169" s="141"/>
      <c r="J169" s="141"/>
      <c r="K169" s="142"/>
      <c r="L169" s="25"/>
      <c r="M169" s="143" t="s">
        <v>1</v>
      </c>
      <c r="N169" s="144" t="s">
        <v>34</v>
      </c>
      <c r="O169" s="145">
        <v>0</v>
      </c>
      <c r="P169" s="145">
        <f t="shared" si="9"/>
        <v>0</v>
      </c>
      <c r="Q169" s="145">
        <v>0</v>
      </c>
      <c r="R169" s="145">
        <f t="shared" si="10"/>
        <v>0</v>
      </c>
      <c r="S169" s="145">
        <v>0</v>
      </c>
      <c r="T169" s="146">
        <f t="shared" si="11"/>
        <v>0</v>
      </c>
      <c r="AR169" s="147" t="s">
        <v>168</v>
      </c>
      <c r="AT169" s="147" t="s">
        <v>164</v>
      </c>
      <c r="AU169" s="147" t="s">
        <v>81</v>
      </c>
      <c r="AY169" s="13" t="s">
        <v>162</v>
      </c>
      <c r="BE169" s="148">
        <f t="shared" si="12"/>
        <v>0</v>
      </c>
      <c r="BF169" s="148">
        <f t="shared" si="13"/>
        <v>0</v>
      </c>
      <c r="BG169" s="148">
        <f t="shared" si="14"/>
        <v>0</v>
      </c>
      <c r="BH169" s="148">
        <f t="shared" si="15"/>
        <v>0</v>
      </c>
      <c r="BI169" s="148">
        <f t="shared" si="16"/>
        <v>0</v>
      </c>
      <c r="BJ169" s="13" t="s">
        <v>81</v>
      </c>
      <c r="BK169" s="148">
        <f t="shared" si="17"/>
        <v>0</v>
      </c>
      <c r="BL169" s="13" t="s">
        <v>168</v>
      </c>
      <c r="BM169" s="147" t="s">
        <v>262</v>
      </c>
    </row>
    <row r="170" spans="2:65" s="1" customFormat="1" ht="33" customHeight="1" x14ac:dyDescent="0.2">
      <c r="B170" s="135"/>
      <c r="C170" s="136" t="s">
        <v>263</v>
      </c>
      <c r="D170" s="136" t="s">
        <v>164</v>
      </c>
      <c r="E170" s="137" t="s">
        <v>2899</v>
      </c>
      <c r="F170" s="138" t="s">
        <v>2900</v>
      </c>
      <c r="G170" s="139" t="s">
        <v>301</v>
      </c>
      <c r="H170" s="140">
        <v>31.86</v>
      </c>
      <c r="I170" s="141"/>
      <c r="J170" s="141"/>
      <c r="K170" s="142"/>
      <c r="L170" s="25"/>
      <c r="M170" s="143" t="s">
        <v>1</v>
      </c>
      <c r="N170" s="144" t="s">
        <v>34</v>
      </c>
      <c r="O170" s="145">
        <v>0</v>
      </c>
      <c r="P170" s="145">
        <f t="shared" si="9"/>
        <v>0</v>
      </c>
      <c r="Q170" s="145">
        <v>0</v>
      </c>
      <c r="R170" s="145">
        <f t="shared" si="10"/>
        <v>0</v>
      </c>
      <c r="S170" s="145">
        <v>0</v>
      </c>
      <c r="T170" s="146">
        <f t="shared" si="11"/>
        <v>0</v>
      </c>
      <c r="AR170" s="147" t="s">
        <v>168</v>
      </c>
      <c r="AT170" s="147" t="s">
        <v>164</v>
      </c>
      <c r="AU170" s="147" t="s">
        <v>81</v>
      </c>
      <c r="AY170" s="13" t="s">
        <v>162</v>
      </c>
      <c r="BE170" s="148">
        <f t="shared" si="12"/>
        <v>0</v>
      </c>
      <c r="BF170" s="148">
        <f t="shared" si="13"/>
        <v>0</v>
      </c>
      <c r="BG170" s="148">
        <f t="shared" si="14"/>
        <v>0</v>
      </c>
      <c r="BH170" s="148">
        <f t="shared" si="15"/>
        <v>0</v>
      </c>
      <c r="BI170" s="148">
        <f t="shared" si="16"/>
        <v>0</v>
      </c>
      <c r="BJ170" s="13" t="s">
        <v>81</v>
      </c>
      <c r="BK170" s="148">
        <f t="shared" si="17"/>
        <v>0</v>
      </c>
      <c r="BL170" s="13" t="s">
        <v>168</v>
      </c>
      <c r="BM170" s="147" t="s">
        <v>267</v>
      </c>
    </row>
    <row r="171" spans="2:65" s="1" customFormat="1" ht="24.2" customHeight="1" x14ac:dyDescent="0.2">
      <c r="B171" s="135"/>
      <c r="C171" s="136" t="s">
        <v>215</v>
      </c>
      <c r="D171" s="136" t="s">
        <v>164</v>
      </c>
      <c r="E171" s="137" t="s">
        <v>2901</v>
      </c>
      <c r="F171" s="138" t="s">
        <v>2902</v>
      </c>
      <c r="G171" s="139" t="s">
        <v>301</v>
      </c>
      <c r="H171" s="140">
        <v>63.71</v>
      </c>
      <c r="I171" s="141"/>
      <c r="J171" s="141"/>
      <c r="K171" s="142"/>
      <c r="L171" s="25"/>
      <c r="M171" s="143" t="s">
        <v>1</v>
      </c>
      <c r="N171" s="144" t="s">
        <v>34</v>
      </c>
      <c r="O171" s="145">
        <v>0</v>
      </c>
      <c r="P171" s="145">
        <f t="shared" si="9"/>
        <v>0</v>
      </c>
      <c r="Q171" s="145">
        <v>0</v>
      </c>
      <c r="R171" s="145">
        <f t="shared" si="10"/>
        <v>0</v>
      </c>
      <c r="S171" s="145">
        <v>0</v>
      </c>
      <c r="T171" s="146">
        <f t="shared" si="11"/>
        <v>0</v>
      </c>
      <c r="AR171" s="147" t="s">
        <v>168</v>
      </c>
      <c r="AT171" s="147" t="s">
        <v>164</v>
      </c>
      <c r="AU171" s="147" t="s">
        <v>81</v>
      </c>
      <c r="AY171" s="13" t="s">
        <v>162</v>
      </c>
      <c r="BE171" s="148">
        <f t="shared" si="12"/>
        <v>0</v>
      </c>
      <c r="BF171" s="148">
        <f t="shared" si="13"/>
        <v>0</v>
      </c>
      <c r="BG171" s="148">
        <f t="shared" si="14"/>
        <v>0</v>
      </c>
      <c r="BH171" s="148">
        <f t="shared" si="15"/>
        <v>0</v>
      </c>
      <c r="BI171" s="148">
        <f t="shared" si="16"/>
        <v>0</v>
      </c>
      <c r="BJ171" s="13" t="s">
        <v>81</v>
      </c>
      <c r="BK171" s="148">
        <f t="shared" si="17"/>
        <v>0</v>
      </c>
      <c r="BL171" s="13" t="s">
        <v>168</v>
      </c>
      <c r="BM171" s="147" t="s">
        <v>271</v>
      </c>
    </row>
    <row r="172" spans="2:65" s="1" customFormat="1" ht="24.2" customHeight="1" x14ac:dyDescent="0.2">
      <c r="B172" s="135"/>
      <c r="C172" s="136" t="s">
        <v>272</v>
      </c>
      <c r="D172" s="136" t="s">
        <v>164</v>
      </c>
      <c r="E172" s="137" t="s">
        <v>497</v>
      </c>
      <c r="F172" s="138" t="s">
        <v>498</v>
      </c>
      <c r="G172" s="139" t="s">
        <v>301</v>
      </c>
      <c r="H172" s="140">
        <v>31.86</v>
      </c>
      <c r="I172" s="141"/>
      <c r="J172" s="141"/>
      <c r="K172" s="142"/>
      <c r="L172" s="25"/>
      <c r="M172" s="143" t="s">
        <v>1</v>
      </c>
      <c r="N172" s="144" t="s">
        <v>34</v>
      </c>
      <c r="O172" s="145">
        <v>0</v>
      </c>
      <c r="P172" s="145">
        <f t="shared" si="9"/>
        <v>0</v>
      </c>
      <c r="Q172" s="145">
        <v>0</v>
      </c>
      <c r="R172" s="145">
        <f t="shared" si="10"/>
        <v>0</v>
      </c>
      <c r="S172" s="145">
        <v>0</v>
      </c>
      <c r="T172" s="146">
        <f t="shared" si="11"/>
        <v>0</v>
      </c>
      <c r="AR172" s="147" t="s">
        <v>168</v>
      </c>
      <c r="AT172" s="147" t="s">
        <v>164</v>
      </c>
      <c r="AU172" s="147" t="s">
        <v>81</v>
      </c>
      <c r="AY172" s="13" t="s">
        <v>162</v>
      </c>
      <c r="BE172" s="148">
        <f t="shared" si="12"/>
        <v>0</v>
      </c>
      <c r="BF172" s="148">
        <f t="shared" si="13"/>
        <v>0</v>
      </c>
      <c r="BG172" s="148">
        <f t="shared" si="14"/>
        <v>0</v>
      </c>
      <c r="BH172" s="148">
        <f t="shared" si="15"/>
        <v>0</v>
      </c>
      <c r="BI172" s="148">
        <f t="shared" si="16"/>
        <v>0</v>
      </c>
      <c r="BJ172" s="13" t="s">
        <v>81</v>
      </c>
      <c r="BK172" s="148">
        <f t="shared" si="17"/>
        <v>0</v>
      </c>
      <c r="BL172" s="13" t="s">
        <v>168</v>
      </c>
      <c r="BM172" s="147" t="s">
        <v>275</v>
      </c>
    </row>
    <row r="173" spans="2:65" s="1" customFormat="1" ht="24.2" customHeight="1" x14ac:dyDescent="0.2">
      <c r="B173" s="135"/>
      <c r="C173" s="136" t="s">
        <v>219</v>
      </c>
      <c r="D173" s="136" t="s">
        <v>164</v>
      </c>
      <c r="E173" s="137" t="s">
        <v>825</v>
      </c>
      <c r="F173" s="138" t="s">
        <v>2903</v>
      </c>
      <c r="G173" s="139" t="s">
        <v>301</v>
      </c>
      <c r="H173" s="140">
        <v>20.5</v>
      </c>
      <c r="I173" s="141"/>
      <c r="J173" s="141"/>
      <c r="K173" s="142"/>
      <c r="L173" s="25"/>
      <c r="M173" s="143" t="s">
        <v>1</v>
      </c>
      <c r="N173" s="144" t="s">
        <v>34</v>
      </c>
      <c r="O173" s="145">
        <v>0</v>
      </c>
      <c r="P173" s="145">
        <f t="shared" si="9"/>
        <v>0</v>
      </c>
      <c r="Q173" s="145">
        <v>0</v>
      </c>
      <c r="R173" s="145">
        <f t="shared" si="10"/>
        <v>0</v>
      </c>
      <c r="S173" s="145">
        <v>0</v>
      </c>
      <c r="T173" s="146">
        <f t="shared" si="11"/>
        <v>0</v>
      </c>
      <c r="AR173" s="147" t="s">
        <v>168</v>
      </c>
      <c r="AT173" s="147" t="s">
        <v>164</v>
      </c>
      <c r="AU173" s="147" t="s">
        <v>81</v>
      </c>
      <c r="AY173" s="13" t="s">
        <v>162</v>
      </c>
      <c r="BE173" s="148">
        <f t="shared" si="12"/>
        <v>0</v>
      </c>
      <c r="BF173" s="148">
        <f t="shared" si="13"/>
        <v>0</v>
      </c>
      <c r="BG173" s="148">
        <f t="shared" si="14"/>
        <v>0</v>
      </c>
      <c r="BH173" s="148">
        <f t="shared" si="15"/>
        <v>0</v>
      </c>
      <c r="BI173" s="148">
        <f t="shared" si="16"/>
        <v>0</v>
      </c>
      <c r="BJ173" s="13" t="s">
        <v>81</v>
      </c>
      <c r="BK173" s="148">
        <f t="shared" si="17"/>
        <v>0</v>
      </c>
      <c r="BL173" s="13" t="s">
        <v>168</v>
      </c>
      <c r="BM173" s="147" t="s">
        <v>278</v>
      </c>
    </row>
    <row r="174" spans="2:65" s="1" customFormat="1" ht="24.2" customHeight="1" x14ac:dyDescent="0.2">
      <c r="B174" s="135"/>
      <c r="C174" s="136" t="s">
        <v>279</v>
      </c>
      <c r="D174" s="136" t="s">
        <v>164</v>
      </c>
      <c r="E174" s="137" t="s">
        <v>503</v>
      </c>
      <c r="F174" s="138" t="s">
        <v>2904</v>
      </c>
      <c r="G174" s="139" t="s">
        <v>301</v>
      </c>
      <c r="H174" s="140">
        <v>11.36</v>
      </c>
      <c r="I174" s="141"/>
      <c r="J174" s="141"/>
      <c r="K174" s="142"/>
      <c r="L174" s="25"/>
      <c r="M174" s="143" t="s">
        <v>1</v>
      </c>
      <c r="N174" s="144" t="s">
        <v>34</v>
      </c>
      <c r="O174" s="145">
        <v>0</v>
      </c>
      <c r="P174" s="145">
        <f t="shared" si="9"/>
        <v>0</v>
      </c>
      <c r="Q174" s="145">
        <v>0</v>
      </c>
      <c r="R174" s="145">
        <f t="shared" si="10"/>
        <v>0</v>
      </c>
      <c r="S174" s="145">
        <v>0</v>
      </c>
      <c r="T174" s="146">
        <f t="shared" si="11"/>
        <v>0</v>
      </c>
      <c r="AR174" s="147" t="s">
        <v>168</v>
      </c>
      <c r="AT174" s="147" t="s">
        <v>164</v>
      </c>
      <c r="AU174" s="147" t="s">
        <v>81</v>
      </c>
      <c r="AY174" s="13" t="s">
        <v>162</v>
      </c>
      <c r="BE174" s="148">
        <f t="shared" si="12"/>
        <v>0</v>
      </c>
      <c r="BF174" s="148">
        <f t="shared" si="13"/>
        <v>0</v>
      </c>
      <c r="BG174" s="148">
        <f t="shared" si="14"/>
        <v>0</v>
      </c>
      <c r="BH174" s="148">
        <f t="shared" si="15"/>
        <v>0</v>
      </c>
      <c r="BI174" s="148">
        <f t="shared" si="16"/>
        <v>0</v>
      </c>
      <c r="BJ174" s="13" t="s">
        <v>81</v>
      </c>
      <c r="BK174" s="148">
        <f t="shared" si="17"/>
        <v>0</v>
      </c>
      <c r="BL174" s="13" t="s">
        <v>168</v>
      </c>
      <c r="BM174" s="147" t="s">
        <v>282</v>
      </c>
    </row>
    <row r="175" spans="2:65" s="11" customFormat="1" ht="22.7" customHeight="1" x14ac:dyDescent="0.2">
      <c r="B175" s="124"/>
      <c r="D175" s="125" t="s">
        <v>67</v>
      </c>
      <c r="E175" s="133" t="s">
        <v>297</v>
      </c>
      <c r="F175" s="133" t="s">
        <v>298</v>
      </c>
      <c r="J175" s="134"/>
      <c r="L175" s="124"/>
      <c r="M175" s="128"/>
      <c r="P175" s="129">
        <f>P176</f>
        <v>0</v>
      </c>
      <c r="R175" s="129">
        <f>R176</f>
        <v>0</v>
      </c>
      <c r="T175" s="130">
        <f>T176</f>
        <v>0</v>
      </c>
      <c r="AR175" s="125" t="s">
        <v>75</v>
      </c>
      <c r="AT175" s="131" t="s">
        <v>67</v>
      </c>
      <c r="AU175" s="131" t="s">
        <v>75</v>
      </c>
      <c r="AY175" s="125" t="s">
        <v>162</v>
      </c>
      <c r="BK175" s="132">
        <f>BK176</f>
        <v>0</v>
      </c>
    </row>
    <row r="176" spans="2:65" s="1" customFormat="1" ht="33" customHeight="1" x14ac:dyDescent="0.2">
      <c r="B176" s="135"/>
      <c r="C176" s="136" t="s">
        <v>224</v>
      </c>
      <c r="D176" s="136" t="s">
        <v>164</v>
      </c>
      <c r="E176" s="137" t="s">
        <v>2905</v>
      </c>
      <c r="F176" s="138" t="s">
        <v>2906</v>
      </c>
      <c r="G176" s="139" t="s">
        <v>301</v>
      </c>
      <c r="H176" s="140">
        <v>14.18</v>
      </c>
      <c r="I176" s="141"/>
      <c r="J176" s="141"/>
      <c r="K176" s="142"/>
      <c r="L176" s="25"/>
      <c r="M176" s="143" t="s">
        <v>1</v>
      </c>
      <c r="N176" s="144" t="s">
        <v>34</v>
      </c>
      <c r="O176" s="145">
        <v>0</v>
      </c>
      <c r="P176" s="145">
        <f>O176*H176</f>
        <v>0</v>
      </c>
      <c r="Q176" s="145">
        <v>0</v>
      </c>
      <c r="R176" s="145">
        <f>Q176*H176</f>
        <v>0</v>
      </c>
      <c r="S176" s="145">
        <v>0</v>
      </c>
      <c r="T176" s="146">
        <f>S176*H176</f>
        <v>0</v>
      </c>
      <c r="AR176" s="147" t="s">
        <v>168</v>
      </c>
      <c r="AT176" s="147" t="s">
        <v>164</v>
      </c>
      <c r="AU176" s="147" t="s">
        <v>81</v>
      </c>
      <c r="AY176" s="13" t="s">
        <v>162</v>
      </c>
      <c r="BE176" s="148">
        <f>IF(N176="základná",J176,0)</f>
        <v>0</v>
      </c>
      <c r="BF176" s="148">
        <f>IF(N176="znížená",J176,0)</f>
        <v>0</v>
      </c>
      <c r="BG176" s="148">
        <f>IF(N176="zákl. prenesená",J176,0)</f>
        <v>0</v>
      </c>
      <c r="BH176" s="148">
        <f>IF(N176="zníž. prenesená",J176,0)</f>
        <v>0</v>
      </c>
      <c r="BI176" s="148">
        <f>IF(N176="nulová",J176,0)</f>
        <v>0</v>
      </c>
      <c r="BJ176" s="13" t="s">
        <v>81</v>
      </c>
      <c r="BK176" s="148">
        <f>ROUND(I176*H176,2)</f>
        <v>0</v>
      </c>
      <c r="BL176" s="13" t="s">
        <v>168</v>
      </c>
      <c r="BM176" s="147" t="s">
        <v>285</v>
      </c>
    </row>
    <row r="177" spans="2:65" s="11" customFormat="1" ht="26.1" customHeight="1" x14ac:dyDescent="0.2">
      <c r="B177" s="124"/>
      <c r="D177" s="125" t="s">
        <v>67</v>
      </c>
      <c r="E177" s="126" t="s">
        <v>303</v>
      </c>
      <c r="F177" s="126" t="s">
        <v>304</v>
      </c>
      <c r="J177" s="127"/>
      <c r="L177" s="124"/>
      <c r="M177" s="128"/>
      <c r="P177" s="129">
        <f>P178+P181+P229</f>
        <v>0</v>
      </c>
      <c r="R177" s="129">
        <f>R178+R181+R229</f>
        <v>0</v>
      </c>
      <c r="T177" s="130">
        <f>T178+T181+T229</f>
        <v>0</v>
      </c>
      <c r="AR177" s="125" t="s">
        <v>81</v>
      </c>
      <c r="AT177" s="131" t="s">
        <v>67</v>
      </c>
      <c r="AU177" s="131" t="s">
        <v>68</v>
      </c>
      <c r="AY177" s="125" t="s">
        <v>162</v>
      </c>
      <c r="BK177" s="132">
        <f>BK178+BK181+BK229</f>
        <v>0</v>
      </c>
    </row>
    <row r="178" spans="2:65" s="11" customFormat="1" ht="22.7" customHeight="1" x14ac:dyDescent="0.2">
      <c r="B178" s="124"/>
      <c r="D178" s="125" t="s">
        <v>67</v>
      </c>
      <c r="E178" s="133" t="s">
        <v>305</v>
      </c>
      <c r="F178" s="133" t="s">
        <v>306</v>
      </c>
      <c r="J178" s="134"/>
      <c r="L178" s="124"/>
      <c r="M178" s="128"/>
      <c r="P178" s="129">
        <f>SUM(P179:P180)</f>
        <v>0</v>
      </c>
      <c r="R178" s="129">
        <f>SUM(R179:R180)</f>
        <v>0</v>
      </c>
      <c r="T178" s="130">
        <f>SUM(T179:T180)</f>
        <v>0</v>
      </c>
      <c r="AR178" s="125" t="s">
        <v>81</v>
      </c>
      <c r="AT178" s="131" t="s">
        <v>67</v>
      </c>
      <c r="AU178" s="131" t="s">
        <v>75</v>
      </c>
      <c r="AY178" s="125" t="s">
        <v>162</v>
      </c>
      <c r="BK178" s="132">
        <f>SUM(BK179:BK180)</f>
        <v>0</v>
      </c>
    </row>
    <row r="179" spans="2:65" s="1" customFormat="1" ht="24.2" customHeight="1" x14ac:dyDescent="0.2">
      <c r="B179" s="135"/>
      <c r="C179" s="136" t="s">
        <v>286</v>
      </c>
      <c r="D179" s="136" t="s">
        <v>164</v>
      </c>
      <c r="E179" s="137" t="s">
        <v>2907</v>
      </c>
      <c r="F179" s="138" t="s">
        <v>2908</v>
      </c>
      <c r="G179" s="139" t="s">
        <v>266</v>
      </c>
      <c r="H179" s="140">
        <v>20</v>
      </c>
      <c r="I179" s="141"/>
      <c r="J179" s="141"/>
      <c r="K179" s="142"/>
      <c r="L179" s="25"/>
      <c r="M179" s="143" t="s">
        <v>1</v>
      </c>
      <c r="N179" s="144" t="s">
        <v>34</v>
      </c>
      <c r="O179" s="145">
        <v>0</v>
      </c>
      <c r="P179" s="145">
        <f>O179*H179</f>
        <v>0</v>
      </c>
      <c r="Q179" s="145">
        <v>0</v>
      </c>
      <c r="R179" s="145">
        <f>Q179*H179</f>
        <v>0</v>
      </c>
      <c r="S179" s="145">
        <v>0</v>
      </c>
      <c r="T179" s="146">
        <f>S179*H179</f>
        <v>0</v>
      </c>
      <c r="AR179" s="147" t="s">
        <v>191</v>
      </c>
      <c r="AT179" s="147" t="s">
        <v>164</v>
      </c>
      <c r="AU179" s="147" t="s">
        <v>81</v>
      </c>
      <c r="AY179" s="13" t="s">
        <v>162</v>
      </c>
      <c r="BE179" s="148">
        <f>IF(N179="základná",J179,0)</f>
        <v>0</v>
      </c>
      <c r="BF179" s="148">
        <f>IF(N179="znížená",J179,0)</f>
        <v>0</v>
      </c>
      <c r="BG179" s="148">
        <f>IF(N179="zákl. prenesená",J179,0)</f>
        <v>0</v>
      </c>
      <c r="BH179" s="148">
        <f>IF(N179="zníž. prenesená",J179,0)</f>
        <v>0</v>
      </c>
      <c r="BI179" s="148">
        <f>IF(N179="nulová",J179,0)</f>
        <v>0</v>
      </c>
      <c r="BJ179" s="13" t="s">
        <v>81</v>
      </c>
      <c r="BK179" s="148">
        <f>ROUND(I179*H179,2)</f>
        <v>0</v>
      </c>
      <c r="BL179" s="13" t="s">
        <v>191</v>
      </c>
      <c r="BM179" s="147" t="s">
        <v>289</v>
      </c>
    </row>
    <row r="180" spans="2:65" s="1" customFormat="1" ht="24.2" customHeight="1" x14ac:dyDescent="0.2">
      <c r="B180" s="135"/>
      <c r="C180" s="149" t="s">
        <v>227</v>
      </c>
      <c r="D180" s="149" t="s">
        <v>268</v>
      </c>
      <c r="E180" s="150" t="s">
        <v>2909</v>
      </c>
      <c r="F180" s="151" t="s">
        <v>2910</v>
      </c>
      <c r="G180" s="152" t="s">
        <v>167</v>
      </c>
      <c r="H180" s="153">
        <v>14</v>
      </c>
      <c r="I180" s="154"/>
      <c r="J180" s="154"/>
      <c r="K180" s="155"/>
      <c r="L180" s="156"/>
      <c r="M180" s="157" t="s">
        <v>1</v>
      </c>
      <c r="N180" s="158" t="s">
        <v>34</v>
      </c>
      <c r="O180" s="145">
        <v>0</v>
      </c>
      <c r="P180" s="145">
        <f>O180*H180</f>
        <v>0</v>
      </c>
      <c r="Q180" s="145">
        <v>0</v>
      </c>
      <c r="R180" s="145">
        <f>Q180*H180</f>
        <v>0</v>
      </c>
      <c r="S180" s="145">
        <v>0</v>
      </c>
      <c r="T180" s="146">
        <f>S180*H180</f>
        <v>0</v>
      </c>
      <c r="AR180" s="147" t="s">
        <v>219</v>
      </c>
      <c r="AT180" s="147" t="s">
        <v>268</v>
      </c>
      <c r="AU180" s="147" t="s">
        <v>81</v>
      </c>
      <c r="AY180" s="13" t="s">
        <v>162</v>
      </c>
      <c r="BE180" s="148">
        <f>IF(N180="základná",J180,0)</f>
        <v>0</v>
      </c>
      <c r="BF180" s="148">
        <f>IF(N180="znížená",J180,0)</f>
        <v>0</v>
      </c>
      <c r="BG180" s="148">
        <f>IF(N180="zákl. prenesená",J180,0)</f>
        <v>0</v>
      </c>
      <c r="BH180" s="148">
        <f>IF(N180="zníž. prenesená",J180,0)</f>
        <v>0</v>
      </c>
      <c r="BI180" s="148">
        <f>IF(N180="nulová",J180,0)</f>
        <v>0</v>
      </c>
      <c r="BJ180" s="13" t="s">
        <v>81</v>
      </c>
      <c r="BK180" s="148">
        <f>ROUND(I180*H180,2)</f>
        <v>0</v>
      </c>
      <c r="BL180" s="13" t="s">
        <v>191</v>
      </c>
      <c r="BM180" s="147" t="s">
        <v>292</v>
      </c>
    </row>
    <row r="181" spans="2:65" s="11" customFormat="1" ht="22.7" customHeight="1" x14ac:dyDescent="0.2">
      <c r="B181" s="124"/>
      <c r="D181" s="125" t="s">
        <v>67</v>
      </c>
      <c r="E181" s="133" t="s">
        <v>988</v>
      </c>
      <c r="F181" s="133" t="s">
        <v>2911</v>
      </c>
      <c r="J181" s="134"/>
      <c r="L181" s="124"/>
      <c r="M181" s="128"/>
      <c r="P181" s="129">
        <f>SUM(P182:P228)</f>
        <v>0</v>
      </c>
      <c r="R181" s="129">
        <f>SUM(R182:R228)</f>
        <v>0</v>
      </c>
      <c r="T181" s="130">
        <f>SUM(T182:T228)</f>
        <v>0</v>
      </c>
      <c r="AR181" s="125" t="s">
        <v>81</v>
      </c>
      <c r="AT181" s="131" t="s">
        <v>67</v>
      </c>
      <c r="AU181" s="131" t="s">
        <v>75</v>
      </c>
      <c r="AY181" s="125" t="s">
        <v>162</v>
      </c>
      <c r="BK181" s="132">
        <f>SUM(BK182:BK228)</f>
        <v>0</v>
      </c>
    </row>
    <row r="182" spans="2:65" s="1" customFormat="1" ht="16.5" customHeight="1" x14ac:dyDescent="0.2">
      <c r="B182" s="135"/>
      <c r="C182" s="136" t="s">
        <v>293</v>
      </c>
      <c r="D182" s="136" t="s">
        <v>164</v>
      </c>
      <c r="E182" s="137" t="s">
        <v>2912</v>
      </c>
      <c r="F182" s="138" t="s">
        <v>2913</v>
      </c>
      <c r="G182" s="139" t="s">
        <v>1681</v>
      </c>
      <c r="H182" s="140">
        <v>20</v>
      </c>
      <c r="I182" s="141"/>
      <c r="J182" s="141"/>
      <c r="K182" s="142"/>
      <c r="L182" s="25"/>
      <c r="M182" s="143" t="s">
        <v>1</v>
      </c>
      <c r="N182" s="144" t="s">
        <v>34</v>
      </c>
      <c r="O182" s="145">
        <v>0</v>
      </c>
      <c r="P182" s="145">
        <f t="shared" ref="P182:P228" si="18">O182*H182</f>
        <v>0</v>
      </c>
      <c r="Q182" s="145">
        <v>0</v>
      </c>
      <c r="R182" s="145">
        <f t="shared" ref="R182:R228" si="19">Q182*H182</f>
        <v>0</v>
      </c>
      <c r="S182" s="145">
        <v>0</v>
      </c>
      <c r="T182" s="146">
        <f t="shared" ref="T182:T228" si="20">S182*H182</f>
        <v>0</v>
      </c>
      <c r="AR182" s="147" t="s">
        <v>191</v>
      </c>
      <c r="AT182" s="147" t="s">
        <v>164</v>
      </c>
      <c r="AU182" s="147" t="s">
        <v>81</v>
      </c>
      <c r="AY182" s="13" t="s">
        <v>162</v>
      </c>
      <c r="BE182" s="148">
        <f t="shared" ref="BE182:BE228" si="21">IF(N182="základná",J182,0)</f>
        <v>0</v>
      </c>
      <c r="BF182" s="148">
        <f t="shared" ref="BF182:BF228" si="22">IF(N182="znížená",J182,0)</f>
        <v>0</v>
      </c>
      <c r="BG182" s="148">
        <f t="shared" ref="BG182:BG228" si="23">IF(N182="zákl. prenesená",J182,0)</f>
        <v>0</v>
      </c>
      <c r="BH182" s="148">
        <f t="shared" ref="BH182:BH228" si="24">IF(N182="zníž. prenesená",J182,0)</f>
        <v>0</v>
      </c>
      <c r="BI182" s="148">
        <f t="shared" ref="BI182:BI228" si="25">IF(N182="nulová",J182,0)</f>
        <v>0</v>
      </c>
      <c r="BJ182" s="13" t="s">
        <v>81</v>
      </c>
      <c r="BK182" s="148">
        <f t="shared" ref="BK182:BK228" si="26">ROUND(I182*H182,2)</f>
        <v>0</v>
      </c>
      <c r="BL182" s="13" t="s">
        <v>191</v>
      </c>
      <c r="BM182" s="147" t="s">
        <v>296</v>
      </c>
    </row>
    <row r="183" spans="2:65" s="1" customFormat="1" ht="24.2" customHeight="1" x14ac:dyDescent="0.2">
      <c r="B183" s="135"/>
      <c r="C183" s="136" t="s">
        <v>231</v>
      </c>
      <c r="D183" s="136" t="s">
        <v>164</v>
      </c>
      <c r="E183" s="137" t="s">
        <v>2914</v>
      </c>
      <c r="F183" s="138" t="s">
        <v>2915</v>
      </c>
      <c r="G183" s="139" t="s">
        <v>218</v>
      </c>
      <c r="H183" s="140">
        <v>269</v>
      </c>
      <c r="I183" s="141"/>
      <c r="J183" s="141"/>
      <c r="K183" s="142"/>
      <c r="L183" s="25"/>
      <c r="M183" s="143" t="s">
        <v>1</v>
      </c>
      <c r="N183" s="144" t="s">
        <v>34</v>
      </c>
      <c r="O183" s="145">
        <v>0</v>
      </c>
      <c r="P183" s="145">
        <f t="shared" si="18"/>
        <v>0</v>
      </c>
      <c r="Q183" s="145">
        <v>0</v>
      </c>
      <c r="R183" s="145">
        <f t="shared" si="19"/>
        <v>0</v>
      </c>
      <c r="S183" s="145">
        <v>0</v>
      </c>
      <c r="T183" s="146">
        <f t="shared" si="20"/>
        <v>0</v>
      </c>
      <c r="AR183" s="147" t="s">
        <v>191</v>
      </c>
      <c r="AT183" s="147" t="s">
        <v>164</v>
      </c>
      <c r="AU183" s="147" t="s">
        <v>81</v>
      </c>
      <c r="AY183" s="13" t="s">
        <v>162</v>
      </c>
      <c r="BE183" s="148">
        <f t="shared" si="21"/>
        <v>0</v>
      </c>
      <c r="BF183" s="148">
        <f t="shared" si="22"/>
        <v>0</v>
      </c>
      <c r="BG183" s="148">
        <f t="shared" si="23"/>
        <v>0</v>
      </c>
      <c r="BH183" s="148">
        <f t="shared" si="24"/>
        <v>0</v>
      </c>
      <c r="BI183" s="148">
        <f t="shared" si="25"/>
        <v>0</v>
      </c>
      <c r="BJ183" s="13" t="s">
        <v>81</v>
      </c>
      <c r="BK183" s="148">
        <f t="shared" si="26"/>
        <v>0</v>
      </c>
      <c r="BL183" s="13" t="s">
        <v>191</v>
      </c>
      <c r="BM183" s="147" t="s">
        <v>302</v>
      </c>
    </row>
    <row r="184" spans="2:65" s="1" customFormat="1" ht="33" customHeight="1" x14ac:dyDescent="0.2">
      <c r="B184" s="135"/>
      <c r="C184" s="136" t="s">
        <v>307</v>
      </c>
      <c r="D184" s="136" t="s">
        <v>164</v>
      </c>
      <c r="E184" s="137" t="s">
        <v>2916</v>
      </c>
      <c r="F184" s="138" t="s">
        <v>2917</v>
      </c>
      <c r="G184" s="139" t="s">
        <v>218</v>
      </c>
      <c r="H184" s="140">
        <v>121</v>
      </c>
      <c r="I184" s="141"/>
      <c r="J184" s="141"/>
      <c r="K184" s="142"/>
      <c r="L184" s="25"/>
      <c r="M184" s="143" t="s">
        <v>1</v>
      </c>
      <c r="N184" s="144" t="s">
        <v>34</v>
      </c>
      <c r="O184" s="145">
        <v>0</v>
      </c>
      <c r="P184" s="145">
        <f t="shared" si="18"/>
        <v>0</v>
      </c>
      <c r="Q184" s="145">
        <v>0</v>
      </c>
      <c r="R184" s="145">
        <f t="shared" si="19"/>
        <v>0</v>
      </c>
      <c r="S184" s="145">
        <v>0</v>
      </c>
      <c r="T184" s="146">
        <f t="shared" si="20"/>
        <v>0</v>
      </c>
      <c r="AR184" s="147" t="s">
        <v>191</v>
      </c>
      <c r="AT184" s="147" t="s">
        <v>164</v>
      </c>
      <c r="AU184" s="147" t="s">
        <v>81</v>
      </c>
      <c r="AY184" s="13" t="s">
        <v>162</v>
      </c>
      <c r="BE184" s="148">
        <f t="shared" si="21"/>
        <v>0</v>
      </c>
      <c r="BF184" s="148">
        <f t="shared" si="22"/>
        <v>0</v>
      </c>
      <c r="BG184" s="148">
        <f t="shared" si="23"/>
        <v>0</v>
      </c>
      <c r="BH184" s="148">
        <f t="shared" si="24"/>
        <v>0</v>
      </c>
      <c r="BI184" s="148">
        <f t="shared" si="25"/>
        <v>0</v>
      </c>
      <c r="BJ184" s="13" t="s">
        <v>81</v>
      </c>
      <c r="BK184" s="148">
        <f t="shared" si="26"/>
        <v>0</v>
      </c>
      <c r="BL184" s="13" t="s">
        <v>191</v>
      </c>
      <c r="BM184" s="147" t="s">
        <v>310</v>
      </c>
    </row>
    <row r="185" spans="2:65" s="1" customFormat="1" ht="24.2" customHeight="1" x14ac:dyDescent="0.2">
      <c r="B185" s="135"/>
      <c r="C185" s="136" t="s">
        <v>234</v>
      </c>
      <c r="D185" s="136" t="s">
        <v>164</v>
      </c>
      <c r="E185" s="137" t="s">
        <v>2918</v>
      </c>
      <c r="F185" s="138" t="s">
        <v>2919</v>
      </c>
      <c r="G185" s="139" t="s">
        <v>266</v>
      </c>
      <c r="H185" s="140">
        <v>17</v>
      </c>
      <c r="I185" s="141"/>
      <c r="J185" s="141"/>
      <c r="K185" s="142"/>
      <c r="L185" s="25"/>
      <c r="M185" s="143" t="s">
        <v>1</v>
      </c>
      <c r="N185" s="144" t="s">
        <v>34</v>
      </c>
      <c r="O185" s="145">
        <v>0</v>
      </c>
      <c r="P185" s="145">
        <f t="shared" si="18"/>
        <v>0</v>
      </c>
      <c r="Q185" s="145">
        <v>0</v>
      </c>
      <c r="R185" s="145">
        <f t="shared" si="19"/>
        <v>0</v>
      </c>
      <c r="S185" s="145">
        <v>0</v>
      </c>
      <c r="T185" s="146">
        <f t="shared" si="20"/>
        <v>0</v>
      </c>
      <c r="AR185" s="147" t="s">
        <v>191</v>
      </c>
      <c r="AT185" s="147" t="s">
        <v>164</v>
      </c>
      <c r="AU185" s="147" t="s">
        <v>81</v>
      </c>
      <c r="AY185" s="13" t="s">
        <v>162</v>
      </c>
      <c r="BE185" s="148">
        <f t="shared" si="21"/>
        <v>0</v>
      </c>
      <c r="BF185" s="148">
        <f t="shared" si="22"/>
        <v>0</v>
      </c>
      <c r="BG185" s="148">
        <f t="shared" si="23"/>
        <v>0</v>
      </c>
      <c r="BH185" s="148">
        <f t="shared" si="24"/>
        <v>0</v>
      </c>
      <c r="BI185" s="148">
        <f t="shared" si="25"/>
        <v>0</v>
      </c>
      <c r="BJ185" s="13" t="s">
        <v>81</v>
      </c>
      <c r="BK185" s="148">
        <f t="shared" si="26"/>
        <v>0</v>
      </c>
      <c r="BL185" s="13" t="s">
        <v>191</v>
      </c>
      <c r="BM185" s="147" t="s">
        <v>314</v>
      </c>
    </row>
    <row r="186" spans="2:65" s="1" customFormat="1" ht="24.2" customHeight="1" x14ac:dyDescent="0.2">
      <c r="B186" s="135"/>
      <c r="C186" s="136" t="s">
        <v>315</v>
      </c>
      <c r="D186" s="136" t="s">
        <v>164</v>
      </c>
      <c r="E186" s="137" t="s">
        <v>2920</v>
      </c>
      <c r="F186" s="138" t="s">
        <v>2921</v>
      </c>
      <c r="G186" s="139" t="s">
        <v>266</v>
      </c>
      <c r="H186" s="140">
        <v>7</v>
      </c>
      <c r="I186" s="141"/>
      <c r="J186" s="141"/>
      <c r="K186" s="142"/>
      <c r="L186" s="25"/>
      <c r="M186" s="143" t="s">
        <v>1</v>
      </c>
      <c r="N186" s="144" t="s">
        <v>34</v>
      </c>
      <c r="O186" s="145">
        <v>0</v>
      </c>
      <c r="P186" s="145">
        <f t="shared" si="18"/>
        <v>0</v>
      </c>
      <c r="Q186" s="145">
        <v>0</v>
      </c>
      <c r="R186" s="145">
        <f t="shared" si="19"/>
        <v>0</v>
      </c>
      <c r="S186" s="145">
        <v>0</v>
      </c>
      <c r="T186" s="146">
        <f t="shared" si="20"/>
        <v>0</v>
      </c>
      <c r="AR186" s="147" t="s">
        <v>191</v>
      </c>
      <c r="AT186" s="147" t="s">
        <v>164</v>
      </c>
      <c r="AU186" s="147" t="s">
        <v>81</v>
      </c>
      <c r="AY186" s="13" t="s">
        <v>162</v>
      </c>
      <c r="BE186" s="148">
        <f t="shared" si="21"/>
        <v>0</v>
      </c>
      <c r="BF186" s="148">
        <f t="shared" si="22"/>
        <v>0</v>
      </c>
      <c r="BG186" s="148">
        <f t="shared" si="23"/>
        <v>0</v>
      </c>
      <c r="BH186" s="148">
        <f t="shared" si="24"/>
        <v>0</v>
      </c>
      <c r="BI186" s="148">
        <f t="shared" si="25"/>
        <v>0</v>
      </c>
      <c r="BJ186" s="13" t="s">
        <v>81</v>
      </c>
      <c r="BK186" s="148">
        <f t="shared" si="26"/>
        <v>0</v>
      </c>
      <c r="BL186" s="13" t="s">
        <v>191</v>
      </c>
      <c r="BM186" s="147" t="s">
        <v>318</v>
      </c>
    </row>
    <row r="187" spans="2:65" s="1" customFormat="1" ht="24.2" customHeight="1" x14ac:dyDescent="0.2">
      <c r="B187" s="135"/>
      <c r="C187" s="136" t="s">
        <v>238</v>
      </c>
      <c r="D187" s="136" t="s">
        <v>164</v>
      </c>
      <c r="E187" s="137" t="s">
        <v>2922</v>
      </c>
      <c r="F187" s="138" t="s">
        <v>2923</v>
      </c>
      <c r="G187" s="139" t="s">
        <v>218</v>
      </c>
      <c r="H187" s="140">
        <v>30</v>
      </c>
      <c r="I187" s="141"/>
      <c r="J187" s="141"/>
      <c r="K187" s="142"/>
      <c r="L187" s="25"/>
      <c r="M187" s="143" t="s">
        <v>1</v>
      </c>
      <c r="N187" s="144" t="s">
        <v>34</v>
      </c>
      <c r="O187" s="145">
        <v>0</v>
      </c>
      <c r="P187" s="145">
        <f t="shared" si="18"/>
        <v>0</v>
      </c>
      <c r="Q187" s="145">
        <v>0</v>
      </c>
      <c r="R187" s="145">
        <f t="shared" si="19"/>
        <v>0</v>
      </c>
      <c r="S187" s="145">
        <v>0</v>
      </c>
      <c r="T187" s="146">
        <f t="shared" si="20"/>
        <v>0</v>
      </c>
      <c r="AR187" s="147" t="s">
        <v>191</v>
      </c>
      <c r="AT187" s="147" t="s">
        <v>164</v>
      </c>
      <c r="AU187" s="147" t="s">
        <v>81</v>
      </c>
      <c r="AY187" s="13" t="s">
        <v>162</v>
      </c>
      <c r="BE187" s="148">
        <f t="shared" si="21"/>
        <v>0</v>
      </c>
      <c r="BF187" s="148">
        <f t="shared" si="22"/>
        <v>0</v>
      </c>
      <c r="BG187" s="148">
        <f t="shared" si="23"/>
        <v>0</v>
      </c>
      <c r="BH187" s="148">
        <f t="shared" si="24"/>
        <v>0</v>
      </c>
      <c r="BI187" s="148">
        <f t="shared" si="25"/>
        <v>0</v>
      </c>
      <c r="BJ187" s="13" t="s">
        <v>81</v>
      </c>
      <c r="BK187" s="148">
        <f t="shared" si="26"/>
        <v>0</v>
      </c>
      <c r="BL187" s="13" t="s">
        <v>191</v>
      </c>
      <c r="BM187" s="147" t="s">
        <v>321</v>
      </c>
    </row>
    <row r="188" spans="2:65" s="1" customFormat="1" ht="33" customHeight="1" x14ac:dyDescent="0.2">
      <c r="B188" s="135"/>
      <c r="C188" s="136" t="s">
        <v>322</v>
      </c>
      <c r="D188" s="136" t="s">
        <v>164</v>
      </c>
      <c r="E188" s="137" t="s">
        <v>2924</v>
      </c>
      <c r="F188" s="138" t="s">
        <v>2925</v>
      </c>
      <c r="G188" s="139" t="s">
        <v>218</v>
      </c>
      <c r="H188" s="140">
        <v>17</v>
      </c>
      <c r="I188" s="141"/>
      <c r="J188" s="141"/>
      <c r="K188" s="142"/>
      <c r="L188" s="25"/>
      <c r="M188" s="143" t="s">
        <v>1</v>
      </c>
      <c r="N188" s="144" t="s">
        <v>34</v>
      </c>
      <c r="O188" s="145">
        <v>0</v>
      </c>
      <c r="P188" s="145">
        <f t="shared" si="18"/>
        <v>0</v>
      </c>
      <c r="Q188" s="145">
        <v>0</v>
      </c>
      <c r="R188" s="145">
        <f t="shared" si="19"/>
        <v>0</v>
      </c>
      <c r="S188" s="145">
        <v>0</v>
      </c>
      <c r="T188" s="146">
        <f t="shared" si="20"/>
        <v>0</v>
      </c>
      <c r="AR188" s="147" t="s">
        <v>191</v>
      </c>
      <c r="AT188" s="147" t="s">
        <v>164</v>
      </c>
      <c r="AU188" s="147" t="s">
        <v>81</v>
      </c>
      <c r="AY188" s="13" t="s">
        <v>162</v>
      </c>
      <c r="BE188" s="148">
        <f t="shared" si="21"/>
        <v>0</v>
      </c>
      <c r="BF188" s="148">
        <f t="shared" si="22"/>
        <v>0</v>
      </c>
      <c r="BG188" s="148">
        <f t="shared" si="23"/>
        <v>0</v>
      </c>
      <c r="BH188" s="148">
        <f t="shared" si="24"/>
        <v>0</v>
      </c>
      <c r="BI188" s="148">
        <f t="shared" si="25"/>
        <v>0</v>
      </c>
      <c r="BJ188" s="13" t="s">
        <v>81</v>
      </c>
      <c r="BK188" s="148">
        <f t="shared" si="26"/>
        <v>0</v>
      </c>
      <c r="BL188" s="13" t="s">
        <v>191</v>
      </c>
      <c r="BM188" s="147" t="s">
        <v>325</v>
      </c>
    </row>
    <row r="189" spans="2:65" s="1" customFormat="1" ht="16.5" customHeight="1" x14ac:dyDescent="0.2">
      <c r="B189" s="135"/>
      <c r="C189" s="136" t="s">
        <v>241</v>
      </c>
      <c r="D189" s="136" t="s">
        <v>164</v>
      </c>
      <c r="E189" s="137" t="s">
        <v>2926</v>
      </c>
      <c r="F189" s="138" t="s">
        <v>2927</v>
      </c>
      <c r="G189" s="139" t="s">
        <v>218</v>
      </c>
      <c r="H189" s="140">
        <v>17</v>
      </c>
      <c r="I189" s="141"/>
      <c r="J189" s="141"/>
      <c r="K189" s="142"/>
      <c r="L189" s="25"/>
      <c r="M189" s="143" t="s">
        <v>1</v>
      </c>
      <c r="N189" s="144" t="s">
        <v>34</v>
      </c>
      <c r="O189" s="145">
        <v>0</v>
      </c>
      <c r="P189" s="145">
        <f t="shared" si="18"/>
        <v>0</v>
      </c>
      <c r="Q189" s="145">
        <v>0</v>
      </c>
      <c r="R189" s="145">
        <f t="shared" si="19"/>
        <v>0</v>
      </c>
      <c r="S189" s="145">
        <v>0</v>
      </c>
      <c r="T189" s="146">
        <f t="shared" si="20"/>
        <v>0</v>
      </c>
      <c r="AR189" s="147" t="s">
        <v>191</v>
      </c>
      <c r="AT189" s="147" t="s">
        <v>164</v>
      </c>
      <c r="AU189" s="147" t="s">
        <v>81</v>
      </c>
      <c r="AY189" s="13" t="s">
        <v>162</v>
      </c>
      <c r="BE189" s="148">
        <f t="shared" si="21"/>
        <v>0</v>
      </c>
      <c r="BF189" s="148">
        <f t="shared" si="22"/>
        <v>0</v>
      </c>
      <c r="BG189" s="148">
        <f t="shared" si="23"/>
        <v>0</v>
      </c>
      <c r="BH189" s="148">
        <f t="shared" si="24"/>
        <v>0</v>
      </c>
      <c r="BI189" s="148">
        <f t="shared" si="25"/>
        <v>0</v>
      </c>
      <c r="BJ189" s="13" t="s">
        <v>81</v>
      </c>
      <c r="BK189" s="148">
        <f t="shared" si="26"/>
        <v>0</v>
      </c>
      <c r="BL189" s="13" t="s">
        <v>191</v>
      </c>
      <c r="BM189" s="147" t="s">
        <v>328</v>
      </c>
    </row>
    <row r="190" spans="2:65" s="1" customFormat="1" ht="16.5" customHeight="1" x14ac:dyDescent="0.2">
      <c r="B190" s="135"/>
      <c r="C190" s="136" t="s">
        <v>329</v>
      </c>
      <c r="D190" s="136" t="s">
        <v>164</v>
      </c>
      <c r="E190" s="137" t="s">
        <v>2928</v>
      </c>
      <c r="F190" s="138" t="s">
        <v>2929</v>
      </c>
      <c r="G190" s="139" t="s">
        <v>218</v>
      </c>
      <c r="H190" s="140">
        <v>18</v>
      </c>
      <c r="I190" s="141"/>
      <c r="J190" s="141"/>
      <c r="K190" s="142"/>
      <c r="L190" s="25"/>
      <c r="M190" s="143" t="s">
        <v>1</v>
      </c>
      <c r="N190" s="144" t="s">
        <v>34</v>
      </c>
      <c r="O190" s="145">
        <v>0</v>
      </c>
      <c r="P190" s="145">
        <f t="shared" si="18"/>
        <v>0</v>
      </c>
      <c r="Q190" s="145">
        <v>0</v>
      </c>
      <c r="R190" s="145">
        <f t="shared" si="19"/>
        <v>0</v>
      </c>
      <c r="S190" s="145">
        <v>0</v>
      </c>
      <c r="T190" s="146">
        <f t="shared" si="20"/>
        <v>0</v>
      </c>
      <c r="AR190" s="147" t="s">
        <v>191</v>
      </c>
      <c r="AT190" s="147" t="s">
        <v>164</v>
      </c>
      <c r="AU190" s="147" t="s">
        <v>81</v>
      </c>
      <c r="AY190" s="13" t="s">
        <v>162</v>
      </c>
      <c r="BE190" s="148">
        <f t="shared" si="21"/>
        <v>0</v>
      </c>
      <c r="BF190" s="148">
        <f t="shared" si="22"/>
        <v>0</v>
      </c>
      <c r="BG190" s="148">
        <f t="shared" si="23"/>
        <v>0</v>
      </c>
      <c r="BH190" s="148">
        <f t="shared" si="24"/>
        <v>0</v>
      </c>
      <c r="BI190" s="148">
        <f t="shared" si="25"/>
        <v>0</v>
      </c>
      <c r="BJ190" s="13" t="s">
        <v>81</v>
      </c>
      <c r="BK190" s="148">
        <f t="shared" si="26"/>
        <v>0</v>
      </c>
      <c r="BL190" s="13" t="s">
        <v>191</v>
      </c>
      <c r="BM190" s="147" t="s">
        <v>332</v>
      </c>
    </row>
    <row r="191" spans="2:65" s="1" customFormat="1" ht="16.5" customHeight="1" x14ac:dyDescent="0.2">
      <c r="B191" s="135"/>
      <c r="C191" s="136" t="s">
        <v>245</v>
      </c>
      <c r="D191" s="136" t="s">
        <v>164</v>
      </c>
      <c r="E191" s="137" t="s">
        <v>2930</v>
      </c>
      <c r="F191" s="138" t="s">
        <v>2931</v>
      </c>
      <c r="G191" s="139" t="s">
        <v>218</v>
      </c>
      <c r="H191" s="140">
        <v>97</v>
      </c>
      <c r="I191" s="141"/>
      <c r="J191" s="141"/>
      <c r="K191" s="142"/>
      <c r="L191" s="25"/>
      <c r="M191" s="143" t="s">
        <v>1</v>
      </c>
      <c r="N191" s="144" t="s">
        <v>34</v>
      </c>
      <c r="O191" s="145">
        <v>0</v>
      </c>
      <c r="P191" s="145">
        <f t="shared" si="18"/>
        <v>0</v>
      </c>
      <c r="Q191" s="145">
        <v>0</v>
      </c>
      <c r="R191" s="145">
        <f t="shared" si="19"/>
        <v>0</v>
      </c>
      <c r="S191" s="145">
        <v>0</v>
      </c>
      <c r="T191" s="146">
        <f t="shared" si="20"/>
        <v>0</v>
      </c>
      <c r="AR191" s="147" t="s">
        <v>191</v>
      </c>
      <c r="AT191" s="147" t="s">
        <v>164</v>
      </c>
      <c r="AU191" s="147" t="s">
        <v>81</v>
      </c>
      <c r="AY191" s="13" t="s">
        <v>162</v>
      </c>
      <c r="BE191" s="148">
        <f t="shared" si="21"/>
        <v>0</v>
      </c>
      <c r="BF191" s="148">
        <f t="shared" si="22"/>
        <v>0</v>
      </c>
      <c r="BG191" s="148">
        <f t="shared" si="23"/>
        <v>0</v>
      </c>
      <c r="BH191" s="148">
        <f t="shared" si="24"/>
        <v>0</v>
      </c>
      <c r="BI191" s="148">
        <f t="shared" si="25"/>
        <v>0</v>
      </c>
      <c r="BJ191" s="13" t="s">
        <v>81</v>
      </c>
      <c r="BK191" s="148">
        <f t="shared" si="26"/>
        <v>0</v>
      </c>
      <c r="BL191" s="13" t="s">
        <v>191</v>
      </c>
      <c r="BM191" s="147" t="s">
        <v>337</v>
      </c>
    </row>
    <row r="192" spans="2:65" s="1" customFormat="1" ht="16.5" customHeight="1" x14ac:dyDescent="0.2">
      <c r="B192" s="135"/>
      <c r="C192" s="136" t="s">
        <v>338</v>
      </c>
      <c r="D192" s="136" t="s">
        <v>164</v>
      </c>
      <c r="E192" s="137" t="s">
        <v>2932</v>
      </c>
      <c r="F192" s="138" t="s">
        <v>2933</v>
      </c>
      <c r="G192" s="139" t="s">
        <v>218</v>
      </c>
      <c r="H192" s="140">
        <v>137</v>
      </c>
      <c r="I192" s="141"/>
      <c r="J192" s="141"/>
      <c r="K192" s="142"/>
      <c r="L192" s="25"/>
      <c r="M192" s="143" t="s">
        <v>1</v>
      </c>
      <c r="N192" s="144" t="s">
        <v>34</v>
      </c>
      <c r="O192" s="145">
        <v>0</v>
      </c>
      <c r="P192" s="145">
        <f t="shared" si="18"/>
        <v>0</v>
      </c>
      <c r="Q192" s="145">
        <v>0</v>
      </c>
      <c r="R192" s="145">
        <f t="shared" si="19"/>
        <v>0</v>
      </c>
      <c r="S192" s="145">
        <v>0</v>
      </c>
      <c r="T192" s="146">
        <f t="shared" si="20"/>
        <v>0</v>
      </c>
      <c r="AR192" s="147" t="s">
        <v>191</v>
      </c>
      <c r="AT192" s="147" t="s">
        <v>164</v>
      </c>
      <c r="AU192" s="147" t="s">
        <v>81</v>
      </c>
      <c r="AY192" s="13" t="s">
        <v>162</v>
      </c>
      <c r="BE192" s="148">
        <f t="shared" si="21"/>
        <v>0</v>
      </c>
      <c r="BF192" s="148">
        <f t="shared" si="22"/>
        <v>0</v>
      </c>
      <c r="BG192" s="148">
        <f t="shared" si="23"/>
        <v>0</v>
      </c>
      <c r="BH192" s="148">
        <f t="shared" si="24"/>
        <v>0</v>
      </c>
      <c r="BI192" s="148">
        <f t="shared" si="25"/>
        <v>0</v>
      </c>
      <c r="BJ192" s="13" t="s">
        <v>81</v>
      </c>
      <c r="BK192" s="148">
        <f t="shared" si="26"/>
        <v>0</v>
      </c>
      <c r="BL192" s="13" t="s">
        <v>191</v>
      </c>
      <c r="BM192" s="147" t="s">
        <v>342</v>
      </c>
    </row>
    <row r="193" spans="2:65" s="1" customFormat="1" ht="16.5" customHeight="1" x14ac:dyDescent="0.2">
      <c r="B193" s="135"/>
      <c r="C193" s="136" t="s">
        <v>248</v>
      </c>
      <c r="D193" s="136" t="s">
        <v>164</v>
      </c>
      <c r="E193" s="137" t="s">
        <v>2934</v>
      </c>
      <c r="F193" s="138" t="s">
        <v>2935</v>
      </c>
      <c r="G193" s="139" t="s">
        <v>218</v>
      </c>
      <c r="H193" s="140">
        <v>20</v>
      </c>
      <c r="I193" s="141"/>
      <c r="J193" s="141"/>
      <c r="K193" s="142"/>
      <c r="L193" s="25"/>
      <c r="M193" s="143" t="s">
        <v>1</v>
      </c>
      <c r="N193" s="144" t="s">
        <v>34</v>
      </c>
      <c r="O193" s="145">
        <v>0</v>
      </c>
      <c r="P193" s="145">
        <f t="shared" si="18"/>
        <v>0</v>
      </c>
      <c r="Q193" s="145">
        <v>0</v>
      </c>
      <c r="R193" s="145">
        <f t="shared" si="19"/>
        <v>0</v>
      </c>
      <c r="S193" s="145">
        <v>0</v>
      </c>
      <c r="T193" s="146">
        <f t="shared" si="20"/>
        <v>0</v>
      </c>
      <c r="AR193" s="147" t="s">
        <v>191</v>
      </c>
      <c r="AT193" s="147" t="s">
        <v>164</v>
      </c>
      <c r="AU193" s="147" t="s">
        <v>81</v>
      </c>
      <c r="AY193" s="13" t="s">
        <v>162</v>
      </c>
      <c r="BE193" s="148">
        <f t="shared" si="21"/>
        <v>0</v>
      </c>
      <c r="BF193" s="148">
        <f t="shared" si="22"/>
        <v>0</v>
      </c>
      <c r="BG193" s="148">
        <f t="shared" si="23"/>
        <v>0</v>
      </c>
      <c r="BH193" s="148">
        <f t="shared" si="24"/>
        <v>0</v>
      </c>
      <c r="BI193" s="148">
        <f t="shared" si="25"/>
        <v>0</v>
      </c>
      <c r="BJ193" s="13" t="s">
        <v>81</v>
      </c>
      <c r="BK193" s="148">
        <f t="shared" si="26"/>
        <v>0</v>
      </c>
      <c r="BL193" s="13" t="s">
        <v>191</v>
      </c>
      <c r="BM193" s="147" t="s">
        <v>345</v>
      </c>
    </row>
    <row r="194" spans="2:65" s="1" customFormat="1" ht="21.75" customHeight="1" x14ac:dyDescent="0.2">
      <c r="B194" s="135"/>
      <c r="C194" s="136" t="s">
        <v>348</v>
      </c>
      <c r="D194" s="136" t="s">
        <v>164</v>
      </c>
      <c r="E194" s="137" t="s">
        <v>2936</v>
      </c>
      <c r="F194" s="138" t="s">
        <v>2937</v>
      </c>
      <c r="G194" s="139" t="s">
        <v>218</v>
      </c>
      <c r="H194" s="140">
        <v>220</v>
      </c>
      <c r="I194" s="141"/>
      <c r="J194" s="141"/>
      <c r="K194" s="142"/>
      <c r="L194" s="25"/>
      <c r="M194" s="143" t="s">
        <v>1</v>
      </c>
      <c r="N194" s="144" t="s">
        <v>34</v>
      </c>
      <c r="O194" s="145">
        <v>0</v>
      </c>
      <c r="P194" s="145">
        <f t="shared" si="18"/>
        <v>0</v>
      </c>
      <c r="Q194" s="145">
        <v>0</v>
      </c>
      <c r="R194" s="145">
        <f t="shared" si="19"/>
        <v>0</v>
      </c>
      <c r="S194" s="145">
        <v>0</v>
      </c>
      <c r="T194" s="146">
        <f t="shared" si="20"/>
        <v>0</v>
      </c>
      <c r="AR194" s="147" t="s">
        <v>191</v>
      </c>
      <c r="AT194" s="147" t="s">
        <v>164</v>
      </c>
      <c r="AU194" s="147" t="s">
        <v>81</v>
      </c>
      <c r="AY194" s="13" t="s">
        <v>162</v>
      </c>
      <c r="BE194" s="148">
        <f t="shared" si="21"/>
        <v>0</v>
      </c>
      <c r="BF194" s="148">
        <f t="shared" si="22"/>
        <v>0</v>
      </c>
      <c r="BG194" s="148">
        <f t="shared" si="23"/>
        <v>0</v>
      </c>
      <c r="BH194" s="148">
        <f t="shared" si="24"/>
        <v>0</v>
      </c>
      <c r="BI194" s="148">
        <f t="shared" si="25"/>
        <v>0</v>
      </c>
      <c r="BJ194" s="13" t="s">
        <v>81</v>
      </c>
      <c r="BK194" s="148">
        <f t="shared" si="26"/>
        <v>0</v>
      </c>
      <c r="BL194" s="13" t="s">
        <v>191</v>
      </c>
      <c r="BM194" s="147" t="s">
        <v>351</v>
      </c>
    </row>
    <row r="195" spans="2:65" s="1" customFormat="1" ht="21.75" customHeight="1" x14ac:dyDescent="0.2">
      <c r="B195" s="135"/>
      <c r="C195" s="136" t="s">
        <v>252</v>
      </c>
      <c r="D195" s="136" t="s">
        <v>164</v>
      </c>
      <c r="E195" s="137" t="s">
        <v>2938</v>
      </c>
      <c r="F195" s="138" t="s">
        <v>2939</v>
      </c>
      <c r="G195" s="139" t="s">
        <v>218</v>
      </c>
      <c r="H195" s="140">
        <v>60</v>
      </c>
      <c r="I195" s="141"/>
      <c r="J195" s="141"/>
      <c r="K195" s="142"/>
      <c r="L195" s="25"/>
      <c r="M195" s="143" t="s">
        <v>1</v>
      </c>
      <c r="N195" s="144" t="s">
        <v>34</v>
      </c>
      <c r="O195" s="145">
        <v>0</v>
      </c>
      <c r="P195" s="145">
        <f t="shared" si="18"/>
        <v>0</v>
      </c>
      <c r="Q195" s="145">
        <v>0</v>
      </c>
      <c r="R195" s="145">
        <f t="shared" si="19"/>
        <v>0</v>
      </c>
      <c r="S195" s="145">
        <v>0</v>
      </c>
      <c r="T195" s="146">
        <f t="shared" si="20"/>
        <v>0</v>
      </c>
      <c r="AR195" s="147" t="s">
        <v>191</v>
      </c>
      <c r="AT195" s="147" t="s">
        <v>164</v>
      </c>
      <c r="AU195" s="147" t="s">
        <v>81</v>
      </c>
      <c r="AY195" s="13" t="s">
        <v>162</v>
      </c>
      <c r="BE195" s="148">
        <f t="shared" si="21"/>
        <v>0</v>
      </c>
      <c r="BF195" s="148">
        <f t="shared" si="22"/>
        <v>0</v>
      </c>
      <c r="BG195" s="148">
        <f t="shared" si="23"/>
        <v>0</v>
      </c>
      <c r="BH195" s="148">
        <f t="shared" si="24"/>
        <v>0</v>
      </c>
      <c r="BI195" s="148">
        <f t="shared" si="25"/>
        <v>0</v>
      </c>
      <c r="BJ195" s="13" t="s">
        <v>81</v>
      </c>
      <c r="BK195" s="148">
        <f t="shared" si="26"/>
        <v>0</v>
      </c>
      <c r="BL195" s="13" t="s">
        <v>191</v>
      </c>
      <c r="BM195" s="147" t="s">
        <v>354</v>
      </c>
    </row>
    <row r="196" spans="2:65" s="1" customFormat="1" ht="21.75" customHeight="1" x14ac:dyDescent="0.2">
      <c r="B196" s="135"/>
      <c r="C196" s="136" t="s">
        <v>355</v>
      </c>
      <c r="D196" s="136" t="s">
        <v>164</v>
      </c>
      <c r="E196" s="137" t="s">
        <v>2940</v>
      </c>
      <c r="F196" s="138" t="s">
        <v>2941</v>
      </c>
      <c r="G196" s="139" t="s">
        <v>218</v>
      </c>
      <c r="H196" s="140">
        <v>30</v>
      </c>
      <c r="I196" s="141"/>
      <c r="J196" s="141"/>
      <c r="K196" s="142"/>
      <c r="L196" s="25"/>
      <c r="M196" s="143" t="s">
        <v>1</v>
      </c>
      <c r="N196" s="144" t="s">
        <v>34</v>
      </c>
      <c r="O196" s="145">
        <v>0</v>
      </c>
      <c r="P196" s="145">
        <f t="shared" si="18"/>
        <v>0</v>
      </c>
      <c r="Q196" s="145">
        <v>0</v>
      </c>
      <c r="R196" s="145">
        <f t="shared" si="19"/>
        <v>0</v>
      </c>
      <c r="S196" s="145">
        <v>0</v>
      </c>
      <c r="T196" s="146">
        <f t="shared" si="20"/>
        <v>0</v>
      </c>
      <c r="AR196" s="147" t="s">
        <v>191</v>
      </c>
      <c r="AT196" s="147" t="s">
        <v>164</v>
      </c>
      <c r="AU196" s="147" t="s">
        <v>81</v>
      </c>
      <c r="AY196" s="13" t="s">
        <v>162</v>
      </c>
      <c r="BE196" s="148">
        <f t="shared" si="21"/>
        <v>0</v>
      </c>
      <c r="BF196" s="148">
        <f t="shared" si="22"/>
        <v>0</v>
      </c>
      <c r="BG196" s="148">
        <f t="shared" si="23"/>
        <v>0</v>
      </c>
      <c r="BH196" s="148">
        <f t="shared" si="24"/>
        <v>0</v>
      </c>
      <c r="BI196" s="148">
        <f t="shared" si="25"/>
        <v>0</v>
      </c>
      <c r="BJ196" s="13" t="s">
        <v>81</v>
      </c>
      <c r="BK196" s="148">
        <f t="shared" si="26"/>
        <v>0</v>
      </c>
      <c r="BL196" s="13" t="s">
        <v>191</v>
      </c>
      <c r="BM196" s="147" t="s">
        <v>358</v>
      </c>
    </row>
    <row r="197" spans="2:65" s="1" customFormat="1" ht="21.75" customHeight="1" x14ac:dyDescent="0.2">
      <c r="B197" s="135"/>
      <c r="C197" s="136" t="s">
        <v>255</v>
      </c>
      <c r="D197" s="136" t="s">
        <v>164</v>
      </c>
      <c r="E197" s="137" t="s">
        <v>2942</v>
      </c>
      <c r="F197" s="138" t="s">
        <v>2943</v>
      </c>
      <c r="G197" s="139" t="s">
        <v>218</v>
      </c>
      <c r="H197" s="140">
        <v>17</v>
      </c>
      <c r="I197" s="141"/>
      <c r="J197" s="141"/>
      <c r="K197" s="142"/>
      <c r="L197" s="25"/>
      <c r="M197" s="143" t="s">
        <v>1</v>
      </c>
      <c r="N197" s="144" t="s">
        <v>34</v>
      </c>
      <c r="O197" s="145">
        <v>0</v>
      </c>
      <c r="P197" s="145">
        <f t="shared" si="18"/>
        <v>0</v>
      </c>
      <c r="Q197" s="145">
        <v>0</v>
      </c>
      <c r="R197" s="145">
        <f t="shared" si="19"/>
        <v>0</v>
      </c>
      <c r="S197" s="145">
        <v>0</v>
      </c>
      <c r="T197" s="146">
        <f t="shared" si="20"/>
        <v>0</v>
      </c>
      <c r="AR197" s="147" t="s">
        <v>191</v>
      </c>
      <c r="AT197" s="147" t="s">
        <v>164</v>
      </c>
      <c r="AU197" s="147" t="s">
        <v>81</v>
      </c>
      <c r="AY197" s="13" t="s">
        <v>162</v>
      </c>
      <c r="BE197" s="148">
        <f t="shared" si="21"/>
        <v>0</v>
      </c>
      <c r="BF197" s="148">
        <f t="shared" si="22"/>
        <v>0</v>
      </c>
      <c r="BG197" s="148">
        <f t="shared" si="23"/>
        <v>0</v>
      </c>
      <c r="BH197" s="148">
        <f t="shared" si="24"/>
        <v>0</v>
      </c>
      <c r="BI197" s="148">
        <f t="shared" si="25"/>
        <v>0</v>
      </c>
      <c r="BJ197" s="13" t="s">
        <v>81</v>
      </c>
      <c r="BK197" s="148">
        <f t="shared" si="26"/>
        <v>0</v>
      </c>
      <c r="BL197" s="13" t="s">
        <v>191</v>
      </c>
      <c r="BM197" s="147" t="s">
        <v>561</v>
      </c>
    </row>
    <row r="198" spans="2:65" s="1" customFormat="1" ht="16.5" customHeight="1" x14ac:dyDescent="0.2">
      <c r="B198" s="135"/>
      <c r="C198" s="136" t="s">
        <v>562</v>
      </c>
      <c r="D198" s="136" t="s">
        <v>164</v>
      </c>
      <c r="E198" s="137" t="s">
        <v>2944</v>
      </c>
      <c r="F198" s="138" t="s">
        <v>2945</v>
      </c>
      <c r="G198" s="139" t="s">
        <v>218</v>
      </c>
      <c r="H198" s="140">
        <v>101</v>
      </c>
      <c r="I198" s="141"/>
      <c r="J198" s="141"/>
      <c r="K198" s="142"/>
      <c r="L198" s="25"/>
      <c r="M198" s="143" t="s">
        <v>1</v>
      </c>
      <c r="N198" s="144" t="s">
        <v>34</v>
      </c>
      <c r="O198" s="145">
        <v>0</v>
      </c>
      <c r="P198" s="145">
        <f t="shared" si="18"/>
        <v>0</v>
      </c>
      <c r="Q198" s="145">
        <v>0</v>
      </c>
      <c r="R198" s="145">
        <f t="shared" si="19"/>
        <v>0</v>
      </c>
      <c r="S198" s="145">
        <v>0</v>
      </c>
      <c r="T198" s="146">
        <f t="shared" si="20"/>
        <v>0</v>
      </c>
      <c r="AR198" s="147" t="s">
        <v>191</v>
      </c>
      <c r="AT198" s="147" t="s">
        <v>164</v>
      </c>
      <c r="AU198" s="147" t="s">
        <v>81</v>
      </c>
      <c r="AY198" s="13" t="s">
        <v>162</v>
      </c>
      <c r="BE198" s="148">
        <f t="shared" si="21"/>
        <v>0</v>
      </c>
      <c r="BF198" s="148">
        <f t="shared" si="22"/>
        <v>0</v>
      </c>
      <c r="BG198" s="148">
        <f t="shared" si="23"/>
        <v>0</v>
      </c>
      <c r="BH198" s="148">
        <f t="shared" si="24"/>
        <v>0</v>
      </c>
      <c r="BI198" s="148">
        <f t="shared" si="25"/>
        <v>0</v>
      </c>
      <c r="BJ198" s="13" t="s">
        <v>81</v>
      </c>
      <c r="BK198" s="148">
        <f t="shared" si="26"/>
        <v>0</v>
      </c>
      <c r="BL198" s="13" t="s">
        <v>191</v>
      </c>
      <c r="BM198" s="147" t="s">
        <v>565</v>
      </c>
    </row>
    <row r="199" spans="2:65" s="1" customFormat="1" ht="16.5" customHeight="1" x14ac:dyDescent="0.2">
      <c r="B199" s="135"/>
      <c r="C199" s="136" t="s">
        <v>259</v>
      </c>
      <c r="D199" s="136" t="s">
        <v>164</v>
      </c>
      <c r="E199" s="137" t="s">
        <v>2946</v>
      </c>
      <c r="F199" s="138" t="s">
        <v>2947</v>
      </c>
      <c r="G199" s="139" t="s">
        <v>266</v>
      </c>
      <c r="H199" s="140">
        <v>1</v>
      </c>
      <c r="I199" s="141"/>
      <c r="J199" s="141"/>
      <c r="K199" s="142"/>
      <c r="L199" s="25"/>
      <c r="M199" s="143" t="s">
        <v>1</v>
      </c>
      <c r="N199" s="144" t="s">
        <v>34</v>
      </c>
      <c r="O199" s="145">
        <v>0</v>
      </c>
      <c r="P199" s="145">
        <f t="shared" si="18"/>
        <v>0</v>
      </c>
      <c r="Q199" s="145">
        <v>0</v>
      </c>
      <c r="R199" s="145">
        <f t="shared" si="19"/>
        <v>0</v>
      </c>
      <c r="S199" s="145">
        <v>0</v>
      </c>
      <c r="T199" s="146">
        <f t="shared" si="20"/>
        <v>0</v>
      </c>
      <c r="AR199" s="147" t="s">
        <v>191</v>
      </c>
      <c r="AT199" s="147" t="s">
        <v>164</v>
      </c>
      <c r="AU199" s="147" t="s">
        <v>81</v>
      </c>
      <c r="AY199" s="13" t="s">
        <v>162</v>
      </c>
      <c r="BE199" s="148">
        <f t="shared" si="21"/>
        <v>0</v>
      </c>
      <c r="BF199" s="148">
        <f t="shared" si="22"/>
        <v>0</v>
      </c>
      <c r="BG199" s="148">
        <f t="shared" si="23"/>
        <v>0</v>
      </c>
      <c r="BH199" s="148">
        <f t="shared" si="24"/>
        <v>0</v>
      </c>
      <c r="BI199" s="148">
        <f t="shared" si="25"/>
        <v>0</v>
      </c>
      <c r="BJ199" s="13" t="s">
        <v>81</v>
      </c>
      <c r="BK199" s="148">
        <f t="shared" si="26"/>
        <v>0</v>
      </c>
      <c r="BL199" s="13" t="s">
        <v>191</v>
      </c>
      <c r="BM199" s="147" t="s">
        <v>568</v>
      </c>
    </row>
    <row r="200" spans="2:65" s="1" customFormat="1" ht="33" customHeight="1" x14ac:dyDescent="0.2">
      <c r="B200" s="135"/>
      <c r="C200" s="149" t="s">
        <v>569</v>
      </c>
      <c r="D200" s="149" t="s">
        <v>268</v>
      </c>
      <c r="E200" s="150" t="s">
        <v>2948</v>
      </c>
      <c r="F200" s="151" t="s">
        <v>2949</v>
      </c>
      <c r="G200" s="152" t="s">
        <v>266</v>
      </c>
      <c r="H200" s="153">
        <v>1</v>
      </c>
      <c r="I200" s="154"/>
      <c r="J200" s="154"/>
      <c r="K200" s="155"/>
      <c r="L200" s="156"/>
      <c r="M200" s="157" t="s">
        <v>1</v>
      </c>
      <c r="N200" s="158" t="s">
        <v>34</v>
      </c>
      <c r="O200" s="145">
        <v>0</v>
      </c>
      <c r="P200" s="145">
        <f t="shared" si="18"/>
        <v>0</v>
      </c>
      <c r="Q200" s="145">
        <v>0</v>
      </c>
      <c r="R200" s="145">
        <f t="shared" si="19"/>
        <v>0</v>
      </c>
      <c r="S200" s="145">
        <v>0</v>
      </c>
      <c r="T200" s="146">
        <f t="shared" si="20"/>
        <v>0</v>
      </c>
      <c r="AR200" s="147" t="s">
        <v>219</v>
      </c>
      <c r="AT200" s="147" t="s">
        <v>268</v>
      </c>
      <c r="AU200" s="147" t="s">
        <v>81</v>
      </c>
      <c r="AY200" s="13" t="s">
        <v>162</v>
      </c>
      <c r="BE200" s="148">
        <f t="shared" si="21"/>
        <v>0</v>
      </c>
      <c r="BF200" s="148">
        <f t="shared" si="22"/>
        <v>0</v>
      </c>
      <c r="BG200" s="148">
        <f t="shared" si="23"/>
        <v>0</v>
      </c>
      <c r="BH200" s="148">
        <f t="shared" si="24"/>
        <v>0</v>
      </c>
      <c r="BI200" s="148">
        <f t="shared" si="25"/>
        <v>0</v>
      </c>
      <c r="BJ200" s="13" t="s">
        <v>81</v>
      </c>
      <c r="BK200" s="148">
        <f t="shared" si="26"/>
        <v>0</v>
      </c>
      <c r="BL200" s="13" t="s">
        <v>191</v>
      </c>
      <c r="BM200" s="147" t="s">
        <v>572</v>
      </c>
    </row>
    <row r="201" spans="2:65" s="1" customFormat="1" ht="16.5" customHeight="1" x14ac:dyDescent="0.2">
      <c r="B201" s="135"/>
      <c r="C201" s="136" t="s">
        <v>262</v>
      </c>
      <c r="D201" s="136" t="s">
        <v>164</v>
      </c>
      <c r="E201" s="137" t="s">
        <v>2950</v>
      </c>
      <c r="F201" s="138" t="s">
        <v>2951</v>
      </c>
      <c r="G201" s="139" t="s">
        <v>266</v>
      </c>
      <c r="H201" s="140">
        <v>6</v>
      </c>
      <c r="I201" s="141"/>
      <c r="J201" s="141"/>
      <c r="K201" s="142"/>
      <c r="L201" s="25"/>
      <c r="M201" s="143" t="s">
        <v>1</v>
      </c>
      <c r="N201" s="144" t="s">
        <v>34</v>
      </c>
      <c r="O201" s="145">
        <v>0</v>
      </c>
      <c r="P201" s="145">
        <f t="shared" si="18"/>
        <v>0</v>
      </c>
      <c r="Q201" s="145">
        <v>0</v>
      </c>
      <c r="R201" s="145">
        <f t="shared" si="19"/>
        <v>0</v>
      </c>
      <c r="S201" s="145">
        <v>0</v>
      </c>
      <c r="T201" s="146">
        <f t="shared" si="20"/>
        <v>0</v>
      </c>
      <c r="AR201" s="147" t="s">
        <v>191</v>
      </c>
      <c r="AT201" s="147" t="s">
        <v>164</v>
      </c>
      <c r="AU201" s="147" t="s">
        <v>81</v>
      </c>
      <c r="AY201" s="13" t="s">
        <v>162</v>
      </c>
      <c r="BE201" s="148">
        <f t="shared" si="21"/>
        <v>0</v>
      </c>
      <c r="BF201" s="148">
        <f t="shared" si="22"/>
        <v>0</v>
      </c>
      <c r="BG201" s="148">
        <f t="shared" si="23"/>
        <v>0</v>
      </c>
      <c r="BH201" s="148">
        <f t="shared" si="24"/>
        <v>0</v>
      </c>
      <c r="BI201" s="148">
        <f t="shared" si="25"/>
        <v>0</v>
      </c>
      <c r="BJ201" s="13" t="s">
        <v>81</v>
      </c>
      <c r="BK201" s="148">
        <f t="shared" si="26"/>
        <v>0</v>
      </c>
      <c r="BL201" s="13" t="s">
        <v>191</v>
      </c>
      <c r="BM201" s="147" t="s">
        <v>575</v>
      </c>
    </row>
    <row r="202" spans="2:65" s="1" customFormat="1" ht="33" customHeight="1" x14ac:dyDescent="0.2">
      <c r="B202" s="135"/>
      <c r="C202" s="149" t="s">
        <v>576</v>
      </c>
      <c r="D202" s="149" t="s">
        <v>268</v>
      </c>
      <c r="E202" s="150" t="s">
        <v>2952</v>
      </c>
      <c r="F202" s="151" t="s">
        <v>2953</v>
      </c>
      <c r="G202" s="152" t="s">
        <v>266</v>
      </c>
      <c r="H202" s="153">
        <v>6</v>
      </c>
      <c r="I202" s="154"/>
      <c r="J202" s="154"/>
      <c r="K202" s="155"/>
      <c r="L202" s="156"/>
      <c r="M202" s="157" t="s">
        <v>1</v>
      </c>
      <c r="N202" s="158" t="s">
        <v>34</v>
      </c>
      <c r="O202" s="145">
        <v>0</v>
      </c>
      <c r="P202" s="145">
        <f t="shared" si="18"/>
        <v>0</v>
      </c>
      <c r="Q202" s="145">
        <v>0</v>
      </c>
      <c r="R202" s="145">
        <f t="shared" si="19"/>
        <v>0</v>
      </c>
      <c r="S202" s="145">
        <v>0</v>
      </c>
      <c r="T202" s="146">
        <f t="shared" si="20"/>
        <v>0</v>
      </c>
      <c r="AR202" s="147" t="s">
        <v>219</v>
      </c>
      <c r="AT202" s="147" t="s">
        <v>268</v>
      </c>
      <c r="AU202" s="147" t="s">
        <v>81</v>
      </c>
      <c r="AY202" s="13" t="s">
        <v>162</v>
      </c>
      <c r="BE202" s="148">
        <f t="shared" si="21"/>
        <v>0</v>
      </c>
      <c r="BF202" s="148">
        <f t="shared" si="22"/>
        <v>0</v>
      </c>
      <c r="BG202" s="148">
        <f t="shared" si="23"/>
        <v>0</v>
      </c>
      <c r="BH202" s="148">
        <f t="shared" si="24"/>
        <v>0</v>
      </c>
      <c r="BI202" s="148">
        <f t="shared" si="25"/>
        <v>0</v>
      </c>
      <c r="BJ202" s="13" t="s">
        <v>81</v>
      </c>
      <c r="BK202" s="148">
        <f t="shared" si="26"/>
        <v>0</v>
      </c>
      <c r="BL202" s="13" t="s">
        <v>191</v>
      </c>
      <c r="BM202" s="147" t="s">
        <v>579</v>
      </c>
    </row>
    <row r="203" spans="2:65" s="1" customFormat="1" ht="16.5" customHeight="1" x14ac:dyDescent="0.2">
      <c r="B203" s="135"/>
      <c r="C203" s="136" t="s">
        <v>267</v>
      </c>
      <c r="D203" s="136" t="s">
        <v>164</v>
      </c>
      <c r="E203" s="137" t="s">
        <v>2954</v>
      </c>
      <c r="F203" s="138" t="s">
        <v>2955</v>
      </c>
      <c r="G203" s="139" t="s">
        <v>266</v>
      </c>
      <c r="H203" s="140">
        <v>8</v>
      </c>
      <c r="I203" s="141"/>
      <c r="J203" s="141"/>
      <c r="K203" s="142"/>
      <c r="L203" s="25"/>
      <c r="M203" s="143" t="s">
        <v>1</v>
      </c>
      <c r="N203" s="144" t="s">
        <v>34</v>
      </c>
      <c r="O203" s="145">
        <v>0</v>
      </c>
      <c r="P203" s="145">
        <f t="shared" si="18"/>
        <v>0</v>
      </c>
      <c r="Q203" s="145">
        <v>0</v>
      </c>
      <c r="R203" s="145">
        <f t="shared" si="19"/>
        <v>0</v>
      </c>
      <c r="S203" s="145">
        <v>0</v>
      </c>
      <c r="T203" s="146">
        <f t="shared" si="20"/>
        <v>0</v>
      </c>
      <c r="AR203" s="147" t="s">
        <v>191</v>
      </c>
      <c r="AT203" s="147" t="s">
        <v>164</v>
      </c>
      <c r="AU203" s="147" t="s">
        <v>81</v>
      </c>
      <c r="AY203" s="13" t="s">
        <v>162</v>
      </c>
      <c r="BE203" s="148">
        <f t="shared" si="21"/>
        <v>0</v>
      </c>
      <c r="BF203" s="148">
        <f t="shared" si="22"/>
        <v>0</v>
      </c>
      <c r="BG203" s="148">
        <f t="shared" si="23"/>
        <v>0</v>
      </c>
      <c r="BH203" s="148">
        <f t="shared" si="24"/>
        <v>0</v>
      </c>
      <c r="BI203" s="148">
        <f t="shared" si="25"/>
        <v>0</v>
      </c>
      <c r="BJ203" s="13" t="s">
        <v>81</v>
      </c>
      <c r="BK203" s="148">
        <f t="shared" si="26"/>
        <v>0</v>
      </c>
      <c r="BL203" s="13" t="s">
        <v>191</v>
      </c>
      <c r="BM203" s="147" t="s">
        <v>582</v>
      </c>
    </row>
    <row r="204" spans="2:65" s="1" customFormat="1" ht="33" customHeight="1" x14ac:dyDescent="0.2">
      <c r="B204" s="135"/>
      <c r="C204" s="149" t="s">
        <v>583</v>
      </c>
      <c r="D204" s="149" t="s">
        <v>268</v>
      </c>
      <c r="E204" s="150" t="s">
        <v>2956</v>
      </c>
      <c r="F204" s="151" t="s">
        <v>2957</v>
      </c>
      <c r="G204" s="152" t="s">
        <v>266</v>
      </c>
      <c r="H204" s="153">
        <v>8</v>
      </c>
      <c r="I204" s="154"/>
      <c r="J204" s="154"/>
      <c r="K204" s="155"/>
      <c r="L204" s="156"/>
      <c r="M204" s="157" t="s">
        <v>1</v>
      </c>
      <c r="N204" s="158" t="s">
        <v>34</v>
      </c>
      <c r="O204" s="145">
        <v>0</v>
      </c>
      <c r="P204" s="145">
        <f t="shared" si="18"/>
        <v>0</v>
      </c>
      <c r="Q204" s="145">
        <v>0</v>
      </c>
      <c r="R204" s="145">
        <f t="shared" si="19"/>
        <v>0</v>
      </c>
      <c r="S204" s="145">
        <v>0</v>
      </c>
      <c r="T204" s="146">
        <f t="shared" si="20"/>
        <v>0</v>
      </c>
      <c r="AR204" s="147" t="s">
        <v>219</v>
      </c>
      <c r="AT204" s="147" t="s">
        <v>268</v>
      </c>
      <c r="AU204" s="147" t="s">
        <v>81</v>
      </c>
      <c r="AY204" s="13" t="s">
        <v>162</v>
      </c>
      <c r="BE204" s="148">
        <f t="shared" si="21"/>
        <v>0</v>
      </c>
      <c r="BF204" s="148">
        <f t="shared" si="22"/>
        <v>0</v>
      </c>
      <c r="BG204" s="148">
        <f t="shared" si="23"/>
        <v>0</v>
      </c>
      <c r="BH204" s="148">
        <f t="shared" si="24"/>
        <v>0</v>
      </c>
      <c r="BI204" s="148">
        <f t="shared" si="25"/>
        <v>0</v>
      </c>
      <c r="BJ204" s="13" t="s">
        <v>81</v>
      </c>
      <c r="BK204" s="148">
        <f t="shared" si="26"/>
        <v>0</v>
      </c>
      <c r="BL204" s="13" t="s">
        <v>191</v>
      </c>
      <c r="BM204" s="147" t="s">
        <v>586</v>
      </c>
    </row>
    <row r="205" spans="2:65" s="1" customFormat="1" ht="16.5" customHeight="1" x14ac:dyDescent="0.2">
      <c r="B205" s="135"/>
      <c r="C205" s="136" t="s">
        <v>271</v>
      </c>
      <c r="D205" s="136" t="s">
        <v>164</v>
      </c>
      <c r="E205" s="137" t="s">
        <v>2958</v>
      </c>
      <c r="F205" s="138" t="s">
        <v>2959</v>
      </c>
      <c r="G205" s="139" t="s">
        <v>266</v>
      </c>
      <c r="H205" s="140">
        <v>7</v>
      </c>
      <c r="I205" s="141"/>
      <c r="J205" s="141"/>
      <c r="K205" s="142"/>
      <c r="L205" s="25"/>
      <c r="M205" s="143" t="s">
        <v>1</v>
      </c>
      <c r="N205" s="144" t="s">
        <v>34</v>
      </c>
      <c r="O205" s="145">
        <v>0</v>
      </c>
      <c r="P205" s="145">
        <f t="shared" si="18"/>
        <v>0</v>
      </c>
      <c r="Q205" s="145">
        <v>0</v>
      </c>
      <c r="R205" s="145">
        <f t="shared" si="19"/>
        <v>0</v>
      </c>
      <c r="S205" s="145">
        <v>0</v>
      </c>
      <c r="T205" s="146">
        <f t="shared" si="20"/>
        <v>0</v>
      </c>
      <c r="AR205" s="147" t="s">
        <v>191</v>
      </c>
      <c r="AT205" s="147" t="s">
        <v>164</v>
      </c>
      <c r="AU205" s="147" t="s">
        <v>81</v>
      </c>
      <c r="AY205" s="13" t="s">
        <v>162</v>
      </c>
      <c r="BE205" s="148">
        <f t="shared" si="21"/>
        <v>0</v>
      </c>
      <c r="BF205" s="148">
        <f t="shared" si="22"/>
        <v>0</v>
      </c>
      <c r="BG205" s="148">
        <f t="shared" si="23"/>
        <v>0</v>
      </c>
      <c r="BH205" s="148">
        <f t="shared" si="24"/>
        <v>0</v>
      </c>
      <c r="BI205" s="148">
        <f t="shared" si="25"/>
        <v>0</v>
      </c>
      <c r="BJ205" s="13" t="s">
        <v>81</v>
      </c>
      <c r="BK205" s="148">
        <f t="shared" si="26"/>
        <v>0</v>
      </c>
      <c r="BL205" s="13" t="s">
        <v>191</v>
      </c>
      <c r="BM205" s="147" t="s">
        <v>589</v>
      </c>
    </row>
    <row r="206" spans="2:65" s="1" customFormat="1" ht="33" customHeight="1" x14ac:dyDescent="0.2">
      <c r="B206" s="135"/>
      <c r="C206" s="149" t="s">
        <v>590</v>
      </c>
      <c r="D206" s="149" t="s">
        <v>268</v>
      </c>
      <c r="E206" s="150" t="s">
        <v>2960</v>
      </c>
      <c r="F206" s="151" t="s">
        <v>2961</v>
      </c>
      <c r="G206" s="152" t="s">
        <v>266</v>
      </c>
      <c r="H206" s="153">
        <v>7</v>
      </c>
      <c r="I206" s="154"/>
      <c r="J206" s="154"/>
      <c r="K206" s="155"/>
      <c r="L206" s="156"/>
      <c r="M206" s="157" t="s">
        <v>1</v>
      </c>
      <c r="N206" s="158" t="s">
        <v>34</v>
      </c>
      <c r="O206" s="145">
        <v>0</v>
      </c>
      <c r="P206" s="145">
        <f t="shared" si="18"/>
        <v>0</v>
      </c>
      <c r="Q206" s="145">
        <v>0</v>
      </c>
      <c r="R206" s="145">
        <f t="shared" si="19"/>
        <v>0</v>
      </c>
      <c r="S206" s="145">
        <v>0</v>
      </c>
      <c r="T206" s="146">
        <f t="shared" si="20"/>
        <v>0</v>
      </c>
      <c r="AR206" s="147" t="s">
        <v>219</v>
      </c>
      <c r="AT206" s="147" t="s">
        <v>268</v>
      </c>
      <c r="AU206" s="147" t="s">
        <v>81</v>
      </c>
      <c r="AY206" s="13" t="s">
        <v>162</v>
      </c>
      <c r="BE206" s="148">
        <f t="shared" si="21"/>
        <v>0</v>
      </c>
      <c r="BF206" s="148">
        <f t="shared" si="22"/>
        <v>0</v>
      </c>
      <c r="BG206" s="148">
        <f t="shared" si="23"/>
        <v>0</v>
      </c>
      <c r="BH206" s="148">
        <f t="shared" si="24"/>
        <v>0</v>
      </c>
      <c r="BI206" s="148">
        <f t="shared" si="25"/>
        <v>0</v>
      </c>
      <c r="BJ206" s="13" t="s">
        <v>81</v>
      </c>
      <c r="BK206" s="148">
        <f t="shared" si="26"/>
        <v>0</v>
      </c>
      <c r="BL206" s="13" t="s">
        <v>191</v>
      </c>
      <c r="BM206" s="147" t="s">
        <v>593</v>
      </c>
    </row>
    <row r="207" spans="2:65" s="1" customFormat="1" ht="16.5" customHeight="1" x14ac:dyDescent="0.2">
      <c r="B207" s="135"/>
      <c r="C207" s="136" t="s">
        <v>275</v>
      </c>
      <c r="D207" s="136" t="s">
        <v>164</v>
      </c>
      <c r="E207" s="137" t="s">
        <v>2962</v>
      </c>
      <c r="F207" s="138" t="s">
        <v>2963</v>
      </c>
      <c r="G207" s="139" t="s">
        <v>266</v>
      </c>
      <c r="H207" s="140">
        <v>2</v>
      </c>
      <c r="I207" s="141"/>
      <c r="J207" s="141"/>
      <c r="K207" s="142"/>
      <c r="L207" s="25"/>
      <c r="M207" s="143" t="s">
        <v>1</v>
      </c>
      <c r="N207" s="144" t="s">
        <v>34</v>
      </c>
      <c r="O207" s="145">
        <v>0</v>
      </c>
      <c r="P207" s="145">
        <f t="shared" si="18"/>
        <v>0</v>
      </c>
      <c r="Q207" s="145">
        <v>0</v>
      </c>
      <c r="R207" s="145">
        <f t="shared" si="19"/>
        <v>0</v>
      </c>
      <c r="S207" s="145">
        <v>0</v>
      </c>
      <c r="T207" s="146">
        <f t="shared" si="20"/>
        <v>0</v>
      </c>
      <c r="AR207" s="147" t="s">
        <v>191</v>
      </c>
      <c r="AT207" s="147" t="s">
        <v>164</v>
      </c>
      <c r="AU207" s="147" t="s">
        <v>81</v>
      </c>
      <c r="AY207" s="13" t="s">
        <v>162</v>
      </c>
      <c r="BE207" s="148">
        <f t="shared" si="21"/>
        <v>0</v>
      </c>
      <c r="BF207" s="148">
        <f t="shared" si="22"/>
        <v>0</v>
      </c>
      <c r="BG207" s="148">
        <f t="shared" si="23"/>
        <v>0</v>
      </c>
      <c r="BH207" s="148">
        <f t="shared" si="24"/>
        <v>0</v>
      </c>
      <c r="BI207" s="148">
        <f t="shared" si="25"/>
        <v>0</v>
      </c>
      <c r="BJ207" s="13" t="s">
        <v>81</v>
      </c>
      <c r="BK207" s="148">
        <f t="shared" si="26"/>
        <v>0</v>
      </c>
      <c r="BL207" s="13" t="s">
        <v>191</v>
      </c>
      <c r="BM207" s="147" t="s">
        <v>596</v>
      </c>
    </row>
    <row r="208" spans="2:65" s="1" customFormat="1" ht="33" customHeight="1" x14ac:dyDescent="0.2">
      <c r="B208" s="135"/>
      <c r="C208" s="149" t="s">
        <v>597</v>
      </c>
      <c r="D208" s="149" t="s">
        <v>268</v>
      </c>
      <c r="E208" s="150" t="s">
        <v>2964</v>
      </c>
      <c r="F208" s="151" t="s">
        <v>2965</v>
      </c>
      <c r="G208" s="152" t="s">
        <v>266</v>
      </c>
      <c r="H208" s="153">
        <v>2</v>
      </c>
      <c r="I208" s="154"/>
      <c r="J208" s="154"/>
      <c r="K208" s="155"/>
      <c r="L208" s="156"/>
      <c r="M208" s="157" t="s">
        <v>1</v>
      </c>
      <c r="N208" s="158" t="s">
        <v>34</v>
      </c>
      <c r="O208" s="145">
        <v>0</v>
      </c>
      <c r="P208" s="145">
        <f t="shared" si="18"/>
        <v>0</v>
      </c>
      <c r="Q208" s="145">
        <v>0</v>
      </c>
      <c r="R208" s="145">
        <f t="shared" si="19"/>
        <v>0</v>
      </c>
      <c r="S208" s="145">
        <v>0</v>
      </c>
      <c r="T208" s="146">
        <f t="shared" si="20"/>
        <v>0</v>
      </c>
      <c r="AR208" s="147" t="s">
        <v>219</v>
      </c>
      <c r="AT208" s="147" t="s">
        <v>268</v>
      </c>
      <c r="AU208" s="147" t="s">
        <v>81</v>
      </c>
      <c r="AY208" s="13" t="s">
        <v>162</v>
      </c>
      <c r="BE208" s="148">
        <f t="shared" si="21"/>
        <v>0</v>
      </c>
      <c r="BF208" s="148">
        <f t="shared" si="22"/>
        <v>0</v>
      </c>
      <c r="BG208" s="148">
        <f t="shared" si="23"/>
        <v>0</v>
      </c>
      <c r="BH208" s="148">
        <f t="shared" si="24"/>
        <v>0</v>
      </c>
      <c r="BI208" s="148">
        <f t="shared" si="25"/>
        <v>0</v>
      </c>
      <c r="BJ208" s="13" t="s">
        <v>81</v>
      </c>
      <c r="BK208" s="148">
        <f t="shared" si="26"/>
        <v>0</v>
      </c>
      <c r="BL208" s="13" t="s">
        <v>191</v>
      </c>
      <c r="BM208" s="147" t="s">
        <v>600</v>
      </c>
    </row>
    <row r="209" spans="2:65" s="1" customFormat="1" ht="16.5" customHeight="1" x14ac:dyDescent="0.2">
      <c r="B209" s="135"/>
      <c r="C209" s="136" t="s">
        <v>278</v>
      </c>
      <c r="D209" s="136" t="s">
        <v>164</v>
      </c>
      <c r="E209" s="137" t="s">
        <v>2966</v>
      </c>
      <c r="F209" s="138" t="s">
        <v>2967</v>
      </c>
      <c r="G209" s="139" t="s">
        <v>266</v>
      </c>
      <c r="H209" s="140">
        <v>1</v>
      </c>
      <c r="I209" s="141"/>
      <c r="J209" s="141"/>
      <c r="K209" s="142"/>
      <c r="L209" s="25"/>
      <c r="M209" s="143" t="s">
        <v>1</v>
      </c>
      <c r="N209" s="144" t="s">
        <v>34</v>
      </c>
      <c r="O209" s="145">
        <v>0</v>
      </c>
      <c r="P209" s="145">
        <f t="shared" si="18"/>
        <v>0</v>
      </c>
      <c r="Q209" s="145">
        <v>0</v>
      </c>
      <c r="R209" s="145">
        <f t="shared" si="19"/>
        <v>0</v>
      </c>
      <c r="S209" s="145">
        <v>0</v>
      </c>
      <c r="T209" s="146">
        <f t="shared" si="20"/>
        <v>0</v>
      </c>
      <c r="AR209" s="147" t="s">
        <v>191</v>
      </c>
      <c r="AT209" s="147" t="s">
        <v>164</v>
      </c>
      <c r="AU209" s="147" t="s">
        <v>81</v>
      </c>
      <c r="AY209" s="13" t="s">
        <v>162</v>
      </c>
      <c r="BE209" s="148">
        <f t="shared" si="21"/>
        <v>0</v>
      </c>
      <c r="BF209" s="148">
        <f t="shared" si="22"/>
        <v>0</v>
      </c>
      <c r="BG209" s="148">
        <f t="shared" si="23"/>
        <v>0</v>
      </c>
      <c r="BH209" s="148">
        <f t="shared" si="24"/>
        <v>0</v>
      </c>
      <c r="BI209" s="148">
        <f t="shared" si="25"/>
        <v>0</v>
      </c>
      <c r="BJ209" s="13" t="s">
        <v>81</v>
      </c>
      <c r="BK209" s="148">
        <f t="shared" si="26"/>
        <v>0</v>
      </c>
      <c r="BL209" s="13" t="s">
        <v>191</v>
      </c>
      <c r="BM209" s="147" t="s">
        <v>603</v>
      </c>
    </row>
    <row r="210" spans="2:65" s="1" customFormat="1" ht="33" customHeight="1" x14ac:dyDescent="0.2">
      <c r="B210" s="135"/>
      <c r="C210" s="149" t="s">
        <v>604</v>
      </c>
      <c r="D210" s="149" t="s">
        <v>268</v>
      </c>
      <c r="E210" s="150" t="s">
        <v>2968</v>
      </c>
      <c r="F210" s="151" t="s">
        <v>2969</v>
      </c>
      <c r="G210" s="152" t="s">
        <v>266</v>
      </c>
      <c r="H210" s="153">
        <v>1</v>
      </c>
      <c r="I210" s="154"/>
      <c r="J210" s="154"/>
      <c r="K210" s="155"/>
      <c r="L210" s="156"/>
      <c r="M210" s="157" t="s">
        <v>1</v>
      </c>
      <c r="N210" s="158" t="s">
        <v>34</v>
      </c>
      <c r="O210" s="145">
        <v>0</v>
      </c>
      <c r="P210" s="145">
        <f t="shared" si="18"/>
        <v>0</v>
      </c>
      <c r="Q210" s="145">
        <v>0</v>
      </c>
      <c r="R210" s="145">
        <f t="shared" si="19"/>
        <v>0</v>
      </c>
      <c r="S210" s="145">
        <v>0</v>
      </c>
      <c r="T210" s="146">
        <f t="shared" si="20"/>
        <v>0</v>
      </c>
      <c r="AR210" s="147" t="s">
        <v>219</v>
      </c>
      <c r="AT210" s="147" t="s">
        <v>268</v>
      </c>
      <c r="AU210" s="147" t="s">
        <v>81</v>
      </c>
      <c r="AY210" s="13" t="s">
        <v>162</v>
      </c>
      <c r="BE210" s="148">
        <f t="shared" si="21"/>
        <v>0</v>
      </c>
      <c r="BF210" s="148">
        <f t="shared" si="22"/>
        <v>0</v>
      </c>
      <c r="BG210" s="148">
        <f t="shared" si="23"/>
        <v>0</v>
      </c>
      <c r="BH210" s="148">
        <f t="shared" si="24"/>
        <v>0</v>
      </c>
      <c r="BI210" s="148">
        <f t="shared" si="25"/>
        <v>0</v>
      </c>
      <c r="BJ210" s="13" t="s">
        <v>81</v>
      </c>
      <c r="BK210" s="148">
        <f t="shared" si="26"/>
        <v>0</v>
      </c>
      <c r="BL210" s="13" t="s">
        <v>191</v>
      </c>
      <c r="BM210" s="147" t="s">
        <v>607</v>
      </c>
    </row>
    <row r="211" spans="2:65" s="1" customFormat="1" ht="24.2" customHeight="1" x14ac:dyDescent="0.2">
      <c r="B211" s="135"/>
      <c r="C211" s="136" t="s">
        <v>282</v>
      </c>
      <c r="D211" s="136" t="s">
        <v>164</v>
      </c>
      <c r="E211" s="137" t="s">
        <v>2970</v>
      </c>
      <c r="F211" s="138" t="s">
        <v>2971</v>
      </c>
      <c r="G211" s="139" t="s">
        <v>266</v>
      </c>
      <c r="H211" s="140">
        <v>27</v>
      </c>
      <c r="I211" s="141"/>
      <c r="J211" s="141"/>
      <c r="K211" s="142"/>
      <c r="L211" s="25"/>
      <c r="M211" s="143" t="s">
        <v>1</v>
      </c>
      <c r="N211" s="144" t="s">
        <v>34</v>
      </c>
      <c r="O211" s="145">
        <v>0</v>
      </c>
      <c r="P211" s="145">
        <f t="shared" si="18"/>
        <v>0</v>
      </c>
      <c r="Q211" s="145">
        <v>0</v>
      </c>
      <c r="R211" s="145">
        <f t="shared" si="19"/>
        <v>0</v>
      </c>
      <c r="S211" s="145">
        <v>0</v>
      </c>
      <c r="T211" s="146">
        <f t="shared" si="20"/>
        <v>0</v>
      </c>
      <c r="AR211" s="147" t="s">
        <v>191</v>
      </c>
      <c r="AT211" s="147" t="s">
        <v>164</v>
      </c>
      <c r="AU211" s="147" t="s">
        <v>81</v>
      </c>
      <c r="AY211" s="13" t="s">
        <v>162</v>
      </c>
      <c r="BE211" s="148">
        <f t="shared" si="21"/>
        <v>0</v>
      </c>
      <c r="BF211" s="148">
        <f t="shared" si="22"/>
        <v>0</v>
      </c>
      <c r="BG211" s="148">
        <f t="shared" si="23"/>
        <v>0</v>
      </c>
      <c r="BH211" s="148">
        <f t="shared" si="24"/>
        <v>0</v>
      </c>
      <c r="BI211" s="148">
        <f t="shared" si="25"/>
        <v>0</v>
      </c>
      <c r="BJ211" s="13" t="s">
        <v>81</v>
      </c>
      <c r="BK211" s="148">
        <f t="shared" si="26"/>
        <v>0</v>
      </c>
      <c r="BL211" s="13" t="s">
        <v>191</v>
      </c>
      <c r="BM211" s="147" t="s">
        <v>610</v>
      </c>
    </row>
    <row r="212" spans="2:65" s="1" customFormat="1" ht="48.95" customHeight="1" x14ac:dyDescent="0.2">
      <c r="B212" s="135"/>
      <c r="C212" s="149" t="s">
        <v>611</v>
      </c>
      <c r="D212" s="149" t="s">
        <v>268</v>
      </c>
      <c r="E212" s="150" t="s">
        <v>2972</v>
      </c>
      <c r="F212" s="151" t="s">
        <v>2973</v>
      </c>
      <c r="G212" s="152" t="s">
        <v>266</v>
      </c>
      <c r="H212" s="153">
        <v>27</v>
      </c>
      <c r="I212" s="154"/>
      <c r="J212" s="154"/>
      <c r="K212" s="155"/>
      <c r="L212" s="156"/>
      <c r="M212" s="157" t="s">
        <v>1</v>
      </c>
      <c r="N212" s="158" t="s">
        <v>34</v>
      </c>
      <c r="O212" s="145">
        <v>0</v>
      </c>
      <c r="P212" s="145">
        <f t="shared" si="18"/>
        <v>0</v>
      </c>
      <c r="Q212" s="145">
        <v>0</v>
      </c>
      <c r="R212" s="145">
        <f t="shared" si="19"/>
        <v>0</v>
      </c>
      <c r="S212" s="145">
        <v>0</v>
      </c>
      <c r="T212" s="146">
        <f t="shared" si="20"/>
        <v>0</v>
      </c>
      <c r="AR212" s="147" t="s">
        <v>219</v>
      </c>
      <c r="AT212" s="147" t="s">
        <v>268</v>
      </c>
      <c r="AU212" s="147" t="s">
        <v>81</v>
      </c>
      <c r="AY212" s="13" t="s">
        <v>162</v>
      </c>
      <c r="BE212" s="148">
        <f t="shared" si="21"/>
        <v>0</v>
      </c>
      <c r="BF212" s="148">
        <f t="shared" si="22"/>
        <v>0</v>
      </c>
      <c r="BG212" s="148">
        <f t="shared" si="23"/>
        <v>0</v>
      </c>
      <c r="BH212" s="148">
        <f t="shared" si="24"/>
        <v>0</v>
      </c>
      <c r="BI212" s="148">
        <f t="shared" si="25"/>
        <v>0</v>
      </c>
      <c r="BJ212" s="13" t="s">
        <v>81</v>
      </c>
      <c r="BK212" s="148">
        <f t="shared" si="26"/>
        <v>0</v>
      </c>
      <c r="BL212" s="13" t="s">
        <v>191</v>
      </c>
      <c r="BM212" s="147" t="s">
        <v>614</v>
      </c>
    </row>
    <row r="213" spans="2:65" s="1" customFormat="1" ht="16.5" customHeight="1" x14ac:dyDescent="0.2">
      <c r="B213" s="135"/>
      <c r="C213" s="136" t="s">
        <v>285</v>
      </c>
      <c r="D213" s="136" t="s">
        <v>164</v>
      </c>
      <c r="E213" s="137" t="s">
        <v>2974</v>
      </c>
      <c r="F213" s="138" t="s">
        <v>2975</v>
      </c>
      <c r="G213" s="139" t="s">
        <v>266</v>
      </c>
      <c r="H213" s="140">
        <v>4</v>
      </c>
      <c r="I213" s="141"/>
      <c r="J213" s="141"/>
      <c r="K213" s="142"/>
      <c r="L213" s="25"/>
      <c r="M213" s="143" t="s">
        <v>1</v>
      </c>
      <c r="N213" s="144" t="s">
        <v>34</v>
      </c>
      <c r="O213" s="145">
        <v>0</v>
      </c>
      <c r="P213" s="145">
        <f t="shared" si="18"/>
        <v>0</v>
      </c>
      <c r="Q213" s="145">
        <v>0</v>
      </c>
      <c r="R213" s="145">
        <f t="shared" si="19"/>
        <v>0</v>
      </c>
      <c r="S213" s="145">
        <v>0</v>
      </c>
      <c r="T213" s="146">
        <f t="shared" si="20"/>
        <v>0</v>
      </c>
      <c r="AR213" s="147" t="s">
        <v>191</v>
      </c>
      <c r="AT213" s="147" t="s">
        <v>164</v>
      </c>
      <c r="AU213" s="147" t="s">
        <v>81</v>
      </c>
      <c r="AY213" s="13" t="s">
        <v>162</v>
      </c>
      <c r="BE213" s="148">
        <f t="shared" si="21"/>
        <v>0</v>
      </c>
      <c r="BF213" s="148">
        <f t="shared" si="22"/>
        <v>0</v>
      </c>
      <c r="BG213" s="148">
        <f t="shared" si="23"/>
        <v>0</v>
      </c>
      <c r="BH213" s="148">
        <f t="shared" si="24"/>
        <v>0</v>
      </c>
      <c r="BI213" s="148">
        <f t="shared" si="25"/>
        <v>0</v>
      </c>
      <c r="BJ213" s="13" t="s">
        <v>81</v>
      </c>
      <c r="BK213" s="148">
        <f t="shared" si="26"/>
        <v>0</v>
      </c>
      <c r="BL213" s="13" t="s">
        <v>191</v>
      </c>
      <c r="BM213" s="147" t="s">
        <v>617</v>
      </c>
    </row>
    <row r="214" spans="2:65" s="1" customFormat="1" ht="21.75" customHeight="1" x14ac:dyDescent="0.2">
      <c r="B214" s="135"/>
      <c r="C214" s="136" t="s">
        <v>618</v>
      </c>
      <c r="D214" s="136" t="s">
        <v>164</v>
      </c>
      <c r="E214" s="137" t="s">
        <v>2976</v>
      </c>
      <c r="F214" s="138" t="s">
        <v>2977</v>
      </c>
      <c r="G214" s="139" t="s">
        <v>266</v>
      </c>
      <c r="H214" s="140">
        <v>2</v>
      </c>
      <c r="I214" s="141"/>
      <c r="J214" s="141"/>
      <c r="K214" s="142"/>
      <c r="L214" s="25"/>
      <c r="M214" s="143" t="s">
        <v>1</v>
      </c>
      <c r="N214" s="144" t="s">
        <v>34</v>
      </c>
      <c r="O214" s="145">
        <v>0</v>
      </c>
      <c r="P214" s="145">
        <f t="shared" si="18"/>
        <v>0</v>
      </c>
      <c r="Q214" s="145">
        <v>0</v>
      </c>
      <c r="R214" s="145">
        <f t="shared" si="19"/>
        <v>0</v>
      </c>
      <c r="S214" s="145">
        <v>0</v>
      </c>
      <c r="T214" s="146">
        <f t="shared" si="20"/>
        <v>0</v>
      </c>
      <c r="AR214" s="147" t="s">
        <v>191</v>
      </c>
      <c r="AT214" s="147" t="s">
        <v>164</v>
      </c>
      <c r="AU214" s="147" t="s">
        <v>81</v>
      </c>
      <c r="AY214" s="13" t="s">
        <v>162</v>
      </c>
      <c r="BE214" s="148">
        <f t="shared" si="21"/>
        <v>0</v>
      </c>
      <c r="BF214" s="148">
        <f t="shared" si="22"/>
        <v>0</v>
      </c>
      <c r="BG214" s="148">
        <f t="shared" si="23"/>
        <v>0</v>
      </c>
      <c r="BH214" s="148">
        <f t="shared" si="24"/>
        <v>0</v>
      </c>
      <c r="BI214" s="148">
        <f t="shared" si="25"/>
        <v>0</v>
      </c>
      <c r="BJ214" s="13" t="s">
        <v>81</v>
      </c>
      <c r="BK214" s="148">
        <f t="shared" si="26"/>
        <v>0</v>
      </c>
      <c r="BL214" s="13" t="s">
        <v>191</v>
      </c>
      <c r="BM214" s="147" t="s">
        <v>621</v>
      </c>
    </row>
    <row r="215" spans="2:65" s="1" customFormat="1" ht="16.5" customHeight="1" x14ac:dyDescent="0.2">
      <c r="B215" s="135"/>
      <c r="C215" s="136" t="s">
        <v>289</v>
      </c>
      <c r="D215" s="136" t="s">
        <v>164</v>
      </c>
      <c r="E215" s="137" t="s">
        <v>2978</v>
      </c>
      <c r="F215" s="138" t="s">
        <v>2979</v>
      </c>
      <c r="G215" s="139" t="s">
        <v>266</v>
      </c>
      <c r="H215" s="140">
        <v>5</v>
      </c>
      <c r="I215" s="141"/>
      <c r="J215" s="141"/>
      <c r="K215" s="142"/>
      <c r="L215" s="25"/>
      <c r="M215" s="143" t="s">
        <v>1</v>
      </c>
      <c r="N215" s="144" t="s">
        <v>34</v>
      </c>
      <c r="O215" s="145">
        <v>0</v>
      </c>
      <c r="P215" s="145">
        <f t="shared" si="18"/>
        <v>0</v>
      </c>
      <c r="Q215" s="145">
        <v>0</v>
      </c>
      <c r="R215" s="145">
        <f t="shared" si="19"/>
        <v>0</v>
      </c>
      <c r="S215" s="145">
        <v>0</v>
      </c>
      <c r="T215" s="146">
        <f t="shared" si="20"/>
        <v>0</v>
      </c>
      <c r="AR215" s="147" t="s">
        <v>191</v>
      </c>
      <c r="AT215" s="147" t="s">
        <v>164</v>
      </c>
      <c r="AU215" s="147" t="s">
        <v>81</v>
      </c>
      <c r="AY215" s="13" t="s">
        <v>162</v>
      </c>
      <c r="BE215" s="148">
        <f t="shared" si="21"/>
        <v>0</v>
      </c>
      <c r="BF215" s="148">
        <f t="shared" si="22"/>
        <v>0</v>
      </c>
      <c r="BG215" s="148">
        <f t="shared" si="23"/>
        <v>0</v>
      </c>
      <c r="BH215" s="148">
        <f t="shared" si="24"/>
        <v>0</v>
      </c>
      <c r="BI215" s="148">
        <f t="shared" si="25"/>
        <v>0</v>
      </c>
      <c r="BJ215" s="13" t="s">
        <v>81</v>
      </c>
      <c r="BK215" s="148">
        <f t="shared" si="26"/>
        <v>0</v>
      </c>
      <c r="BL215" s="13" t="s">
        <v>191</v>
      </c>
      <c r="BM215" s="147" t="s">
        <v>624</v>
      </c>
    </row>
    <row r="216" spans="2:65" s="1" customFormat="1" ht="24.2" customHeight="1" x14ac:dyDescent="0.2">
      <c r="B216" s="135"/>
      <c r="C216" s="149" t="s">
        <v>625</v>
      </c>
      <c r="D216" s="149" t="s">
        <v>268</v>
      </c>
      <c r="E216" s="150" t="s">
        <v>2980</v>
      </c>
      <c r="F216" s="151" t="s">
        <v>2981</v>
      </c>
      <c r="G216" s="152" t="s">
        <v>266</v>
      </c>
      <c r="H216" s="153">
        <v>3</v>
      </c>
      <c r="I216" s="154"/>
      <c r="J216" s="154"/>
      <c r="K216" s="155"/>
      <c r="L216" s="156"/>
      <c r="M216" s="157" t="s">
        <v>1</v>
      </c>
      <c r="N216" s="158" t="s">
        <v>34</v>
      </c>
      <c r="O216" s="145">
        <v>0</v>
      </c>
      <c r="P216" s="145">
        <f t="shared" si="18"/>
        <v>0</v>
      </c>
      <c r="Q216" s="145">
        <v>0</v>
      </c>
      <c r="R216" s="145">
        <f t="shared" si="19"/>
        <v>0</v>
      </c>
      <c r="S216" s="145">
        <v>0</v>
      </c>
      <c r="T216" s="146">
        <f t="shared" si="20"/>
        <v>0</v>
      </c>
      <c r="AR216" s="147" t="s">
        <v>219</v>
      </c>
      <c r="AT216" s="147" t="s">
        <v>268</v>
      </c>
      <c r="AU216" s="147" t="s">
        <v>81</v>
      </c>
      <c r="AY216" s="13" t="s">
        <v>162</v>
      </c>
      <c r="BE216" s="148">
        <f t="shared" si="21"/>
        <v>0</v>
      </c>
      <c r="BF216" s="148">
        <f t="shared" si="22"/>
        <v>0</v>
      </c>
      <c r="BG216" s="148">
        <f t="shared" si="23"/>
        <v>0</v>
      </c>
      <c r="BH216" s="148">
        <f t="shared" si="24"/>
        <v>0</v>
      </c>
      <c r="BI216" s="148">
        <f t="shared" si="25"/>
        <v>0</v>
      </c>
      <c r="BJ216" s="13" t="s">
        <v>81</v>
      </c>
      <c r="BK216" s="148">
        <f t="shared" si="26"/>
        <v>0</v>
      </c>
      <c r="BL216" s="13" t="s">
        <v>191</v>
      </c>
      <c r="BM216" s="147" t="s">
        <v>628</v>
      </c>
    </row>
    <row r="217" spans="2:65" s="1" customFormat="1" ht="37.700000000000003" customHeight="1" x14ac:dyDescent="0.2">
      <c r="B217" s="135"/>
      <c r="C217" s="149" t="s">
        <v>292</v>
      </c>
      <c r="D217" s="149" t="s">
        <v>268</v>
      </c>
      <c r="E217" s="150" t="s">
        <v>2982</v>
      </c>
      <c r="F217" s="151" t="s">
        <v>2983</v>
      </c>
      <c r="G217" s="152" t="s">
        <v>266</v>
      </c>
      <c r="H217" s="153">
        <v>2</v>
      </c>
      <c r="I217" s="154"/>
      <c r="J217" s="154"/>
      <c r="K217" s="155"/>
      <c r="L217" s="156"/>
      <c r="M217" s="157" t="s">
        <v>1</v>
      </c>
      <c r="N217" s="158" t="s">
        <v>34</v>
      </c>
      <c r="O217" s="145">
        <v>0</v>
      </c>
      <c r="P217" s="145">
        <f t="shared" si="18"/>
        <v>0</v>
      </c>
      <c r="Q217" s="145">
        <v>0</v>
      </c>
      <c r="R217" s="145">
        <f t="shared" si="19"/>
        <v>0</v>
      </c>
      <c r="S217" s="145">
        <v>0</v>
      </c>
      <c r="T217" s="146">
        <f t="shared" si="20"/>
        <v>0</v>
      </c>
      <c r="AR217" s="147" t="s">
        <v>219</v>
      </c>
      <c r="AT217" s="147" t="s">
        <v>268</v>
      </c>
      <c r="AU217" s="147" t="s">
        <v>81</v>
      </c>
      <c r="AY217" s="13" t="s">
        <v>162</v>
      </c>
      <c r="BE217" s="148">
        <f t="shared" si="21"/>
        <v>0</v>
      </c>
      <c r="BF217" s="148">
        <f t="shared" si="22"/>
        <v>0</v>
      </c>
      <c r="BG217" s="148">
        <f t="shared" si="23"/>
        <v>0</v>
      </c>
      <c r="BH217" s="148">
        <f t="shared" si="24"/>
        <v>0</v>
      </c>
      <c r="BI217" s="148">
        <f t="shared" si="25"/>
        <v>0</v>
      </c>
      <c r="BJ217" s="13" t="s">
        <v>81</v>
      </c>
      <c r="BK217" s="148">
        <f t="shared" si="26"/>
        <v>0</v>
      </c>
      <c r="BL217" s="13" t="s">
        <v>191</v>
      </c>
      <c r="BM217" s="147" t="s">
        <v>631</v>
      </c>
    </row>
    <row r="218" spans="2:65" s="1" customFormat="1" ht="24.2" customHeight="1" x14ac:dyDescent="0.2">
      <c r="B218" s="135"/>
      <c r="C218" s="136" t="s">
        <v>632</v>
      </c>
      <c r="D218" s="136" t="s">
        <v>164</v>
      </c>
      <c r="E218" s="137" t="s">
        <v>2984</v>
      </c>
      <c r="F218" s="138" t="s">
        <v>2985</v>
      </c>
      <c r="G218" s="139" t="s">
        <v>266</v>
      </c>
      <c r="H218" s="140">
        <v>2</v>
      </c>
      <c r="I218" s="141"/>
      <c r="J218" s="141"/>
      <c r="K218" s="142"/>
      <c r="L218" s="25"/>
      <c r="M218" s="143" t="s">
        <v>1</v>
      </c>
      <c r="N218" s="144" t="s">
        <v>34</v>
      </c>
      <c r="O218" s="145">
        <v>0</v>
      </c>
      <c r="P218" s="145">
        <f t="shared" si="18"/>
        <v>0</v>
      </c>
      <c r="Q218" s="145">
        <v>0</v>
      </c>
      <c r="R218" s="145">
        <f t="shared" si="19"/>
        <v>0</v>
      </c>
      <c r="S218" s="145">
        <v>0</v>
      </c>
      <c r="T218" s="146">
        <f t="shared" si="20"/>
        <v>0</v>
      </c>
      <c r="AR218" s="147" t="s">
        <v>191</v>
      </c>
      <c r="AT218" s="147" t="s">
        <v>164</v>
      </c>
      <c r="AU218" s="147" t="s">
        <v>81</v>
      </c>
      <c r="AY218" s="13" t="s">
        <v>162</v>
      </c>
      <c r="BE218" s="148">
        <f t="shared" si="21"/>
        <v>0</v>
      </c>
      <c r="BF218" s="148">
        <f t="shared" si="22"/>
        <v>0</v>
      </c>
      <c r="BG218" s="148">
        <f t="shared" si="23"/>
        <v>0</v>
      </c>
      <c r="BH218" s="148">
        <f t="shared" si="24"/>
        <v>0</v>
      </c>
      <c r="BI218" s="148">
        <f t="shared" si="25"/>
        <v>0</v>
      </c>
      <c r="BJ218" s="13" t="s">
        <v>81</v>
      </c>
      <c r="BK218" s="148">
        <f t="shared" si="26"/>
        <v>0</v>
      </c>
      <c r="BL218" s="13" t="s">
        <v>191</v>
      </c>
      <c r="BM218" s="147" t="s">
        <v>642</v>
      </c>
    </row>
    <row r="219" spans="2:65" s="1" customFormat="1" ht="24.2" customHeight="1" x14ac:dyDescent="0.2">
      <c r="B219" s="135"/>
      <c r="C219" s="149" t="s">
        <v>296</v>
      </c>
      <c r="D219" s="149" t="s">
        <v>268</v>
      </c>
      <c r="E219" s="150" t="s">
        <v>2986</v>
      </c>
      <c r="F219" s="151" t="s">
        <v>2987</v>
      </c>
      <c r="G219" s="152" t="s">
        <v>266</v>
      </c>
      <c r="H219" s="153">
        <v>2</v>
      </c>
      <c r="I219" s="154"/>
      <c r="J219" s="154"/>
      <c r="K219" s="155"/>
      <c r="L219" s="156"/>
      <c r="M219" s="157" t="s">
        <v>1</v>
      </c>
      <c r="N219" s="158" t="s">
        <v>34</v>
      </c>
      <c r="O219" s="145">
        <v>0</v>
      </c>
      <c r="P219" s="145">
        <f t="shared" si="18"/>
        <v>0</v>
      </c>
      <c r="Q219" s="145">
        <v>0</v>
      </c>
      <c r="R219" s="145">
        <f t="shared" si="19"/>
        <v>0</v>
      </c>
      <c r="S219" s="145">
        <v>0</v>
      </c>
      <c r="T219" s="146">
        <f t="shared" si="20"/>
        <v>0</v>
      </c>
      <c r="AR219" s="147" t="s">
        <v>219</v>
      </c>
      <c r="AT219" s="147" t="s">
        <v>268</v>
      </c>
      <c r="AU219" s="147" t="s">
        <v>81</v>
      </c>
      <c r="AY219" s="13" t="s">
        <v>162</v>
      </c>
      <c r="BE219" s="148">
        <f t="shared" si="21"/>
        <v>0</v>
      </c>
      <c r="BF219" s="148">
        <f t="shared" si="22"/>
        <v>0</v>
      </c>
      <c r="BG219" s="148">
        <f t="shared" si="23"/>
        <v>0</v>
      </c>
      <c r="BH219" s="148">
        <f t="shared" si="24"/>
        <v>0</v>
      </c>
      <c r="BI219" s="148">
        <f t="shared" si="25"/>
        <v>0</v>
      </c>
      <c r="BJ219" s="13" t="s">
        <v>81</v>
      </c>
      <c r="BK219" s="148">
        <f t="shared" si="26"/>
        <v>0</v>
      </c>
      <c r="BL219" s="13" t="s">
        <v>191</v>
      </c>
      <c r="BM219" s="147" t="s">
        <v>645</v>
      </c>
    </row>
    <row r="220" spans="2:65" s="1" customFormat="1" ht="37.700000000000003" customHeight="1" x14ac:dyDescent="0.2">
      <c r="B220" s="135"/>
      <c r="C220" s="136" t="s">
        <v>639</v>
      </c>
      <c r="D220" s="136" t="s">
        <v>164</v>
      </c>
      <c r="E220" s="137" t="s">
        <v>990</v>
      </c>
      <c r="F220" s="138" t="s">
        <v>991</v>
      </c>
      <c r="G220" s="139" t="s">
        <v>266</v>
      </c>
      <c r="H220" s="140">
        <v>6</v>
      </c>
      <c r="I220" s="141"/>
      <c r="J220" s="141"/>
      <c r="K220" s="142"/>
      <c r="L220" s="25"/>
      <c r="M220" s="143" t="s">
        <v>1</v>
      </c>
      <c r="N220" s="144" t="s">
        <v>34</v>
      </c>
      <c r="O220" s="145">
        <v>0</v>
      </c>
      <c r="P220" s="145">
        <f t="shared" si="18"/>
        <v>0</v>
      </c>
      <c r="Q220" s="145">
        <v>0</v>
      </c>
      <c r="R220" s="145">
        <f t="shared" si="19"/>
        <v>0</v>
      </c>
      <c r="S220" s="145">
        <v>0</v>
      </c>
      <c r="T220" s="146">
        <f t="shared" si="20"/>
        <v>0</v>
      </c>
      <c r="AR220" s="147" t="s">
        <v>191</v>
      </c>
      <c r="AT220" s="147" t="s">
        <v>164</v>
      </c>
      <c r="AU220" s="147" t="s">
        <v>81</v>
      </c>
      <c r="AY220" s="13" t="s">
        <v>162</v>
      </c>
      <c r="BE220" s="148">
        <f t="shared" si="21"/>
        <v>0</v>
      </c>
      <c r="BF220" s="148">
        <f t="shared" si="22"/>
        <v>0</v>
      </c>
      <c r="BG220" s="148">
        <f t="shared" si="23"/>
        <v>0</v>
      </c>
      <c r="BH220" s="148">
        <f t="shared" si="24"/>
        <v>0</v>
      </c>
      <c r="BI220" s="148">
        <f t="shared" si="25"/>
        <v>0</v>
      </c>
      <c r="BJ220" s="13" t="s">
        <v>81</v>
      </c>
      <c r="BK220" s="148">
        <f t="shared" si="26"/>
        <v>0</v>
      </c>
      <c r="BL220" s="13" t="s">
        <v>191</v>
      </c>
      <c r="BM220" s="147" t="s">
        <v>649</v>
      </c>
    </row>
    <row r="221" spans="2:65" s="1" customFormat="1" ht="37.700000000000003" customHeight="1" x14ac:dyDescent="0.2">
      <c r="B221" s="135"/>
      <c r="C221" s="149" t="s">
        <v>302</v>
      </c>
      <c r="D221" s="149" t="s">
        <v>268</v>
      </c>
      <c r="E221" s="150" t="s">
        <v>2988</v>
      </c>
      <c r="F221" s="151" t="s">
        <v>2989</v>
      </c>
      <c r="G221" s="152" t="s">
        <v>266</v>
      </c>
      <c r="H221" s="153">
        <v>6</v>
      </c>
      <c r="I221" s="154"/>
      <c r="J221" s="154"/>
      <c r="K221" s="155"/>
      <c r="L221" s="156"/>
      <c r="M221" s="157" t="s">
        <v>1</v>
      </c>
      <c r="N221" s="158" t="s">
        <v>34</v>
      </c>
      <c r="O221" s="145">
        <v>0</v>
      </c>
      <c r="P221" s="145">
        <f t="shared" si="18"/>
        <v>0</v>
      </c>
      <c r="Q221" s="145">
        <v>0</v>
      </c>
      <c r="R221" s="145">
        <f t="shared" si="19"/>
        <v>0</v>
      </c>
      <c r="S221" s="145">
        <v>0</v>
      </c>
      <c r="T221" s="146">
        <f t="shared" si="20"/>
        <v>0</v>
      </c>
      <c r="AR221" s="147" t="s">
        <v>219</v>
      </c>
      <c r="AT221" s="147" t="s">
        <v>268</v>
      </c>
      <c r="AU221" s="147" t="s">
        <v>81</v>
      </c>
      <c r="AY221" s="13" t="s">
        <v>162</v>
      </c>
      <c r="BE221" s="148">
        <f t="shared" si="21"/>
        <v>0</v>
      </c>
      <c r="BF221" s="148">
        <f t="shared" si="22"/>
        <v>0</v>
      </c>
      <c r="BG221" s="148">
        <f t="shared" si="23"/>
        <v>0</v>
      </c>
      <c r="BH221" s="148">
        <f t="shared" si="24"/>
        <v>0</v>
      </c>
      <c r="BI221" s="148">
        <f t="shared" si="25"/>
        <v>0</v>
      </c>
      <c r="BJ221" s="13" t="s">
        <v>81</v>
      </c>
      <c r="BK221" s="148">
        <f t="shared" si="26"/>
        <v>0</v>
      </c>
      <c r="BL221" s="13" t="s">
        <v>191</v>
      </c>
      <c r="BM221" s="147" t="s">
        <v>652</v>
      </c>
    </row>
    <row r="222" spans="2:65" s="1" customFormat="1" ht="16.5" customHeight="1" x14ac:dyDescent="0.2">
      <c r="B222" s="135"/>
      <c r="C222" s="136" t="s">
        <v>646</v>
      </c>
      <c r="D222" s="136" t="s">
        <v>164</v>
      </c>
      <c r="E222" s="137" t="s">
        <v>2990</v>
      </c>
      <c r="F222" s="138" t="s">
        <v>2991</v>
      </c>
      <c r="G222" s="139" t="s">
        <v>266</v>
      </c>
      <c r="H222" s="140">
        <v>2</v>
      </c>
      <c r="I222" s="141"/>
      <c r="J222" s="141"/>
      <c r="K222" s="142"/>
      <c r="L222" s="25"/>
      <c r="M222" s="143" t="s">
        <v>1</v>
      </c>
      <c r="N222" s="144" t="s">
        <v>34</v>
      </c>
      <c r="O222" s="145">
        <v>0</v>
      </c>
      <c r="P222" s="145">
        <f t="shared" si="18"/>
        <v>0</v>
      </c>
      <c r="Q222" s="145">
        <v>0</v>
      </c>
      <c r="R222" s="145">
        <f t="shared" si="19"/>
        <v>0</v>
      </c>
      <c r="S222" s="145">
        <v>0</v>
      </c>
      <c r="T222" s="146">
        <f t="shared" si="20"/>
        <v>0</v>
      </c>
      <c r="AR222" s="147" t="s">
        <v>191</v>
      </c>
      <c r="AT222" s="147" t="s">
        <v>164</v>
      </c>
      <c r="AU222" s="147" t="s">
        <v>81</v>
      </c>
      <c r="AY222" s="13" t="s">
        <v>162</v>
      </c>
      <c r="BE222" s="148">
        <f t="shared" si="21"/>
        <v>0</v>
      </c>
      <c r="BF222" s="148">
        <f t="shared" si="22"/>
        <v>0</v>
      </c>
      <c r="BG222" s="148">
        <f t="shared" si="23"/>
        <v>0</v>
      </c>
      <c r="BH222" s="148">
        <f t="shared" si="24"/>
        <v>0</v>
      </c>
      <c r="BI222" s="148">
        <f t="shared" si="25"/>
        <v>0</v>
      </c>
      <c r="BJ222" s="13" t="s">
        <v>81</v>
      </c>
      <c r="BK222" s="148">
        <f t="shared" si="26"/>
        <v>0</v>
      </c>
      <c r="BL222" s="13" t="s">
        <v>191</v>
      </c>
      <c r="BM222" s="147" t="s">
        <v>656</v>
      </c>
    </row>
    <row r="223" spans="2:65" s="1" customFormat="1" ht="16.5" customHeight="1" x14ac:dyDescent="0.2">
      <c r="B223" s="135"/>
      <c r="C223" s="136" t="s">
        <v>310</v>
      </c>
      <c r="D223" s="136" t="s">
        <v>164</v>
      </c>
      <c r="E223" s="137" t="s">
        <v>2992</v>
      </c>
      <c r="F223" s="138" t="s">
        <v>2993</v>
      </c>
      <c r="G223" s="139" t="s">
        <v>266</v>
      </c>
      <c r="H223" s="140">
        <v>12</v>
      </c>
      <c r="I223" s="141"/>
      <c r="J223" s="141"/>
      <c r="K223" s="142"/>
      <c r="L223" s="25"/>
      <c r="M223" s="143" t="s">
        <v>1</v>
      </c>
      <c r="N223" s="144" t="s">
        <v>34</v>
      </c>
      <c r="O223" s="145">
        <v>0</v>
      </c>
      <c r="P223" s="145">
        <f t="shared" si="18"/>
        <v>0</v>
      </c>
      <c r="Q223" s="145">
        <v>0</v>
      </c>
      <c r="R223" s="145">
        <f t="shared" si="19"/>
        <v>0</v>
      </c>
      <c r="S223" s="145">
        <v>0</v>
      </c>
      <c r="T223" s="146">
        <f t="shared" si="20"/>
        <v>0</v>
      </c>
      <c r="AR223" s="147" t="s">
        <v>191</v>
      </c>
      <c r="AT223" s="147" t="s">
        <v>164</v>
      </c>
      <c r="AU223" s="147" t="s">
        <v>81</v>
      </c>
      <c r="AY223" s="13" t="s">
        <v>162</v>
      </c>
      <c r="BE223" s="148">
        <f t="shared" si="21"/>
        <v>0</v>
      </c>
      <c r="BF223" s="148">
        <f t="shared" si="22"/>
        <v>0</v>
      </c>
      <c r="BG223" s="148">
        <f t="shared" si="23"/>
        <v>0</v>
      </c>
      <c r="BH223" s="148">
        <f t="shared" si="24"/>
        <v>0</v>
      </c>
      <c r="BI223" s="148">
        <f t="shared" si="25"/>
        <v>0</v>
      </c>
      <c r="BJ223" s="13" t="s">
        <v>81</v>
      </c>
      <c r="BK223" s="148">
        <f t="shared" si="26"/>
        <v>0</v>
      </c>
      <c r="BL223" s="13" t="s">
        <v>191</v>
      </c>
      <c r="BM223" s="147" t="s">
        <v>659</v>
      </c>
    </row>
    <row r="224" spans="2:65" s="1" customFormat="1" ht="24.2" customHeight="1" x14ac:dyDescent="0.2">
      <c r="B224" s="135"/>
      <c r="C224" s="136" t="s">
        <v>653</v>
      </c>
      <c r="D224" s="136" t="s">
        <v>164</v>
      </c>
      <c r="E224" s="137" t="s">
        <v>2994</v>
      </c>
      <c r="F224" s="138" t="s">
        <v>2995</v>
      </c>
      <c r="G224" s="139" t="s">
        <v>266</v>
      </c>
      <c r="H224" s="140">
        <v>1</v>
      </c>
      <c r="I224" s="141"/>
      <c r="J224" s="141"/>
      <c r="K224" s="142"/>
      <c r="L224" s="25"/>
      <c r="M224" s="143" t="s">
        <v>1</v>
      </c>
      <c r="N224" s="144" t="s">
        <v>34</v>
      </c>
      <c r="O224" s="145">
        <v>0</v>
      </c>
      <c r="P224" s="145">
        <f t="shared" si="18"/>
        <v>0</v>
      </c>
      <c r="Q224" s="145">
        <v>0</v>
      </c>
      <c r="R224" s="145">
        <f t="shared" si="19"/>
        <v>0</v>
      </c>
      <c r="S224" s="145">
        <v>0</v>
      </c>
      <c r="T224" s="146">
        <f t="shared" si="20"/>
        <v>0</v>
      </c>
      <c r="AR224" s="147" t="s">
        <v>191</v>
      </c>
      <c r="AT224" s="147" t="s">
        <v>164</v>
      </c>
      <c r="AU224" s="147" t="s">
        <v>81</v>
      </c>
      <c r="AY224" s="13" t="s">
        <v>162</v>
      </c>
      <c r="BE224" s="148">
        <f t="shared" si="21"/>
        <v>0</v>
      </c>
      <c r="BF224" s="148">
        <f t="shared" si="22"/>
        <v>0</v>
      </c>
      <c r="BG224" s="148">
        <f t="shared" si="23"/>
        <v>0</v>
      </c>
      <c r="BH224" s="148">
        <f t="shared" si="24"/>
        <v>0</v>
      </c>
      <c r="BI224" s="148">
        <f t="shared" si="25"/>
        <v>0</v>
      </c>
      <c r="BJ224" s="13" t="s">
        <v>81</v>
      </c>
      <c r="BK224" s="148">
        <f t="shared" si="26"/>
        <v>0</v>
      </c>
      <c r="BL224" s="13" t="s">
        <v>191</v>
      </c>
      <c r="BM224" s="147" t="s">
        <v>663</v>
      </c>
    </row>
    <row r="225" spans="2:65" s="1" customFormat="1" ht="44.25" customHeight="1" x14ac:dyDescent="0.2">
      <c r="B225" s="135"/>
      <c r="C225" s="149" t="s">
        <v>314</v>
      </c>
      <c r="D225" s="149" t="s">
        <v>268</v>
      </c>
      <c r="E225" s="150" t="s">
        <v>2996</v>
      </c>
      <c r="F225" s="151" t="s">
        <v>2997</v>
      </c>
      <c r="G225" s="152" t="s">
        <v>266</v>
      </c>
      <c r="H225" s="153">
        <v>1</v>
      </c>
      <c r="I225" s="154"/>
      <c r="J225" s="154"/>
      <c r="K225" s="155"/>
      <c r="L225" s="156"/>
      <c r="M225" s="157" t="s">
        <v>1</v>
      </c>
      <c r="N225" s="158" t="s">
        <v>34</v>
      </c>
      <c r="O225" s="145">
        <v>0</v>
      </c>
      <c r="P225" s="145">
        <f t="shared" si="18"/>
        <v>0</v>
      </c>
      <c r="Q225" s="145">
        <v>0</v>
      </c>
      <c r="R225" s="145">
        <f t="shared" si="19"/>
        <v>0</v>
      </c>
      <c r="S225" s="145">
        <v>0</v>
      </c>
      <c r="T225" s="146">
        <f t="shared" si="20"/>
        <v>0</v>
      </c>
      <c r="AR225" s="147" t="s">
        <v>219</v>
      </c>
      <c r="AT225" s="147" t="s">
        <v>268</v>
      </c>
      <c r="AU225" s="147" t="s">
        <v>81</v>
      </c>
      <c r="AY225" s="13" t="s">
        <v>162</v>
      </c>
      <c r="BE225" s="148">
        <f t="shared" si="21"/>
        <v>0</v>
      </c>
      <c r="BF225" s="148">
        <f t="shared" si="22"/>
        <v>0</v>
      </c>
      <c r="BG225" s="148">
        <f t="shared" si="23"/>
        <v>0</v>
      </c>
      <c r="BH225" s="148">
        <f t="shared" si="24"/>
        <v>0</v>
      </c>
      <c r="BI225" s="148">
        <f t="shared" si="25"/>
        <v>0</v>
      </c>
      <c r="BJ225" s="13" t="s">
        <v>81</v>
      </c>
      <c r="BK225" s="148">
        <f t="shared" si="26"/>
        <v>0</v>
      </c>
      <c r="BL225" s="13" t="s">
        <v>191</v>
      </c>
      <c r="BM225" s="147" t="s">
        <v>666</v>
      </c>
    </row>
    <row r="226" spans="2:65" s="1" customFormat="1" ht="24.2" customHeight="1" x14ac:dyDescent="0.2">
      <c r="B226" s="135"/>
      <c r="C226" s="136" t="s">
        <v>660</v>
      </c>
      <c r="D226" s="136" t="s">
        <v>164</v>
      </c>
      <c r="E226" s="137" t="s">
        <v>2998</v>
      </c>
      <c r="F226" s="138" t="s">
        <v>2999</v>
      </c>
      <c r="G226" s="139" t="s">
        <v>218</v>
      </c>
      <c r="H226" s="140">
        <v>717</v>
      </c>
      <c r="I226" s="141"/>
      <c r="J226" s="141"/>
      <c r="K226" s="142"/>
      <c r="L226" s="25"/>
      <c r="M226" s="143" t="s">
        <v>1</v>
      </c>
      <c r="N226" s="144" t="s">
        <v>34</v>
      </c>
      <c r="O226" s="145">
        <v>0</v>
      </c>
      <c r="P226" s="145">
        <f t="shared" si="18"/>
        <v>0</v>
      </c>
      <c r="Q226" s="145">
        <v>0</v>
      </c>
      <c r="R226" s="145">
        <f t="shared" si="19"/>
        <v>0</v>
      </c>
      <c r="S226" s="145">
        <v>0</v>
      </c>
      <c r="T226" s="146">
        <f t="shared" si="20"/>
        <v>0</v>
      </c>
      <c r="AR226" s="147" t="s">
        <v>191</v>
      </c>
      <c r="AT226" s="147" t="s">
        <v>164</v>
      </c>
      <c r="AU226" s="147" t="s">
        <v>81</v>
      </c>
      <c r="AY226" s="13" t="s">
        <v>162</v>
      </c>
      <c r="BE226" s="148">
        <f t="shared" si="21"/>
        <v>0</v>
      </c>
      <c r="BF226" s="148">
        <f t="shared" si="22"/>
        <v>0</v>
      </c>
      <c r="BG226" s="148">
        <f t="shared" si="23"/>
        <v>0</v>
      </c>
      <c r="BH226" s="148">
        <f t="shared" si="24"/>
        <v>0</v>
      </c>
      <c r="BI226" s="148">
        <f t="shared" si="25"/>
        <v>0</v>
      </c>
      <c r="BJ226" s="13" t="s">
        <v>81</v>
      </c>
      <c r="BK226" s="148">
        <f t="shared" si="26"/>
        <v>0</v>
      </c>
      <c r="BL226" s="13" t="s">
        <v>191</v>
      </c>
      <c r="BM226" s="147" t="s">
        <v>670</v>
      </c>
    </row>
    <row r="227" spans="2:65" s="1" customFormat="1" ht="33" customHeight="1" x14ac:dyDescent="0.2">
      <c r="B227" s="135"/>
      <c r="C227" s="136" t="s">
        <v>318</v>
      </c>
      <c r="D227" s="136" t="s">
        <v>164</v>
      </c>
      <c r="E227" s="137" t="s">
        <v>3000</v>
      </c>
      <c r="F227" s="138" t="s">
        <v>3001</v>
      </c>
      <c r="G227" s="139" t="s">
        <v>301</v>
      </c>
      <c r="H227" s="140">
        <v>7.93</v>
      </c>
      <c r="I227" s="141"/>
      <c r="J227" s="141"/>
      <c r="K227" s="142"/>
      <c r="L227" s="25"/>
      <c r="M227" s="143" t="s">
        <v>1</v>
      </c>
      <c r="N227" s="144" t="s">
        <v>34</v>
      </c>
      <c r="O227" s="145">
        <v>0</v>
      </c>
      <c r="P227" s="145">
        <f t="shared" si="18"/>
        <v>0</v>
      </c>
      <c r="Q227" s="145">
        <v>0</v>
      </c>
      <c r="R227" s="145">
        <f t="shared" si="19"/>
        <v>0</v>
      </c>
      <c r="S227" s="145">
        <v>0</v>
      </c>
      <c r="T227" s="146">
        <f t="shared" si="20"/>
        <v>0</v>
      </c>
      <c r="AR227" s="147" t="s">
        <v>191</v>
      </c>
      <c r="AT227" s="147" t="s">
        <v>164</v>
      </c>
      <c r="AU227" s="147" t="s">
        <v>81</v>
      </c>
      <c r="AY227" s="13" t="s">
        <v>162</v>
      </c>
      <c r="BE227" s="148">
        <f t="shared" si="21"/>
        <v>0</v>
      </c>
      <c r="BF227" s="148">
        <f t="shared" si="22"/>
        <v>0</v>
      </c>
      <c r="BG227" s="148">
        <f t="shared" si="23"/>
        <v>0</v>
      </c>
      <c r="BH227" s="148">
        <f t="shared" si="24"/>
        <v>0</v>
      </c>
      <c r="BI227" s="148">
        <f t="shared" si="25"/>
        <v>0</v>
      </c>
      <c r="BJ227" s="13" t="s">
        <v>81</v>
      </c>
      <c r="BK227" s="148">
        <f t="shared" si="26"/>
        <v>0</v>
      </c>
      <c r="BL227" s="13" t="s">
        <v>191</v>
      </c>
      <c r="BM227" s="147" t="s">
        <v>673</v>
      </c>
    </row>
    <row r="228" spans="2:65" s="1" customFormat="1" ht="24.2" customHeight="1" x14ac:dyDescent="0.2">
      <c r="B228" s="135"/>
      <c r="C228" s="136" t="s">
        <v>667</v>
      </c>
      <c r="D228" s="136" t="s">
        <v>164</v>
      </c>
      <c r="E228" s="137" t="s">
        <v>3002</v>
      </c>
      <c r="F228" s="138" t="s">
        <v>3003</v>
      </c>
      <c r="G228" s="139" t="s">
        <v>1096</v>
      </c>
      <c r="H228" s="140">
        <v>1</v>
      </c>
      <c r="I228" s="141"/>
      <c r="J228" s="141"/>
      <c r="K228" s="142"/>
      <c r="L228" s="25"/>
      <c r="M228" s="143" t="s">
        <v>1</v>
      </c>
      <c r="N228" s="144" t="s">
        <v>34</v>
      </c>
      <c r="O228" s="145">
        <v>0</v>
      </c>
      <c r="P228" s="145">
        <f t="shared" si="18"/>
        <v>0</v>
      </c>
      <c r="Q228" s="145">
        <v>0</v>
      </c>
      <c r="R228" s="145">
        <f t="shared" si="19"/>
        <v>0</v>
      </c>
      <c r="S228" s="145">
        <v>0</v>
      </c>
      <c r="T228" s="146">
        <f t="shared" si="20"/>
        <v>0</v>
      </c>
      <c r="AR228" s="147" t="s">
        <v>191</v>
      </c>
      <c r="AT228" s="147" t="s">
        <v>164</v>
      </c>
      <c r="AU228" s="147" t="s">
        <v>81</v>
      </c>
      <c r="AY228" s="13" t="s">
        <v>162</v>
      </c>
      <c r="BE228" s="148">
        <f t="shared" si="21"/>
        <v>0</v>
      </c>
      <c r="BF228" s="148">
        <f t="shared" si="22"/>
        <v>0</v>
      </c>
      <c r="BG228" s="148">
        <f t="shared" si="23"/>
        <v>0</v>
      </c>
      <c r="BH228" s="148">
        <f t="shared" si="24"/>
        <v>0</v>
      </c>
      <c r="BI228" s="148">
        <f t="shared" si="25"/>
        <v>0</v>
      </c>
      <c r="BJ228" s="13" t="s">
        <v>81</v>
      </c>
      <c r="BK228" s="148">
        <f t="shared" si="26"/>
        <v>0</v>
      </c>
      <c r="BL228" s="13" t="s">
        <v>191</v>
      </c>
      <c r="BM228" s="147" t="s">
        <v>677</v>
      </c>
    </row>
    <row r="229" spans="2:65" s="11" customFormat="1" ht="22.7" customHeight="1" x14ac:dyDescent="0.2">
      <c r="B229" s="124"/>
      <c r="D229" s="125" t="s">
        <v>67</v>
      </c>
      <c r="E229" s="133" t="s">
        <v>2665</v>
      </c>
      <c r="F229" s="133" t="s">
        <v>2666</v>
      </c>
      <c r="J229" s="134"/>
      <c r="L229" s="124"/>
      <c r="M229" s="128"/>
      <c r="P229" s="129">
        <f>SUM(P230:P269)</f>
        <v>0</v>
      </c>
      <c r="R229" s="129">
        <f>SUM(R230:R269)</f>
        <v>0</v>
      </c>
      <c r="T229" s="130">
        <f>SUM(T230:T269)</f>
        <v>0</v>
      </c>
      <c r="AR229" s="125" t="s">
        <v>81</v>
      </c>
      <c r="AT229" s="131" t="s">
        <v>67</v>
      </c>
      <c r="AU229" s="131" t="s">
        <v>75</v>
      </c>
      <c r="AY229" s="125" t="s">
        <v>162</v>
      </c>
      <c r="BK229" s="132">
        <f>SUM(BK230:BK269)</f>
        <v>0</v>
      </c>
    </row>
    <row r="230" spans="2:65" s="1" customFormat="1" ht="24.2" customHeight="1" x14ac:dyDescent="0.2">
      <c r="B230" s="135"/>
      <c r="C230" s="136" t="s">
        <v>321</v>
      </c>
      <c r="D230" s="136" t="s">
        <v>164</v>
      </c>
      <c r="E230" s="137" t="s">
        <v>3004</v>
      </c>
      <c r="F230" s="138" t="s">
        <v>3005</v>
      </c>
      <c r="G230" s="139" t="s">
        <v>1236</v>
      </c>
      <c r="H230" s="140">
        <v>17</v>
      </c>
      <c r="I230" s="141"/>
      <c r="J230" s="141"/>
      <c r="K230" s="142"/>
      <c r="L230" s="25"/>
      <c r="M230" s="143" t="s">
        <v>1</v>
      </c>
      <c r="N230" s="144" t="s">
        <v>34</v>
      </c>
      <c r="O230" s="145">
        <v>0</v>
      </c>
      <c r="P230" s="145">
        <f t="shared" ref="P230:P269" si="27">O230*H230</f>
        <v>0</v>
      </c>
      <c r="Q230" s="145">
        <v>0</v>
      </c>
      <c r="R230" s="145">
        <f t="shared" ref="R230:R269" si="28">Q230*H230</f>
        <v>0</v>
      </c>
      <c r="S230" s="145">
        <v>0</v>
      </c>
      <c r="T230" s="146">
        <f t="shared" ref="T230:T269" si="29">S230*H230</f>
        <v>0</v>
      </c>
      <c r="AR230" s="147" t="s">
        <v>191</v>
      </c>
      <c r="AT230" s="147" t="s">
        <v>164</v>
      </c>
      <c r="AU230" s="147" t="s">
        <v>81</v>
      </c>
      <c r="AY230" s="13" t="s">
        <v>162</v>
      </c>
      <c r="BE230" s="148">
        <f t="shared" ref="BE230:BE269" si="30">IF(N230="základná",J230,0)</f>
        <v>0</v>
      </c>
      <c r="BF230" s="148">
        <f t="shared" ref="BF230:BF269" si="31">IF(N230="znížená",J230,0)</f>
        <v>0</v>
      </c>
      <c r="BG230" s="148">
        <f t="shared" ref="BG230:BG269" si="32">IF(N230="zákl. prenesená",J230,0)</f>
        <v>0</v>
      </c>
      <c r="BH230" s="148">
        <f t="shared" ref="BH230:BH269" si="33">IF(N230="zníž. prenesená",J230,0)</f>
        <v>0</v>
      </c>
      <c r="BI230" s="148">
        <f t="shared" ref="BI230:BI269" si="34">IF(N230="nulová",J230,0)</f>
        <v>0</v>
      </c>
      <c r="BJ230" s="13" t="s">
        <v>81</v>
      </c>
      <c r="BK230" s="148">
        <f t="shared" ref="BK230:BK269" si="35">ROUND(I230*H230,2)</f>
        <v>0</v>
      </c>
      <c r="BL230" s="13" t="s">
        <v>191</v>
      </c>
      <c r="BM230" s="147" t="s">
        <v>680</v>
      </c>
    </row>
    <row r="231" spans="2:65" s="1" customFormat="1" ht="24.2" customHeight="1" x14ac:dyDescent="0.2">
      <c r="B231" s="135"/>
      <c r="C231" s="136" t="s">
        <v>674</v>
      </c>
      <c r="D231" s="136" t="s">
        <v>164</v>
      </c>
      <c r="E231" s="137" t="s">
        <v>3006</v>
      </c>
      <c r="F231" s="138" t="s">
        <v>3007</v>
      </c>
      <c r="G231" s="139" t="s">
        <v>1236</v>
      </c>
      <c r="H231" s="140">
        <v>10</v>
      </c>
      <c r="I231" s="141"/>
      <c r="J231" s="141"/>
      <c r="K231" s="142"/>
      <c r="L231" s="25"/>
      <c r="M231" s="143" t="s">
        <v>1</v>
      </c>
      <c r="N231" s="144" t="s">
        <v>34</v>
      </c>
      <c r="O231" s="145">
        <v>0</v>
      </c>
      <c r="P231" s="145">
        <f t="shared" si="27"/>
        <v>0</v>
      </c>
      <c r="Q231" s="145">
        <v>0</v>
      </c>
      <c r="R231" s="145">
        <f t="shared" si="28"/>
        <v>0</v>
      </c>
      <c r="S231" s="145">
        <v>0</v>
      </c>
      <c r="T231" s="146">
        <f t="shared" si="29"/>
        <v>0</v>
      </c>
      <c r="AR231" s="147" t="s">
        <v>191</v>
      </c>
      <c r="AT231" s="147" t="s">
        <v>164</v>
      </c>
      <c r="AU231" s="147" t="s">
        <v>81</v>
      </c>
      <c r="AY231" s="13" t="s">
        <v>162</v>
      </c>
      <c r="BE231" s="148">
        <f t="shared" si="30"/>
        <v>0</v>
      </c>
      <c r="BF231" s="148">
        <f t="shared" si="31"/>
        <v>0</v>
      </c>
      <c r="BG231" s="148">
        <f t="shared" si="32"/>
        <v>0</v>
      </c>
      <c r="BH231" s="148">
        <f t="shared" si="33"/>
        <v>0</v>
      </c>
      <c r="BI231" s="148">
        <f t="shared" si="34"/>
        <v>0</v>
      </c>
      <c r="BJ231" s="13" t="s">
        <v>81</v>
      </c>
      <c r="BK231" s="148">
        <f t="shared" si="35"/>
        <v>0</v>
      </c>
      <c r="BL231" s="13" t="s">
        <v>191</v>
      </c>
      <c r="BM231" s="147" t="s">
        <v>684</v>
      </c>
    </row>
    <row r="232" spans="2:65" s="1" customFormat="1" ht="21.75" customHeight="1" x14ac:dyDescent="0.2">
      <c r="B232" s="135"/>
      <c r="C232" s="136" t="s">
        <v>325</v>
      </c>
      <c r="D232" s="136" t="s">
        <v>164</v>
      </c>
      <c r="E232" s="137" t="s">
        <v>3008</v>
      </c>
      <c r="F232" s="138" t="s">
        <v>3009</v>
      </c>
      <c r="G232" s="139" t="s">
        <v>266</v>
      </c>
      <c r="H232" s="140">
        <v>10</v>
      </c>
      <c r="I232" s="141"/>
      <c r="J232" s="141"/>
      <c r="K232" s="142"/>
      <c r="L232" s="25"/>
      <c r="M232" s="143" t="s">
        <v>1</v>
      </c>
      <c r="N232" s="144" t="s">
        <v>34</v>
      </c>
      <c r="O232" s="145">
        <v>0</v>
      </c>
      <c r="P232" s="145">
        <f t="shared" si="27"/>
        <v>0</v>
      </c>
      <c r="Q232" s="145">
        <v>0</v>
      </c>
      <c r="R232" s="145">
        <f t="shared" si="28"/>
        <v>0</v>
      </c>
      <c r="S232" s="145">
        <v>0</v>
      </c>
      <c r="T232" s="146">
        <f t="shared" si="29"/>
        <v>0</v>
      </c>
      <c r="AR232" s="147" t="s">
        <v>191</v>
      </c>
      <c r="AT232" s="147" t="s">
        <v>164</v>
      </c>
      <c r="AU232" s="147" t="s">
        <v>81</v>
      </c>
      <c r="AY232" s="13" t="s">
        <v>162</v>
      </c>
      <c r="BE232" s="148">
        <f t="shared" si="30"/>
        <v>0</v>
      </c>
      <c r="BF232" s="148">
        <f t="shared" si="31"/>
        <v>0</v>
      </c>
      <c r="BG232" s="148">
        <f t="shared" si="32"/>
        <v>0</v>
      </c>
      <c r="BH232" s="148">
        <f t="shared" si="33"/>
        <v>0</v>
      </c>
      <c r="BI232" s="148">
        <f t="shared" si="34"/>
        <v>0</v>
      </c>
      <c r="BJ232" s="13" t="s">
        <v>81</v>
      </c>
      <c r="BK232" s="148">
        <f t="shared" si="35"/>
        <v>0</v>
      </c>
      <c r="BL232" s="13" t="s">
        <v>191</v>
      </c>
      <c r="BM232" s="147" t="s">
        <v>687</v>
      </c>
    </row>
    <row r="233" spans="2:65" s="1" customFormat="1" ht="16.5" customHeight="1" x14ac:dyDescent="0.2">
      <c r="B233" s="135"/>
      <c r="C233" s="149" t="s">
        <v>681</v>
      </c>
      <c r="D233" s="149" t="s">
        <v>268</v>
      </c>
      <c r="E233" s="150" t="s">
        <v>3010</v>
      </c>
      <c r="F233" s="151" t="s">
        <v>3011</v>
      </c>
      <c r="G233" s="152" t="s">
        <v>266</v>
      </c>
      <c r="H233" s="153">
        <v>10</v>
      </c>
      <c r="I233" s="154"/>
      <c r="J233" s="154"/>
      <c r="K233" s="155"/>
      <c r="L233" s="156"/>
      <c r="M233" s="157" t="s">
        <v>1</v>
      </c>
      <c r="N233" s="158" t="s">
        <v>34</v>
      </c>
      <c r="O233" s="145">
        <v>0</v>
      </c>
      <c r="P233" s="145">
        <f t="shared" si="27"/>
        <v>0</v>
      </c>
      <c r="Q233" s="145">
        <v>0</v>
      </c>
      <c r="R233" s="145">
        <f t="shared" si="28"/>
        <v>0</v>
      </c>
      <c r="S233" s="145">
        <v>0</v>
      </c>
      <c r="T233" s="146">
        <f t="shared" si="29"/>
        <v>0</v>
      </c>
      <c r="AR233" s="147" t="s">
        <v>219</v>
      </c>
      <c r="AT233" s="147" t="s">
        <v>268</v>
      </c>
      <c r="AU233" s="147" t="s">
        <v>81</v>
      </c>
      <c r="AY233" s="13" t="s">
        <v>162</v>
      </c>
      <c r="BE233" s="148">
        <f t="shared" si="30"/>
        <v>0</v>
      </c>
      <c r="BF233" s="148">
        <f t="shared" si="31"/>
        <v>0</v>
      </c>
      <c r="BG233" s="148">
        <f t="shared" si="32"/>
        <v>0</v>
      </c>
      <c r="BH233" s="148">
        <f t="shared" si="33"/>
        <v>0</v>
      </c>
      <c r="BI233" s="148">
        <f t="shared" si="34"/>
        <v>0</v>
      </c>
      <c r="BJ233" s="13" t="s">
        <v>81</v>
      </c>
      <c r="BK233" s="148">
        <f t="shared" si="35"/>
        <v>0</v>
      </c>
      <c r="BL233" s="13" t="s">
        <v>191</v>
      </c>
      <c r="BM233" s="147" t="s">
        <v>691</v>
      </c>
    </row>
    <row r="234" spans="2:65" s="1" customFormat="1" ht="24.2" customHeight="1" x14ac:dyDescent="0.2">
      <c r="B234" s="135"/>
      <c r="C234" s="136" t="s">
        <v>328</v>
      </c>
      <c r="D234" s="136" t="s">
        <v>164</v>
      </c>
      <c r="E234" s="137" t="s">
        <v>3012</v>
      </c>
      <c r="F234" s="138" t="s">
        <v>3013</v>
      </c>
      <c r="G234" s="139" t="s">
        <v>266</v>
      </c>
      <c r="H234" s="140">
        <v>17</v>
      </c>
      <c r="I234" s="141"/>
      <c r="J234" s="141"/>
      <c r="K234" s="142"/>
      <c r="L234" s="25"/>
      <c r="M234" s="143" t="s">
        <v>1</v>
      </c>
      <c r="N234" s="144" t="s">
        <v>34</v>
      </c>
      <c r="O234" s="145">
        <v>0</v>
      </c>
      <c r="P234" s="145">
        <f t="shared" si="27"/>
        <v>0</v>
      </c>
      <c r="Q234" s="145">
        <v>0</v>
      </c>
      <c r="R234" s="145">
        <f t="shared" si="28"/>
        <v>0</v>
      </c>
      <c r="S234" s="145">
        <v>0</v>
      </c>
      <c r="T234" s="146">
        <f t="shared" si="29"/>
        <v>0</v>
      </c>
      <c r="AR234" s="147" t="s">
        <v>191</v>
      </c>
      <c r="AT234" s="147" t="s">
        <v>164</v>
      </c>
      <c r="AU234" s="147" t="s">
        <v>81</v>
      </c>
      <c r="AY234" s="13" t="s">
        <v>162</v>
      </c>
      <c r="BE234" s="148">
        <f t="shared" si="30"/>
        <v>0</v>
      </c>
      <c r="BF234" s="148">
        <f t="shared" si="31"/>
        <v>0</v>
      </c>
      <c r="BG234" s="148">
        <f t="shared" si="32"/>
        <v>0</v>
      </c>
      <c r="BH234" s="148">
        <f t="shared" si="33"/>
        <v>0</v>
      </c>
      <c r="BI234" s="148">
        <f t="shared" si="34"/>
        <v>0</v>
      </c>
      <c r="BJ234" s="13" t="s">
        <v>81</v>
      </c>
      <c r="BK234" s="148">
        <f t="shared" si="35"/>
        <v>0</v>
      </c>
      <c r="BL234" s="13" t="s">
        <v>191</v>
      </c>
      <c r="BM234" s="147" t="s">
        <v>694</v>
      </c>
    </row>
    <row r="235" spans="2:65" s="1" customFormat="1" ht="24.2" customHeight="1" x14ac:dyDescent="0.2">
      <c r="B235" s="135"/>
      <c r="C235" s="149" t="s">
        <v>688</v>
      </c>
      <c r="D235" s="149" t="s">
        <v>268</v>
      </c>
      <c r="E235" s="150" t="s">
        <v>3014</v>
      </c>
      <c r="F235" s="151" t="s">
        <v>3015</v>
      </c>
      <c r="G235" s="152" t="s">
        <v>266</v>
      </c>
      <c r="H235" s="153">
        <v>17</v>
      </c>
      <c r="I235" s="154"/>
      <c r="J235" s="154"/>
      <c r="K235" s="155"/>
      <c r="L235" s="156"/>
      <c r="M235" s="157" t="s">
        <v>1</v>
      </c>
      <c r="N235" s="158" t="s">
        <v>34</v>
      </c>
      <c r="O235" s="145">
        <v>0</v>
      </c>
      <c r="P235" s="145">
        <f t="shared" si="27"/>
        <v>0</v>
      </c>
      <c r="Q235" s="145">
        <v>0</v>
      </c>
      <c r="R235" s="145">
        <f t="shared" si="28"/>
        <v>0</v>
      </c>
      <c r="S235" s="145">
        <v>0</v>
      </c>
      <c r="T235" s="146">
        <f t="shared" si="29"/>
        <v>0</v>
      </c>
      <c r="AR235" s="147" t="s">
        <v>219</v>
      </c>
      <c r="AT235" s="147" t="s">
        <v>268</v>
      </c>
      <c r="AU235" s="147" t="s">
        <v>81</v>
      </c>
      <c r="AY235" s="13" t="s">
        <v>162</v>
      </c>
      <c r="BE235" s="148">
        <f t="shared" si="30"/>
        <v>0</v>
      </c>
      <c r="BF235" s="148">
        <f t="shared" si="31"/>
        <v>0</v>
      </c>
      <c r="BG235" s="148">
        <f t="shared" si="32"/>
        <v>0</v>
      </c>
      <c r="BH235" s="148">
        <f t="shared" si="33"/>
        <v>0</v>
      </c>
      <c r="BI235" s="148">
        <f t="shared" si="34"/>
        <v>0</v>
      </c>
      <c r="BJ235" s="13" t="s">
        <v>81</v>
      </c>
      <c r="BK235" s="148">
        <f t="shared" si="35"/>
        <v>0</v>
      </c>
      <c r="BL235" s="13" t="s">
        <v>191</v>
      </c>
      <c r="BM235" s="147" t="s">
        <v>698</v>
      </c>
    </row>
    <row r="236" spans="2:65" s="1" customFormat="1" ht="24.2" customHeight="1" x14ac:dyDescent="0.2">
      <c r="B236" s="135"/>
      <c r="C236" s="149" t="s">
        <v>332</v>
      </c>
      <c r="D236" s="149" t="s">
        <v>268</v>
      </c>
      <c r="E236" s="150" t="s">
        <v>3016</v>
      </c>
      <c r="F236" s="151" t="s">
        <v>3017</v>
      </c>
      <c r="G236" s="152" t="s">
        <v>266</v>
      </c>
      <c r="H236" s="153">
        <v>17</v>
      </c>
      <c r="I236" s="154"/>
      <c r="J236" s="154"/>
      <c r="K236" s="155"/>
      <c r="L236" s="156"/>
      <c r="M236" s="157" t="s">
        <v>1</v>
      </c>
      <c r="N236" s="158" t="s">
        <v>34</v>
      </c>
      <c r="O236" s="145">
        <v>0</v>
      </c>
      <c r="P236" s="145">
        <f t="shared" si="27"/>
        <v>0</v>
      </c>
      <c r="Q236" s="145">
        <v>0</v>
      </c>
      <c r="R236" s="145">
        <f t="shared" si="28"/>
        <v>0</v>
      </c>
      <c r="S236" s="145">
        <v>0</v>
      </c>
      <c r="T236" s="146">
        <f t="shared" si="29"/>
        <v>0</v>
      </c>
      <c r="AR236" s="147" t="s">
        <v>219</v>
      </c>
      <c r="AT236" s="147" t="s">
        <v>268</v>
      </c>
      <c r="AU236" s="147" t="s">
        <v>81</v>
      </c>
      <c r="AY236" s="13" t="s">
        <v>162</v>
      </c>
      <c r="BE236" s="148">
        <f t="shared" si="30"/>
        <v>0</v>
      </c>
      <c r="BF236" s="148">
        <f t="shared" si="31"/>
        <v>0</v>
      </c>
      <c r="BG236" s="148">
        <f t="shared" si="32"/>
        <v>0</v>
      </c>
      <c r="BH236" s="148">
        <f t="shared" si="33"/>
        <v>0</v>
      </c>
      <c r="BI236" s="148">
        <f t="shared" si="34"/>
        <v>0</v>
      </c>
      <c r="BJ236" s="13" t="s">
        <v>81</v>
      </c>
      <c r="BK236" s="148">
        <f t="shared" si="35"/>
        <v>0</v>
      </c>
      <c r="BL236" s="13" t="s">
        <v>191</v>
      </c>
      <c r="BM236" s="147" t="s">
        <v>701</v>
      </c>
    </row>
    <row r="237" spans="2:65" s="1" customFormat="1" ht="16.5" customHeight="1" x14ac:dyDescent="0.2">
      <c r="B237" s="135"/>
      <c r="C237" s="136" t="s">
        <v>695</v>
      </c>
      <c r="D237" s="136" t="s">
        <v>164</v>
      </c>
      <c r="E237" s="137" t="s">
        <v>3018</v>
      </c>
      <c r="F237" s="138" t="s">
        <v>3019</v>
      </c>
      <c r="G237" s="139" t="s">
        <v>266</v>
      </c>
      <c r="H237" s="140">
        <v>17</v>
      </c>
      <c r="I237" s="141"/>
      <c r="J237" s="141"/>
      <c r="K237" s="142"/>
      <c r="L237" s="25"/>
      <c r="M237" s="143" t="s">
        <v>1</v>
      </c>
      <c r="N237" s="144" t="s">
        <v>34</v>
      </c>
      <c r="O237" s="145">
        <v>0</v>
      </c>
      <c r="P237" s="145">
        <f t="shared" si="27"/>
        <v>0</v>
      </c>
      <c r="Q237" s="145">
        <v>0</v>
      </c>
      <c r="R237" s="145">
        <f t="shared" si="28"/>
        <v>0</v>
      </c>
      <c r="S237" s="145">
        <v>0</v>
      </c>
      <c r="T237" s="146">
        <f t="shared" si="29"/>
        <v>0</v>
      </c>
      <c r="AR237" s="147" t="s">
        <v>191</v>
      </c>
      <c r="AT237" s="147" t="s">
        <v>164</v>
      </c>
      <c r="AU237" s="147" t="s">
        <v>81</v>
      </c>
      <c r="AY237" s="13" t="s">
        <v>162</v>
      </c>
      <c r="BE237" s="148">
        <f t="shared" si="30"/>
        <v>0</v>
      </c>
      <c r="BF237" s="148">
        <f t="shared" si="31"/>
        <v>0</v>
      </c>
      <c r="BG237" s="148">
        <f t="shared" si="32"/>
        <v>0</v>
      </c>
      <c r="BH237" s="148">
        <f t="shared" si="33"/>
        <v>0</v>
      </c>
      <c r="BI237" s="148">
        <f t="shared" si="34"/>
        <v>0</v>
      </c>
      <c r="BJ237" s="13" t="s">
        <v>81</v>
      </c>
      <c r="BK237" s="148">
        <f t="shared" si="35"/>
        <v>0</v>
      </c>
      <c r="BL237" s="13" t="s">
        <v>191</v>
      </c>
      <c r="BM237" s="147" t="s">
        <v>705</v>
      </c>
    </row>
    <row r="238" spans="2:65" s="1" customFormat="1" ht="24.2" customHeight="1" x14ac:dyDescent="0.2">
      <c r="B238" s="135"/>
      <c r="C238" s="149" t="s">
        <v>337</v>
      </c>
      <c r="D238" s="149" t="s">
        <v>268</v>
      </c>
      <c r="E238" s="150" t="s">
        <v>3020</v>
      </c>
      <c r="F238" s="151" t="s">
        <v>3021</v>
      </c>
      <c r="G238" s="152" t="s">
        <v>266</v>
      </c>
      <c r="H238" s="153">
        <v>17</v>
      </c>
      <c r="I238" s="154"/>
      <c r="J238" s="154"/>
      <c r="K238" s="155"/>
      <c r="L238" s="156"/>
      <c r="M238" s="157" t="s">
        <v>1</v>
      </c>
      <c r="N238" s="158" t="s">
        <v>34</v>
      </c>
      <c r="O238" s="145">
        <v>0</v>
      </c>
      <c r="P238" s="145">
        <f t="shared" si="27"/>
        <v>0</v>
      </c>
      <c r="Q238" s="145">
        <v>0</v>
      </c>
      <c r="R238" s="145">
        <f t="shared" si="28"/>
        <v>0</v>
      </c>
      <c r="S238" s="145">
        <v>0</v>
      </c>
      <c r="T238" s="146">
        <f t="shared" si="29"/>
        <v>0</v>
      </c>
      <c r="AR238" s="147" t="s">
        <v>219</v>
      </c>
      <c r="AT238" s="147" t="s">
        <v>268</v>
      </c>
      <c r="AU238" s="147" t="s">
        <v>81</v>
      </c>
      <c r="AY238" s="13" t="s">
        <v>162</v>
      </c>
      <c r="BE238" s="148">
        <f t="shared" si="30"/>
        <v>0</v>
      </c>
      <c r="BF238" s="148">
        <f t="shared" si="31"/>
        <v>0</v>
      </c>
      <c r="BG238" s="148">
        <f t="shared" si="32"/>
        <v>0</v>
      </c>
      <c r="BH238" s="148">
        <f t="shared" si="33"/>
        <v>0</v>
      </c>
      <c r="BI238" s="148">
        <f t="shared" si="34"/>
        <v>0</v>
      </c>
      <c r="BJ238" s="13" t="s">
        <v>81</v>
      </c>
      <c r="BK238" s="148">
        <f t="shared" si="35"/>
        <v>0</v>
      </c>
      <c r="BL238" s="13" t="s">
        <v>191</v>
      </c>
      <c r="BM238" s="147" t="s">
        <v>708</v>
      </c>
    </row>
    <row r="239" spans="2:65" s="1" customFormat="1" ht="16.5" customHeight="1" x14ac:dyDescent="0.2">
      <c r="B239" s="135"/>
      <c r="C239" s="149" t="s">
        <v>702</v>
      </c>
      <c r="D239" s="149" t="s">
        <v>268</v>
      </c>
      <c r="E239" s="150" t="s">
        <v>3022</v>
      </c>
      <c r="F239" s="151" t="s">
        <v>3023</v>
      </c>
      <c r="G239" s="152" t="s">
        <v>266</v>
      </c>
      <c r="H239" s="153">
        <v>17</v>
      </c>
      <c r="I239" s="154"/>
      <c r="J239" s="154"/>
      <c r="K239" s="155"/>
      <c r="L239" s="156"/>
      <c r="M239" s="157" t="s">
        <v>1</v>
      </c>
      <c r="N239" s="158" t="s">
        <v>34</v>
      </c>
      <c r="O239" s="145">
        <v>0</v>
      </c>
      <c r="P239" s="145">
        <f t="shared" si="27"/>
        <v>0</v>
      </c>
      <c r="Q239" s="145">
        <v>0</v>
      </c>
      <c r="R239" s="145">
        <f t="shared" si="28"/>
        <v>0</v>
      </c>
      <c r="S239" s="145">
        <v>0</v>
      </c>
      <c r="T239" s="146">
        <f t="shared" si="29"/>
        <v>0</v>
      </c>
      <c r="AR239" s="147" t="s">
        <v>219</v>
      </c>
      <c r="AT239" s="147" t="s">
        <v>268</v>
      </c>
      <c r="AU239" s="147" t="s">
        <v>81</v>
      </c>
      <c r="AY239" s="13" t="s">
        <v>162</v>
      </c>
      <c r="BE239" s="148">
        <f t="shared" si="30"/>
        <v>0</v>
      </c>
      <c r="BF239" s="148">
        <f t="shared" si="31"/>
        <v>0</v>
      </c>
      <c r="BG239" s="148">
        <f t="shared" si="32"/>
        <v>0</v>
      </c>
      <c r="BH239" s="148">
        <f t="shared" si="33"/>
        <v>0</v>
      </c>
      <c r="BI239" s="148">
        <f t="shared" si="34"/>
        <v>0</v>
      </c>
      <c r="BJ239" s="13" t="s">
        <v>81</v>
      </c>
      <c r="BK239" s="148">
        <f t="shared" si="35"/>
        <v>0</v>
      </c>
      <c r="BL239" s="13" t="s">
        <v>191</v>
      </c>
      <c r="BM239" s="147" t="s">
        <v>712</v>
      </c>
    </row>
    <row r="240" spans="2:65" s="1" customFormat="1" ht="24.2" customHeight="1" x14ac:dyDescent="0.2">
      <c r="B240" s="135"/>
      <c r="C240" s="136" t="s">
        <v>342</v>
      </c>
      <c r="D240" s="136" t="s">
        <v>164</v>
      </c>
      <c r="E240" s="137" t="s">
        <v>3024</v>
      </c>
      <c r="F240" s="138" t="s">
        <v>3025</v>
      </c>
      <c r="G240" s="139" t="s">
        <v>1236</v>
      </c>
      <c r="H240" s="140">
        <v>21</v>
      </c>
      <c r="I240" s="141"/>
      <c r="J240" s="141"/>
      <c r="K240" s="142"/>
      <c r="L240" s="25"/>
      <c r="M240" s="143" t="s">
        <v>1</v>
      </c>
      <c r="N240" s="144" t="s">
        <v>34</v>
      </c>
      <c r="O240" s="145">
        <v>0</v>
      </c>
      <c r="P240" s="145">
        <f t="shared" si="27"/>
        <v>0</v>
      </c>
      <c r="Q240" s="145">
        <v>0</v>
      </c>
      <c r="R240" s="145">
        <f t="shared" si="28"/>
        <v>0</v>
      </c>
      <c r="S240" s="145">
        <v>0</v>
      </c>
      <c r="T240" s="146">
        <f t="shared" si="29"/>
        <v>0</v>
      </c>
      <c r="AR240" s="147" t="s">
        <v>191</v>
      </c>
      <c r="AT240" s="147" t="s">
        <v>164</v>
      </c>
      <c r="AU240" s="147" t="s">
        <v>81</v>
      </c>
      <c r="AY240" s="13" t="s">
        <v>162</v>
      </c>
      <c r="BE240" s="148">
        <f t="shared" si="30"/>
        <v>0</v>
      </c>
      <c r="BF240" s="148">
        <f t="shared" si="31"/>
        <v>0</v>
      </c>
      <c r="BG240" s="148">
        <f t="shared" si="32"/>
        <v>0</v>
      </c>
      <c r="BH240" s="148">
        <f t="shared" si="33"/>
        <v>0</v>
      </c>
      <c r="BI240" s="148">
        <f t="shared" si="34"/>
        <v>0</v>
      </c>
      <c r="BJ240" s="13" t="s">
        <v>81</v>
      </c>
      <c r="BK240" s="148">
        <f t="shared" si="35"/>
        <v>0</v>
      </c>
      <c r="BL240" s="13" t="s">
        <v>191</v>
      </c>
      <c r="BM240" s="147" t="s">
        <v>715</v>
      </c>
    </row>
    <row r="241" spans="2:65" s="1" customFormat="1" ht="24.2" customHeight="1" x14ac:dyDescent="0.2">
      <c r="B241" s="135"/>
      <c r="C241" s="136" t="s">
        <v>709</v>
      </c>
      <c r="D241" s="136" t="s">
        <v>164</v>
      </c>
      <c r="E241" s="137" t="s">
        <v>3026</v>
      </c>
      <c r="F241" s="138" t="s">
        <v>3027</v>
      </c>
      <c r="G241" s="139" t="s">
        <v>266</v>
      </c>
      <c r="H241" s="140">
        <v>21</v>
      </c>
      <c r="I241" s="141"/>
      <c r="J241" s="141"/>
      <c r="K241" s="142"/>
      <c r="L241" s="25"/>
      <c r="M241" s="143" t="s">
        <v>1</v>
      </c>
      <c r="N241" s="144" t="s">
        <v>34</v>
      </c>
      <c r="O241" s="145">
        <v>0</v>
      </c>
      <c r="P241" s="145">
        <f t="shared" si="27"/>
        <v>0</v>
      </c>
      <c r="Q241" s="145">
        <v>0</v>
      </c>
      <c r="R241" s="145">
        <f t="shared" si="28"/>
        <v>0</v>
      </c>
      <c r="S241" s="145">
        <v>0</v>
      </c>
      <c r="T241" s="146">
        <f t="shared" si="29"/>
        <v>0</v>
      </c>
      <c r="AR241" s="147" t="s">
        <v>191</v>
      </c>
      <c r="AT241" s="147" t="s">
        <v>164</v>
      </c>
      <c r="AU241" s="147" t="s">
        <v>81</v>
      </c>
      <c r="AY241" s="13" t="s">
        <v>162</v>
      </c>
      <c r="BE241" s="148">
        <f t="shared" si="30"/>
        <v>0</v>
      </c>
      <c r="BF241" s="148">
        <f t="shared" si="31"/>
        <v>0</v>
      </c>
      <c r="BG241" s="148">
        <f t="shared" si="32"/>
        <v>0</v>
      </c>
      <c r="BH241" s="148">
        <f t="shared" si="33"/>
        <v>0</v>
      </c>
      <c r="BI241" s="148">
        <f t="shared" si="34"/>
        <v>0</v>
      </c>
      <c r="BJ241" s="13" t="s">
        <v>81</v>
      </c>
      <c r="BK241" s="148">
        <f t="shared" si="35"/>
        <v>0</v>
      </c>
      <c r="BL241" s="13" t="s">
        <v>191</v>
      </c>
      <c r="BM241" s="147" t="s">
        <v>719</v>
      </c>
    </row>
    <row r="242" spans="2:65" s="1" customFormat="1" ht="16.5" customHeight="1" x14ac:dyDescent="0.2">
      <c r="B242" s="135"/>
      <c r="C242" s="149" t="s">
        <v>345</v>
      </c>
      <c r="D242" s="149" t="s">
        <v>268</v>
      </c>
      <c r="E242" s="150" t="s">
        <v>3028</v>
      </c>
      <c r="F242" s="151" t="s">
        <v>3029</v>
      </c>
      <c r="G242" s="152" t="s">
        <v>266</v>
      </c>
      <c r="H242" s="153">
        <v>21</v>
      </c>
      <c r="I242" s="154"/>
      <c r="J242" s="154"/>
      <c r="K242" s="155"/>
      <c r="L242" s="156"/>
      <c r="M242" s="157" t="s">
        <v>1</v>
      </c>
      <c r="N242" s="158" t="s">
        <v>34</v>
      </c>
      <c r="O242" s="145">
        <v>0</v>
      </c>
      <c r="P242" s="145">
        <f t="shared" si="27"/>
        <v>0</v>
      </c>
      <c r="Q242" s="145">
        <v>0</v>
      </c>
      <c r="R242" s="145">
        <f t="shared" si="28"/>
        <v>0</v>
      </c>
      <c r="S242" s="145">
        <v>0</v>
      </c>
      <c r="T242" s="146">
        <f t="shared" si="29"/>
        <v>0</v>
      </c>
      <c r="AR242" s="147" t="s">
        <v>219</v>
      </c>
      <c r="AT242" s="147" t="s">
        <v>268</v>
      </c>
      <c r="AU242" s="147" t="s">
        <v>81</v>
      </c>
      <c r="AY242" s="13" t="s">
        <v>162</v>
      </c>
      <c r="BE242" s="148">
        <f t="shared" si="30"/>
        <v>0</v>
      </c>
      <c r="BF242" s="148">
        <f t="shared" si="31"/>
        <v>0</v>
      </c>
      <c r="BG242" s="148">
        <f t="shared" si="32"/>
        <v>0</v>
      </c>
      <c r="BH242" s="148">
        <f t="shared" si="33"/>
        <v>0</v>
      </c>
      <c r="BI242" s="148">
        <f t="shared" si="34"/>
        <v>0</v>
      </c>
      <c r="BJ242" s="13" t="s">
        <v>81</v>
      </c>
      <c r="BK242" s="148">
        <f t="shared" si="35"/>
        <v>0</v>
      </c>
      <c r="BL242" s="13" t="s">
        <v>191</v>
      </c>
      <c r="BM242" s="147" t="s">
        <v>722</v>
      </c>
    </row>
    <row r="243" spans="2:65" s="1" customFormat="1" ht="33" customHeight="1" x14ac:dyDescent="0.2">
      <c r="B243" s="135"/>
      <c r="C243" s="136" t="s">
        <v>716</v>
      </c>
      <c r="D243" s="136" t="s">
        <v>164</v>
      </c>
      <c r="E243" s="137" t="s">
        <v>3030</v>
      </c>
      <c r="F243" s="138" t="s">
        <v>3031</v>
      </c>
      <c r="G243" s="139" t="s">
        <v>1236</v>
      </c>
      <c r="H243" s="140">
        <v>5</v>
      </c>
      <c r="I243" s="141"/>
      <c r="J243" s="141"/>
      <c r="K243" s="142"/>
      <c r="L243" s="25"/>
      <c r="M243" s="143" t="s">
        <v>1</v>
      </c>
      <c r="N243" s="144" t="s">
        <v>34</v>
      </c>
      <c r="O243" s="145">
        <v>0</v>
      </c>
      <c r="P243" s="145">
        <f t="shared" si="27"/>
        <v>0</v>
      </c>
      <c r="Q243" s="145">
        <v>0</v>
      </c>
      <c r="R243" s="145">
        <f t="shared" si="28"/>
        <v>0</v>
      </c>
      <c r="S243" s="145">
        <v>0</v>
      </c>
      <c r="T243" s="146">
        <f t="shared" si="29"/>
        <v>0</v>
      </c>
      <c r="AR243" s="147" t="s">
        <v>191</v>
      </c>
      <c r="AT243" s="147" t="s">
        <v>164</v>
      </c>
      <c r="AU243" s="147" t="s">
        <v>81</v>
      </c>
      <c r="AY243" s="13" t="s">
        <v>162</v>
      </c>
      <c r="BE243" s="148">
        <f t="shared" si="30"/>
        <v>0</v>
      </c>
      <c r="BF243" s="148">
        <f t="shared" si="31"/>
        <v>0</v>
      </c>
      <c r="BG243" s="148">
        <f t="shared" si="32"/>
        <v>0</v>
      </c>
      <c r="BH243" s="148">
        <f t="shared" si="33"/>
        <v>0</v>
      </c>
      <c r="BI243" s="148">
        <f t="shared" si="34"/>
        <v>0</v>
      </c>
      <c r="BJ243" s="13" t="s">
        <v>81</v>
      </c>
      <c r="BK243" s="148">
        <f t="shared" si="35"/>
        <v>0</v>
      </c>
      <c r="BL243" s="13" t="s">
        <v>191</v>
      </c>
      <c r="BM243" s="147" t="s">
        <v>725</v>
      </c>
    </row>
    <row r="244" spans="2:65" s="1" customFormat="1" ht="24.2" customHeight="1" x14ac:dyDescent="0.2">
      <c r="B244" s="135"/>
      <c r="C244" s="136" t="s">
        <v>351</v>
      </c>
      <c r="D244" s="136" t="s">
        <v>164</v>
      </c>
      <c r="E244" s="137" t="s">
        <v>3032</v>
      </c>
      <c r="F244" s="138" t="s">
        <v>3033</v>
      </c>
      <c r="G244" s="139" t="s">
        <v>266</v>
      </c>
      <c r="H244" s="140">
        <v>5</v>
      </c>
      <c r="I244" s="141"/>
      <c r="J244" s="141"/>
      <c r="K244" s="142"/>
      <c r="L244" s="25"/>
      <c r="M244" s="143" t="s">
        <v>1</v>
      </c>
      <c r="N244" s="144" t="s">
        <v>34</v>
      </c>
      <c r="O244" s="145">
        <v>0</v>
      </c>
      <c r="P244" s="145">
        <f t="shared" si="27"/>
        <v>0</v>
      </c>
      <c r="Q244" s="145">
        <v>0</v>
      </c>
      <c r="R244" s="145">
        <f t="shared" si="28"/>
        <v>0</v>
      </c>
      <c r="S244" s="145">
        <v>0</v>
      </c>
      <c r="T244" s="146">
        <f t="shared" si="29"/>
        <v>0</v>
      </c>
      <c r="AR244" s="147" t="s">
        <v>191</v>
      </c>
      <c r="AT244" s="147" t="s">
        <v>164</v>
      </c>
      <c r="AU244" s="147" t="s">
        <v>81</v>
      </c>
      <c r="AY244" s="13" t="s">
        <v>162</v>
      </c>
      <c r="BE244" s="148">
        <f t="shared" si="30"/>
        <v>0</v>
      </c>
      <c r="BF244" s="148">
        <f t="shared" si="31"/>
        <v>0</v>
      </c>
      <c r="BG244" s="148">
        <f t="shared" si="32"/>
        <v>0</v>
      </c>
      <c r="BH244" s="148">
        <f t="shared" si="33"/>
        <v>0</v>
      </c>
      <c r="BI244" s="148">
        <f t="shared" si="34"/>
        <v>0</v>
      </c>
      <c r="BJ244" s="13" t="s">
        <v>81</v>
      </c>
      <c r="BK244" s="148">
        <f t="shared" si="35"/>
        <v>0</v>
      </c>
      <c r="BL244" s="13" t="s">
        <v>191</v>
      </c>
      <c r="BM244" s="147" t="s">
        <v>1086</v>
      </c>
    </row>
    <row r="245" spans="2:65" s="1" customFormat="1" ht="16.5" customHeight="1" x14ac:dyDescent="0.2">
      <c r="B245" s="135"/>
      <c r="C245" s="149" t="s">
        <v>297</v>
      </c>
      <c r="D245" s="149" t="s">
        <v>268</v>
      </c>
      <c r="E245" s="150" t="s">
        <v>3034</v>
      </c>
      <c r="F245" s="151" t="s">
        <v>3035</v>
      </c>
      <c r="G245" s="152" t="s">
        <v>266</v>
      </c>
      <c r="H245" s="153">
        <v>5</v>
      </c>
      <c r="I245" s="154"/>
      <c r="J245" s="154"/>
      <c r="K245" s="155"/>
      <c r="L245" s="156"/>
      <c r="M245" s="157" t="s">
        <v>1</v>
      </c>
      <c r="N245" s="158" t="s">
        <v>34</v>
      </c>
      <c r="O245" s="145">
        <v>0</v>
      </c>
      <c r="P245" s="145">
        <f t="shared" si="27"/>
        <v>0</v>
      </c>
      <c r="Q245" s="145">
        <v>0</v>
      </c>
      <c r="R245" s="145">
        <f t="shared" si="28"/>
        <v>0</v>
      </c>
      <c r="S245" s="145">
        <v>0</v>
      </c>
      <c r="T245" s="146">
        <f t="shared" si="29"/>
        <v>0</v>
      </c>
      <c r="AR245" s="147" t="s">
        <v>219</v>
      </c>
      <c r="AT245" s="147" t="s">
        <v>268</v>
      </c>
      <c r="AU245" s="147" t="s">
        <v>81</v>
      </c>
      <c r="AY245" s="13" t="s">
        <v>162</v>
      </c>
      <c r="BE245" s="148">
        <f t="shared" si="30"/>
        <v>0</v>
      </c>
      <c r="BF245" s="148">
        <f t="shared" si="31"/>
        <v>0</v>
      </c>
      <c r="BG245" s="148">
        <f t="shared" si="32"/>
        <v>0</v>
      </c>
      <c r="BH245" s="148">
        <f t="shared" si="33"/>
        <v>0</v>
      </c>
      <c r="BI245" s="148">
        <f t="shared" si="34"/>
        <v>0</v>
      </c>
      <c r="BJ245" s="13" t="s">
        <v>81</v>
      </c>
      <c r="BK245" s="148">
        <f t="shared" si="35"/>
        <v>0</v>
      </c>
      <c r="BL245" s="13" t="s">
        <v>191</v>
      </c>
      <c r="BM245" s="147" t="s">
        <v>1089</v>
      </c>
    </row>
    <row r="246" spans="2:65" s="1" customFormat="1" ht="16.5" customHeight="1" x14ac:dyDescent="0.2">
      <c r="B246" s="135"/>
      <c r="C246" s="136" t="s">
        <v>354</v>
      </c>
      <c r="D246" s="136" t="s">
        <v>164</v>
      </c>
      <c r="E246" s="137" t="s">
        <v>3036</v>
      </c>
      <c r="F246" s="138" t="s">
        <v>3037</v>
      </c>
      <c r="G246" s="139" t="s">
        <v>1236</v>
      </c>
      <c r="H246" s="140">
        <v>1</v>
      </c>
      <c r="I246" s="141"/>
      <c r="J246" s="141"/>
      <c r="K246" s="142"/>
      <c r="L246" s="25"/>
      <c r="M246" s="143" t="s">
        <v>1</v>
      </c>
      <c r="N246" s="144" t="s">
        <v>34</v>
      </c>
      <c r="O246" s="145">
        <v>0</v>
      </c>
      <c r="P246" s="145">
        <f t="shared" si="27"/>
        <v>0</v>
      </c>
      <c r="Q246" s="145">
        <v>0</v>
      </c>
      <c r="R246" s="145">
        <f t="shared" si="28"/>
        <v>0</v>
      </c>
      <c r="S246" s="145">
        <v>0</v>
      </c>
      <c r="T246" s="146">
        <f t="shared" si="29"/>
        <v>0</v>
      </c>
      <c r="AR246" s="147" t="s">
        <v>191</v>
      </c>
      <c r="AT246" s="147" t="s">
        <v>164</v>
      </c>
      <c r="AU246" s="147" t="s">
        <v>81</v>
      </c>
      <c r="AY246" s="13" t="s">
        <v>162</v>
      </c>
      <c r="BE246" s="148">
        <f t="shared" si="30"/>
        <v>0</v>
      </c>
      <c r="BF246" s="148">
        <f t="shared" si="31"/>
        <v>0</v>
      </c>
      <c r="BG246" s="148">
        <f t="shared" si="32"/>
        <v>0</v>
      </c>
      <c r="BH246" s="148">
        <f t="shared" si="33"/>
        <v>0</v>
      </c>
      <c r="BI246" s="148">
        <f t="shared" si="34"/>
        <v>0</v>
      </c>
      <c r="BJ246" s="13" t="s">
        <v>81</v>
      </c>
      <c r="BK246" s="148">
        <f t="shared" si="35"/>
        <v>0</v>
      </c>
      <c r="BL246" s="13" t="s">
        <v>191</v>
      </c>
      <c r="BM246" s="147" t="s">
        <v>1092</v>
      </c>
    </row>
    <row r="247" spans="2:65" s="1" customFormat="1" ht="37.700000000000003" customHeight="1" x14ac:dyDescent="0.2">
      <c r="B247" s="135"/>
      <c r="C247" s="136" t="s">
        <v>1093</v>
      </c>
      <c r="D247" s="136" t="s">
        <v>164</v>
      </c>
      <c r="E247" s="137" t="s">
        <v>3038</v>
      </c>
      <c r="F247" s="138" t="s">
        <v>3039</v>
      </c>
      <c r="G247" s="139" t="s">
        <v>301</v>
      </c>
      <c r="H247" s="140">
        <v>1.81</v>
      </c>
      <c r="I247" s="141"/>
      <c r="J247" s="141"/>
      <c r="K247" s="142"/>
      <c r="L247" s="25"/>
      <c r="M247" s="143" t="s">
        <v>1</v>
      </c>
      <c r="N247" s="144" t="s">
        <v>34</v>
      </c>
      <c r="O247" s="145">
        <v>0</v>
      </c>
      <c r="P247" s="145">
        <f t="shared" si="27"/>
        <v>0</v>
      </c>
      <c r="Q247" s="145">
        <v>0</v>
      </c>
      <c r="R247" s="145">
        <f t="shared" si="28"/>
        <v>0</v>
      </c>
      <c r="S247" s="145">
        <v>0</v>
      </c>
      <c r="T247" s="146">
        <f t="shared" si="29"/>
        <v>0</v>
      </c>
      <c r="AR247" s="147" t="s">
        <v>191</v>
      </c>
      <c r="AT247" s="147" t="s">
        <v>164</v>
      </c>
      <c r="AU247" s="147" t="s">
        <v>81</v>
      </c>
      <c r="AY247" s="13" t="s">
        <v>162</v>
      </c>
      <c r="BE247" s="148">
        <f t="shared" si="30"/>
        <v>0</v>
      </c>
      <c r="BF247" s="148">
        <f t="shared" si="31"/>
        <v>0</v>
      </c>
      <c r="BG247" s="148">
        <f t="shared" si="32"/>
        <v>0</v>
      </c>
      <c r="BH247" s="148">
        <f t="shared" si="33"/>
        <v>0</v>
      </c>
      <c r="BI247" s="148">
        <f t="shared" si="34"/>
        <v>0</v>
      </c>
      <c r="BJ247" s="13" t="s">
        <v>81</v>
      </c>
      <c r="BK247" s="148">
        <f t="shared" si="35"/>
        <v>0</v>
      </c>
      <c r="BL247" s="13" t="s">
        <v>191</v>
      </c>
      <c r="BM247" s="147" t="s">
        <v>1097</v>
      </c>
    </row>
    <row r="248" spans="2:65" s="1" customFormat="1" ht="21.75" customHeight="1" x14ac:dyDescent="0.2">
      <c r="B248" s="135"/>
      <c r="C248" s="136" t="s">
        <v>358</v>
      </c>
      <c r="D248" s="136" t="s">
        <v>164</v>
      </c>
      <c r="E248" s="137" t="s">
        <v>3040</v>
      </c>
      <c r="F248" s="138" t="s">
        <v>3041</v>
      </c>
      <c r="G248" s="139" t="s">
        <v>266</v>
      </c>
      <c r="H248" s="140">
        <v>27</v>
      </c>
      <c r="I248" s="141"/>
      <c r="J248" s="141"/>
      <c r="K248" s="142"/>
      <c r="L248" s="25"/>
      <c r="M248" s="143" t="s">
        <v>1</v>
      </c>
      <c r="N248" s="144" t="s">
        <v>34</v>
      </c>
      <c r="O248" s="145">
        <v>0</v>
      </c>
      <c r="P248" s="145">
        <f t="shared" si="27"/>
        <v>0</v>
      </c>
      <c r="Q248" s="145">
        <v>0</v>
      </c>
      <c r="R248" s="145">
        <f t="shared" si="28"/>
        <v>0</v>
      </c>
      <c r="S248" s="145">
        <v>0</v>
      </c>
      <c r="T248" s="146">
        <f t="shared" si="29"/>
        <v>0</v>
      </c>
      <c r="AR248" s="147" t="s">
        <v>191</v>
      </c>
      <c r="AT248" s="147" t="s">
        <v>164</v>
      </c>
      <c r="AU248" s="147" t="s">
        <v>81</v>
      </c>
      <c r="AY248" s="13" t="s">
        <v>162</v>
      </c>
      <c r="BE248" s="148">
        <f t="shared" si="30"/>
        <v>0</v>
      </c>
      <c r="BF248" s="148">
        <f t="shared" si="31"/>
        <v>0</v>
      </c>
      <c r="BG248" s="148">
        <f t="shared" si="32"/>
        <v>0</v>
      </c>
      <c r="BH248" s="148">
        <f t="shared" si="33"/>
        <v>0</v>
      </c>
      <c r="BI248" s="148">
        <f t="shared" si="34"/>
        <v>0</v>
      </c>
      <c r="BJ248" s="13" t="s">
        <v>81</v>
      </c>
      <c r="BK248" s="148">
        <f t="shared" si="35"/>
        <v>0</v>
      </c>
      <c r="BL248" s="13" t="s">
        <v>191</v>
      </c>
      <c r="BM248" s="147" t="s">
        <v>1102</v>
      </c>
    </row>
    <row r="249" spans="2:65" s="1" customFormat="1" ht="16.5" customHeight="1" x14ac:dyDescent="0.2">
      <c r="B249" s="135"/>
      <c r="C249" s="149" t="s">
        <v>1103</v>
      </c>
      <c r="D249" s="149" t="s">
        <v>268</v>
      </c>
      <c r="E249" s="150" t="s">
        <v>3042</v>
      </c>
      <c r="F249" s="151" t="s">
        <v>3043</v>
      </c>
      <c r="G249" s="152" t="s">
        <v>266</v>
      </c>
      <c r="H249" s="153">
        <v>27</v>
      </c>
      <c r="I249" s="154"/>
      <c r="J249" s="154"/>
      <c r="K249" s="155"/>
      <c r="L249" s="156"/>
      <c r="M249" s="157" t="s">
        <v>1</v>
      </c>
      <c r="N249" s="158" t="s">
        <v>34</v>
      </c>
      <c r="O249" s="145">
        <v>0</v>
      </c>
      <c r="P249" s="145">
        <f t="shared" si="27"/>
        <v>0</v>
      </c>
      <c r="Q249" s="145">
        <v>0</v>
      </c>
      <c r="R249" s="145">
        <f t="shared" si="28"/>
        <v>0</v>
      </c>
      <c r="S249" s="145">
        <v>0</v>
      </c>
      <c r="T249" s="146">
        <f t="shared" si="29"/>
        <v>0</v>
      </c>
      <c r="AR249" s="147" t="s">
        <v>219</v>
      </c>
      <c r="AT249" s="147" t="s">
        <v>268</v>
      </c>
      <c r="AU249" s="147" t="s">
        <v>81</v>
      </c>
      <c r="AY249" s="13" t="s">
        <v>162</v>
      </c>
      <c r="BE249" s="148">
        <f t="shared" si="30"/>
        <v>0</v>
      </c>
      <c r="BF249" s="148">
        <f t="shared" si="31"/>
        <v>0</v>
      </c>
      <c r="BG249" s="148">
        <f t="shared" si="32"/>
        <v>0</v>
      </c>
      <c r="BH249" s="148">
        <f t="shared" si="33"/>
        <v>0</v>
      </c>
      <c r="BI249" s="148">
        <f t="shared" si="34"/>
        <v>0</v>
      </c>
      <c r="BJ249" s="13" t="s">
        <v>81</v>
      </c>
      <c r="BK249" s="148">
        <f t="shared" si="35"/>
        <v>0</v>
      </c>
      <c r="BL249" s="13" t="s">
        <v>191</v>
      </c>
      <c r="BM249" s="147" t="s">
        <v>1106</v>
      </c>
    </row>
    <row r="250" spans="2:65" s="1" customFormat="1" ht="16.5" customHeight="1" x14ac:dyDescent="0.2">
      <c r="B250" s="135"/>
      <c r="C250" s="136" t="s">
        <v>561</v>
      </c>
      <c r="D250" s="136" t="s">
        <v>164</v>
      </c>
      <c r="E250" s="137" t="s">
        <v>3044</v>
      </c>
      <c r="F250" s="138" t="s">
        <v>3045</v>
      </c>
      <c r="G250" s="139" t="s">
        <v>1236</v>
      </c>
      <c r="H250" s="140">
        <v>42</v>
      </c>
      <c r="I250" s="141"/>
      <c r="J250" s="141"/>
      <c r="K250" s="142"/>
      <c r="L250" s="25"/>
      <c r="M250" s="143" t="s">
        <v>1</v>
      </c>
      <c r="N250" s="144" t="s">
        <v>34</v>
      </c>
      <c r="O250" s="145">
        <v>0</v>
      </c>
      <c r="P250" s="145">
        <f t="shared" si="27"/>
        <v>0</v>
      </c>
      <c r="Q250" s="145">
        <v>0</v>
      </c>
      <c r="R250" s="145">
        <f t="shared" si="28"/>
        <v>0</v>
      </c>
      <c r="S250" s="145">
        <v>0</v>
      </c>
      <c r="T250" s="146">
        <f t="shared" si="29"/>
        <v>0</v>
      </c>
      <c r="AR250" s="147" t="s">
        <v>191</v>
      </c>
      <c r="AT250" s="147" t="s">
        <v>164</v>
      </c>
      <c r="AU250" s="147" t="s">
        <v>81</v>
      </c>
      <c r="AY250" s="13" t="s">
        <v>162</v>
      </c>
      <c r="BE250" s="148">
        <f t="shared" si="30"/>
        <v>0</v>
      </c>
      <c r="BF250" s="148">
        <f t="shared" si="31"/>
        <v>0</v>
      </c>
      <c r="BG250" s="148">
        <f t="shared" si="32"/>
        <v>0</v>
      </c>
      <c r="BH250" s="148">
        <f t="shared" si="33"/>
        <v>0</v>
      </c>
      <c r="BI250" s="148">
        <f t="shared" si="34"/>
        <v>0</v>
      </c>
      <c r="BJ250" s="13" t="s">
        <v>81</v>
      </c>
      <c r="BK250" s="148">
        <f t="shared" si="35"/>
        <v>0</v>
      </c>
      <c r="BL250" s="13" t="s">
        <v>191</v>
      </c>
      <c r="BM250" s="147" t="s">
        <v>1109</v>
      </c>
    </row>
    <row r="251" spans="2:65" s="1" customFormat="1" ht="24.2" customHeight="1" x14ac:dyDescent="0.2">
      <c r="B251" s="135"/>
      <c r="C251" s="149" t="s">
        <v>1110</v>
      </c>
      <c r="D251" s="149" t="s">
        <v>268</v>
      </c>
      <c r="E251" s="150" t="s">
        <v>3046</v>
      </c>
      <c r="F251" s="151" t="s">
        <v>3047</v>
      </c>
      <c r="G251" s="152" t="s">
        <v>266</v>
      </c>
      <c r="H251" s="153">
        <v>42</v>
      </c>
      <c r="I251" s="154"/>
      <c r="J251" s="154"/>
      <c r="K251" s="155"/>
      <c r="L251" s="156"/>
      <c r="M251" s="157" t="s">
        <v>1</v>
      </c>
      <c r="N251" s="158" t="s">
        <v>34</v>
      </c>
      <c r="O251" s="145">
        <v>0</v>
      </c>
      <c r="P251" s="145">
        <f t="shared" si="27"/>
        <v>0</v>
      </c>
      <c r="Q251" s="145">
        <v>0</v>
      </c>
      <c r="R251" s="145">
        <f t="shared" si="28"/>
        <v>0</v>
      </c>
      <c r="S251" s="145">
        <v>0</v>
      </c>
      <c r="T251" s="146">
        <f t="shared" si="29"/>
        <v>0</v>
      </c>
      <c r="AR251" s="147" t="s">
        <v>219</v>
      </c>
      <c r="AT251" s="147" t="s">
        <v>268</v>
      </c>
      <c r="AU251" s="147" t="s">
        <v>81</v>
      </c>
      <c r="AY251" s="13" t="s">
        <v>162</v>
      </c>
      <c r="BE251" s="148">
        <f t="shared" si="30"/>
        <v>0</v>
      </c>
      <c r="BF251" s="148">
        <f t="shared" si="31"/>
        <v>0</v>
      </c>
      <c r="BG251" s="148">
        <f t="shared" si="32"/>
        <v>0</v>
      </c>
      <c r="BH251" s="148">
        <f t="shared" si="33"/>
        <v>0</v>
      </c>
      <c r="BI251" s="148">
        <f t="shared" si="34"/>
        <v>0</v>
      </c>
      <c r="BJ251" s="13" t="s">
        <v>81</v>
      </c>
      <c r="BK251" s="148">
        <f t="shared" si="35"/>
        <v>0</v>
      </c>
      <c r="BL251" s="13" t="s">
        <v>191</v>
      </c>
      <c r="BM251" s="147" t="s">
        <v>1113</v>
      </c>
    </row>
    <row r="252" spans="2:65" s="1" customFormat="1" ht="21.75" customHeight="1" x14ac:dyDescent="0.2">
      <c r="B252" s="135"/>
      <c r="C252" s="136" t="s">
        <v>565</v>
      </c>
      <c r="D252" s="136" t="s">
        <v>164</v>
      </c>
      <c r="E252" s="137" t="s">
        <v>3048</v>
      </c>
      <c r="F252" s="138" t="s">
        <v>3049</v>
      </c>
      <c r="G252" s="139" t="s">
        <v>1236</v>
      </c>
      <c r="H252" s="140">
        <v>21</v>
      </c>
      <c r="I252" s="141"/>
      <c r="J252" s="141"/>
      <c r="K252" s="142"/>
      <c r="L252" s="25"/>
      <c r="M252" s="143" t="s">
        <v>1</v>
      </c>
      <c r="N252" s="144" t="s">
        <v>34</v>
      </c>
      <c r="O252" s="145">
        <v>0</v>
      </c>
      <c r="P252" s="145">
        <f t="shared" si="27"/>
        <v>0</v>
      </c>
      <c r="Q252" s="145">
        <v>0</v>
      </c>
      <c r="R252" s="145">
        <f t="shared" si="28"/>
        <v>0</v>
      </c>
      <c r="S252" s="145">
        <v>0</v>
      </c>
      <c r="T252" s="146">
        <f t="shared" si="29"/>
        <v>0</v>
      </c>
      <c r="AR252" s="147" t="s">
        <v>191</v>
      </c>
      <c r="AT252" s="147" t="s">
        <v>164</v>
      </c>
      <c r="AU252" s="147" t="s">
        <v>81</v>
      </c>
      <c r="AY252" s="13" t="s">
        <v>162</v>
      </c>
      <c r="BE252" s="148">
        <f t="shared" si="30"/>
        <v>0</v>
      </c>
      <c r="BF252" s="148">
        <f t="shared" si="31"/>
        <v>0</v>
      </c>
      <c r="BG252" s="148">
        <f t="shared" si="32"/>
        <v>0</v>
      </c>
      <c r="BH252" s="148">
        <f t="shared" si="33"/>
        <v>0</v>
      </c>
      <c r="BI252" s="148">
        <f t="shared" si="34"/>
        <v>0</v>
      </c>
      <c r="BJ252" s="13" t="s">
        <v>81</v>
      </c>
      <c r="BK252" s="148">
        <f t="shared" si="35"/>
        <v>0</v>
      </c>
      <c r="BL252" s="13" t="s">
        <v>191</v>
      </c>
      <c r="BM252" s="147" t="s">
        <v>1118</v>
      </c>
    </row>
    <row r="253" spans="2:65" s="1" customFormat="1" ht="16.5" customHeight="1" x14ac:dyDescent="0.2">
      <c r="B253" s="135"/>
      <c r="C253" s="136" t="s">
        <v>1119</v>
      </c>
      <c r="D253" s="136" t="s">
        <v>164</v>
      </c>
      <c r="E253" s="137" t="s">
        <v>3050</v>
      </c>
      <c r="F253" s="138" t="s">
        <v>3051</v>
      </c>
      <c r="G253" s="139" t="s">
        <v>1236</v>
      </c>
      <c r="H253" s="140">
        <v>5</v>
      </c>
      <c r="I253" s="141"/>
      <c r="J253" s="141"/>
      <c r="K253" s="142"/>
      <c r="L253" s="25"/>
      <c r="M253" s="143" t="s">
        <v>1</v>
      </c>
      <c r="N253" s="144" t="s">
        <v>34</v>
      </c>
      <c r="O253" s="145">
        <v>0</v>
      </c>
      <c r="P253" s="145">
        <f t="shared" si="27"/>
        <v>0</v>
      </c>
      <c r="Q253" s="145">
        <v>0</v>
      </c>
      <c r="R253" s="145">
        <f t="shared" si="28"/>
        <v>0</v>
      </c>
      <c r="S253" s="145">
        <v>0</v>
      </c>
      <c r="T253" s="146">
        <f t="shared" si="29"/>
        <v>0</v>
      </c>
      <c r="AR253" s="147" t="s">
        <v>191</v>
      </c>
      <c r="AT253" s="147" t="s">
        <v>164</v>
      </c>
      <c r="AU253" s="147" t="s">
        <v>81</v>
      </c>
      <c r="AY253" s="13" t="s">
        <v>162</v>
      </c>
      <c r="BE253" s="148">
        <f t="shared" si="30"/>
        <v>0</v>
      </c>
      <c r="BF253" s="148">
        <f t="shared" si="31"/>
        <v>0</v>
      </c>
      <c r="BG253" s="148">
        <f t="shared" si="32"/>
        <v>0</v>
      </c>
      <c r="BH253" s="148">
        <f t="shared" si="33"/>
        <v>0</v>
      </c>
      <c r="BI253" s="148">
        <f t="shared" si="34"/>
        <v>0</v>
      </c>
      <c r="BJ253" s="13" t="s">
        <v>81</v>
      </c>
      <c r="BK253" s="148">
        <f t="shared" si="35"/>
        <v>0</v>
      </c>
      <c r="BL253" s="13" t="s">
        <v>191</v>
      </c>
      <c r="BM253" s="147" t="s">
        <v>1122</v>
      </c>
    </row>
    <row r="254" spans="2:65" s="1" customFormat="1" ht="33" customHeight="1" x14ac:dyDescent="0.2">
      <c r="B254" s="135"/>
      <c r="C254" s="136" t="s">
        <v>568</v>
      </c>
      <c r="D254" s="136" t="s">
        <v>164</v>
      </c>
      <c r="E254" s="137" t="s">
        <v>3052</v>
      </c>
      <c r="F254" s="138" t="s">
        <v>3053</v>
      </c>
      <c r="G254" s="139" t="s">
        <v>266</v>
      </c>
      <c r="H254" s="140">
        <v>21</v>
      </c>
      <c r="I254" s="141"/>
      <c r="J254" s="141"/>
      <c r="K254" s="142"/>
      <c r="L254" s="25"/>
      <c r="M254" s="143" t="s">
        <v>1</v>
      </c>
      <c r="N254" s="144" t="s">
        <v>34</v>
      </c>
      <c r="O254" s="145">
        <v>0</v>
      </c>
      <c r="P254" s="145">
        <f t="shared" si="27"/>
        <v>0</v>
      </c>
      <c r="Q254" s="145">
        <v>0</v>
      </c>
      <c r="R254" s="145">
        <f t="shared" si="28"/>
        <v>0</v>
      </c>
      <c r="S254" s="145">
        <v>0</v>
      </c>
      <c r="T254" s="146">
        <f t="shared" si="29"/>
        <v>0</v>
      </c>
      <c r="AR254" s="147" t="s">
        <v>191</v>
      </c>
      <c r="AT254" s="147" t="s">
        <v>164</v>
      </c>
      <c r="AU254" s="147" t="s">
        <v>81</v>
      </c>
      <c r="AY254" s="13" t="s">
        <v>162</v>
      </c>
      <c r="BE254" s="148">
        <f t="shared" si="30"/>
        <v>0</v>
      </c>
      <c r="BF254" s="148">
        <f t="shared" si="31"/>
        <v>0</v>
      </c>
      <c r="BG254" s="148">
        <f t="shared" si="32"/>
        <v>0</v>
      </c>
      <c r="BH254" s="148">
        <f t="shared" si="33"/>
        <v>0</v>
      </c>
      <c r="BI254" s="148">
        <f t="shared" si="34"/>
        <v>0</v>
      </c>
      <c r="BJ254" s="13" t="s">
        <v>81</v>
      </c>
      <c r="BK254" s="148">
        <f t="shared" si="35"/>
        <v>0</v>
      </c>
      <c r="BL254" s="13" t="s">
        <v>191</v>
      </c>
      <c r="BM254" s="147" t="s">
        <v>1128</v>
      </c>
    </row>
    <row r="255" spans="2:65" s="1" customFormat="1" ht="16.5" customHeight="1" x14ac:dyDescent="0.2">
      <c r="B255" s="135"/>
      <c r="C255" s="149" t="s">
        <v>1129</v>
      </c>
      <c r="D255" s="149" t="s">
        <v>268</v>
      </c>
      <c r="E255" s="150" t="s">
        <v>3054</v>
      </c>
      <c r="F255" s="151" t="s">
        <v>3055</v>
      </c>
      <c r="G255" s="152" t="s">
        <v>266</v>
      </c>
      <c r="H255" s="153">
        <v>21</v>
      </c>
      <c r="I255" s="154"/>
      <c r="J255" s="154"/>
      <c r="K255" s="155"/>
      <c r="L255" s="156"/>
      <c r="M255" s="157" t="s">
        <v>1</v>
      </c>
      <c r="N255" s="158" t="s">
        <v>34</v>
      </c>
      <c r="O255" s="145">
        <v>0</v>
      </c>
      <c r="P255" s="145">
        <f t="shared" si="27"/>
        <v>0</v>
      </c>
      <c r="Q255" s="145">
        <v>0</v>
      </c>
      <c r="R255" s="145">
        <f t="shared" si="28"/>
        <v>0</v>
      </c>
      <c r="S255" s="145">
        <v>0</v>
      </c>
      <c r="T255" s="146">
        <f t="shared" si="29"/>
        <v>0</v>
      </c>
      <c r="AR255" s="147" t="s">
        <v>219</v>
      </c>
      <c r="AT255" s="147" t="s">
        <v>268</v>
      </c>
      <c r="AU255" s="147" t="s">
        <v>81</v>
      </c>
      <c r="AY255" s="13" t="s">
        <v>162</v>
      </c>
      <c r="BE255" s="148">
        <f t="shared" si="30"/>
        <v>0</v>
      </c>
      <c r="BF255" s="148">
        <f t="shared" si="31"/>
        <v>0</v>
      </c>
      <c r="BG255" s="148">
        <f t="shared" si="32"/>
        <v>0</v>
      </c>
      <c r="BH255" s="148">
        <f t="shared" si="33"/>
        <v>0</v>
      </c>
      <c r="BI255" s="148">
        <f t="shared" si="34"/>
        <v>0</v>
      </c>
      <c r="BJ255" s="13" t="s">
        <v>81</v>
      </c>
      <c r="BK255" s="148">
        <f t="shared" si="35"/>
        <v>0</v>
      </c>
      <c r="BL255" s="13" t="s">
        <v>191</v>
      </c>
      <c r="BM255" s="147" t="s">
        <v>1133</v>
      </c>
    </row>
    <row r="256" spans="2:65" s="1" customFormat="1" ht="24.2" customHeight="1" x14ac:dyDescent="0.2">
      <c r="B256" s="135"/>
      <c r="C256" s="136" t="s">
        <v>572</v>
      </c>
      <c r="D256" s="136" t="s">
        <v>164</v>
      </c>
      <c r="E256" s="137" t="s">
        <v>3056</v>
      </c>
      <c r="F256" s="138" t="s">
        <v>3057</v>
      </c>
      <c r="G256" s="139" t="s">
        <v>266</v>
      </c>
      <c r="H256" s="140">
        <v>5</v>
      </c>
      <c r="I256" s="141"/>
      <c r="J256" s="141"/>
      <c r="K256" s="142"/>
      <c r="L256" s="25"/>
      <c r="M256" s="143" t="s">
        <v>1</v>
      </c>
      <c r="N256" s="144" t="s">
        <v>34</v>
      </c>
      <c r="O256" s="145">
        <v>0</v>
      </c>
      <c r="P256" s="145">
        <f t="shared" si="27"/>
        <v>0</v>
      </c>
      <c r="Q256" s="145">
        <v>0</v>
      </c>
      <c r="R256" s="145">
        <f t="shared" si="28"/>
        <v>0</v>
      </c>
      <c r="S256" s="145">
        <v>0</v>
      </c>
      <c r="T256" s="146">
        <f t="shared" si="29"/>
        <v>0</v>
      </c>
      <c r="AR256" s="147" t="s">
        <v>191</v>
      </c>
      <c r="AT256" s="147" t="s">
        <v>164</v>
      </c>
      <c r="AU256" s="147" t="s">
        <v>81</v>
      </c>
      <c r="AY256" s="13" t="s">
        <v>162</v>
      </c>
      <c r="BE256" s="148">
        <f t="shared" si="30"/>
        <v>0</v>
      </c>
      <c r="BF256" s="148">
        <f t="shared" si="31"/>
        <v>0</v>
      </c>
      <c r="BG256" s="148">
        <f t="shared" si="32"/>
        <v>0</v>
      </c>
      <c r="BH256" s="148">
        <f t="shared" si="33"/>
        <v>0</v>
      </c>
      <c r="BI256" s="148">
        <f t="shared" si="34"/>
        <v>0</v>
      </c>
      <c r="BJ256" s="13" t="s">
        <v>81</v>
      </c>
      <c r="BK256" s="148">
        <f t="shared" si="35"/>
        <v>0</v>
      </c>
      <c r="BL256" s="13" t="s">
        <v>191</v>
      </c>
      <c r="BM256" s="147" t="s">
        <v>1136</v>
      </c>
    </row>
    <row r="257" spans="2:65" s="1" customFormat="1" ht="16.5" customHeight="1" x14ac:dyDescent="0.2">
      <c r="B257" s="135"/>
      <c r="C257" s="149" t="s">
        <v>1137</v>
      </c>
      <c r="D257" s="149" t="s">
        <v>268</v>
      </c>
      <c r="E257" s="150" t="s">
        <v>3058</v>
      </c>
      <c r="F257" s="151" t="s">
        <v>3059</v>
      </c>
      <c r="G257" s="152" t="s">
        <v>266</v>
      </c>
      <c r="H257" s="153">
        <v>5</v>
      </c>
      <c r="I257" s="154"/>
      <c r="J257" s="154"/>
      <c r="K257" s="155"/>
      <c r="L257" s="156"/>
      <c r="M257" s="157" t="s">
        <v>1</v>
      </c>
      <c r="N257" s="158" t="s">
        <v>34</v>
      </c>
      <c r="O257" s="145">
        <v>0</v>
      </c>
      <c r="P257" s="145">
        <f t="shared" si="27"/>
        <v>0</v>
      </c>
      <c r="Q257" s="145">
        <v>0</v>
      </c>
      <c r="R257" s="145">
        <f t="shared" si="28"/>
        <v>0</v>
      </c>
      <c r="S257" s="145">
        <v>0</v>
      </c>
      <c r="T257" s="146">
        <f t="shared" si="29"/>
        <v>0</v>
      </c>
      <c r="AR257" s="147" t="s">
        <v>219</v>
      </c>
      <c r="AT257" s="147" t="s">
        <v>268</v>
      </c>
      <c r="AU257" s="147" t="s">
        <v>81</v>
      </c>
      <c r="AY257" s="13" t="s">
        <v>162</v>
      </c>
      <c r="BE257" s="148">
        <f t="shared" si="30"/>
        <v>0</v>
      </c>
      <c r="BF257" s="148">
        <f t="shared" si="31"/>
        <v>0</v>
      </c>
      <c r="BG257" s="148">
        <f t="shared" si="32"/>
        <v>0</v>
      </c>
      <c r="BH257" s="148">
        <f t="shared" si="33"/>
        <v>0</v>
      </c>
      <c r="BI257" s="148">
        <f t="shared" si="34"/>
        <v>0</v>
      </c>
      <c r="BJ257" s="13" t="s">
        <v>81</v>
      </c>
      <c r="BK257" s="148">
        <f t="shared" si="35"/>
        <v>0</v>
      </c>
      <c r="BL257" s="13" t="s">
        <v>191</v>
      </c>
      <c r="BM257" s="147" t="s">
        <v>1139</v>
      </c>
    </row>
    <row r="258" spans="2:65" s="1" customFormat="1" ht="24.2" customHeight="1" x14ac:dyDescent="0.2">
      <c r="B258" s="135"/>
      <c r="C258" s="136" t="s">
        <v>575</v>
      </c>
      <c r="D258" s="136" t="s">
        <v>164</v>
      </c>
      <c r="E258" s="137" t="s">
        <v>3060</v>
      </c>
      <c r="F258" s="138" t="s">
        <v>3061</v>
      </c>
      <c r="G258" s="139" t="s">
        <v>266</v>
      </c>
      <c r="H258" s="140">
        <v>2</v>
      </c>
      <c r="I258" s="141"/>
      <c r="J258" s="141"/>
      <c r="K258" s="142"/>
      <c r="L258" s="25"/>
      <c r="M258" s="143" t="s">
        <v>1</v>
      </c>
      <c r="N258" s="144" t="s">
        <v>34</v>
      </c>
      <c r="O258" s="145">
        <v>0</v>
      </c>
      <c r="P258" s="145">
        <f t="shared" si="27"/>
        <v>0</v>
      </c>
      <c r="Q258" s="145">
        <v>0</v>
      </c>
      <c r="R258" s="145">
        <f t="shared" si="28"/>
        <v>0</v>
      </c>
      <c r="S258" s="145">
        <v>0</v>
      </c>
      <c r="T258" s="146">
        <f t="shared" si="29"/>
        <v>0</v>
      </c>
      <c r="AR258" s="147" t="s">
        <v>191</v>
      </c>
      <c r="AT258" s="147" t="s">
        <v>164</v>
      </c>
      <c r="AU258" s="147" t="s">
        <v>81</v>
      </c>
      <c r="AY258" s="13" t="s">
        <v>162</v>
      </c>
      <c r="BE258" s="148">
        <f t="shared" si="30"/>
        <v>0</v>
      </c>
      <c r="BF258" s="148">
        <f t="shared" si="31"/>
        <v>0</v>
      </c>
      <c r="BG258" s="148">
        <f t="shared" si="32"/>
        <v>0</v>
      </c>
      <c r="BH258" s="148">
        <f t="shared" si="33"/>
        <v>0</v>
      </c>
      <c r="BI258" s="148">
        <f t="shared" si="34"/>
        <v>0</v>
      </c>
      <c r="BJ258" s="13" t="s">
        <v>81</v>
      </c>
      <c r="BK258" s="148">
        <f t="shared" si="35"/>
        <v>0</v>
      </c>
      <c r="BL258" s="13" t="s">
        <v>191</v>
      </c>
      <c r="BM258" s="147" t="s">
        <v>1500</v>
      </c>
    </row>
    <row r="259" spans="2:65" s="1" customFormat="1" ht="21.75" customHeight="1" x14ac:dyDescent="0.2">
      <c r="B259" s="135"/>
      <c r="C259" s="136" t="s">
        <v>1501</v>
      </c>
      <c r="D259" s="136" t="s">
        <v>164</v>
      </c>
      <c r="E259" s="137" t="s">
        <v>3062</v>
      </c>
      <c r="F259" s="138" t="s">
        <v>3063</v>
      </c>
      <c r="G259" s="139" t="s">
        <v>266</v>
      </c>
      <c r="H259" s="140">
        <v>2</v>
      </c>
      <c r="I259" s="141"/>
      <c r="J259" s="141"/>
      <c r="K259" s="142"/>
      <c r="L259" s="25"/>
      <c r="M259" s="143" t="s">
        <v>1</v>
      </c>
      <c r="N259" s="144" t="s">
        <v>34</v>
      </c>
      <c r="O259" s="145">
        <v>0</v>
      </c>
      <c r="P259" s="145">
        <f t="shared" si="27"/>
        <v>0</v>
      </c>
      <c r="Q259" s="145">
        <v>0</v>
      </c>
      <c r="R259" s="145">
        <f t="shared" si="28"/>
        <v>0</v>
      </c>
      <c r="S259" s="145">
        <v>0</v>
      </c>
      <c r="T259" s="146">
        <f t="shared" si="29"/>
        <v>0</v>
      </c>
      <c r="AR259" s="147" t="s">
        <v>191</v>
      </c>
      <c r="AT259" s="147" t="s">
        <v>164</v>
      </c>
      <c r="AU259" s="147" t="s">
        <v>81</v>
      </c>
      <c r="AY259" s="13" t="s">
        <v>162</v>
      </c>
      <c r="BE259" s="148">
        <f t="shared" si="30"/>
        <v>0</v>
      </c>
      <c r="BF259" s="148">
        <f t="shared" si="31"/>
        <v>0</v>
      </c>
      <c r="BG259" s="148">
        <f t="shared" si="32"/>
        <v>0</v>
      </c>
      <c r="BH259" s="148">
        <f t="shared" si="33"/>
        <v>0</v>
      </c>
      <c r="BI259" s="148">
        <f t="shared" si="34"/>
        <v>0</v>
      </c>
      <c r="BJ259" s="13" t="s">
        <v>81</v>
      </c>
      <c r="BK259" s="148">
        <f t="shared" si="35"/>
        <v>0</v>
      </c>
      <c r="BL259" s="13" t="s">
        <v>191</v>
      </c>
      <c r="BM259" s="147" t="s">
        <v>1504</v>
      </c>
    </row>
    <row r="260" spans="2:65" s="1" customFormat="1" ht="24.2" customHeight="1" x14ac:dyDescent="0.2">
      <c r="B260" s="135"/>
      <c r="C260" s="149" t="s">
        <v>579</v>
      </c>
      <c r="D260" s="149" t="s">
        <v>268</v>
      </c>
      <c r="E260" s="150" t="s">
        <v>3064</v>
      </c>
      <c r="F260" s="151" t="s">
        <v>3065</v>
      </c>
      <c r="G260" s="152" t="s">
        <v>266</v>
      </c>
      <c r="H260" s="153">
        <v>2</v>
      </c>
      <c r="I260" s="154"/>
      <c r="J260" s="154"/>
      <c r="K260" s="155"/>
      <c r="L260" s="156"/>
      <c r="M260" s="157" t="s">
        <v>1</v>
      </c>
      <c r="N260" s="158" t="s">
        <v>34</v>
      </c>
      <c r="O260" s="145">
        <v>0</v>
      </c>
      <c r="P260" s="145">
        <f t="shared" si="27"/>
        <v>0</v>
      </c>
      <c r="Q260" s="145">
        <v>0</v>
      </c>
      <c r="R260" s="145">
        <f t="shared" si="28"/>
        <v>0</v>
      </c>
      <c r="S260" s="145">
        <v>0</v>
      </c>
      <c r="T260" s="146">
        <f t="shared" si="29"/>
        <v>0</v>
      </c>
      <c r="AR260" s="147" t="s">
        <v>219</v>
      </c>
      <c r="AT260" s="147" t="s">
        <v>268</v>
      </c>
      <c r="AU260" s="147" t="s">
        <v>81</v>
      </c>
      <c r="AY260" s="13" t="s">
        <v>162</v>
      </c>
      <c r="BE260" s="148">
        <f t="shared" si="30"/>
        <v>0</v>
      </c>
      <c r="BF260" s="148">
        <f t="shared" si="31"/>
        <v>0</v>
      </c>
      <c r="BG260" s="148">
        <f t="shared" si="32"/>
        <v>0</v>
      </c>
      <c r="BH260" s="148">
        <f t="shared" si="33"/>
        <v>0</v>
      </c>
      <c r="BI260" s="148">
        <f t="shared" si="34"/>
        <v>0</v>
      </c>
      <c r="BJ260" s="13" t="s">
        <v>81</v>
      </c>
      <c r="BK260" s="148">
        <f t="shared" si="35"/>
        <v>0</v>
      </c>
      <c r="BL260" s="13" t="s">
        <v>191</v>
      </c>
      <c r="BM260" s="147" t="s">
        <v>1507</v>
      </c>
    </row>
    <row r="261" spans="2:65" s="1" customFormat="1" ht="24.2" customHeight="1" x14ac:dyDescent="0.2">
      <c r="B261" s="135"/>
      <c r="C261" s="136" t="s">
        <v>1508</v>
      </c>
      <c r="D261" s="136" t="s">
        <v>164</v>
      </c>
      <c r="E261" s="137" t="s">
        <v>3066</v>
      </c>
      <c r="F261" s="138" t="s">
        <v>3067</v>
      </c>
      <c r="G261" s="139" t="s">
        <v>266</v>
      </c>
      <c r="H261" s="140">
        <v>21</v>
      </c>
      <c r="I261" s="141"/>
      <c r="J261" s="141"/>
      <c r="K261" s="142"/>
      <c r="L261" s="25"/>
      <c r="M261" s="143" t="s">
        <v>1</v>
      </c>
      <c r="N261" s="144" t="s">
        <v>34</v>
      </c>
      <c r="O261" s="145">
        <v>0</v>
      </c>
      <c r="P261" s="145">
        <f t="shared" si="27"/>
        <v>0</v>
      </c>
      <c r="Q261" s="145">
        <v>0</v>
      </c>
      <c r="R261" s="145">
        <f t="shared" si="28"/>
        <v>0</v>
      </c>
      <c r="S261" s="145">
        <v>0</v>
      </c>
      <c r="T261" s="146">
        <f t="shared" si="29"/>
        <v>0</v>
      </c>
      <c r="AR261" s="147" t="s">
        <v>191</v>
      </c>
      <c r="AT261" s="147" t="s">
        <v>164</v>
      </c>
      <c r="AU261" s="147" t="s">
        <v>81</v>
      </c>
      <c r="AY261" s="13" t="s">
        <v>162</v>
      </c>
      <c r="BE261" s="148">
        <f t="shared" si="30"/>
        <v>0</v>
      </c>
      <c r="BF261" s="148">
        <f t="shared" si="31"/>
        <v>0</v>
      </c>
      <c r="BG261" s="148">
        <f t="shared" si="32"/>
        <v>0</v>
      </c>
      <c r="BH261" s="148">
        <f t="shared" si="33"/>
        <v>0</v>
      </c>
      <c r="BI261" s="148">
        <f t="shared" si="34"/>
        <v>0</v>
      </c>
      <c r="BJ261" s="13" t="s">
        <v>81</v>
      </c>
      <c r="BK261" s="148">
        <f t="shared" si="35"/>
        <v>0</v>
      </c>
      <c r="BL261" s="13" t="s">
        <v>191</v>
      </c>
      <c r="BM261" s="147" t="s">
        <v>1511</v>
      </c>
    </row>
    <row r="262" spans="2:65" s="1" customFormat="1" ht="16.5" customHeight="1" x14ac:dyDescent="0.2">
      <c r="B262" s="135"/>
      <c r="C262" s="149" t="s">
        <v>582</v>
      </c>
      <c r="D262" s="149" t="s">
        <v>268</v>
      </c>
      <c r="E262" s="150" t="s">
        <v>3068</v>
      </c>
      <c r="F262" s="151" t="s">
        <v>3069</v>
      </c>
      <c r="G262" s="152" t="s">
        <v>266</v>
      </c>
      <c r="H262" s="153">
        <v>21</v>
      </c>
      <c r="I262" s="154"/>
      <c r="J262" s="154"/>
      <c r="K262" s="155"/>
      <c r="L262" s="156"/>
      <c r="M262" s="157" t="s">
        <v>1</v>
      </c>
      <c r="N262" s="158" t="s">
        <v>34</v>
      </c>
      <c r="O262" s="145">
        <v>0</v>
      </c>
      <c r="P262" s="145">
        <f t="shared" si="27"/>
        <v>0</v>
      </c>
      <c r="Q262" s="145">
        <v>0</v>
      </c>
      <c r="R262" s="145">
        <f t="shared" si="28"/>
        <v>0</v>
      </c>
      <c r="S262" s="145">
        <v>0</v>
      </c>
      <c r="T262" s="146">
        <f t="shared" si="29"/>
        <v>0</v>
      </c>
      <c r="AR262" s="147" t="s">
        <v>219</v>
      </c>
      <c r="AT262" s="147" t="s">
        <v>268</v>
      </c>
      <c r="AU262" s="147" t="s">
        <v>81</v>
      </c>
      <c r="AY262" s="13" t="s">
        <v>162</v>
      </c>
      <c r="BE262" s="148">
        <f t="shared" si="30"/>
        <v>0</v>
      </c>
      <c r="BF262" s="148">
        <f t="shared" si="31"/>
        <v>0</v>
      </c>
      <c r="BG262" s="148">
        <f t="shared" si="32"/>
        <v>0</v>
      </c>
      <c r="BH262" s="148">
        <f t="shared" si="33"/>
        <v>0</v>
      </c>
      <c r="BI262" s="148">
        <f t="shared" si="34"/>
        <v>0</v>
      </c>
      <c r="BJ262" s="13" t="s">
        <v>81</v>
      </c>
      <c r="BK262" s="148">
        <f t="shared" si="35"/>
        <v>0</v>
      </c>
      <c r="BL262" s="13" t="s">
        <v>191</v>
      </c>
      <c r="BM262" s="147" t="s">
        <v>1514</v>
      </c>
    </row>
    <row r="263" spans="2:65" s="1" customFormat="1" ht="24.2" customHeight="1" x14ac:dyDescent="0.2">
      <c r="B263" s="135"/>
      <c r="C263" s="136" t="s">
        <v>1515</v>
      </c>
      <c r="D263" s="136" t="s">
        <v>164</v>
      </c>
      <c r="E263" s="137" t="s">
        <v>3070</v>
      </c>
      <c r="F263" s="138" t="s">
        <v>3071</v>
      </c>
      <c r="G263" s="139" t="s">
        <v>266</v>
      </c>
      <c r="H263" s="140">
        <v>5</v>
      </c>
      <c r="I263" s="141"/>
      <c r="J263" s="141"/>
      <c r="K263" s="142"/>
      <c r="L263" s="25"/>
      <c r="M263" s="143" t="s">
        <v>1</v>
      </c>
      <c r="N263" s="144" t="s">
        <v>34</v>
      </c>
      <c r="O263" s="145">
        <v>0</v>
      </c>
      <c r="P263" s="145">
        <f t="shared" si="27"/>
        <v>0</v>
      </c>
      <c r="Q263" s="145">
        <v>0</v>
      </c>
      <c r="R263" s="145">
        <f t="shared" si="28"/>
        <v>0</v>
      </c>
      <c r="S263" s="145">
        <v>0</v>
      </c>
      <c r="T263" s="146">
        <f t="shared" si="29"/>
        <v>0</v>
      </c>
      <c r="AR263" s="147" t="s">
        <v>191</v>
      </c>
      <c r="AT263" s="147" t="s">
        <v>164</v>
      </c>
      <c r="AU263" s="147" t="s">
        <v>81</v>
      </c>
      <c r="AY263" s="13" t="s">
        <v>162</v>
      </c>
      <c r="BE263" s="148">
        <f t="shared" si="30"/>
        <v>0</v>
      </c>
      <c r="BF263" s="148">
        <f t="shared" si="31"/>
        <v>0</v>
      </c>
      <c r="BG263" s="148">
        <f t="shared" si="32"/>
        <v>0</v>
      </c>
      <c r="BH263" s="148">
        <f t="shared" si="33"/>
        <v>0</v>
      </c>
      <c r="BI263" s="148">
        <f t="shared" si="34"/>
        <v>0</v>
      </c>
      <c r="BJ263" s="13" t="s">
        <v>81</v>
      </c>
      <c r="BK263" s="148">
        <f t="shared" si="35"/>
        <v>0</v>
      </c>
      <c r="BL263" s="13" t="s">
        <v>191</v>
      </c>
      <c r="BM263" s="147" t="s">
        <v>1518</v>
      </c>
    </row>
    <row r="264" spans="2:65" s="1" customFormat="1" ht="24.2" customHeight="1" x14ac:dyDescent="0.2">
      <c r="B264" s="135"/>
      <c r="C264" s="149" t="s">
        <v>586</v>
      </c>
      <c r="D264" s="149" t="s">
        <v>268</v>
      </c>
      <c r="E264" s="150" t="s">
        <v>3072</v>
      </c>
      <c r="F264" s="151" t="s">
        <v>3073</v>
      </c>
      <c r="G264" s="152" t="s">
        <v>266</v>
      </c>
      <c r="H264" s="153">
        <v>5</v>
      </c>
      <c r="I264" s="154"/>
      <c r="J264" s="154"/>
      <c r="K264" s="155"/>
      <c r="L264" s="156"/>
      <c r="M264" s="157" t="s">
        <v>1</v>
      </c>
      <c r="N264" s="158" t="s">
        <v>34</v>
      </c>
      <c r="O264" s="145">
        <v>0</v>
      </c>
      <c r="P264" s="145">
        <f t="shared" si="27"/>
        <v>0</v>
      </c>
      <c r="Q264" s="145">
        <v>0</v>
      </c>
      <c r="R264" s="145">
        <f t="shared" si="28"/>
        <v>0</v>
      </c>
      <c r="S264" s="145">
        <v>0</v>
      </c>
      <c r="T264" s="146">
        <f t="shared" si="29"/>
        <v>0</v>
      </c>
      <c r="AR264" s="147" t="s">
        <v>219</v>
      </c>
      <c r="AT264" s="147" t="s">
        <v>268</v>
      </c>
      <c r="AU264" s="147" t="s">
        <v>81</v>
      </c>
      <c r="AY264" s="13" t="s">
        <v>162</v>
      </c>
      <c r="BE264" s="148">
        <f t="shared" si="30"/>
        <v>0</v>
      </c>
      <c r="BF264" s="148">
        <f t="shared" si="31"/>
        <v>0</v>
      </c>
      <c r="BG264" s="148">
        <f t="shared" si="32"/>
        <v>0</v>
      </c>
      <c r="BH264" s="148">
        <f t="shared" si="33"/>
        <v>0</v>
      </c>
      <c r="BI264" s="148">
        <f t="shared" si="34"/>
        <v>0</v>
      </c>
      <c r="BJ264" s="13" t="s">
        <v>81</v>
      </c>
      <c r="BK264" s="148">
        <f t="shared" si="35"/>
        <v>0</v>
      </c>
      <c r="BL264" s="13" t="s">
        <v>191</v>
      </c>
      <c r="BM264" s="147" t="s">
        <v>1521</v>
      </c>
    </row>
    <row r="265" spans="2:65" s="1" customFormat="1" ht="24.2" customHeight="1" x14ac:dyDescent="0.2">
      <c r="B265" s="135"/>
      <c r="C265" s="136" t="s">
        <v>1522</v>
      </c>
      <c r="D265" s="136" t="s">
        <v>164</v>
      </c>
      <c r="E265" s="137" t="s">
        <v>3074</v>
      </c>
      <c r="F265" s="138" t="s">
        <v>3075</v>
      </c>
      <c r="G265" s="139" t="s">
        <v>266</v>
      </c>
      <c r="H265" s="140">
        <v>10</v>
      </c>
      <c r="I265" s="141"/>
      <c r="J265" s="141"/>
      <c r="K265" s="142"/>
      <c r="L265" s="25"/>
      <c r="M265" s="143" t="s">
        <v>1</v>
      </c>
      <c r="N265" s="144" t="s">
        <v>34</v>
      </c>
      <c r="O265" s="145">
        <v>0</v>
      </c>
      <c r="P265" s="145">
        <f t="shared" si="27"/>
        <v>0</v>
      </c>
      <c r="Q265" s="145">
        <v>0</v>
      </c>
      <c r="R265" s="145">
        <f t="shared" si="28"/>
        <v>0</v>
      </c>
      <c r="S265" s="145">
        <v>0</v>
      </c>
      <c r="T265" s="146">
        <f t="shared" si="29"/>
        <v>0</v>
      </c>
      <c r="AR265" s="147" t="s">
        <v>191</v>
      </c>
      <c r="AT265" s="147" t="s">
        <v>164</v>
      </c>
      <c r="AU265" s="147" t="s">
        <v>81</v>
      </c>
      <c r="AY265" s="13" t="s">
        <v>162</v>
      </c>
      <c r="BE265" s="148">
        <f t="shared" si="30"/>
        <v>0</v>
      </c>
      <c r="BF265" s="148">
        <f t="shared" si="31"/>
        <v>0</v>
      </c>
      <c r="BG265" s="148">
        <f t="shared" si="32"/>
        <v>0</v>
      </c>
      <c r="BH265" s="148">
        <f t="shared" si="33"/>
        <v>0</v>
      </c>
      <c r="BI265" s="148">
        <f t="shared" si="34"/>
        <v>0</v>
      </c>
      <c r="BJ265" s="13" t="s">
        <v>81</v>
      </c>
      <c r="BK265" s="148">
        <f t="shared" si="35"/>
        <v>0</v>
      </c>
      <c r="BL265" s="13" t="s">
        <v>191</v>
      </c>
      <c r="BM265" s="147" t="s">
        <v>1525</v>
      </c>
    </row>
    <row r="266" spans="2:65" s="1" customFormat="1" ht="16.5" customHeight="1" x14ac:dyDescent="0.2">
      <c r="B266" s="135"/>
      <c r="C266" s="149" t="s">
        <v>589</v>
      </c>
      <c r="D266" s="149" t="s">
        <v>268</v>
      </c>
      <c r="E266" s="150" t="s">
        <v>3076</v>
      </c>
      <c r="F266" s="151" t="s">
        <v>3077</v>
      </c>
      <c r="G266" s="152" t="s">
        <v>266</v>
      </c>
      <c r="H266" s="153">
        <v>10</v>
      </c>
      <c r="I266" s="154"/>
      <c r="J266" s="154"/>
      <c r="K266" s="155"/>
      <c r="L266" s="156"/>
      <c r="M266" s="157" t="s">
        <v>1</v>
      </c>
      <c r="N266" s="158" t="s">
        <v>34</v>
      </c>
      <c r="O266" s="145">
        <v>0</v>
      </c>
      <c r="P266" s="145">
        <f t="shared" si="27"/>
        <v>0</v>
      </c>
      <c r="Q266" s="145">
        <v>0</v>
      </c>
      <c r="R266" s="145">
        <f t="shared" si="28"/>
        <v>0</v>
      </c>
      <c r="S266" s="145">
        <v>0</v>
      </c>
      <c r="T266" s="146">
        <f t="shared" si="29"/>
        <v>0</v>
      </c>
      <c r="AR266" s="147" t="s">
        <v>219</v>
      </c>
      <c r="AT266" s="147" t="s">
        <v>268</v>
      </c>
      <c r="AU266" s="147" t="s">
        <v>81</v>
      </c>
      <c r="AY266" s="13" t="s">
        <v>162</v>
      </c>
      <c r="BE266" s="148">
        <f t="shared" si="30"/>
        <v>0</v>
      </c>
      <c r="BF266" s="148">
        <f t="shared" si="31"/>
        <v>0</v>
      </c>
      <c r="BG266" s="148">
        <f t="shared" si="32"/>
        <v>0</v>
      </c>
      <c r="BH266" s="148">
        <f t="shared" si="33"/>
        <v>0</v>
      </c>
      <c r="BI266" s="148">
        <f t="shared" si="34"/>
        <v>0</v>
      </c>
      <c r="BJ266" s="13" t="s">
        <v>81</v>
      </c>
      <c r="BK266" s="148">
        <f t="shared" si="35"/>
        <v>0</v>
      </c>
      <c r="BL266" s="13" t="s">
        <v>191</v>
      </c>
      <c r="BM266" s="147" t="s">
        <v>1528</v>
      </c>
    </row>
    <row r="267" spans="2:65" s="1" customFormat="1" ht="24.2" customHeight="1" x14ac:dyDescent="0.2">
      <c r="B267" s="135"/>
      <c r="C267" s="136" t="s">
        <v>1529</v>
      </c>
      <c r="D267" s="136" t="s">
        <v>164</v>
      </c>
      <c r="E267" s="137" t="s">
        <v>3078</v>
      </c>
      <c r="F267" s="138" t="s">
        <v>3079</v>
      </c>
      <c r="G267" s="139" t="s">
        <v>266</v>
      </c>
      <c r="H267" s="140">
        <v>4</v>
      </c>
      <c r="I267" s="141"/>
      <c r="J267" s="141"/>
      <c r="K267" s="142"/>
      <c r="L267" s="25"/>
      <c r="M267" s="143" t="s">
        <v>1</v>
      </c>
      <c r="N267" s="144" t="s">
        <v>34</v>
      </c>
      <c r="O267" s="145">
        <v>0</v>
      </c>
      <c r="P267" s="145">
        <f t="shared" si="27"/>
        <v>0</v>
      </c>
      <c r="Q267" s="145">
        <v>0</v>
      </c>
      <c r="R267" s="145">
        <f t="shared" si="28"/>
        <v>0</v>
      </c>
      <c r="S267" s="145">
        <v>0</v>
      </c>
      <c r="T267" s="146">
        <f t="shared" si="29"/>
        <v>0</v>
      </c>
      <c r="AR267" s="147" t="s">
        <v>191</v>
      </c>
      <c r="AT267" s="147" t="s">
        <v>164</v>
      </c>
      <c r="AU267" s="147" t="s">
        <v>81</v>
      </c>
      <c r="AY267" s="13" t="s">
        <v>162</v>
      </c>
      <c r="BE267" s="148">
        <f t="shared" si="30"/>
        <v>0</v>
      </c>
      <c r="BF267" s="148">
        <f t="shared" si="31"/>
        <v>0</v>
      </c>
      <c r="BG267" s="148">
        <f t="shared" si="32"/>
        <v>0</v>
      </c>
      <c r="BH267" s="148">
        <f t="shared" si="33"/>
        <v>0</v>
      </c>
      <c r="BI267" s="148">
        <f t="shared" si="34"/>
        <v>0</v>
      </c>
      <c r="BJ267" s="13" t="s">
        <v>81</v>
      </c>
      <c r="BK267" s="148">
        <f t="shared" si="35"/>
        <v>0</v>
      </c>
      <c r="BL267" s="13" t="s">
        <v>191</v>
      </c>
      <c r="BM267" s="147" t="s">
        <v>1532</v>
      </c>
    </row>
    <row r="268" spans="2:65" s="1" customFormat="1" ht="37.700000000000003" customHeight="1" x14ac:dyDescent="0.2">
      <c r="B268" s="135"/>
      <c r="C268" s="149" t="s">
        <v>593</v>
      </c>
      <c r="D268" s="149" t="s">
        <v>268</v>
      </c>
      <c r="E268" s="150" t="s">
        <v>3080</v>
      </c>
      <c r="F268" s="151" t="s">
        <v>3081</v>
      </c>
      <c r="G268" s="152" t="s">
        <v>266</v>
      </c>
      <c r="H268" s="153">
        <v>4</v>
      </c>
      <c r="I268" s="154"/>
      <c r="J268" s="154"/>
      <c r="K268" s="155"/>
      <c r="L268" s="156"/>
      <c r="M268" s="157" t="s">
        <v>1</v>
      </c>
      <c r="N268" s="158" t="s">
        <v>34</v>
      </c>
      <c r="O268" s="145">
        <v>0</v>
      </c>
      <c r="P268" s="145">
        <f t="shared" si="27"/>
        <v>0</v>
      </c>
      <c r="Q268" s="145">
        <v>0</v>
      </c>
      <c r="R268" s="145">
        <f t="shared" si="28"/>
        <v>0</v>
      </c>
      <c r="S268" s="145">
        <v>0</v>
      </c>
      <c r="T268" s="146">
        <f t="shared" si="29"/>
        <v>0</v>
      </c>
      <c r="AR268" s="147" t="s">
        <v>219</v>
      </c>
      <c r="AT268" s="147" t="s">
        <v>268</v>
      </c>
      <c r="AU268" s="147" t="s">
        <v>81</v>
      </c>
      <c r="AY268" s="13" t="s">
        <v>162</v>
      </c>
      <c r="BE268" s="148">
        <f t="shared" si="30"/>
        <v>0</v>
      </c>
      <c r="BF268" s="148">
        <f t="shared" si="31"/>
        <v>0</v>
      </c>
      <c r="BG268" s="148">
        <f t="shared" si="32"/>
        <v>0</v>
      </c>
      <c r="BH268" s="148">
        <f t="shared" si="33"/>
        <v>0</v>
      </c>
      <c r="BI268" s="148">
        <f t="shared" si="34"/>
        <v>0</v>
      </c>
      <c r="BJ268" s="13" t="s">
        <v>81</v>
      </c>
      <c r="BK268" s="148">
        <f t="shared" si="35"/>
        <v>0</v>
      </c>
      <c r="BL268" s="13" t="s">
        <v>191</v>
      </c>
      <c r="BM268" s="147" t="s">
        <v>1535</v>
      </c>
    </row>
    <row r="269" spans="2:65" s="1" customFormat="1" ht="24.2" customHeight="1" x14ac:dyDescent="0.2">
      <c r="B269" s="135"/>
      <c r="C269" s="136" t="s">
        <v>1536</v>
      </c>
      <c r="D269" s="136" t="s">
        <v>164</v>
      </c>
      <c r="E269" s="137" t="s">
        <v>3082</v>
      </c>
      <c r="F269" s="138" t="s">
        <v>3083</v>
      </c>
      <c r="G269" s="139" t="s">
        <v>1096</v>
      </c>
      <c r="H269" s="140">
        <v>1</v>
      </c>
      <c r="I269" s="141"/>
      <c r="J269" s="141"/>
      <c r="K269" s="142"/>
      <c r="L269" s="25"/>
      <c r="M269" s="163" t="s">
        <v>1</v>
      </c>
      <c r="N269" s="164" t="s">
        <v>34</v>
      </c>
      <c r="O269" s="161">
        <v>0</v>
      </c>
      <c r="P269" s="161">
        <f t="shared" si="27"/>
        <v>0</v>
      </c>
      <c r="Q269" s="161">
        <v>0</v>
      </c>
      <c r="R269" s="161">
        <f t="shared" si="28"/>
        <v>0</v>
      </c>
      <c r="S269" s="161">
        <v>0</v>
      </c>
      <c r="T269" s="162">
        <f t="shared" si="29"/>
        <v>0</v>
      </c>
      <c r="AR269" s="147" t="s">
        <v>191</v>
      </c>
      <c r="AT269" s="147" t="s">
        <v>164</v>
      </c>
      <c r="AU269" s="147" t="s">
        <v>81</v>
      </c>
      <c r="AY269" s="13" t="s">
        <v>162</v>
      </c>
      <c r="BE269" s="148">
        <f t="shared" si="30"/>
        <v>0</v>
      </c>
      <c r="BF269" s="148">
        <f t="shared" si="31"/>
        <v>0</v>
      </c>
      <c r="BG269" s="148">
        <f t="shared" si="32"/>
        <v>0</v>
      </c>
      <c r="BH269" s="148">
        <f t="shared" si="33"/>
        <v>0</v>
      </c>
      <c r="BI269" s="148">
        <f t="shared" si="34"/>
        <v>0</v>
      </c>
      <c r="BJ269" s="13" t="s">
        <v>81</v>
      </c>
      <c r="BK269" s="148">
        <f t="shared" si="35"/>
        <v>0</v>
      </c>
      <c r="BL269" s="13" t="s">
        <v>191</v>
      </c>
      <c r="BM269" s="147" t="s">
        <v>1539</v>
      </c>
    </row>
    <row r="270" spans="2:65" s="1" customFormat="1" ht="6.95" customHeight="1" x14ac:dyDescent="0.2">
      <c r="B270" s="40"/>
      <c r="C270" s="41"/>
      <c r="D270" s="41"/>
      <c r="E270" s="41"/>
      <c r="F270" s="41"/>
      <c r="G270" s="41"/>
      <c r="H270" s="41"/>
      <c r="I270" s="41"/>
      <c r="J270" s="41"/>
      <c r="K270" s="41"/>
      <c r="L270" s="25"/>
    </row>
  </sheetData>
  <autoFilter ref="C132:K269"/>
  <mergeCells count="12">
    <mergeCell ref="E125:H125"/>
    <mergeCell ref="L2:V2"/>
    <mergeCell ref="E85:H85"/>
    <mergeCell ref="E87:H87"/>
    <mergeCell ref="E89:H89"/>
    <mergeCell ref="E121:H121"/>
    <mergeCell ref="E123:H12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39"/>
  <sheetViews>
    <sheetView showGridLines="0" workbookViewId="0"/>
  </sheetViews>
  <sheetFormatPr defaultColWidth="12" defaultRowHeight="11.25" x14ac:dyDescent="0.2"/>
  <cols>
    <col min="1" max="1" width="8.1640625" customWidth="1"/>
    <col min="2" max="2" width="1.1640625" customWidth="1"/>
    <col min="3" max="4" width="4.1640625" customWidth="1"/>
    <col min="5" max="5" width="17.1640625" customWidth="1"/>
    <col min="6" max="6" width="50.6640625" customWidth="1"/>
    <col min="7" max="7" width="7.5" customWidth="1"/>
    <col min="8" max="8" width="14" customWidth="1"/>
    <col min="9" max="9" width="15.6640625" customWidth="1"/>
    <col min="10" max="10" width="22.1640625" customWidth="1"/>
    <col min="11" max="11" width="22.1640625" hidden="1" customWidth="1"/>
    <col min="12" max="12" width="9.1640625" customWidth="1"/>
    <col min="13" max="13" width="10.6640625" hidden="1" customWidth="1"/>
    <col min="14" max="14" width="9.1640625" hidden="1"/>
    <col min="15" max="20" width="14.1640625" hidden="1" customWidth="1"/>
    <col min="21" max="21" width="16.1640625" hidden="1" customWidth="1"/>
    <col min="22" max="22" width="12.1640625" customWidth="1"/>
    <col min="23" max="23" width="16.1640625" customWidth="1"/>
    <col min="24" max="24" width="12.1640625" customWidth="1"/>
    <col min="25" max="25" width="15" customWidth="1"/>
    <col min="26" max="26" width="11" customWidth="1"/>
    <col min="27" max="27" width="15" customWidth="1"/>
    <col min="28" max="28" width="16.1640625" customWidth="1"/>
    <col min="29" max="29" width="11" customWidth="1"/>
    <col min="30" max="30" width="15" customWidth="1"/>
    <col min="31" max="31" width="16.1640625" customWidth="1"/>
    <col min="44" max="65" width="9.1640625" hidden="1"/>
  </cols>
  <sheetData>
    <row r="2" spans="2:46" ht="36.950000000000003" customHeight="1" x14ac:dyDescent="0.2">
      <c r="L2" s="183" t="s">
        <v>5</v>
      </c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13" t="s">
        <v>128</v>
      </c>
    </row>
    <row r="3" spans="2:46" ht="6.95" hidden="1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68</v>
      </c>
    </row>
    <row r="4" spans="2:46" ht="24.95" hidden="1" customHeight="1" x14ac:dyDescent="0.2">
      <c r="B4" s="16"/>
      <c r="D4" s="17" t="s">
        <v>129</v>
      </c>
      <c r="L4" s="16"/>
      <c r="M4" s="89" t="s">
        <v>9</v>
      </c>
      <c r="AT4" s="13" t="s">
        <v>3</v>
      </c>
    </row>
    <row r="5" spans="2:46" ht="6.95" hidden="1" customHeight="1" x14ac:dyDescent="0.2">
      <c r="B5" s="16"/>
      <c r="L5" s="16"/>
    </row>
    <row r="6" spans="2:46" ht="12" hidden="1" customHeight="1" x14ac:dyDescent="0.2">
      <c r="B6" s="16"/>
      <c r="D6" s="22" t="s">
        <v>13</v>
      </c>
      <c r="L6" s="16"/>
    </row>
    <row r="7" spans="2:46" ht="16.5" hidden="1" customHeight="1" x14ac:dyDescent="0.2">
      <c r="B7" s="16"/>
      <c r="E7" s="210" t="str">
        <f>'Rekapitulácia stavby'!K6</f>
        <v>Bratislava III. OR PZ rekonštrukcia objektu_AKTUALNY</v>
      </c>
      <c r="F7" s="211"/>
      <c r="G7" s="211"/>
      <c r="H7" s="211"/>
      <c r="L7" s="16"/>
    </row>
    <row r="8" spans="2:46" ht="12" hidden="1" customHeight="1" x14ac:dyDescent="0.2">
      <c r="B8" s="16"/>
      <c r="D8" s="22" t="s">
        <v>130</v>
      </c>
      <c r="L8" s="16"/>
    </row>
    <row r="9" spans="2:46" s="1" customFormat="1" ht="23.25" hidden="1" customHeight="1" x14ac:dyDescent="0.2">
      <c r="B9" s="25"/>
      <c r="E9" s="210" t="s">
        <v>2468</v>
      </c>
      <c r="F9" s="209"/>
      <c r="G9" s="209"/>
      <c r="H9" s="209"/>
      <c r="L9" s="25"/>
    </row>
    <row r="10" spans="2:46" s="1" customFormat="1" ht="12" hidden="1" customHeight="1" x14ac:dyDescent="0.2">
      <c r="B10" s="25"/>
      <c r="D10" s="22" t="s">
        <v>132</v>
      </c>
      <c r="L10" s="25"/>
    </row>
    <row r="11" spans="2:46" s="1" customFormat="1" ht="16.5" hidden="1" customHeight="1" x14ac:dyDescent="0.2">
      <c r="B11" s="25"/>
      <c r="E11" s="196" t="s">
        <v>3084</v>
      </c>
      <c r="F11" s="209"/>
      <c r="G11" s="209"/>
      <c r="H11" s="209"/>
      <c r="L11" s="25"/>
    </row>
    <row r="12" spans="2:46" s="1" customFormat="1" hidden="1" x14ac:dyDescent="0.2">
      <c r="B12" s="25"/>
      <c r="L12" s="25"/>
    </row>
    <row r="13" spans="2:46" s="1" customFormat="1" ht="12" hidden="1" customHeight="1" x14ac:dyDescent="0.2">
      <c r="B13" s="25"/>
      <c r="D13" s="22" t="s">
        <v>15</v>
      </c>
      <c r="F13" s="20" t="s">
        <v>1</v>
      </c>
      <c r="I13" s="22" t="s">
        <v>16</v>
      </c>
      <c r="J13" s="20" t="s">
        <v>1</v>
      </c>
      <c r="L13" s="25"/>
    </row>
    <row r="14" spans="2:46" s="1" customFormat="1" ht="12" hidden="1" customHeight="1" x14ac:dyDescent="0.2">
      <c r="B14" s="25"/>
      <c r="D14" s="22" t="s">
        <v>17</v>
      </c>
      <c r="F14" s="20" t="s">
        <v>18</v>
      </c>
      <c r="I14" s="22" t="s">
        <v>19</v>
      </c>
      <c r="J14" s="48">
        <f>'Rekapitulácia stavby'!AN8</f>
        <v>45267</v>
      </c>
      <c r="L14" s="25"/>
    </row>
    <row r="15" spans="2:46" s="1" customFormat="1" ht="10.7" hidden="1" customHeight="1" x14ac:dyDescent="0.2">
      <c r="B15" s="25"/>
      <c r="L15" s="25"/>
    </row>
    <row r="16" spans="2:46" s="1" customFormat="1" ht="12" hidden="1" customHeight="1" x14ac:dyDescent="0.2">
      <c r="B16" s="25"/>
      <c r="D16" s="22" t="s">
        <v>20</v>
      </c>
      <c r="I16" s="22" t="s">
        <v>21</v>
      </c>
      <c r="J16" s="20" t="str">
        <f>IF('Rekapitulácia stavby'!AN10="","",'Rekapitulácia stavby'!AN10)</f>
        <v/>
      </c>
      <c r="L16" s="25"/>
    </row>
    <row r="17" spans="2:12" s="1" customFormat="1" ht="18" hidden="1" customHeight="1" x14ac:dyDescent="0.2">
      <c r="B17" s="25"/>
      <c r="E17" s="20" t="str">
        <f>IF('Rekapitulácia stavby'!E11="","",'Rekapitulácia stavby'!E11)</f>
        <v xml:space="preserve"> </v>
      </c>
      <c r="I17" s="22" t="s">
        <v>22</v>
      </c>
      <c r="J17" s="20" t="str">
        <f>IF('Rekapitulácia stavby'!AN11="","",'Rekapitulácia stavby'!AN11)</f>
        <v/>
      </c>
      <c r="L17" s="25"/>
    </row>
    <row r="18" spans="2:12" s="1" customFormat="1" ht="6.95" hidden="1" customHeight="1" x14ac:dyDescent="0.2">
      <c r="B18" s="25"/>
      <c r="L18" s="25"/>
    </row>
    <row r="19" spans="2:12" s="1" customFormat="1" ht="12" hidden="1" customHeight="1" x14ac:dyDescent="0.2">
      <c r="B19" s="25"/>
      <c r="D19" s="22" t="s">
        <v>23</v>
      </c>
      <c r="I19" s="22" t="s">
        <v>21</v>
      </c>
      <c r="J19" s="20" t="str">
        <f>'Rekapitulácia stavby'!AN13</f>
        <v/>
      </c>
      <c r="L19" s="25"/>
    </row>
    <row r="20" spans="2:12" s="1" customFormat="1" ht="18" hidden="1" customHeight="1" x14ac:dyDescent="0.2">
      <c r="B20" s="25"/>
      <c r="E20" s="200" t="str">
        <f>'Rekapitulácia stavby'!E14</f>
        <v xml:space="preserve"> </v>
      </c>
      <c r="F20" s="200"/>
      <c r="G20" s="200"/>
      <c r="H20" s="200"/>
      <c r="I20" s="22" t="s">
        <v>22</v>
      </c>
      <c r="J20" s="20" t="str">
        <f>'Rekapitulácia stavby'!AN14</f>
        <v/>
      </c>
      <c r="L20" s="25"/>
    </row>
    <row r="21" spans="2:12" s="1" customFormat="1" ht="6.95" hidden="1" customHeight="1" x14ac:dyDescent="0.2">
      <c r="B21" s="25"/>
      <c r="L21" s="25"/>
    </row>
    <row r="22" spans="2:12" s="1" customFormat="1" ht="12" hidden="1" customHeight="1" x14ac:dyDescent="0.2">
      <c r="B22" s="25"/>
      <c r="D22" s="22" t="s">
        <v>24</v>
      </c>
      <c r="I22" s="22" t="s">
        <v>21</v>
      </c>
      <c r="J22" s="20" t="str">
        <f>IF('Rekapitulácia stavby'!AN16="","",'Rekapitulácia stavby'!AN16)</f>
        <v/>
      </c>
      <c r="L22" s="25"/>
    </row>
    <row r="23" spans="2:12" s="1" customFormat="1" ht="18" hidden="1" customHeight="1" x14ac:dyDescent="0.2">
      <c r="B23" s="25"/>
      <c r="E23" s="20" t="str">
        <f>IF('Rekapitulácia stavby'!E17="","",'Rekapitulácia stavby'!E17)</f>
        <v xml:space="preserve"> </v>
      </c>
      <c r="I23" s="22" t="s">
        <v>22</v>
      </c>
      <c r="J23" s="20" t="str">
        <f>IF('Rekapitulácia stavby'!AN17="","",'Rekapitulácia stavby'!AN17)</f>
        <v/>
      </c>
      <c r="L23" s="25"/>
    </row>
    <row r="24" spans="2:12" s="1" customFormat="1" ht="6.95" hidden="1" customHeight="1" x14ac:dyDescent="0.2">
      <c r="B24" s="25"/>
      <c r="L24" s="25"/>
    </row>
    <row r="25" spans="2:12" s="1" customFormat="1" ht="12" hidden="1" customHeight="1" x14ac:dyDescent="0.2">
      <c r="B25" s="25"/>
      <c r="D25" s="22" t="s">
        <v>26</v>
      </c>
      <c r="I25" s="22" t="s">
        <v>21</v>
      </c>
      <c r="J25" s="20" t="str">
        <f>IF('Rekapitulácia stavby'!AN19="","",'Rekapitulácia stavby'!AN19)</f>
        <v/>
      </c>
      <c r="L25" s="25"/>
    </row>
    <row r="26" spans="2:12" s="1" customFormat="1" ht="18" hidden="1" customHeight="1" x14ac:dyDescent="0.2">
      <c r="B26" s="25"/>
      <c r="E26" s="20" t="str">
        <f>IF('Rekapitulácia stavby'!E20="","",'Rekapitulácia stavby'!E20)</f>
        <v xml:space="preserve"> </v>
      </c>
      <c r="I26" s="22" t="s">
        <v>22</v>
      </c>
      <c r="J26" s="20" t="str">
        <f>IF('Rekapitulácia stavby'!AN20="","",'Rekapitulácia stavby'!AN20)</f>
        <v/>
      </c>
      <c r="L26" s="25"/>
    </row>
    <row r="27" spans="2:12" s="1" customFormat="1" ht="6.95" hidden="1" customHeight="1" x14ac:dyDescent="0.2">
      <c r="B27" s="25"/>
      <c r="L27" s="25"/>
    </row>
    <row r="28" spans="2:12" s="1" customFormat="1" ht="12" hidden="1" customHeight="1" x14ac:dyDescent="0.2">
      <c r="B28" s="25"/>
      <c r="D28" s="22" t="s">
        <v>27</v>
      </c>
      <c r="L28" s="25"/>
    </row>
    <row r="29" spans="2:12" s="7" customFormat="1" ht="16.5" hidden="1" customHeight="1" x14ac:dyDescent="0.2">
      <c r="B29" s="90"/>
      <c r="E29" s="202" t="s">
        <v>1</v>
      </c>
      <c r="F29" s="202"/>
      <c r="G29" s="202"/>
      <c r="H29" s="202"/>
      <c r="L29" s="90"/>
    </row>
    <row r="30" spans="2:12" s="1" customFormat="1" ht="6.95" hidden="1" customHeight="1" x14ac:dyDescent="0.2">
      <c r="B30" s="25"/>
      <c r="L30" s="25"/>
    </row>
    <row r="31" spans="2:12" s="1" customFormat="1" ht="6.95" hidden="1" customHeight="1" x14ac:dyDescent="0.2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25.5" hidden="1" customHeight="1" x14ac:dyDescent="0.2">
      <c r="B32" s="25"/>
      <c r="D32" s="91" t="s">
        <v>28</v>
      </c>
      <c r="J32" s="62">
        <f>ROUND(J123, 2)</f>
        <v>0</v>
      </c>
      <c r="L32" s="25"/>
    </row>
    <row r="33" spans="2:12" s="1" customFormat="1" ht="6.95" hidden="1" customHeight="1" x14ac:dyDescent="0.2">
      <c r="B33" s="25"/>
      <c r="D33" s="49"/>
      <c r="E33" s="49"/>
      <c r="F33" s="49"/>
      <c r="G33" s="49"/>
      <c r="H33" s="49"/>
      <c r="I33" s="49"/>
      <c r="J33" s="49"/>
      <c r="K33" s="49"/>
      <c r="L33" s="25"/>
    </row>
    <row r="34" spans="2:12" s="1" customFormat="1" ht="14.45" hidden="1" customHeight="1" x14ac:dyDescent="0.2">
      <c r="B34" s="25"/>
      <c r="F34" s="28" t="s">
        <v>30</v>
      </c>
      <c r="I34" s="28" t="s">
        <v>29</v>
      </c>
      <c r="J34" s="28" t="s">
        <v>31</v>
      </c>
      <c r="L34" s="25"/>
    </row>
    <row r="35" spans="2:12" s="1" customFormat="1" ht="14.45" hidden="1" customHeight="1" x14ac:dyDescent="0.2">
      <c r="B35" s="25"/>
      <c r="D35" s="51" t="s">
        <v>32</v>
      </c>
      <c r="E35" s="30" t="s">
        <v>33</v>
      </c>
      <c r="F35" s="92">
        <f>ROUND((SUM(BE123:BE138)),  2)</f>
        <v>0</v>
      </c>
      <c r="G35" s="93"/>
      <c r="H35" s="93"/>
      <c r="I35" s="94">
        <v>0.2</v>
      </c>
      <c r="J35" s="92">
        <f>ROUND(((SUM(BE123:BE138))*I35),  2)</f>
        <v>0</v>
      </c>
      <c r="L35" s="25"/>
    </row>
    <row r="36" spans="2:12" s="1" customFormat="1" ht="14.45" hidden="1" customHeight="1" x14ac:dyDescent="0.2">
      <c r="B36" s="25"/>
      <c r="E36" s="30" t="s">
        <v>34</v>
      </c>
      <c r="F36" s="82">
        <f>ROUND((SUM(BF123:BF138)),  2)</f>
        <v>0</v>
      </c>
      <c r="I36" s="95">
        <v>0.2</v>
      </c>
      <c r="J36" s="82">
        <f>ROUND(((SUM(BF123:BF138))*I36),  2)</f>
        <v>0</v>
      </c>
      <c r="L36" s="25"/>
    </row>
    <row r="37" spans="2:12" s="1" customFormat="1" ht="14.45" hidden="1" customHeight="1" x14ac:dyDescent="0.2">
      <c r="B37" s="25"/>
      <c r="E37" s="22" t="s">
        <v>35</v>
      </c>
      <c r="F37" s="82">
        <f>ROUND((SUM(BG123:BG138)),  2)</f>
        <v>0</v>
      </c>
      <c r="I37" s="95">
        <v>0.2</v>
      </c>
      <c r="J37" s="82">
        <f>0</f>
        <v>0</v>
      </c>
      <c r="L37" s="25"/>
    </row>
    <row r="38" spans="2:12" s="1" customFormat="1" ht="14.45" hidden="1" customHeight="1" x14ac:dyDescent="0.2">
      <c r="B38" s="25"/>
      <c r="E38" s="22" t="s">
        <v>36</v>
      </c>
      <c r="F38" s="82">
        <f>ROUND((SUM(BH123:BH138)),  2)</f>
        <v>0</v>
      </c>
      <c r="I38" s="95">
        <v>0.2</v>
      </c>
      <c r="J38" s="82">
        <f>0</f>
        <v>0</v>
      </c>
      <c r="L38" s="25"/>
    </row>
    <row r="39" spans="2:12" s="1" customFormat="1" ht="14.45" hidden="1" customHeight="1" x14ac:dyDescent="0.2">
      <c r="B39" s="25"/>
      <c r="E39" s="30" t="s">
        <v>37</v>
      </c>
      <c r="F39" s="92">
        <f>ROUND((SUM(BI123:BI138)),  2)</f>
        <v>0</v>
      </c>
      <c r="G39" s="93"/>
      <c r="H39" s="93"/>
      <c r="I39" s="94">
        <v>0</v>
      </c>
      <c r="J39" s="92">
        <f>0</f>
        <v>0</v>
      </c>
      <c r="L39" s="25"/>
    </row>
    <row r="40" spans="2:12" s="1" customFormat="1" ht="6.95" hidden="1" customHeight="1" x14ac:dyDescent="0.2">
      <c r="B40" s="25"/>
      <c r="L40" s="25"/>
    </row>
    <row r="41" spans="2:12" s="1" customFormat="1" ht="25.5" hidden="1" customHeight="1" x14ac:dyDescent="0.2">
      <c r="B41" s="25"/>
      <c r="C41" s="96"/>
      <c r="D41" s="97" t="s">
        <v>38</v>
      </c>
      <c r="E41" s="53"/>
      <c r="F41" s="53"/>
      <c r="G41" s="98" t="s">
        <v>39</v>
      </c>
      <c r="H41" s="99" t="s">
        <v>40</v>
      </c>
      <c r="I41" s="53"/>
      <c r="J41" s="100">
        <f>SUM(J32:J39)</f>
        <v>0</v>
      </c>
      <c r="K41" s="101"/>
      <c r="L41" s="25"/>
    </row>
    <row r="42" spans="2:12" s="1" customFormat="1" ht="14.45" hidden="1" customHeight="1" x14ac:dyDescent="0.2">
      <c r="B42" s="25"/>
      <c r="L42" s="25"/>
    </row>
    <row r="43" spans="2:12" ht="14.45" hidden="1" customHeight="1" x14ac:dyDescent="0.2">
      <c r="B43" s="16"/>
      <c r="L43" s="16"/>
    </row>
    <row r="44" spans="2:12" ht="14.45" hidden="1" customHeight="1" x14ac:dyDescent="0.2">
      <c r="B44" s="16"/>
      <c r="L44" s="16"/>
    </row>
    <row r="45" spans="2:12" ht="14.45" hidden="1" customHeight="1" x14ac:dyDescent="0.2">
      <c r="B45" s="16"/>
      <c r="L45" s="16"/>
    </row>
    <row r="46" spans="2:12" ht="14.45" hidden="1" customHeight="1" x14ac:dyDescent="0.2">
      <c r="B46" s="16"/>
      <c r="L46" s="16"/>
    </row>
    <row r="47" spans="2:12" ht="14.45" hidden="1" customHeight="1" x14ac:dyDescent="0.2">
      <c r="B47" s="16"/>
      <c r="L47" s="16"/>
    </row>
    <row r="48" spans="2:12" ht="14.45" hidden="1" customHeight="1" x14ac:dyDescent="0.2">
      <c r="B48" s="16"/>
      <c r="L48" s="16"/>
    </row>
    <row r="49" spans="2:12" ht="14.45" hidden="1" customHeight="1" x14ac:dyDescent="0.2">
      <c r="B49" s="16"/>
      <c r="L49" s="16"/>
    </row>
    <row r="50" spans="2:12" s="1" customFormat="1" ht="14.45" hidden="1" customHeight="1" x14ac:dyDescent="0.2">
      <c r="B50" s="25"/>
      <c r="D50" s="37" t="s">
        <v>41</v>
      </c>
      <c r="E50" s="38"/>
      <c r="F50" s="38"/>
      <c r="G50" s="37" t="s">
        <v>42</v>
      </c>
      <c r="H50" s="38"/>
      <c r="I50" s="38"/>
      <c r="J50" s="38"/>
      <c r="K50" s="38"/>
      <c r="L50" s="25"/>
    </row>
    <row r="51" spans="2:12" hidden="1" x14ac:dyDescent="0.2">
      <c r="B51" s="16"/>
      <c r="L51" s="16"/>
    </row>
    <row r="52" spans="2:12" hidden="1" x14ac:dyDescent="0.2">
      <c r="B52" s="16"/>
      <c r="L52" s="16"/>
    </row>
    <row r="53" spans="2:12" hidden="1" x14ac:dyDescent="0.2">
      <c r="B53" s="16"/>
      <c r="L53" s="16"/>
    </row>
    <row r="54" spans="2:12" hidden="1" x14ac:dyDescent="0.2">
      <c r="B54" s="16"/>
      <c r="L54" s="16"/>
    </row>
    <row r="55" spans="2:12" hidden="1" x14ac:dyDescent="0.2">
      <c r="B55" s="16"/>
      <c r="L55" s="16"/>
    </row>
    <row r="56" spans="2:12" hidden="1" x14ac:dyDescent="0.2">
      <c r="B56" s="16"/>
      <c r="L56" s="16"/>
    </row>
    <row r="57" spans="2:12" hidden="1" x14ac:dyDescent="0.2">
      <c r="B57" s="16"/>
      <c r="L57" s="16"/>
    </row>
    <row r="58" spans="2:12" hidden="1" x14ac:dyDescent="0.2">
      <c r="B58" s="16"/>
      <c r="L58" s="16"/>
    </row>
    <row r="59" spans="2:12" hidden="1" x14ac:dyDescent="0.2">
      <c r="B59" s="16"/>
      <c r="L59" s="16"/>
    </row>
    <row r="60" spans="2:12" hidden="1" x14ac:dyDescent="0.2">
      <c r="B60" s="16"/>
      <c r="L60" s="16"/>
    </row>
    <row r="61" spans="2:12" s="1" customFormat="1" ht="12.75" hidden="1" x14ac:dyDescent="0.2">
      <c r="B61" s="25"/>
      <c r="D61" s="39" t="s">
        <v>43</v>
      </c>
      <c r="E61" s="27"/>
      <c r="F61" s="102" t="s">
        <v>44</v>
      </c>
      <c r="G61" s="39" t="s">
        <v>43</v>
      </c>
      <c r="H61" s="27"/>
      <c r="I61" s="27"/>
      <c r="J61" s="103" t="s">
        <v>44</v>
      </c>
      <c r="K61" s="27"/>
      <c r="L61" s="25"/>
    </row>
    <row r="62" spans="2:12" hidden="1" x14ac:dyDescent="0.2">
      <c r="B62" s="16"/>
      <c r="L62" s="16"/>
    </row>
    <row r="63" spans="2:12" hidden="1" x14ac:dyDescent="0.2">
      <c r="B63" s="16"/>
      <c r="L63" s="16"/>
    </row>
    <row r="64" spans="2:12" hidden="1" x14ac:dyDescent="0.2">
      <c r="B64" s="16"/>
      <c r="L64" s="16"/>
    </row>
    <row r="65" spans="2:12" s="1" customFormat="1" ht="12.75" hidden="1" x14ac:dyDescent="0.2">
      <c r="B65" s="25"/>
      <c r="D65" s="37" t="s">
        <v>45</v>
      </c>
      <c r="E65" s="38"/>
      <c r="F65" s="38"/>
      <c r="G65" s="37" t="s">
        <v>46</v>
      </c>
      <c r="H65" s="38"/>
      <c r="I65" s="38"/>
      <c r="J65" s="38"/>
      <c r="K65" s="38"/>
      <c r="L65" s="25"/>
    </row>
    <row r="66" spans="2:12" hidden="1" x14ac:dyDescent="0.2">
      <c r="B66" s="16"/>
      <c r="L66" s="16"/>
    </row>
    <row r="67" spans="2:12" hidden="1" x14ac:dyDescent="0.2">
      <c r="B67" s="16"/>
      <c r="L67" s="16"/>
    </row>
    <row r="68" spans="2:12" hidden="1" x14ac:dyDescent="0.2">
      <c r="B68" s="16"/>
      <c r="L68" s="16"/>
    </row>
    <row r="69" spans="2:12" hidden="1" x14ac:dyDescent="0.2">
      <c r="B69" s="16"/>
      <c r="L69" s="16"/>
    </row>
    <row r="70" spans="2:12" hidden="1" x14ac:dyDescent="0.2">
      <c r="B70" s="16"/>
      <c r="L70" s="16"/>
    </row>
    <row r="71" spans="2:12" hidden="1" x14ac:dyDescent="0.2">
      <c r="B71" s="16"/>
      <c r="L71" s="16"/>
    </row>
    <row r="72" spans="2:12" hidden="1" x14ac:dyDescent="0.2">
      <c r="B72" s="16"/>
      <c r="L72" s="16"/>
    </row>
    <row r="73" spans="2:12" hidden="1" x14ac:dyDescent="0.2">
      <c r="B73" s="16"/>
      <c r="L73" s="16"/>
    </row>
    <row r="74" spans="2:12" hidden="1" x14ac:dyDescent="0.2">
      <c r="B74" s="16"/>
      <c r="L74" s="16"/>
    </row>
    <row r="75" spans="2:12" hidden="1" x14ac:dyDescent="0.2">
      <c r="B75" s="16"/>
      <c r="L75" s="16"/>
    </row>
    <row r="76" spans="2:12" s="1" customFormat="1" ht="12.75" hidden="1" x14ac:dyDescent="0.2">
      <c r="B76" s="25"/>
      <c r="D76" s="39" t="s">
        <v>43</v>
      </c>
      <c r="E76" s="27"/>
      <c r="F76" s="102" t="s">
        <v>44</v>
      </c>
      <c r="G76" s="39" t="s">
        <v>43</v>
      </c>
      <c r="H76" s="27"/>
      <c r="I76" s="27"/>
      <c r="J76" s="103" t="s">
        <v>44</v>
      </c>
      <c r="K76" s="27"/>
      <c r="L76" s="25"/>
    </row>
    <row r="77" spans="2:12" s="1" customFormat="1" ht="14.45" hidden="1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78" spans="2:12" hidden="1" x14ac:dyDescent="0.2"/>
    <row r="79" spans="2:12" hidden="1" x14ac:dyDescent="0.2"/>
    <row r="80" spans="2:12" hidden="1" x14ac:dyDescent="0.2"/>
    <row r="81" spans="2:12" s="1" customFormat="1" ht="6.95" hidden="1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12" s="1" customFormat="1" ht="24.95" hidden="1" customHeight="1" x14ac:dyDescent="0.2">
      <c r="B82" s="25"/>
      <c r="C82" s="17" t="s">
        <v>134</v>
      </c>
      <c r="L82" s="25"/>
    </row>
    <row r="83" spans="2:12" s="1" customFormat="1" ht="6.95" hidden="1" customHeight="1" x14ac:dyDescent="0.2">
      <c r="B83" s="25"/>
      <c r="L83" s="25"/>
    </row>
    <row r="84" spans="2:12" s="1" customFormat="1" ht="12" hidden="1" customHeight="1" x14ac:dyDescent="0.2">
      <c r="B84" s="25"/>
      <c r="C84" s="22" t="s">
        <v>13</v>
      </c>
      <c r="L84" s="25"/>
    </row>
    <row r="85" spans="2:12" s="1" customFormat="1" ht="16.5" hidden="1" customHeight="1" x14ac:dyDescent="0.2">
      <c r="B85" s="25"/>
      <c r="E85" s="210" t="str">
        <f>E7</f>
        <v>Bratislava III. OR PZ rekonštrukcia objektu_AKTUALNY</v>
      </c>
      <c r="F85" s="211"/>
      <c r="G85" s="211"/>
      <c r="H85" s="211"/>
      <c r="L85" s="25"/>
    </row>
    <row r="86" spans="2:12" ht="12" hidden="1" customHeight="1" x14ac:dyDescent="0.2">
      <c r="B86" s="16"/>
      <c r="C86" s="22" t="s">
        <v>130</v>
      </c>
      <c r="L86" s="16"/>
    </row>
    <row r="87" spans="2:12" s="1" customFormat="1" ht="23.25" hidden="1" customHeight="1" x14ac:dyDescent="0.2">
      <c r="B87" s="25"/>
      <c r="E87" s="210" t="s">
        <v>2468</v>
      </c>
      <c r="F87" s="209"/>
      <c r="G87" s="209"/>
      <c r="H87" s="209"/>
      <c r="L87" s="25"/>
    </row>
    <row r="88" spans="2:12" s="1" customFormat="1" ht="12" hidden="1" customHeight="1" x14ac:dyDescent="0.2">
      <c r="B88" s="25"/>
      <c r="C88" s="22" t="s">
        <v>132</v>
      </c>
      <c r="L88" s="25"/>
    </row>
    <row r="89" spans="2:12" s="1" customFormat="1" ht="16.5" hidden="1" customHeight="1" x14ac:dyDescent="0.2">
      <c r="B89" s="25"/>
      <c r="E89" s="196" t="str">
        <f>E11</f>
        <v xml:space="preserve">SO 01.2-NN - NN - ELEKTRO - VONKAJŠIE ROZVODY </v>
      </c>
      <c r="F89" s="209"/>
      <c r="G89" s="209"/>
      <c r="H89" s="209"/>
      <c r="L89" s="25"/>
    </row>
    <row r="90" spans="2:12" s="1" customFormat="1" ht="6.95" hidden="1" customHeight="1" x14ac:dyDescent="0.2">
      <c r="B90" s="25"/>
      <c r="L90" s="25"/>
    </row>
    <row r="91" spans="2:12" s="1" customFormat="1" ht="12" hidden="1" customHeight="1" x14ac:dyDescent="0.2">
      <c r="B91" s="25"/>
      <c r="C91" s="22" t="s">
        <v>17</v>
      </c>
      <c r="F91" s="20" t="str">
        <f>F14</f>
        <v xml:space="preserve"> </v>
      </c>
      <c r="I91" s="22" t="s">
        <v>19</v>
      </c>
      <c r="J91" s="48">
        <f>IF(J14="","",J14)</f>
        <v>45267</v>
      </c>
      <c r="L91" s="25"/>
    </row>
    <row r="92" spans="2:12" s="1" customFormat="1" ht="6.95" hidden="1" customHeight="1" x14ac:dyDescent="0.2">
      <c r="B92" s="25"/>
      <c r="L92" s="25"/>
    </row>
    <row r="93" spans="2:12" s="1" customFormat="1" ht="15.2" hidden="1" customHeight="1" x14ac:dyDescent="0.2">
      <c r="B93" s="25"/>
      <c r="C93" s="22" t="s">
        <v>20</v>
      </c>
      <c r="F93" s="20" t="str">
        <f>E17</f>
        <v xml:space="preserve"> </v>
      </c>
      <c r="I93" s="22" t="s">
        <v>24</v>
      </c>
      <c r="J93" s="23" t="str">
        <f>E23</f>
        <v xml:space="preserve"> </v>
      </c>
      <c r="L93" s="25"/>
    </row>
    <row r="94" spans="2:12" s="1" customFormat="1" ht="15.2" hidden="1" customHeight="1" x14ac:dyDescent="0.2">
      <c r="B94" s="25"/>
      <c r="C94" s="22" t="s">
        <v>23</v>
      </c>
      <c r="F94" s="20" t="str">
        <f>IF(E20="","",E20)</f>
        <v xml:space="preserve"> </v>
      </c>
      <c r="I94" s="22" t="s">
        <v>26</v>
      </c>
      <c r="J94" s="23" t="str">
        <f>E26</f>
        <v xml:space="preserve"> </v>
      </c>
      <c r="L94" s="25"/>
    </row>
    <row r="95" spans="2:12" s="1" customFormat="1" ht="10.35" hidden="1" customHeight="1" x14ac:dyDescent="0.2">
      <c r="B95" s="25"/>
      <c r="L95" s="25"/>
    </row>
    <row r="96" spans="2:12" s="1" customFormat="1" ht="29.25" hidden="1" customHeight="1" x14ac:dyDescent="0.2">
      <c r="B96" s="25"/>
      <c r="C96" s="104" t="s">
        <v>135</v>
      </c>
      <c r="D96" s="96"/>
      <c r="E96" s="96"/>
      <c r="F96" s="96"/>
      <c r="G96" s="96"/>
      <c r="H96" s="96"/>
      <c r="I96" s="96"/>
      <c r="J96" s="105" t="s">
        <v>136</v>
      </c>
      <c r="K96" s="96"/>
      <c r="L96" s="25"/>
    </row>
    <row r="97" spans="2:47" s="1" customFormat="1" ht="10.35" hidden="1" customHeight="1" x14ac:dyDescent="0.2">
      <c r="B97" s="25"/>
      <c r="L97" s="25"/>
    </row>
    <row r="98" spans="2:47" s="1" customFormat="1" ht="22.7" hidden="1" customHeight="1" x14ac:dyDescent="0.2">
      <c r="B98" s="25"/>
      <c r="C98" s="106" t="s">
        <v>137</v>
      </c>
      <c r="J98" s="62">
        <f>J123</f>
        <v>0</v>
      </c>
      <c r="L98" s="25"/>
      <c r="AU98" s="13" t="s">
        <v>138</v>
      </c>
    </row>
    <row r="99" spans="2:47" s="8" customFormat="1" ht="24.95" hidden="1" customHeight="1" x14ac:dyDescent="0.2">
      <c r="B99" s="107"/>
      <c r="D99" s="108" t="s">
        <v>895</v>
      </c>
      <c r="E99" s="109"/>
      <c r="F99" s="109"/>
      <c r="G99" s="109"/>
      <c r="H99" s="109"/>
      <c r="I99" s="109"/>
      <c r="J99" s="110">
        <f>J124</f>
        <v>0</v>
      </c>
      <c r="L99" s="107"/>
    </row>
    <row r="100" spans="2:47" s="9" customFormat="1" ht="20.100000000000001" hidden="1" customHeight="1" x14ac:dyDescent="0.2">
      <c r="B100" s="111"/>
      <c r="D100" s="112" t="s">
        <v>3085</v>
      </c>
      <c r="E100" s="113"/>
      <c r="F100" s="113"/>
      <c r="G100" s="113"/>
      <c r="H100" s="113"/>
      <c r="I100" s="113"/>
      <c r="J100" s="114">
        <f>J125</f>
        <v>0</v>
      </c>
      <c r="L100" s="111"/>
    </row>
    <row r="101" spans="2:47" s="9" customFormat="1" ht="20.100000000000001" hidden="1" customHeight="1" x14ac:dyDescent="0.2">
      <c r="B101" s="111"/>
      <c r="D101" s="112" t="s">
        <v>1994</v>
      </c>
      <c r="E101" s="113"/>
      <c r="F101" s="113"/>
      <c r="G101" s="113"/>
      <c r="H101" s="113"/>
      <c r="I101" s="113"/>
      <c r="J101" s="114">
        <f>J136</f>
        <v>0</v>
      </c>
      <c r="L101" s="111"/>
    </row>
    <row r="102" spans="2:47" s="1" customFormat="1" ht="21.75" hidden="1" customHeight="1" x14ac:dyDescent="0.2">
      <c r="B102" s="25"/>
      <c r="L102" s="25"/>
    </row>
    <row r="103" spans="2:47" s="1" customFormat="1" ht="6.95" hidden="1" customHeight="1" x14ac:dyDescent="0.2"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25"/>
    </row>
    <row r="104" spans="2:47" hidden="1" x14ac:dyDescent="0.2"/>
    <row r="105" spans="2:47" hidden="1" x14ac:dyDescent="0.2"/>
    <row r="106" spans="2:47" hidden="1" x14ac:dyDescent="0.2"/>
    <row r="107" spans="2:47" s="1" customFormat="1" ht="6.95" customHeight="1" x14ac:dyDescent="0.2">
      <c r="B107" s="42"/>
      <c r="C107" s="43"/>
      <c r="D107" s="43"/>
      <c r="E107" s="43"/>
      <c r="F107" s="43"/>
      <c r="G107" s="43"/>
      <c r="H107" s="43"/>
      <c r="I107" s="43"/>
      <c r="J107" s="43"/>
      <c r="K107" s="43"/>
      <c r="L107" s="25"/>
    </row>
    <row r="108" spans="2:47" s="1" customFormat="1" ht="24.95" customHeight="1" x14ac:dyDescent="0.2">
      <c r="B108" s="25"/>
      <c r="C108" s="17" t="s">
        <v>148</v>
      </c>
      <c r="L108" s="25"/>
    </row>
    <row r="109" spans="2:47" s="1" customFormat="1" ht="6.95" customHeight="1" x14ac:dyDescent="0.2">
      <c r="B109" s="25"/>
      <c r="L109" s="25"/>
    </row>
    <row r="110" spans="2:47" s="1" customFormat="1" ht="12" customHeight="1" x14ac:dyDescent="0.2">
      <c r="B110" s="25"/>
      <c r="C110" s="22" t="s">
        <v>13</v>
      </c>
      <c r="L110" s="25"/>
    </row>
    <row r="111" spans="2:47" s="1" customFormat="1" ht="16.5" customHeight="1" x14ac:dyDescent="0.2">
      <c r="B111" s="25"/>
      <c r="E111" s="210" t="str">
        <f>E7</f>
        <v>Bratislava III. OR PZ rekonštrukcia objektu_AKTUALNY</v>
      </c>
      <c r="F111" s="211"/>
      <c r="G111" s="211"/>
      <c r="H111" s="211"/>
      <c r="L111" s="25"/>
    </row>
    <row r="112" spans="2:47" ht="12" customHeight="1" x14ac:dyDescent="0.2">
      <c r="B112" s="16"/>
      <c r="C112" s="22" t="s">
        <v>130</v>
      </c>
      <c r="L112" s="16"/>
    </row>
    <row r="113" spans="2:65" s="1" customFormat="1" ht="23.25" customHeight="1" x14ac:dyDescent="0.2">
      <c r="B113" s="25"/>
      <c r="E113" s="210" t="s">
        <v>2468</v>
      </c>
      <c r="F113" s="209"/>
      <c r="G113" s="209"/>
      <c r="H113" s="209"/>
      <c r="L113" s="25"/>
    </row>
    <row r="114" spans="2:65" s="1" customFormat="1" ht="12" customHeight="1" x14ac:dyDescent="0.2">
      <c r="B114" s="25"/>
      <c r="C114" s="22" t="s">
        <v>132</v>
      </c>
      <c r="L114" s="25"/>
    </row>
    <row r="115" spans="2:65" s="1" customFormat="1" ht="16.5" customHeight="1" x14ac:dyDescent="0.2">
      <c r="B115" s="25"/>
      <c r="E115" s="196" t="str">
        <f>E11</f>
        <v xml:space="preserve">SO 01.2-NN - NN - ELEKTRO - VONKAJŠIE ROZVODY </v>
      </c>
      <c r="F115" s="209"/>
      <c r="G115" s="209"/>
      <c r="H115" s="209"/>
      <c r="L115" s="25"/>
    </row>
    <row r="116" spans="2:65" s="1" customFormat="1" ht="6.95" customHeight="1" x14ac:dyDescent="0.2">
      <c r="B116" s="25"/>
      <c r="L116" s="25"/>
    </row>
    <row r="117" spans="2:65" s="1" customFormat="1" ht="12" customHeight="1" x14ac:dyDescent="0.2">
      <c r="B117" s="25"/>
      <c r="C117" s="22" t="s">
        <v>17</v>
      </c>
      <c r="F117" s="20" t="str">
        <f>F14</f>
        <v xml:space="preserve"> </v>
      </c>
      <c r="I117" s="22" t="s">
        <v>19</v>
      </c>
      <c r="J117" s="48">
        <f>IF(J14="","",J14)</f>
        <v>45267</v>
      </c>
      <c r="L117" s="25"/>
    </row>
    <row r="118" spans="2:65" s="1" customFormat="1" ht="6.95" customHeight="1" x14ac:dyDescent="0.2">
      <c r="B118" s="25"/>
      <c r="L118" s="25"/>
    </row>
    <row r="119" spans="2:65" s="1" customFormat="1" ht="15.2" customHeight="1" x14ac:dyDescent="0.2">
      <c r="B119" s="25"/>
      <c r="C119" s="22" t="s">
        <v>20</v>
      </c>
      <c r="F119" s="20" t="str">
        <f>E17</f>
        <v xml:space="preserve"> </v>
      </c>
      <c r="I119" s="22" t="s">
        <v>24</v>
      </c>
      <c r="J119" s="23" t="str">
        <f>E23</f>
        <v xml:space="preserve"> </v>
      </c>
      <c r="L119" s="25"/>
    </row>
    <row r="120" spans="2:65" s="1" customFormat="1" ht="15.2" customHeight="1" x14ac:dyDescent="0.2">
      <c r="B120" s="25"/>
      <c r="C120" s="22" t="s">
        <v>23</v>
      </c>
      <c r="F120" s="20" t="str">
        <f>IF(E20="","",E20)</f>
        <v xml:space="preserve"> </v>
      </c>
      <c r="I120" s="22" t="s">
        <v>26</v>
      </c>
      <c r="J120" s="23" t="str">
        <f>E26</f>
        <v xml:space="preserve"> </v>
      </c>
      <c r="L120" s="25"/>
    </row>
    <row r="121" spans="2:65" s="1" customFormat="1" ht="10.35" customHeight="1" x14ac:dyDescent="0.2">
      <c r="B121" s="25"/>
      <c r="L121" s="25"/>
    </row>
    <row r="122" spans="2:65" s="10" customFormat="1" ht="29.25" customHeight="1" x14ac:dyDescent="0.2">
      <c r="B122" s="115"/>
      <c r="C122" s="116" t="s">
        <v>149</v>
      </c>
      <c r="D122" s="117" t="s">
        <v>53</v>
      </c>
      <c r="E122" s="117" t="s">
        <v>49</v>
      </c>
      <c r="F122" s="117" t="s">
        <v>50</v>
      </c>
      <c r="G122" s="117" t="s">
        <v>150</v>
      </c>
      <c r="H122" s="117" t="s">
        <v>151</v>
      </c>
      <c r="I122" s="117" t="s">
        <v>152</v>
      </c>
      <c r="J122" s="118" t="s">
        <v>136</v>
      </c>
      <c r="K122" s="119" t="s">
        <v>153</v>
      </c>
      <c r="L122" s="115"/>
      <c r="M122" s="55" t="s">
        <v>1</v>
      </c>
      <c r="N122" s="56" t="s">
        <v>32</v>
      </c>
      <c r="O122" s="56" t="s">
        <v>154</v>
      </c>
      <c r="P122" s="56" t="s">
        <v>155</v>
      </c>
      <c r="Q122" s="56" t="s">
        <v>156</v>
      </c>
      <c r="R122" s="56" t="s">
        <v>157</v>
      </c>
      <c r="S122" s="56" t="s">
        <v>158</v>
      </c>
      <c r="T122" s="57" t="s">
        <v>159</v>
      </c>
    </row>
    <row r="123" spans="2:65" s="1" customFormat="1" ht="22.7" customHeight="1" x14ac:dyDescent="0.25">
      <c r="B123" s="25"/>
      <c r="C123" s="60" t="s">
        <v>137</v>
      </c>
      <c r="J123" s="120"/>
      <c r="L123" s="25"/>
      <c r="M123" s="58"/>
      <c r="N123" s="49"/>
      <c r="O123" s="49"/>
      <c r="P123" s="121">
        <f>P124</f>
        <v>0</v>
      </c>
      <c r="Q123" s="49"/>
      <c r="R123" s="121">
        <f>R124</f>
        <v>0</v>
      </c>
      <c r="S123" s="49"/>
      <c r="T123" s="122">
        <f>T124</f>
        <v>0</v>
      </c>
      <c r="AT123" s="13" t="s">
        <v>67</v>
      </c>
      <c r="AU123" s="13" t="s">
        <v>138</v>
      </c>
      <c r="BK123" s="123">
        <f>BK124</f>
        <v>0</v>
      </c>
    </row>
    <row r="124" spans="2:65" s="11" customFormat="1" ht="26.1" customHeight="1" x14ac:dyDescent="0.2">
      <c r="B124" s="124"/>
      <c r="D124" s="125" t="s">
        <v>67</v>
      </c>
      <c r="E124" s="126" t="s">
        <v>268</v>
      </c>
      <c r="F124" s="126" t="s">
        <v>1123</v>
      </c>
      <c r="J124" s="127"/>
      <c r="L124" s="124"/>
      <c r="M124" s="128"/>
      <c r="P124" s="129">
        <f>P125+P136</f>
        <v>0</v>
      </c>
      <c r="R124" s="129">
        <f>R125+R136</f>
        <v>0</v>
      </c>
      <c r="T124" s="130">
        <f>T125+T136</f>
        <v>0</v>
      </c>
      <c r="AR124" s="125" t="s">
        <v>94</v>
      </c>
      <c r="AT124" s="131" t="s">
        <v>67</v>
      </c>
      <c r="AU124" s="131" t="s">
        <v>68</v>
      </c>
      <c r="AY124" s="125" t="s">
        <v>162</v>
      </c>
      <c r="BK124" s="132">
        <f>BK125+BK136</f>
        <v>0</v>
      </c>
    </row>
    <row r="125" spans="2:65" s="11" customFormat="1" ht="22.7" customHeight="1" x14ac:dyDescent="0.2">
      <c r="B125" s="124"/>
      <c r="D125" s="125" t="s">
        <v>67</v>
      </c>
      <c r="E125" s="133" t="s">
        <v>3086</v>
      </c>
      <c r="F125" s="133" t="s">
        <v>3087</v>
      </c>
      <c r="J125" s="134"/>
      <c r="L125" s="124"/>
      <c r="M125" s="128"/>
      <c r="P125" s="129">
        <f>SUM(P126:P135)</f>
        <v>0</v>
      </c>
      <c r="R125" s="129">
        <f>SUM(R126:R135)</f>
        <v>0</v>
      </c>
      <c r="T125" s="130">
        <f>SUM(T126:T135)</f>
        <v>0</v>
      </c>
      <c r="AR125" s="125" t="s">
        <v>94</v>
      </c>
      <c r="AT125" s="131" t="s">
        <v>67</v>
      </c>
      <c r="AU125" s="131" t="s">
        <v>75</v>
      </c>
      <c r="AY125" s="125" t="s">
        <v>162</v>
      </c>
      <c r="BK125" s="132">
        <f>SUM(BK126:BK135)</f>
        <v>0</v>
      </c>
    </row>
    <row r="126" spans="2:65" s="1" customFormat="1" ht="24.2" customHeight="1" x14ac:dyDescent="0.2">
      <c r="B126" s="135"/>
      <c r="C126" s="136" t="s">
        <v>75</v>
      </c>
      <c r="D126" s="136" t="s">
        <v>164</v>
      </c>
      <c r="E126" s="137" t="s">
        <v>3088</v>
      </c>
      <c r="F126" s="138" t="s">
        <v>3089</v>
      </c>
      <c r="G126" s="139" t="s">
        <v>266</v>
      </c>
      <c r="H126" s="140">
        <v>1</v>
      </c>
      <c r="I126" s="141"/>
      <c r="J126" s="141"/>
      <c r="K126" s="142"/>
      <c r="L126" s="25"/>
      <c r="M126" s="143" t="s">
        <v>1</v>
      </c>
      <c r="N126" s="144" t="s">
        <v>34</v>
      </c>
      <c r="O126" s="145">
        <v>0</v>
      </c>
      <c r="P126" s="145">
        <f t="shared" ref="P126:P135" si="0">O126*H126</f>
        <v>0</v>
      </c>
      <c r="Q126" s="145">
        <v>0</v>
      </c>
      <c r="R126" s="145">
        <f t="shared" ref="R126:R135" si="1">Q126*H126</f>
        <v>0</v>
      </c>
      <c r="S126" s="145">
        <v>0</v>
      </c>
      <c r="T126" s="146">
        <f t="shared" ref="T126:T135" si="2">S126*H126</f>
        <v>0</v>
      </c>
      <c r="AR126" s="147" t="s">
        <v>278</v>
      </c>
      <c r="AT126" s="147" t="s">
        <v>164</v>
      </c>
      <c r="AU126" s="147" t="s">
        <v>81</v>
      </c>
      <c r="AY126" s="13" t="s">
        <v>162</v>
      </c>
      <c r="BE126" s="148">
        <f t="shared" ref="BE126:BE135" si="3">IF(N126="základná",J126,0)</f>
        <v>0</v>
      </c>
      <c r="BF126" s="148">
        <f t="shared" ref="BF126:BF135" si="4">IF(N126="znížená",J126,0)</f>
        <v>0</v>
      </c>
      <c r="BG126" s="148">
        <f t="shared" ref="BG126:BG135" si="5">IF(N126="zákl. prenesená",J126,0)</f>
        <v>0</v>
      </c>
      <c r="BH126" s="148">
        <f t="shared" ref="BH126:BH135" si="6">IF(N126="zníž. prenesená",J126,0)</f>
        <v>0</v>
      </c>
      <c r="BI126" s="148">
        <f t="shared" ref="BI126:BI135" si="7">IF(N126="nulová",J126,0)</f>
        <v>0</v>
      </c>
      <c r="BJ126" s="13" t="s">
        <v>81</v>
      </c>
      <c r="BK126" s="148">
        <f t="shared" ref="BK126:BK135" si="8">ROUND(I126*H126,2)</f>
        <v>0</v>
      </c>
      <c r="BL126" s="13" t="s">
        <v>278</v>
      </c>
      <c r="BM126" s="147" t="s">
        <v>81</v>
      </c>
    </row>
    <row r="127" spans="2:65" s="1" customFormat="1" ht="37.700000000000003" customHeight="1" x14ac:dyDescent="0.2">
      <c r="B127" s="135"/>
      <c r="C127" s="149" t="s">
        <v>81</v>
      </c>
      <c r="D127" s="149" t="s">
        <v>268</v>
      </c>
      <c r="E127" s="150" t="s">
        <v>3090</v>
      </c>
      <c r="F127" s="151" t="s">
        <v>3091</v>
      </c>
      <c r="G127" s="152" t="s">
        <v>341</v>
      </c>
      <c r="H127" s="153">
        <v>0.38</v>
      </c>
      <c r="I127" s="154"/>
      <c r="J127" s="154"/>
      <c r="K127" s="155"/>
      <c r="L127" s="156"/>
      <c r="M127" s="157" t="s">
        <v>1</v>
      </c>
      <c r="N127" s="158" t="s">
        <v>34</v>
      </c>
      <c r="O127" s="145">
        <v>0</v>
      </c>
      <c r="P127" s="145">
        <f t="shared" si="0"/>
        <v>0</v>
      </c>
      <c r="Q127" s="145">
        <v>0</v>
      </c>
      <c r="R127" s="145">
        <f t="shared" si="1"/>
        <v>0</v>
      </c>
      <c r="S127" s="145">
        <v>0</v>
      </c>
      <c r="T127" s="146">
        <f t="shared" si="2"/>
        <v>0</v>
      </c>
      <c r="AR127" s="147" t="s">
        <v>1132</v>
      </c>
      <c r="AT127" s="147" t="s">
        <v>268</v>
      </c>
      <c r="AU127" s="147" t="s">
        <v>81</v>
      </c>
      <c r="AY127" s="13" t="s">
        <v>162</v>
      </c>
      <c r="BE127" s="148">
        <f t="shared" si="3"/>
        <v>0</v>
      </c>
      <c r="BF127" s="148">
        <f t="shared" si="4"/>
        <v>0</v>
      </c>
      <c r="BG127" s="148">
        <f t="shared" si="5"/>
        <v>0</v>
      </c>
      <c r="BH127" s="148">
        <f t="shared" si="6"/>
        <v>0</v>
      </c>
      <c r="BI127" s="148">
        <f t="shared" si="7"/>
        <v>0</v>
      </c>
      <c r="BJ127" s="13" t="s">
        <v>81</v>
      </c>
      <c r="BK127" s="148">
        <f t="shared" si="8"/>
        <v>0</v>
      </c>
      <c r="BL127" s="13" t="s">
        <v>278</v>
      </c>
      <c r="BM127" s="147" t="s">
        <v>168</v>
      </c>
    </row>
    <row r="128" spans="2:65" s="1" customFormat="1" ht="33" customHeight="1" x14ac:dyDescent="0.2">
      <c r="B128" s="135"/>
      <c r="C128" s="149" t="s">
        <v>94</v>
      </c>
      <c r="D128" s="149" t="s">
        <v>268</v>
      </c>
      <c r="E128" s="150" t="s">
        <v>3092</v>
      </c>
      <c r="F128" s="151" t="s">
        <v>3093</v>
      </c>
      <c r="G128" s="152" t="s">
        <v>266</v>
      </c>
      <c r="H128" s="153">
        <v>1</v>
      </c>
      <c r="I128" s="154"/>
      <c r="J128" s="154"/>
      <c r="K128" s="155"/>
      <c r="L128" s="156"/>
      <c r="M128" s="157" t="s">
        <v>1</v>
      </c>
      <c r="N128" s="158" t="s">
        <v>34</v>
      </c>
      <c r="O128" s="145">
        <v>0</v>
      </c>
      <c r="P128" s="145">
        <f t="shared" si="0"/>
        <v>0</v>
      </c>
      <c r="Q128" s="145">
        <v>0</v>
      </c>
      <c r="R128" s="145">
        <f t="shared" si="1"/>
        <v>0</v>
      </c>
      <c r="S128" s="145">
        <v>0</v>
      </c>
      <c r="T128" s="146">
        <f t="shared" si="2"/>
        <v>0</v>
      </c>
      <c r="AR128" s="147" t="s">
        <v>1132</v>
      </c>
      <c r="AT128" s="147" t="s">
        <v>268</v>
      </c>
      <c r="AU128" s="147" t="s">
        <v>81</v>
      </c>
      <c r="AY128" s="13" t="s">
        <v>162</v>
      </c>
      <c r="BE128" s="148">
        <f t="shared" si="3"/>
        <v>0</v>
      </c>
      <c r="BF128" s="148">
        <f t="shared" si="4"/>
        <v>0</v>
      </c>
      <c r="BG128" s="148">
        <f t="shared" si="5"/>
        <v>0</v>
      </c>
      <c r="BH128" s="148">
        <f t="shared" si="6"/>
        <v>0</v>
      </c>
      <c r="BI128" s="148">
        <f t="shared" si="7"/>
        <v>0</v>
      </c>
      <c r="BJ128" s="13" t="s">
        <v>81</v>
      </c>
      <c r="BK128" s="148">
        <f t="shared" si="8"/>
        <v>0</v>
      </c>
      <c r="BL128" s="13" t="s">
        <v>278</v>
      </c>
      <c r="BM128" s="147" t="s">
        <v>169</v>
      </c>
    </row>
    <row r="129" spans="2:65" s="1" customFormat="1" ht="24.2" customHeight="1" x14ac:dyDescent="0.2">
      <c r="B129" s="135"/>
      <c r="C129" s="149" t="s">
        <v>168</v>
      </c>
      <c r="D129" s="149" t="s">
        <v>268</v>
      </c>
      <c r="E129" s="150" t="s">
        <v>3094</v>
      </c>
      <c r="F129" s="151" t="s">
        <v>3095</v>
      </c>
      <c r="G129" s="152" t="s">
        <v>218</v>
      </c>
      <c r="H129" s="153">
        <v>1</v>
      </c>
      <c r="I129" s="154"/>
      <c r="J129" s="154"/>
      <c r="K129" s="155"/>
      <c r="L129" s="156"/>
      <c r="M129" s="157" t="s">
        <v>1</v>
      </c>
      <c r="N129" s="158" t="s">
        <v>34</v>
      </c>
      <c r="O129" s="145">
        <v>0</v>
      </c>
      <c r="P129" s="145">
        <f t="shared" si="0"/>
        <v>0</v>
      </c>
      <c r="Q129" s="145">
        <v>0</v>
      </c>
      <c r="R129" s="145">
        <f t="shared" si="1"/>
        <v>0</v>
      </c>
      <c r="S129" s="145">
        <v>0</v>
      </c>
      <c r="T129" s="146">
        <f t="shared" si="2"/>
        <v>0</v>
      </c>
      <c r="AR129" s="147" t="s">
        <v>1132</v>
      </c>
      <c r="AT129" s="147" t="s">
        <v>268</v>
      </c>
      <c r="AU129" s="147" t="s">
        <v>81</v>
      </c>
      <c r="AY129" s="13" t="s">
        <v>162</v>
      </c>
      <c r="BE129" s="148">
        <f t="shared" si="3"/>
        <v>0</v>
      </c>
      <c r="BF129" s="148">
        <f t="shared" si="4"/>
        <v>0</v>
      </c>
      <c r="BG129" s="148">
        <f t="shared" si="5"/>
        <v>0</v>
      </c>
      <c r="BH129" s="148">
        <f t="shared" si="6"/>
        <v>0</v>
      </c>
      <c r="BI129" s="148">
        <f t="shared" si="7"/>
        <v>0</v>
      </c>
      <c r="BJ129" s="13" t="s">
        <v>81</v>
      </c>
      <c r="BK129" s="148">
        <f t="shared" si="8"/>
        <v>0</v>
      </c>
      <c r="BL129" s="13" t="s">
        <v>278</v>
      </c>
      <c r="BM129" s="147" t="s">
        <v>177</v>
      </c>
    </row>
    <row r="130" spans="2:65" s="1" customFormat="1" ht="24.2" customHeight="1" x14ac:dyDescent="0.2">
      <c r="B130" s="135"/>
      <c r="C130" s="136" t="s">
        <v>178</v>
      </c>
      <c r="D130" s="136" t="s">
        <v>164</v>
      </c>
      <c r="E130" s="137" t="s">
        <v>3096</v>
      </c>
      <c r="F130" s="138" t="s">
        <v>3097</v>
      </c>
      <c r="G130" s="139" t="s">
        <v>218</v>
      </c>
      <c r="H130" s="140">
        <v>30</v>
      </c>
      <c r="I130" s="141"/>
      <c r="J130" s="141"/>
      <c r="K130" s="142"/>
      <c r="L130" s="25"/>
      <c r="M130" s="143" t="s">
        <v>1</v>
      </c>
      <c r="N130" s="144" t="s">
        <v>34</v>
      </c>
      <c r="O130" s="145">
        <v>0</v>
      </c>
      <c r="P130" s="145">
        <f t="shared" si="0"/>
        <v>0</v>
      </c>
      <c r="Q130" s="145">
        <v>0</v>
      </c>
      <c r="R130" s="145">
        <f t="shared" si="1"/>
        <v>0</v>
      </c>
      <c r="S130" s="145">
        <v>0</v>
      </c>
      <c r="T130" s="146">
        <f t="shared" si="2"/>
        <v>0</v>
      </c>
      <c r="AR130" s="147" t="s">
        <v>278</v>
      </c>
      <c r="AT130" s="147" t="s">
        <v>164</v>
      </c>
      <c r="AU130" s="147" t="s">
        <v>81</v>
      </c>
      <c r="AY130" s="13" t="s">
        <v>162</v>
      </c>
      <c r="BE130" s="148">
        <f t="shared" si="3"/>
        <v>0</v>
      </c>
      <c r="BF130" s="148">
        <f t="shared" si="4"/>
        <v>0</v>
      </c>
      <c r="BG130" s="148">
        <f t="shared" si="5"/>
        <v>0</v>
      </c>
      <c r="BH130" s="148">
        <f t="shared" si="6"/>
        <v>0</v>
      </c>
      <c r="BI130" s="148">
        <f t="shared" si="7"/>
        <v>0</v>
      </c>
      <c r="BJ130" s="13" t="s">
        <v>81</v>
      </c>
      <c r="BK130" s="148">
        <f t="shared" si="8"/>
        <v>0</v>
      </c>
      <c r="BL130" s="13" t="s">
        <v>278</v>
      </c>
      <c r="BM130" s="147" t="s">
        <v>181</v>
      </c>
    </row>
    <row r="131" spans="2:65" s="1" customFormat="1" ht="24.2" customHeight="1" x14ac:dyDescent="0.2">
      <c r="B131" s="135"/>
      <c r="C131" s="136" t="s">
        <v>169</v>
      </c>
      <c r="D131" s="136" t="s">
        <v>164</v>
      </c>
      <c r="E131" s="137" t="s">
        <v>3098</v>
      </c>
      <c r="F131" s="138" t="s">
        <v>3099</v>
      </c>
      <c r="G131" s="139" t="s">
        <v>218</v>
      </c>
      <c r="H131" s="140">
        <v>35</v>
      </c>
      <c r="I131" s="141"/>
      <c r="J131" s="141"/>
      <c r="K131" s="142"/>
      <c r="L131" s="25"/>
      <c r="M131" s="143" t="s">
        <v>1</v>
      </c>
      <c r="N131" s="144" t="s">
        <v>34</v>
      </c>
      <c r="O131" s="145">
        <v>0</v>
      </c>
      <c r="P131" s="145">
        <f t="shared" si="0"/>
        <v>0</v>
      </c>
      <c r="Q131" s="145">
        <v>0</v>
      </c>
      <c r="R131" s="145">
        <f t="shared" si="1"/>
        <v>0</v>
      </c>
      <c r="S131" s="145">
        <v>0</v>
      </c>
      <c r="T131" s="146">
        <f t="shared" si="2"/>
        <v>0</v>
      </c>
      <c r="AR131" s="147" t="s">
        <v>278</v>
      </c>
      <c r="AT131" s="147" t="s">
        <v>164</v>
      </c>
      <c r="AU131" s="147" t="s">
        <v>81</v>
      </c>
      <c r="AY131" s="13" t="s">
        <v>162</v>
      </c>
      <c r="BE131" s="148">
        <f t="shared" si="3"/>
        <v>0</v>
      </c>
      <c r="BF131" s="148">
        <f t="shared" si="4"/>
        <v>0</v>
      </c>
      <c r="BG131" s="148">
        <f t="shared" si="5"/>
        <v>0</v>
      </c>
      <c r="BH131" s="148">
        <f t="shared" si="6"/>
        <v>0</v>
      </c>
      <c r="BI131" s="148">
        <f t="shared" si="7"/>
        <v>0</v>
      </c>
      <c r="BJ131" s="13" t="s">
        <v>81</v>
      </c>
      <c r="BK131" s="148">
        <f t="shared" si="8"/>
        <v>0</v>
      </c>
      <c r="BL131" s="13" t="s">
        <v>278</v>
      </c>
      <c r="BM131" s="147" t="s">
        <v>184</v>
      </c>
    </row>
    <row r="132" spans="2:65" s="1" customFormat="1" ht="24.2" customHeight="1" x14ac:dyDescent="0.2">
      <c r="B132" s="135"/>
      <c r="C132" s="136" t="s">
        <v>185</v>
      </c>
      <c r="D132" s="136" t="s">
        <v>164</v>
      </c>
      <c r="E132" s="137" t="s">
        <v>3100</v>
      </c>
      <c r="F132" s="138" t="s">
        <v>3101</v>
      </c>
      <c r="G132" s="139" t="s">
        <v>218</v>
      </c>
      <c r="H132" s="140">
        <v>35</v>
      </c>
      <c r="I132" s="141"/>
      <c r="J132" s="141"/>
      <c r="K132" s="142"/>
      <c r="L132" s="25"/>
      <c r="M132" s="143" t="s">
        <v>1</v>
      </c>
      <c r="N132" s="144" t="s">
        <v>34</v>
      </c>
      <c r="O132" s="145">
        <v>0</v>
      </c>
      <c r="P132" s="145">
        <f t="shared" si="0"/>
        <v>0</v>
      </c>
      <c r="Q132" s="145">
        <v>0</v>
      </c>
      <c r="R132" s="145">
        <f t="shared" si="1"/>
        <v>0</v>
      </c>
      <c r="S132" s="145">
        <v>0</v>
      </c>
      <c r="T132" s="146">
        <f t="shared" si="2"/>
        <v>0</v>
      </c>
      <c r="AR132" s="147" t="s">
        <v>278</v>
      </c>
      <c r="AT132" s="147" t="s">
        <v>164</v>
      </c>
      <c r="AU132" s="147" t="s">
        <v>81</v>
      </c>
      <c r="AY132" s="13" t="s">
        <v>162</v>
      </c>
      <c r="BE132" s="148">
        <f t="shared" si="3"/>
        <v>0</v>
      </c>
      <c r="BF132" s="148">
        <f t="shared" si="4"/>
        <v>0</v>
      </c>
      <c r="BG132" s="148">
        <f t="shared" si="5"/>
        <v>0</v>
      </c>
      <c r="BH132" s="148">
        <f t="shared" si="6"/>
        <v>0</v>
      </c>
      <c r="BI132" s="148">
        <f t="shared" si="7"/>
        <v>0</v>
      </c>
      <c r="BJ132" s="13" t="s">
        <v>81</v>
      </c>
      <c r="BK132" s="148">
        <f t="shared" si="8"/>
        <v>0</v>
      </c>
      <c r="BL132" s="13" t="s">
        <v>278</v>
      </c>
      <c r="BM132" s="147" t="s">
        <v>188</v>
      </c>
    </row>
    <row r="133" spans="2:65" s="1" customFormat="1" ht="24.2" customHeight="1" x14ac:dyDescent="0.2">
      <c r="B133" s="135"/>
      <c r="C133" s="149" t="s">
        <v>177</v>
      </c>
      <c r="D133" s="149" t="s">
        <v>268</v>
      </c>
      <c r="E133" s="150" t="s">
        <v>3102</v>
      </c>
      <c r="F133" s="151" t="s">
        <v>3103</v>
      </c>
      <c r="G133" s="152" t="s">
        <v>218</v>
      </c>
      <c r="H133" s="153">
        <v>35</v>
      </c>
      <c r="I133" s="154"/>
      <c r="J133" s="154"/>
      <c r="K133" s="155"/>
      <c r="L133" s="156"/>
      <c r="M133" s="157" t="s">
        <v>1</v>
      </c>
      <c r="N133" s="158" t="s">
        <v>34</v>
      </c>
      <c r="O133" s="145">
        <v>0</v>
      </c>
      <c r="P133" s="145">
        <f t="shared" si="0"/>
        <v>0</v>
      </c>
      <c r="Q133" s="145">
        <v>0</v>
      </c>
      <c r="R133" s="145">
        <f t="shared" si="1"/>
        <v>0</v>
      </c>
      <c r="S133" s="145">
        <v>0</v>
      </c>
      <c r="T133" s="146">
        <f t="shared" si="2"/>
        <v>0</v>
      </c>
      <c r="AR133" s="147" t="s">
        <v>1132</v>
      </c>
      <c r="AT133" s="147" t="s">
        <v>268</v>
      </c>
      <c r="AU133" s="147" t="s">
        <v>81</v>
      </c>
      <c r="AY133" s="13" t="s">
        <v>162</v>
      </c>
      <c r="BE133" s="148">
        <f t="shared" si="3"/>
        <v>0</v>
      </c>
      <c r="BF133" s="148">
        <f t="shared" si="4"/>
        <v>0</v>
      </c>
      <c r="BG133" s="148">
        <f t="shared" si="5"/>
        <v>0</v>
      </c>
      <c r="BH133" s="148">
        <f t="shared" si="6"/>
        <v>0</v>
      </c>
      <c r="BI133" s="148">
        <f t="shared" si="7"/>
        <v>0</v>
      </c>
      <c r="BJ133" s="13" t="s">
        <v>81</v>
      </c>
      <c r="BK133" s="148">
        <f t="shared" si="8"/>
        <v>0</v>
      </c>
      <c r="BL133" s="13" t="s">
        <v>278</v>
      </c>
      <c r="BM133" s="147" t="s">
        <v>191</v>
      </c>
    </row>
    <row r="134" spans="2:65" s="1" customFormat="1" ht="33" customHeight="1" x14ac:dyDescent="0.2">
      <c r="B134" s="135"/>
      <c r="C134" s="136" t="s">
        <v>192</v>
      </c>
      <c r="D134" s="136" t="s">
        <v>164</v>
      </c>
      <c r="E134" s="137" t="s">
        <v>3104</v>
      </c>
      <c r="F134" s="138" t="s">
        <v>3105</v>
      </c>
      <c r="G134" s="139" t="s">
        <v>218</v>
      </c>
      <c r="H134" s="140">
        <v>30</v>
      </c>
      <c r="I134" s="141"/>
      <c r="J134" s="141"/>
      <c r="K134" s="142"/>
      <c r="L134" s="25"/>
      <c r="M134" s="143" t="s">
        <v>1</v>
      </c>
      <c r="N134" s="144" t="s">
        <v>34</v>
      </c>
      <c r="O134" s="145">
        <v>0</v>
      </c>
      <c r="P134" s="145">
        <f t="shared" si="0"/>
        <v>0</v>
      </c>
      <c r="Q134" s="145">
        <v>0</v>
      </c>
      <c r="R134" s="145">
        <f t="shared" si="1"/>
        <v>0</v>
      </c>
      <c r="S134" s="145">
        <v>0</v>
      </c>
      <c r="T134" s="146">
        <f t="shared" si="2"/>
        <v>0</v>
      </c>
      <c r="AR134" s="147" t="s">
        <v>278</v>
      </c>
      <c r="AT134" s="147" t="s">
        <v>164</v>
      </c>
      <c r="AU134" s="147" t="s">
        <v>81</v>
      </c>
      <c r="AY134" s="13" t="s">
        <v>162</v>
      </c>
      <c r="BE134" s="148">
        <f t="shared" si="3"/>
        <v>0</v>
      </c>
      <c r="BF134" s="148">
        <f t="shared" si="4"/>
        <v>0</v>
      </c>
      <c r="BG134" s="148">
        <f t="shared" si="5"/>
        <v>0</v>
      </c>
      <c r="BH134" s="148">
        <f t="shared" si="6"/>
        <v>0</v>
      </c>
      <c r="BI134" s="148">
        <f t="shared" si="7"/>
        <v>0</v>
      </c>
      <c r="BJ134" s="13" t="s">
        <v>81</v>
      </c>
      <c r="BK134" s="148">
        <f t="shared" si="8"/>
        <v>0</v>
      </c>
      <c r="BL134" s="13" t="s">
        <v>278</v>
      </c>
      <c r="BM134" s="147" t="s">
        <v>195</v>
      </c>
    </row>
    <row r="135" spans="2:65" s="1" customFormat="1" ht="33" customHeight="1" x14ac:dyDescent="0.2">
      <c r="B135" s="135"/>
      <c r="C135" s="136" t="s">
        <v>181</v>
      </c>
      <c r="D135" s="136" t="s">
        <v>164</v>
      </c>
      <c r="E135" s="137" t="s">
        <v>3106</v>
      </c>
      <c r="F135" s="138" t="s">
        <v>3107</v>
      </c>
      <c r="G135" s="139" t="s">
        <v>218</v>
      </c>
      <c r="H135" s="140">
        <v>35</v>
      </c>
      <c r="I135" s="141"/>
      <c r="J135" s="141"/>
      <c r="K135" s="142"/>
      <c r="L135" s="25"/>
      <c r="M135" s="143" t="s">
        <v>1</v>
      </c>
      <c r="N135" s="144" t="s">
        <v>34</v>
      </c>
      <c r="O135" s="145">
        <v>0</v>
      </c>
      <c r="P135" s="145">
        <f t="shared" si="0"/>
        <v>0</v>
      </c>
      <c r="Q135" s="145">
        <v>0</v>
      </c>
      <c r="R135" s="145">
        <f t="shared" si="1"/>
        <v>0</v>
      </c>
      <c r="S135" s="145">
        <v>0</v>
      </c>
      <c r="T135" s="146">
        <f t="shared" si="2"/>
        <v>0</v>
      </c>
      <c r="AR135" s="147" t="s">
        <v>278</v>
      </c>
      <c r="AT135" s="147" t="s">
        <v>164</v>
      </c>
      <c r="AU135" s="147" t="s">
        <v>81</v>
      </c>
      <c r="AY135" s="13" t="s">
        <v>162</v>
      </c>
      <c r="BE135" s="148">
        <f t="shared" si="3"/>
        <v>0</v>
      </c>
      <c r="BF135" s="148">
        <f t="shared" si="4"/>
        <v>0</v>
      </c>
      <c r="BG135" s="148">
        <f t="shared" si="5"/>
        <v>0</v>
      </c>
      <c r="BH135" s="148">
        <f t="shared" si="6"/>
        <v>0</v>
      </c>
      <c r="BI135" s="148">
        <f t="shared" si="7"/>
        <v>0</v>
      </c>
      <c r="BJ135" s="13" t="s">
        <v>81</v>
      </c>
      <c r="BK135" s="148">
        <f t="shared" si="8"/>
        <v>0</v>
      </c>
      <c r="BL135" s="13" t="s">
        <v>278</v>
      </c>
      <c r="BM135" s="147" t="s">
        <v>7</v>
      </c>
    </row>
    <row r="136" spans="2:65" s="11" customFormat="1" ht="22.7" customHeight="1" x14ac:dyDescent="0.2">
      <c r="B136" s="124"/>
      <c r="D136" s="125" t="s">
        <v>67</v>
      </c>
      <c r="E136" s="133" t="s">
        <v>882</v>
      </c>
      <c r="F136" s="133" t="s">
        <v>883</v>
      </c>
      <c r="J136" s="134"/>
      <c r="L136" s="124"/>
      <c r="M136" s="128"/>
      <c r="P136" s="129">
        <f>SUM(P137:P138)</f>
        <v>0</v>
      </c>
      <c r="R136" s="129">
        <f>SUM(R137:R138)</f>
        <v>0</v>
      </c>
      <c r="T136" s="130">
        <f>SUM(T137:T138)</f>
        <v>0</v>
      </c>
      <c r="AR136" s="125" t="s">
        <v>168</v>
      </c>
      <c r="AT136" s="131" t="s">
        <v>67</v>
      </c>
      <c r="AU136" s="131" t="s">
        <v>75</v>
      </c>
      <c r="AY136" s="125" t="s">
        <v>162</v>
      </c>
      <c r="BK136" s="132">
        <f>SUM(BK137:BK138)</f>
        <v>0</v>
      </c>
    </row>
    <row r="137" spans="2:65" s="1" customFormat="1" ht="44.25" customHeight="1" x14ac:dyDescent="0.2">
      <c r="B137" s="135"/>
      <c r="C137" s="136" t="s">
        <v>198</v>
      </c>
      <c r="D137" s="136" t="s">
        <v>164</v>
      </c>
      <c r="E137" s="137" t="s">
        <v>3108</v>
      </c>
      <c r="F137" s="138" t="s">
        <v>3109</v>
      </c>
      <c r="G137" s="139" t="s">
        <v>879</v>
      </c>
      <c r="H137" s="140">
        <v>50</v>
      </c>
      <c r="I137" s="141"/>
      <c r="J137" s="141"/>
      <c r="K137" s="142"/>
      <c r="L137" s="25"/>
      <c r="M137" s="143" t="s">
        <v>1</v>
      </c>
      <c r="N137" s="144" t="s">
        <v>34</v>
      </c>
      <c r="O137" s="145">
        <v>0</v>
      </c>
      <c r="P137" s="145">
        <f>O137*H137</f>
        <v>0</v>
      </c>
      <c r="Q137" s="145">
        <v>0</v>
      </c>
      <c r="R137" s="145">
        <f>Q137*H137</f>
        <v>0</v>
      </c>
      <c r="S137" s="145">
        <v>0</v>
      </c>
      <c r="T137" s="146">
        <f>S137*H137</f>
        <v>0</v>
      </c>
      <c r="AR137" s="147" t="s">
        <v>886</v>
      </c>
      <c r="AT137" s="147" t="s">
        <v>164</v>
      </c>
      <c r="AU137" s="147" t="s">
        <v>81</v>
      </c>
      <c r="AY137" s="13" t="s">
        <v>162</v>
      </c>
      <c r="BE137" s="148">
        <f>IF(N137="základná",J137,0)</f>
        <v>0</v>
      </c>
      <c r="BF137" s="148">
        <f>IF(N137="znížená",J137,0)</f>
        <v>0</v>
      </c>
      <c r="BG137" s="148">
        <f>IF(N137="zákl. prenesená",J137,0)</f>
        <v>0</v>
      </c>
      <c r="BH137" s="148">
        <f>IF(N137="zníž. prenesená",J137,0)</f>
        <v>0</v>
      </c>
      <c r="BI137" s="148">
        <f>IF(N137="nulová",J137,0)</f>
        <v>0</v>
      </c>
      <c r="BJ137" s="13" t="s">
        <v>81</v>
      </c>
      <c r="BK137" s="148">
        <f>ROUND(I137*H137,2)</f>
        <v>0</v>
      </c>
      <c r="BL137" s="13" t="s">
        <v>886</v>
      </c>
      <c r="BM137" s="147" t="s">
        <v>201</v>
      </c>
    </row>
    <row r="138" spans="2:65" s="1" customFormat="1" ht="16.5" customHeight="1" x14ac:dyDescent="0.2">
      <c r="B138" s="135"/>
      <c r="C138" s="136" t="s">
        <v>184</v>
      </c>
      <c r="D138" s="136" t="s">
        <v>164</v>
      </c>
      <c r="E138" s="137" t="s">
        <v>3110</v>
      </c>
      <c r="F138" s="138" t="s">
        <v>3111</v>
      </c>
      <c r="G138" s="139" t="s">
        <v>879</v>
      </c>
      <c r="H138" s="140">
        <v>100</v>
      </c>
      <c r="I138" s="141"/>
      <c r="J138" s="141"/>
      <c r="K138" s="142"/>
      <c r="L138" s="25"/>
      <c r="M138" s="163" t="s">
        <v>1</v>
      </c>
      <c r="N138" s="164" t="s">
        <v>34</v>
      </c>
      <c r="O138" s="161">
        <v>0</v>
      </c>
      <c r="P138" s="161">
        <f>O138*H138</f>
        <v>0</v>
      </c>
      <c r="Q138" s="161">
        <v>0</v>
      </c>
      <c r="R138" s="161">
        <f>Q138*H138</f>
        <v>0</v>
      </c>
      <c r="S138" s="161">
        <v>0</v>
      </c>
      <c r="T138" s="162">
        <f>S138*H138</f>
        <v>0</v>
      </c>
      <c r="AR138" s="147" t="s">
        <v>886</v>
      </c>
      <c r="AT138" s="147" t="s">
        <v>164</v>
      </c>
      <c r="AU138" s="147" t="s">
        <v>81</v>
      </c>
      <c r="AY138" s="13" t="s">
        <v>162</v>
      </c>
      <c r="BE138" s="148">
        <f>IF(N138="základná",J138,0)</f>
        <v>0</v>
      </c>
      <c r="BF138" s="148">
        <f>IF(N138="znížená",J138,0)</f>
        <v>0</v>
      </c>
      <c r="BG138" s="148">
        <f>IF(N138="zákl. prenesená",J138,0)</f>
        <v>0</v>
      </c>
      <c r="BH138" s="148">
        <f>IF(N138="zníž. prenesená",J138,0)</f>
        <v>0</v>
      </c>
      <c r="BI138" s="148">
        <f>IF(N138="nulová",J138,0)</f>
        <v>0</v>
      </c>
      <c r="BJ138" s="13" t="s">
        <v>81</v>
      </c>
      <c r="BK138" s="148">
        <f>ROUND(I138*H138,2)</f>
        <v>0</v>
      </c>
      <c r="BL138" s="13" t="s">
        <v>886</v>
      </c>
      <c r="BM138" s="147" t="s">
        <v>204</v>
      </c>
    </row>
    <row r="139" spans="2:65" s="1" customFormat="1" ht="6.95" customHeight="1" x14ac:dyDescent="0.2">
      <c r="B139" s="40"/>
      <c r="C139" s="41"/>
      <c r="D139" s="41"/>
      <c r="E139" s="41"/>
      <c r="F139" s="41"/>
      <c r="G139" s="41"/>
      <c r="H139" s="41"/>
      <c r="I139" s="41"/>
      <c r="J139" s="41"/>
      <c r="K139" s="41"/>
      <c r="L139" s="25"/>
    </row>
  </sheetData>
  <autoFilter ref="C122:K138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90"/>
  <sheetViews>
    <sheetView showGridLines="0" workbookViewId="0"/>
  </sheetViews>
  <sheetFormatPr defaultColWidth="12" defaultRowHeight="11.25" x14ac:dyDescent="0.2"/>
  <cols>
    <col min="1" max="1" width="8.1640625" customWidth="1"/>
    <col min="2" max="2" width="1.1640625" customWidth="1"/>
    <col min="3" max="4" width="4.1640625" customWidth="1"/>
    <col min="5" max="5" width="17.1640625" customWidth="1"/>
    <col min="6" max="6" width="50.6640625" customWidth="1"/>
    <col min="7" max="7" width="7.5" customWidth="1"/>
    <col min="8" max="8" width="14" customWidth="1"/>
    <col min="9" max="9" width="15.6640625" customWidth="1"/>
    <col min="10" max="10" width="22.1640625" customWidth="1"/>
    <col min="11" max="11" width="22.1640625" hidden="1" customWidth="1"/>
    <col min="12" max="12" width="9.1640625" customWidth="1"/>
    <col min="13" max="13" width="10.6640625" hidden="1" customWidth="1"/>
    <col min="14" max="14" width="9.1640625" hidden="1"/>
    <col min="15" max="20" width="14.1640625" hidden="1" customWidth="1"/>
    <col min="21" max="21" width="16.1640625" hidden="1" customWidth="1"/>
    <col min="22" max="22" width="12.1640625" customWidth="1"/>
    <col min="23" max="23" width="16.1640625" customWidth="1"/>
    <col min="24" max="24" width="12.1640625" customWidth="1"/>
    <col min="25" max="25" width="15" customWidth="1"/>
    <col min="26" max="26" width="11" customWidth="1"/>
    <col min="27" max="27" width="15" customWidth="1"/>
    <col min="28" max="28" width="16.1640625" customWidth="1"/>
    <col min="29" max="29" width="11" customWidth="1"/>
    <col min="30" max="30" width="15" customWidth="1"/>
    <col min="31" max="31" width="16.1640625" customWidth="1"/>
    <col min="44" max="65" width="9.1640625" hidden="1"/>
  </cols>
  <sheetData>
    <row r="2" spans="2:46" ht="36.950000000000003" customHeight="1" x14ac:dyDescent="0.2">
      <c r="L2" s="183" t="s">
        <v>5</v>
      </c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13" t="s">
        <v>82</v>
      </c>
    </row>
    <row r="3" spans="2:46" ht="6.95" hidden="1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68</v>
      </c>
    </row>
    <row r="4" spans="2:46" ht="24.95" hidden="1" customHeight="1" x14ac:dyDescent="0.2">
      <c r="B4" s="16"/>
      <c r="D4" s="17" t="s">
        <v>129</v>
      </c>
      <c r="L4" s="16"/>
      <c r="M4" s="89" t="s">
        <v>9</v>
      </c>
      <c r="AT4" s="13" t="s">
        <v>3</v>
      </c>
    </row>
    <row r="5" spans="2:46" ht="6.95" hidden="1" customHeight="1" x14ac:dyDescent="0.2">
      <c r="B5" s="16"/>
      <c r="L5" s="16"/>
    </row>
    <row r="6" spans="2:46" ht="12" hidden="1" customHeight="1" x14ac:dyDescent="0.2">
      <c r="B6" s="16"/>
      <c r="D6" s="22" t="s">
        <v>13</v>
      </c>
      <c r="L6" s="16"/>
    </row>
    <row r="7" spans="2:46" ht="16.5" hidden="1" customHeight="1" x14ac:dyDescent="0.2">
      <c r="B7" s="16"/>
      <c r="E7" s="210" t="str">
        <f>'Rekapitulácia stavby'!K6</f>
        <v>Bratislava III. OR PZ rekonštrukcia objektu_AKTUALNY</v>
      </c>
      <c r="F7" s="211"/>
      <c r="G7" s="211"/>
      <c r="H7" s="211"/>
      <c r="L7" s="16"/>
    </row>
    <row r="8" spans="2:46" ht="12" hidden="1" customHeight="1" x14ac:dyDescent="0.2">
      <c r="B8" s="16"/>
      <c r="D8" s="22" t="s">
        <v>130</v>
      </c>
      <c r="L8" s="16"/>
    </row>
    <row r="9" spans="2:46" s="1" customFormat="1" ht="23.25" hidden="1" customHeight="1" x14ac:dyDescent="0.2">
      <c r="B9" s="25"/>
      <c r="E9" s="210" t="s">
        <v>131</v>
      </c>
      <c r="F9" s="209"/>
      <c r="G9" s="209"/>
      <c r="H9" s="209"/>
      <c r="L9" s="25"/>
    </row>
    <row r="10" spans="2:46" s="1" customFormat="1" ht="12" hidden="1" customHeight="1" x14ac:dyDescent="0.2">
      <c r="B10" s="25"/>
      <c r="D10" s="22" t="s">
        <v>132</v>
      </c>
      <c r="L10" s="25"/>
    </row>
    <row r="11" spans="2:46" s="1" customFormat="1" ht="30" hidden="1" customHeight="1" x14ac:dyDescent="0.2">
      <c r="B11" s="25"/>
      <c r="E11" s="196" t="s">
        <v>133</v>
      </c>
      <c r="F11" s="209"/>
      <c r="G11" s="209"/>
      <c r="H11" s="209"/>
      <c r="L11" s="25"/>
    </row>
    <row r="12" spans="2:46" s="1" customFormat="1" hidden="1" x14ac:dyDescent="0.2">
      <c r="B12" s="25"/>
      <c r="L12" s="25"/>
    </row>
    <row r="13" spans="2:46" s="1" customFormat="1" ht="12" hidden="1" customHeight="1" x14ac:dyDescent="0.2">
      <c r="B13" s="25"/>
      <c r="D13" s="22" t="s">
        <v>15</v>
      </c>
      <c r="F13" s="20" t="s">
        <v>1</v>
      </c>
      <c r="I13" s="22" t="s">
        <v>16</v>
      </c>
      <c r="J13" s="20" t="s">
        <v>1</v>
      </c>
      <c r="L13" s="25"/>
    </row>
    <row r="14" spans="2:46" s="1" customFormat="1" ht="12" hidden="1" customHeight="1" x14ac:dyDescent="0.2">
      <c r="B14" s="25"/>
      <c r="D14" s="22" t="s">
        <v>17</v>
      </c>
      <c r="F14" s="20" t="s">
        <v>18</v>
      </c>
      <c r="I14" s="22" t="s">
        <v>19</v>
      </c>
      <c r="J14" s="48">
        <f>'Rekapitulácia stavby'!AN8</f>
        <v>45267</v>
      </c>
      <c r="L14" s="25"/>
    </row>
    <row r="15" spans="2:46" s="1" customFormat="1" ht="10.7" hidden="1" customHeight="1" x14ac:dyDescent="0.2">
      <c r="B15" s="25"/>
      <c r="L15" s="25"/>
    </row>
    <row r="16" spans="2:46" s="1" customFormat="1" ht="12" hidden="1" customHeight="1" x14ac:dyDescent="0.2">
      <c r="B16" s="25"/>
      <c r="D16" s="22" t="s">
        <v>20</v>
      </c>
      <c r="I16" s="22" t="s">
        <v>21</v>
      </c>
      <c r="J16" s="20" t="str">
        <f>IF('Rekapitulácia stavby'!AN10="","",'Rekapitulácia stavby'!AN10)</f>
        <v/>
      </c>
      <c r="L16" s="25"/>
    </row>
    <row r="17" spans="2:12" s="1" customFormat="1" ht="18" hidden="1" customHeight="1" x14ac:dyDescent="0.2">
      <c r="B17" s="25"/>
      <c r="E17" s="20" t="str">
        <f>IF('Rekapitulácia stavby'!E11="","",'Rekapitulácia stavby'!E11)</f>
        <v xml:space="preserve"> </v>
      </c>
      <c r="I17" s="22" t="s">
        <v>22</v>
      </c>
      <c r="J17" s="20" t="str">
        <f>IF('Rekapitulácia stavby'!AN11="","",'Rekapitulácia stavby'!AN11)</f>
        <v/>
      </c>
      <c r="L17" s="25"/>
    </row>
    <row r="18" spans="2:12" s="1" customFormat="1" ht="6.95" hidden="1" customHeight="1" x14ac:dyDescent="0.2">
      <c r="B18" s="25"/>
      <c r="L18" s="25"/>
    </row>
    <row r="19" spans="2:12" s="1" customFormat="1" ht="12" hidden="1" customHeight="1" x14ac:dyDescent="0.2">
      <c r="B19" s="25"/>
      <c r="D19" s="22" t="s">
        <v>23</v>
      </c>
      <c r="I19" s="22" t="s">
        <v>21</v>
      </c>
      <c r="J19" s="20" t="str">
        <f>'Rekapitulácia stavby'!AN13</f>
        <v/>
      </c>
      <c r="L19" s="25"/>
    </row>
    <row r="20" spans="2:12" s="1" customFormat="1" ht="18" hidden="1" customHeight="1" x14ac:dyDescent="0.2">
      <c r="B20" s="25"/>
      <c r="E20" s="200" t="str">
        <f>'Rekapitulácia stavby'!E14</f>
        <v xml:space="preserve"> </v>
      </c>
      <c r="F20" s="200"/>
      <c r="G20" s="200"/>
      <c r="H20" s="200"/>
      <c r="I20" s="22" t="s">
        <v>22</v>
      </c>
      <c r="J20" s="20" t="str">
        <f>'Rekapitulácia stavby'!AN14</f>
        <v/>
      </c>
      <c r="L20" s="25"/>
    </row>
    <row r="21" spans="2:12" s="1" customFormat="1" ht="6.95" hidden="1" customHeight="1" x14ac:dyDescent="0.2">
      <c r="B21" s="25"/>
      <c r="L21" s="25"/>
    </row>
    <row r="22" spans="2:12" s="1" customFormat="1" ht="12" hidden="1" customHeight="1" x14ac:dyDescent="0.2">
      <c r="B22" s="25"/>
      <c r="D22" s="22" t="s">
        <v>24</v>
      </c>
      <c r="I22" s="22" t="s">
        <v>21</v>
      </c>
      <c r="J22" s="20" t="str">
        <f>IF('Rekapitulácia stavby'!AN16="","",'Rekapitulácia stavby'!AN16)</f>
        <v/>
      </c>
      <c r="L22" s="25"/>
    </row>
    <row r="23" spans="2:12" s="1" customFormat="1" ht="18" hidden="1" customHeight="1" x14ac:dyDescent="0.2">
      <c r="B23" s="25"/>
      <c r="E23" s="20" t="str">
        <f>IF('Rekapitulácia stavby'!E17="","",'Rekapitulácia stavby'!E17)</f>
        <v xml:space="preserve"> </v>
      </c>
      <c r="I23" s="22" t="s">
        <v>22</v>
      </c>
      <c r="J23" s="20" t="str">
        <f>IF('Rekapitulácia stavby'!AN17="","",'Rekapitulácia stavby'!AN17)</f>
        <v/>
      </c>
      <c r="L23" s="25"/>
    </row>
    <row r="24" spans="2:12" s="1" customFormat="1" ht="6.95" hidden="1" customHeight="1" x14ac:dyDescent="0.2">
      <c r="B24" s="25"/>
      <c r="L24" s="25"/>
    </row>
    <row r="25" spans="2:12" s="1" customFormat="1" ht="12" hidden="1" customHeight="1" x14ac:dyDescent="0.2">
      <c r="B25" s="25"/>
      <c r="D25" s="22" t="s">
        <v>26</v>
      </c>
      <c r="I25" s="22" t="s">
        <v>21</v>
      </c>
      <c r="J25" s="20" t="str">
        <f>IF('Rekapitulácia stavby'!AN19="","",'Rekapitulácia stavby'!AN19)</f>
        <v/>
      </c>
      <c r="L25" s="25"/>
    </row>
    <row r="26" spans="2:12" s="1" customFormat="1" ht="18" hidden="1" customHeight="1" x14ac:dyDescent="0.2">
      <c r="B26" s="25"/>
      <c r="E26" s="20" t="str">
        <f>IF('Rekapitulácia stavby'!E20="","",'Rekapitulácia stavby'!E20)</f>
        <v xml:space="preserve"> </v>
      </c>
      <c r="I26" s="22" t="s">
        <v>22</v>
      </c>
      <c r="J26" s="20" t="str">
        <f>IF('Rekapitulácia stavby'!AN20="","",'Rekapitulácia stavby'!AN20)</f>
        <v/>
      </c>
      <c r="L26" s="25"/>
    </row>
    <row r="27" spans="2:12" s="1" customFormat="1" ht="6.95" hidden="1" customHeight="1" x14ac:dyDescent="0.2">
      <c r="B27" s="25"/>
      <c r="L27" s="25"/>
    </row>
    <row r="28" spans="2:12" s="1" customFormat="1" ht="12" hidden="1" customHeight="1" x14ac:dyDescent="0.2">
      <c r="B28" s="25"/>
      <c r="D28" s="22" t="s">
        <v>27</v>
      </c>
      <c r="L28" s="25"/>
    </row>
    <row r="29" spans="2:12" s="7" customFormat="1" ht="16.5" hidden="1" customHeight="1" x14ac:dyDescent="0.2">
      <c r="B29" s="90"/>
      <c r="E29" s="202" t="s">
        <v>1</v>
      </c>
      <c r="F29" s="202"/>
      <c r="G29" s="202"/>
      <c r="H29" s="202"/>
      <c r="L29" s="90"/>
    </row>
    <row r="30" spans="2:12" s="1" customFormat="1" ht="6.95" hidden="1" customHeight="1" x14ac:dyDescent="0.2">
      <c r="B30" s="25"/>
      <c r="L30" s="25"/>
    </row>
    <row r="31" spans="2:12" s="1" customFormat="1" ht="6.95" hidden="1" customHeight="1" x14ac:dyDescent="0.2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25.5" hidden="1" customHeight="1" x14ac:dyDescent="0.2">
      <c r="B32" s="25"/>
      <c r="D32" s="91" t="s">
        <v>28</v>
      </c>
      <c r="J32" s="62">
        <f>ROUND(J129, 2)</f>
        <v>0</v>
      </c>
      <c r="L32" s="25"/>
    </row>
    <row r="33" spans="2:12" s="1" customFormat="1" ht="6.95" hidden="1" customHeight="1" x14ac:dyDescent="0.2">
      <c r="B33" s="25"/>
      <c r="D33" s="49"/>
      <c r="E33" s="49"/>
      <c r="F33" s="49"/>
      <c r="G33" s="49"/>
      <c r="H33" s="49"/>
      <c r="I33" s="49"/>
      <c r="J33" s="49"/>
      <c r="K33" s="49"/>
      <c r="L33" s="25"/>
    </row>
    <row r="34" spans="2:12" s="1" customFormat="1" ht="14.45" hidden="1" customHeight="1" x14ac:dyDescent="0.2">
      <c r="B34" s="25"/>
      <c r="F34" s="28" t="s">
        <v>30</v>
      </c>
      <c r="I34" s="28" t="s">
        <v>29</v>
      </c>
      <c r="J34" s="28" t="s">
        <v>31</v>
      </c>
      <c r="L34" s="25"/>
    </row>
    <row r="35" spans="2:12" s="1" customFormat="1" ht="14.45" hidden="1" customHeight="1" x14ac:dyDescent="0.2">
      <c r="B35" s="25"/>
      <c r="D35" s="51" t="s">
        <v>32</v>
      </c>
      <c r="E35" s="30" t="s">
        <v>33</v>
      </c>
      <c r="F35" s="92">
        <f>ROUND((SUM(BE129:BE189)),  2)</f>
        <v>0</v>
      </c>
      <c r="G35" s="93"/>
      <c r="H35" s="93"/>
      <c r="I35" s="94">
        <v>0.2</v>
      </c>
      <c r="J35" s="92">
        <f>ROUND(((SUM(BE129:BE189))*I35),  2)</f>
        <v>0</v>
      </c>
      <c r="L35" s="25"/>
    </row>
    <row r="36" spans="2:12" s="1" customFormat="1" ht="14.45" hidden="1" customHeight="1" x14ac:dyDescent="0.2">
      <c r="B36" s="25"/>
      <c r="E36" s="30" t="s">
        <v>34</v>
      </c>
      <c r="F36" s="82">
        <f>ROUND((SUM(BF129:BF189)),  2)</f>
        <v>0</v>
      </c>
      <c r="I36" s="95">
        <v>0.2</v>
      </c>
      <c r="J36" s="82">
        <f>ROUND(((SUM(BF129:BF189))*I36),  2)</f>
        <v>0</v>
      </c>
      <c r="L36" s="25"/>
    </row>
    <row r="37" spans="2:12" s="1" customFormat="1" ht="14.45" hidden="1" customHeight="1" x14ac:dyDescent="0.2">
      <c r="B37" s="25"/>
      <c r="E37" s="22" t="s">
        <v>35</v>
      </c>
      <c r="F37" s="82">
        <f>ROUND((SUM(BG129:BG189)),  2)</f>
        <v>0</v>
      </c>
      <c r="I37" s="95">
        <v>0.2</v>
      </c>
      <c r="J37" s="82">
        <f>0</f>
        <v>0</v>
      </c>
      <c r="L37" s="25"/>
    </row>
    <row r="38" spans="2:12" s="1" customFormat="1" ht="14.45" hidden="1" customHeight="1" x14ac:dyDescent="0.2">
      <c r="B38" s="25"/>
      <c r="E38" s="22" t="s">
        <v>36</v>
      </c>
      <c r="F38" s="82">
        <f>ROUND((SUM(BH129:BH189)),  2)</f>
        <v>0</v>
      </c>
      <c r="I38" s="95">
        <v>0.2</v>
      </c>
      <c r="J38" s="82">
        <f>0</f>
        <v>0</v>
      </c>
      <c r="L38" s="25"/>
    </row>
    <row r="39" spans="2:12" s="1" customFormat="1" ht="14.45" hidden="1" customHeight="1" x14ac:dyDescent="0.2">
      <c r="B39" s="25"/>
      <c r="E39" s="30" t="s">
        <v>37</v>
      </c>
      <c r="F39" s="92">
        <f>ROUND((SUM(BI129:BI189)),  2)</f>
        <v>0</v>
      </c>
      <c r="G39" s="93"/>
      <c r="H39" s="93"/>
      <c r="I39" s="94">
        <v>0</v>
      </c>
      <c r="J39" s="92">
        <f>0</f>
        <v>0</v>
      </c>
      <c r="L39" s="25"/>
    </row>
    <row r="40" spans="2:12" s="1" customFormat="1" ht="6.95" hidden="1" customHeight="1" x14ac:dyDescent="0.2">
      <c r="B40" s="25"/>
      <c r="L40" s="25"/>
    </row>
    <row r="41" spans="2:12" s="1" customFormat="1" ht="25.5" hidden="1" customHeight="1" x14ac:dyDescent="0.2">
      <c r="B41" s="25"/>
      <c r="C41" s="96"/>
      <c r="D41" s="97" t="s">
        <v>38</v>
      </c>
      <c r="E41" s="53"/>
      <c r="F41" s="53"/>
      <c r="G41" s="98" t="s">
        <v>39</v>
      </c>
      <c r="H41" s="99" t="s">
        <v>40</v>
      </c>
      <c r="I41" s="53"/>
      <c r="J41" s="100">
        <f>SUM(J32:J39)</f>
        <v>0</v>
      </c>
      <c r="K41" s="101"/>
      <c r="L41" s="25"/>
    </row>
    <row r="42" spans="2:12" s="1" customFormat="1" ht="14.45" hidden="1" customHeight="1" x14ac:dyDescent="0.2">
      <c r="B42" s="25"/>
      <c r="L42" s="25"/>
    </row>
    <row r="43" spans="2:12" ht="14.45" hidden="1" customHeight="1" x14ac:dyDescent="0.2">
      <c r="B43" s="16"/>
      <c r="L43" s="16"/>
    </row>
    <row r="44" spans="2:12" ht="14.45" hidden="1" customHeight="1" x14ac:dyDescent="0.2">
      <c r="B44" s="16"/>
      <c r="L44" s="16"/>
    </row>
    <row r="45" spans="2:12" ht="14.45" hidden="1" customHeight="1" x14ac:dyDescent="0.2">
      <c r="B45" s="16"/>
      <c r="L45" s="16"/>
    </row>
    <row r="46" spans="2:12" ht="14.45" hidden="1" customHeight="1" x14ac:dyDescent="0.2">
      <c r="B46" s="16"/>
      <c r="L46" s="16"/>
    </row>
    <row r="47" spans="2:12" ht="14.45" hidden="1" customHeight="1" x14ac:dyDescent="0.2">
      <c r="B47" s="16"/>
      <c r="L47" s="16"/>
    </row>
    <row r="48" spans="2:12" ht="14.45" hidden="1" customHeight="1" x14ac:dyDescent="0.2">
      <c r="B48" s="16"/>
      <c r="L48" s="16"/>
    </row>
    <row r="49" spans="2:12" ht="14.45" hidden="1" customHeight="1" x14ac:dyDescent="0.2">
      <c r="B49" s="16"/>
      <c r="L49" s="16"/>
    </row>
    <row r="50" spans="2:12" s="1" customFormat="1" ht="14.45" hidden="1" customHeight="1" x14ac:dyDescent="0.2">
      <c r="B50" s="25"/>
      <c r="D50" s="37" t="s">
        <v>41</v>
      </c>
      <c r="E50" s="38"/>
      <c r="F50" s="38"/>
      <c r="G50" s="37" t="s">
        <v>42</v>
      </c>
      <c r="H50" s="38"/>
      <c r="I50" s="38"/>
      <c r="J50" s="38"/>
      <c r="K50" s="38"/>
      <c r="L50" s="25"/>
    </row>
    <row r="51" spans="2:12" hidden="1" x14ac:dyDescent="0.2">
      <c r="B51" s="16"/>
      <c r="L51" s="16"/>
    </row>
    <row r="52" spans="2:12" hidden="1" x14ac:dyDescent="0.2">
      <c r="B52" s="16"/>
      <c r="L52" s="16"/>
    </row>
    <row r="53" spans="2:12" hidden="1" x14ac:dyDescent="0.2">
      <c r="B53" s="16"/>
      <c r="L53" s="16"/>
    </row>
    <row r="54" spans="2:12" hidden="1" x14ac:dyDescent="0.2">
      <c r="B54" s="16"/>
      <c r="L54" s="16"/>
    </row>
    <row r="55" spans="2:12" hidden="1" x14ac:dyDescent="0.2">
      <c r="B55" s="16"/>
      <c r="L55" s="16"/>
    </row>
    <row r="56" spans="2:12" hidden="1" x14ac:dyDescent="0.2">
      <c r="B56" s="16"/>
      <c r="L56" s="16"/>
    </row>
    <row r="57" spans="2:12" hidden="1" x14ac:dyDescent="0.2">
      <c r="B57" s="16"/>
      <c r="L57" s="16"/>
    </row>
    <row r="58" spans="2:12" hidden="1" x14ac:dyDescent="0.2">
      <c r="B58" s="16"/>
      <c r="L58" s="16"/>
    </row>
    <row r="59" spans="2:12" hidden="1" x14ac:dyDescent="0.2">
      <c r="B59" s="16"/>
      <c r="L59" s="16"/>
    </row>
    <row r="60" spans="2:12" hidden="1" x14ac:dyDescent="0.2">
      <c r="B60" s="16"/>
      <c r="L60" s="16"/>
    </row>
    <row r="61" spans="2:12" s="1" customFormat="1" ht="12.75" hidden="1" x14ac:dyDescent="0.2">
      <c r="B61" s="25"/>
      <c r="D61" s="39" t="s">
        <v>43</v>
      </c>
      <c r="E61" s="27"/>
      <c r="F61" s="102" t="s">
        <v>44</v>
      </c>
      <c r="G61" s="39" t="s">
        <v>43</v>
      </c>
      <c r="H61" s="27"/>
      <c r="I61" s="27"/>
      <c r="J61" s="103" t="s">
        <v>44</v>
      </c>
      <c r="K61" s="27"/>
      <c r="L61" s="25"/>
    </row>
    <row r="62" spans="2:12" hidden="1" x14ac:dyDescent="0.2">
      <c r="B62" s="16"/>
      <c r="L62" s="16"/>
    </row>
    <row r="63" spans="2:12" hidden="1" x14ac:dyDescent="0.2">
      <c r="B63" s="16"/>
      <c r="L63" s="16"/>
    </row>
    <row r="64" spans="2:12" hidden="1" x14ac:dyDescent="0.2">
      <c r="B64" s="16"/>
      <c r="L64" s="16"/>
    </row>
    <row r="65" spans="2:12" s="1" customFormat="1" ht="12.75" hidden="1" x14ac:dyDescent="0.2">
      <c r="B65" s="25"/>
      <c r="D65" s="37" t="s">
        <v>45</v>
      </c>
      <c r="E65" s="38"/>
      <c r="F65" s="38"/>
      <c r="G65" s="37" t="s">
        <v>46</v>
      </c>
      <c r="H65" s="38"/>
      <c r="I65" s="38"/>
      <c r="J65" s="38"/>
      <c r="K65" s="38"/>
      <c r="L65" s="25"/>
    </row>
    <row r="66" spans="2:12" hidden="1" x14ac:dyDescent="0.2">
      <c r="B66" s="16"/>
      <c r="L66" s="16"/>
    </row>
    <row r="67" spans="2:12" hidden="1" x14ac:dyDescent="0.2">
      <c r="B67" s="16"/>
      <c r="L67" s="16"/>
    </row>
    <row r="68" spans="2:12" hidden="1" x14ac:dyDescent="0.2">
      <c r="B68" s="16"/>
      <c r="L68" s="16"/>
    </row>
    <row r="69" spans="2:12" hidden="1" x14ac:dyDescent="0.2">
      <c r="B69" s="16"/>
      <c r="L69" s="16"/>
    </row>
    <row r="70" spans="2:12" hidden="1" x14ac:dyDescent="0.2">
      <c r="B70" s="16"/>
      <c r="L70" s="16"/>
    </row>
    <row r="71" spans="2:12" hidden="1" x14ac:dyDescent="0.2">
      <c r="B71" s="16"/>
      <c r="L71" s="16"/>
    </row>
    <row r="72" spans="2:12" hidden="1" x14ac:dyDescent="0.2">
      <c r="B72" s="16"/>
      <c r="L72" s="16"/>
    </row>
    <row r="73" spans="2:12" hidden="1" x14ac:dyDescent="0.2">
      <c r="B73" s="16"/>
      <c r="L73" s="16"/>
    </row>
    <row r="74" spans="2:12" hidden="1" x14ac:dyDescent="0.2">
      <c r="B74" s="16"/>
      <c r="L74" s="16"/>
    </row>
    <row r="75" spans="2:12" hidden="1" x14ac:dyDescent="0.2">
      <c r="B75" s="16"/>
      <c r="L75" s="16"/>
    </row>
    <row r="76" spans="2:12" s="1" customFormat="1" ht="12.75" hidden="1" x14ac:dyDescent="0.2">
      <c r="B76" s="25"/>
      <c r="D76" s="39" t="s">
        <v>43</v>
      </c>
      <c r="E76" s="27"/>
      <c r="F76" s="102" t="s">
        <v>44</v>
      </c>
      <c r="G76" s="39" t="s">
        <v>43</v>
      </c>
      <c r="H76" s="27"/>
      <c r="I76" s="27"/>
      <c r="J76" s="103" t="s">
        <v>44</v>
      </c>
      <c r="K76" s="27"/>
      <c r="L76" s="25"/>
    </row>
    <row r="77" spans="2:12" s="1" customFormat="1" ht="14.45" hidden="1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78" spans="2:12" hidden="1" x14ac:dyDescent="0.2"/>
    <row r="79" spans="2:12" hidden="1" x14ac:dyDescent="0.2"/>
    <row r="80" spans="2:12" hidden="1" x14ac:dyDescent="0.2"/>
    <row r="81" spans="2:12" s="1" customFormat="1" ht="6.95" hidden="1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12" s="1" customFormat="1" ht="24.95" hidden="1" customHeight="1" x14ac:dyDescent="0.2">
      <c r="B82" s="25"/>
      <c r="C82" s="17" t="s">
        <v>134</v>
      </c>
      <c r="L82" s="25"/>
    </row>
    <row r="83" spans="2:12" s="1" customFormat="1" ht="6.95" hidden="1" customHeight="1" x14ac:dyDescent="0.2">
      <c r="B83" s="25"/>
      <c r="L83" s="25"/>
    </row>
    <row r="84" spans="2:12" s="1" customFormat="1" ht="12" hidden="1" customHeight="1" x14ac:dyDescent="0.2">
      <c r="B84" s="25"/>
      <c r="C84" s="22" t="s">
        <v>13</v>
      </c>
      <c r="L84" s="25"/>
    </row>
    <row r="85" spans="2:12" s="1" customFormat="1" ht="16.5" hidden="1" customHeight="1" x14ac:dyDescent="0.2">
      <c r="B85" s="25"/>
      <c r="E85" s="210" t="str">
        <f>E7</f>
        <v>Bratislava III. OR PZ rekonštrukcia objektu_AKTUALNY</v>
      </c>
      <c r="F85" s="211"/>
      <c r="G85" s="211"/>
      <c r="H85" s="211"/>
      <c r="L85" s="25"/>
    </row>
    <row r="86" spans="2:12" ht="12" hidden="1" customHeight="1" x14ac:dyDescent="0.2">
      <c r="B86" s="16"/>
      <c r="C86" s="22" t="s">
        <v>130</v>
      </c>
      <c r="L86" s="16"/>
    </row>
    <row r="87" spans="2:12" s="1" customFormat="1" ht="23.25" hidden="1" customHeight="1" x14ac:dyDescent="0.2">
      <c r="B87" s="25"/>
      <c r="E87" s="210" t="s">
        <v>131</v>
      </c>
      <c r="F87" s="209"/>
      <c r="G87" s="209"/>
      <c r="H87" s="209"/>
      <c r="L87" s="25"/>
    </row>
    <row r="88" spans="2:12" s="1" customFormat="1" ht="12" hidden="1" customHeight="1" x14ac:dyDescent="0.2">
      <c r="B88" s="25"/>
      <c r="C88" s="22" t="s">
        <v>132</v>
      </c>
      <c r="L88" s="25"/>
    </row>
    <row r="89" spans="2:12" s="1" customFormat="1" ht="30" hidden="1" customHeight="1" x14ac:dyDescent="0.2">
      <c r="B89" s="25"/>
      <c r="E89" s="196" t="str">
        <f>E11</f>
        <v xml:space="preserve">SO 01.1 a -   SO 01.1 a)  -ZATEPLENIE OBVODOVÉHO PLÁŠŤA   </v>
      </c>
      <c r="F89" s="209"/>
      <c r="G89" s="209"/>
      <c r="H89" s="209"/>
      <c r="L89" s="25"/>
    </row>
    <row r="90" spans="2:12" s="1" customFormat="1" ht="6.95" hidden="1" customHeight="1" x14ac:dyDescent="0.2">
      <c r="B90" s="25"/>
      <c r="L90" s="25"/>
    </row>
    <row r="91" spans="2:12" s="1" customFormat="1" ht="12" hidden="1" customHeight="1" x14ac:dyDescent="0.2">
      <c r="B91" s="25"/>
      <c r="C91" s="22" t="s">
        <v>17</v>
      </c>
      <c r="F91" s="20" t="str">
        <f>F14</f>
        <v xml:space="preserve"> </v>
      </c>
      <c r="I91" s="22" t="s">
        <v>19</v>
      </c>
      <c r="J91" s="48">
        <f>IF(J14="","",J14)</f>
        <v>45267</v>
      </c>
      <c r="L91" s="25"/>
    </row>
    <row r="92" spans="2:12" s="1" customFormat="1" ht="6.95" hidden="1" customHeight="1" x14ac:dyDescent="0.2">
      <c r="B92" s="25"/>
      <c r="L92" s="25"/>
    </row>
    <row r="93" spans="2:12" s="1" customFormat="1" ht="15.2" hidden="1" customHeight="1" x14ac:dyDescent="0.2">
      <c r="B93" s="25"/>
      <c r="C93" s="22" t="s">
        <v>20</v>
      </c>
      <c r="F93" s="20" t="str">
        <f>E17</f>
        <v xml:space="preserve"> </v>
      </c>
      <c r="I93" s="22" t="s">
        <v>24</v>
      </c>
      <c r="J93" s="23" t="str">
        <f>E23</f>
        <v xml:space="preserve"> </v>
      </c>
      <c r="L93" s="25"/>
    </row>
    <row r="94" spans="2:12" s="1" customFormat="1" ht="15.2" hidden="1" customHeight="1" x14ac:dyDescent="0.2">
      <c r="B94" s="25"/>
      <c r="C94" s="22" t="s">
        <v>23</v>
      </c>
      <c r="F94" s="20" t="str">
        <f>IF(E20="","",E20)</f>
        <v xml:space="preserve"> </v>
      </c>
      <c r="I94" s="22" t="s">
        <v>26</v>
      </c>
      <c r="J94" s="23" t="str">
        <f>E26</f>
        <v xml:space="preserve"> </v>
      </c>
      <c r="L94" s="25"/>
    </row>
    <row r="95" spans="2:12" s="1" customFormat="1" ht="10.35" hidden="1" customHeight="1" x14ac:dyDescent="0.2">
      <c r="B95" s="25"/>
      <c r="L95" s="25"/>
    </row>
    <row r="96" spans="2:12" s="1" customFormat="1" ht="29.25" hidden="1" customHeight="1" x14ac:dyDescent="0.2">
      <c r="B96" s="25"/>
      <c r="C96" s="104" t="s">
        <v>135</v>
      </c>
      <c r="D96" s="96"/>
      <c r="E96" s="96"/>
      <c r="F96" s="96"/>
      <c r="G96" s="96"/>
      <c r="H96" s="96"/>
      <c r="I96" s="96"/>
      <c r="J96" s="105" t="s">
        <v>136</v>
      </c>
      <c r="K96" s="96"/>
      <c r="L96" s="25"/>
    </row>
    <row r="97" spans="2:47" s="1" customFormat="1" ht="10.35" hidden="1" customHeight="1" x14ac:dyDescent="0.2">
      <c r="B97" s="25"/>
      <c r="L97" s="25"/>
    </row>
    <row r="98" spans="2:47" s="1" customFormat="1" ht="22.7" hidden="1" customHeight="1" x14ac:dyDescent="0.2">
      <c r="B98" s="25"/>
      <c r="C98" s="106" t="s">
        <v>137</v>
      </c>
      <c r="J98" s="62">
        <f>J129</f>
        <v>0</v>
      </c>
      <c r="L98" s="25"/>
      <c r="AU98" s="13" t="s">
        <v>138</v>
      </c>
    </row>
    <row r="99" spans="2:47" s="8" customFormat="1" ht="24.95" hidden="1" customHeight="1" x14ac:dyDescent="0.2">
      <c r="B99" s="107"/>
      <c r="D99" s="108" t="s">
        <v>139</v>
      </c>
      <c r="E99" s="109"/>
      <c r="F99" s="109"/>
      <c r="G99" s="109"/>
      <c r="H99" s="109"/>
      <c r="I99" s="109"/>
      <c r="J99" s="110">
        <f>J130</f>
        <v>0</v>
      </c>
      <c r="L99" s="107"/>
    </row>
    <row r="100" spans="2:47" s="9" customFormat="1" ht="20.100000000000001" hidden="1" customHeight="1" x14ac:dyDescent="0.2">
      <c r="B100" s="111"/>
      <c r="D100" s="112" t="s">
        <v>140</v>
      </c>
      <c r="E100" s="113"/>
      <c r="F100" s="113"/>
      <c r="G100" s="113"/>
      <c r="H100" s="113"/>
      <c r="I100" s="113"/>
      <c r="J100" s="114">
        <f>J131</f>
        <v>0</v>
      </c>
      <c r="L100" s="111"/>
    </row>
    <row r="101" spans="2:47" s="9" customFormat="1" ht="20.100000000000001" hidden="1" customHeight="1" x14ac:dyDescent="0.2">
      <c r="B101" s="111"/>
      <c r="D101" s="112" t="s">
        <v>141</v>
      </c>
      <c r="E101" s="113"/>
      <c r="F101" s="113"/>
      <c r="G101" s="113"/>
      <c r="H101" s="113"/>
      <c r="I101" s="113"/>
      <c r="J101" s="114">
        <f>J133</f>
        <v>0</v>
      </c>
      <c r="L101" s="111"/>
    </row>
    <row r="102" spans="2:47" s="9" customFormat="1" ht="20.100000000000001" hidden="1" customHeight="1" x14ac:dyDescent="0.2">
      <c r="B102" s="111"/>
      <c r="D102" s="112" t="s">
        <v>142</v>
      </c>
      <c r="E102" s="113"/>
      <c r="F102" s="113"/>
      <c r="G102" s="113"/>
      <c r="H102" s="113"/>
      <c r="I102" s="113"/>
      <c r="J102" s="114">
        <f>J149</f>
        <v>0</v>
      </c>
      <c r="L102" s="111"/>
    </row>
    <row r="103" spans="2:47" s="9" customFormat="1" ht="20.100000000000001" hidden="1" customHeight="1" x14ac:dyDescent="0.2">
      <c r="B103" s="111"/>
      <c r="D103" s="112" t="s">
        <v>143</v>
      </c>
      <c r="E103" s="113"/>
      <c r="F103" s="113"/>
      <c r="G103" s="113"/>
      <c r="H103" s="113"/>
      <c r="I103" s="113"/>
      <c r="J103" s="114">
        <f>J171</f>
        <v>0</v>
      </c>
      <c r="L103" s="111"/>
    </row>
    <row r="104" spans="2:47" s="8" customFormat="1" ht="24.95" hidden="1" customHeight="1" x14ac:dyDescent="0.2">
      <c r="B104" s="107"/>
      <c r="D104" s="108" t="s">
        <v>144</v>
      </c>
      <c r="E104" s="109"/>
      <c r="F104" s="109"/>
      <c r="G104" s="109"/>
      <c r="H104" s="109"/>
      <c r="I104" s="109"/>
      <c r="J104" s="110">
        <f>J173</f>
        <v>0</v>
      </c>
      <c r="L104" s="107"/>
    </row>
    <row r="105" spans="2:47" s="9" customFormat="1" ht="20.100000000000001" hidden="1" customHeight="1" x14ac:dyDescent="0.2">
      <c r="B105" s="111"/>
      <c r="D105" s="112" t="s">
        <v>145</v>
      </c>
      <c r="E105" s="113"/>
      <c r="F105" s="113"/>
      <c r="G105" s="113"/>
      <c r="H105" s="113"/>
      <c r="I105" s="113"/>
      <c r="J105" s="114">
        <f>J174</f>
        <v>0</v>
      </c>
      <c r="L105" s="111"/>
    </row>
    <row r="106" spans="2:47" s="9" customFormat="1" ht="20.100000000000001" hidden="1" customHeight="1" x14ac:dyDescent="0.2">
      <c r="B106" s="111"/>
      <c r="D106" s="112" t="s">
        <v>146</v>
      </c>
      <c r="E106" s="113"/>
      <c r="F106" s="113"/>
      <c r="G106" s="113"/>
      <c r="H106" s="113"/>
      <c r="I106" s="113"/>
      <c r="J106" s="114">
        <f>J182</f>
        <v>0</v>
      </c>
      <c r="L106" s="111"/>
    </row>
    <row r="107" spans="2:47" s="9" customFormat="1" ht="20.100000000000001" hidden="1" customHeight="1" x14ac:dyDescent="0.2">
      <c r="B107" s="111"/>
      <c r="D107" s="112" t="s">
        <v>147</v>
      </c>
      <c r="E107" s="113"/>
      <c r="F107" s="113"/>
      <c r="G107" s="113"/>
      <c r="H107" s="113"/>
      <c r="I107" s="113"/>
      <c r="J107" s="114">
        <f>J186</f>
        <v>0</v>
      </c>
      <c r="L107" s="111"/>
    </row>
    <row r="108" spans="2:47" s="1" customFormat="1" ht="21.75" hidden="1" customHeight="1" x14ac:dyDescent="0.2">
      <c r="B108" s="25"/>
      <c r="L108" s="25"/>
    </row>
    <row r="109" spans="2:47" s="1" customFormat="1" ht="6.95" hidden="1" customHeight="1" x14ac:dyDescent="0.2"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25"/>
    </row>
    <row r="110" spans="2:47" hidden="1" x14ac:dyDescent="0.2"/>
    <row r="111" spans="2:47" hidden="1" x14ac:dyDescent="0.2"/>
    <row r="112" spans="2:47" hidden="1" x14ac:dyDescent="0.2"/>
    <row r="113" spans="2:20" s="1" customFormat="1" ht="6.95" customHeight="1" x14ac:dyDescent="0.2">
      <c r="B113" s="42"/>
      <c r="C113" s="43"/>
      <c r="D113" s="43"/>
      <c r="E113" s="43"/>
      <c r="F113" s="43"/>
      <c r="G113" s="43"/>
      <c r="H113" s="43"/>
      <c r="I113" s="43"/>
      <c r="J113" s="43"/>
      <c r="K113" s="43"/>
      <c r="L113" s="25"/>
    </row>
    <row r="114" spans="2:20" s="1" customFormat="1" ht="24.95" customHeight="1" x14ac:dyDescent="0.2">
      <c r="B114" s="25"/>
      <c r="C114" s="17" t="s">
        <v>148</v>
      </c>
      <c r="L114" s="25"/>
    </row>
    <row r="115" spans="2:20" s="1" customFormat="1" ht="6.95" customHeight="1" x14ac:dyDescent="0.2">
      <c r="B115" s="25"/>
      <c r="L115" s="25"/>
    </row>
    <row r="116" spans="2:20" s="1" customFormat="1" ht="12" customHeight="1" x14ac:dyDescent="0.2">
      <c r="B116" s="25"/>
      <c r="C116" s="22" t="s">
        <v>13</v>
      </c>
      <c r="L116" s="25"/>
    </row>
    <row r="117" spans="2:20" s="1" customFormat="1" ht="16.5" customHeight="1" x14ac:dyDescent="0.2">
      <c r="B117" s="25"/>
      <c r="E117" s="210" t="str">
        <f>E7</f>
        <v>Bratislava III. OR PZ rekonštrukcia objektu_AKTUALNY</v>
      </c>
      <c r="F117" s="211"/>
      <c r="G117" s="211"/>
      <c r="H117" s="211"/>
      <c r="L117" s="25"/>
    </row>
    <row r="118" spans="2:20" ht="12" customHeight="1" x14ac:dyDescent="0.2">
      <c r="B118" s="16"/>
      <c r="C118" s="22" t="s">
        <v>130</v>
      </c>
      <c r="L118" s="16"/>
    </row>
    <row r="119" spans="2:20" s="1" customFormat="1" ht="23.25" customHeight="1" x14ac:dyDescent="0.2">
      <c r="B119" s="25"/>
      <c r="E119" s="210" t="s">
        <v>131</v>
      </c>
      <c r="F119" s="209"/>
      <c r="G119" s="209"/>
      <c r="H119" s="209"/>
      <c r="L119" s="25"/>
    </row>
    <row r="120" spans="2:20" s="1" customFormat="1" ht="12" customHeight="1" x14ac:dyDescent="0.2">
      <c r="B120" s="25"/>
      <c r="C120" s="22" t="s">
        <v>132</v>
      </c>
      <c r="L120" s="25"/>
    </row>
    <row r="121" spans="2:20" s="1" customFormat="1" ht="30" customHeight="1" x14ac:dyDescent="0.2">
      <c r="B121" s="25"/>
      <c r="E121" s="196" t="str">
        <f>E11</f>
        <v xml:space="preserve">SO 01.1 a -   SO 01.1 a)  -ZATEPLENIE OBVODOVÉHO PLÁŠŤA   </v>
      </c>
      <c r="F121" s="209"/>
      <c r="G121" s="209"/>
      <c r="H121" s="209"/>
      <c r="L121" s="25"/>
    </row>
    <row r="122" spans="2:20" s="1" customFormat="1" ht="6.95" customHeight="1" x14ac:dyDescent="0.2">
      <c r="B122" s="25"/>
      <c r="L122" s="25"/>
    </row>
    <row r="123" spans="2:20" s="1" customFormat="1" ht="12" customHeight="1" x14ac:dyDescent="0.2">
      <c r="B123" s="25"/>
      <c r="C123" s="22" t="s">
        <v>17</v>
      </c>
      <c r="F123" s="20" t="str">
        <f>F14</f>
        <v xml:space="preserve"> </v>
      </c>
      <c r="I123" s="22" t="s">
        <v>19</v>
      </c>
      <c r="J123" s="48">
        <f>IF(J14="","",J14)</f>
        <v>45267</v>
      </c>
      <c r="L123" s="25"/>
    </row>
    <row r="124" spans="2:20" s="1" customFormat="1" ht="6.95" customHeight="1" x14ac:dyDescent="0.2">
      <c r="B124" s="25"/>
      <c r="L124" s="25"/>
    </row>
    <row r="125" spans="2:20" s="1" customFormat="1" ht="15.2" customHeight="1" x14ac:dyDescent="0.2">
      <c r="B125" s="25"/>
      <c r="C125" s="22" t="s">
        <v>20</v>
      </c>
      <c r="F125" s="20" t="str">
        <f>E17</f>
        <v xml:space="preserve"> </v>
      </c>
      <c r="I125" s="22" t="s">
        <v>24</v>
      </c>
      <c r="J125" s="23" t="str">
        <f>E23</f>
        <v xml:space="preserve"> </v>
      </c>
      <c r="L125" s="25"/>
    </row>
    <row r="126" spans="2:20" s="1" customFormat="1" ht="15.2" customHeight="1" x14ac:dyDescent="0.2">
      <c r="B126" s="25"/>
      <c r="C126" s="22" t="s">
        <v>23</v>
      </c>
      <c r="F126" s="20" t="str">
        <f>IF(E20="","",E20)</f>
        <v xml:space="preserve"> </v>
      </c>
      <c r="I126" s="22" t="s">
        <v>26</v>
      </c>
      <c r="J126" s="23" t="str">
        <f>E26</f>
        <v xml:space="preserve"> </v>
      </c>
      <c r="L126" s="25"/>
    </row>
    <row r="127" spans="2:20" s="1" customFormat="1" ht="10.35" customHeight="1" x14ac:dyDescent="0.2">
      <c r="B127" s="25"/>
      <c r="L127" s="25"/>
    </row>
    <row r="128" spans="2:20" s="10" customFormat="1" ht="29.25" customHeight="1" x14ac:dyDescent="0.2">
      <c r="B128" s="115"/>
      <c r="C128" s="116" t="s">
        <v>149</v>
      </c>
      <c r="D128" s="117" t="s">
        <v>53</v>
      </c>
      <c r="E128" s="117" t="s">
        <v>49</v>
      </c>
      <c r="F128" s="117" t="s">
        <v>50</v>
      </c>
      <c r="G128" s="117" t="s">
        <v>150</v>
      </c>
      <c r="H128" s="117" t="s">
        <v>151</v>
      </c>
      <c r="I128" s="117" t="s">
        <v>152</v>
      </c>
      <c r="J128" s="118" t="s">
        <v>136</v>
      </c>
      <c r="K128" s="119" t="s">
        <v>153</v>
      </c>
      <c r="L128" s="115"/>
      <c r="M128" s="55" t="s">
        <v>1</v>
      </c>
      <c r="N128" s="56" t="s">
        <v>32</v>
      </c>
      <c r="O128" s="56" t="s">
        <v>154</v>
      </c>
      <c r="P128" s="56" t="s">
        <v>155</v>
      </c>
      <c r="Q128" s="56" t="s">
        <v>156</v>
      </c>
      <c r="R128" s="56" t="s">
        <v>157</v>
      </c>
      <c r="S128" s="56" t="s">
        <v>158</v>
      </c>
      <c r="T128" s="57" t="s">
        <v>159</v>
      </c>
    </row>
    <row r="129" spans="2:65" s="1" customFormat="1" ht="22.7" customHeight="1" x14ac:dyDescent="0.25">
      <c r="B129" s="25"/>
      <c r="C129" s="60" t="s">
        <v>137</v>
      </c>
      <c r="J129" s="120"/>
      <c r="L129" s="25"/>
      <c r="M129" s="58"/>
      <c r="N129" s="49"/>
      <c r="O129" s="49"/>
      <c r="P129" s="121">
        <f>P130+P173</f>
        <v>0</v>
      </c>
      <c r="Q129" s="49"/>
      <c r="R129" s="121">
        <f>R130+R173</f>
        <v>0</v>
      </c>
      <c r="S129" s="49"/>
      <c r="T129" s="122">
        <f>T130+T173</f>
        <v>0</v>
      </c>
      <c r="AT129" s="13" t="s">
        <v>67</v>
      </c>
      <c r="AU129" s="13" t="s">
        <v>138</v>
      </c>
      <c r="BK129" s="123">
        <f>BK130+BK173</f>
        <v>0</v>
      </c>
    </row>
    <row r="130" spans="2:65" s="11" customFormat="1" ht="26.1" customHeight="1" x14ac:dyDescent="0.2">
      <c r="B130" s="124"/>
      <c r="D130" s="125" t="s">
        <v>67</v>
      </c>
      <c r="E130" s="126" t="s">
        <v>160</v>
      </c>
      <c r="F130" s="126" t="s">
        <v>161</v>
      </c>
      <c r="J130" s="127"/>
      <c r="L130" s="124"/>
      <c r="M130" s="128"/>
      <c r="P130" s="129">
        <f>P131+P133+P149+P171</f>
        <v>0</v>
      </c>
      <c r="R130" s="129">
        <f>R131+R133+R149+R171</f>
        <v>0</v>
      </c>
      <c r="T130" s="130">
        <f>T131+T133+T149+T171</f>
        <v>0</v>
      </c>
      <c r="AR130" s="125" t="s">
        <v>75</v>
      </c>
      <c r="AT130" s="131" t="s">
        <v>67</v>
      </c>
      <c r="AU130" s="131" t="s">
        <v>68</v>
      </c>
      <c r="AY130" s="125" t="s">
        <v>162</v>
      </c>
      <c r="BK130" s="132">
        <f>BK131+BK133+BK149+BK171</f>
        <v>0</v>
      </c>
    </row>
    <row r="131" spans="2:65" s="11" customFormat="1" ht="22.7" customHeight="1" x14ac:dyDescent="0.2">
      <c r="B131" s="124"/>
      <c r="D131" s="125" t="s">
        <v>67</v>
      </c>
      <c r="E131" s="133" t="s">
        <v>94</v>
      </c>
      <c r="F131" s="133" t="s">
        <v>163</v>
      </c>
      <c r="J131" s="134"/>
      <c r="L131" s="124"/>
      <c r="M131" s="128"/>
      <c r="P131" s="129">
        <f>P132</f>
        <v>0</v>
      </c>
      <c r="R131" s="129">
        <f>R132</f>
        <v>0</v>
      </c>
      <c r="T131" s="130">
        <f>T132</f>
        <v>0</v>
      </c>
      <c r="AR131" s="125" t="s">
        <v>75</v>
      </c>
      <c r="AT131" s="131" t="s">
        <v>67</v>
      </c>
      <c r="AU131" s="131" t="s">
        <v>75</v>
      </c>
      <c r="AY131" s="125" t="s">
        <v>162</v>
      </c>
      <c r="BK131" s="132">
        <f>BK132</f>
        <v>0</v>
      </c>
    </row>
    <row r="132" spans="2:65" s="1" customFormat="1" ht="24.2" customHeight="1" x14ac:dyDescent="0.2">
      <c r="B132" s="135"/>
      <c r="C132" s="136" t="s">
        <v>75</v>
      </c>
      <c r="D132" s="136" t="s">
        <v>164</v>
      </c>
      <c r="E132" s="137" t="s">
        <v>165</v>
      </c>
      <c r="F132" s="138" t="s">
        <v>166</v>
      </c>
      <c r="G132" s="139" t="s">
        <v>167</v>
      </c>
      <c r="H132" s="140">
        <v>1115.49</v>
      </c>
      <c r="I132" s="141"/>
      <c r="J132" s="141"/>
      <c r="K132" s="142"/>
      <c r="L132" s="25"/>
      <c r="M132" s="143" t="s">
        <v>1</v>
      </c>
      <c r="N132" s="144" t="s">
        <v>34</v>
      </c>
      <c r="O132" s="145">
        <v>0</v>
      </c>
      <c r="P132" s="145">
        <f>O132*H132</f>
        <v>0</v>
      </c>
      <c r="Q132" s="145">
        <v>0</v>
      </c>
      <c r="R132" s="145">
        <f>Q132*H132</f>
        <v>0</v>
      </c>
      <c r="S132" s="145">
        <v>0</v>
      </c>
      <c r="T132" s="146">
        <f>S132*H132</f>
        <v>0</v>
      </c>
      <c r="AR132" s="147" t="s">
        <v>168</v>
      </c>
      <c r="AT132" s="147" t="s">
        <v>164</v>
      </c>
      <c r="AU132" s="147" t="s">
        <v>81</v>
      </c>
      <c r="AY132" s="13" t="s">
        <v>162</v>
      </c>
      <c r="BE132" s="148">
        <f>IF(N132="základná",J132,0)</f>
        <v>0</v>
      </c>
      <c r="BF132" s="148">
        <f>IF(N132="znížená",J132,0)</f>
        <v>0</v>
      </c>
      <c r="BG132" s="148">
        <f>IF(N132="zákl. prenesená",J132,0)</f>
        <v>0</v>
      </c>
      <c r="BH132" s="148">
        <f>IF(N132="zníž. prenesená",J132,0)</f>
        <v>0</v>
      </c>
      <c r="BI132" s="148">
        <f>IF(N132="nulová",J132,0)</f>
        <v>0</v>
      </c>
      <c r="BJ132" s="13" t="s">
        <v>81</v>
      </c>
      <c r="BK132" s="148">
        <f>ROUND(I132*H132,2)</f>
        <v>0</v>
      </c>
      <c r="BL132" s="13" t="s">
        <v>168</v>
      </c>
      <c r="BM132" s="147" t="s">
        <v>81</v>
      </c>
    </row>
    <row r="133" spans="2:65" s="11" customFormat="1" ht="22.7" customHeight="1" x14ac:dyDescent="0.2">
      <c r="B133" s="124"/>
      <c r="D133" s="125" t="s">
        <v>67</v>
      </c>
      <c r="E133" s="133" t="s">
        <v>169</v>
      </c>
      <c r="F133" s="133" t="s">
        <v>170</v>
      </c>
      <c r="J133" s="134"/>
      <c r="L133" s="124"/>
      <c r="M133" s="128"/>
      <c r="P133" s="129">
        <f>SUM(P134:P148)</f>
        <v>0</v>
      </c>
      <c r="R133" s="129">
        <f>SUM(R134:R148)</f>
        <v>0</v>
      </c>
      <c r="T133" s="130">
        <f>SUM(T134:T148)</f>
        <v>0</v>
      </c>
      <c r="AR133" s="125" t="s">
        <v>75</v>
      </c>
      <c r="AT133" s="131" t="s">
        <v>67</v>
      </c>
      <c r="AU133" s="131" t="s">
        <v>75</v>
      </c>
      <c r="AY133" s="125" t="s">
        <v>162</v>
      </c>
      <c r="BK133" s="132">
        <f>SUM(BK134:BK148)</f>
        <v>0</v>
      </c>
    </row>
    <row r="134" spans="2:65" s="1" customFormat="1" ht="37.700000000000003" customHeight="1" x14ac:dyDescent="0.2">
      <c r="B134" s="135"/>
      <c r="C134" s="136" t="s">
        <v>81</v>
      </c>
      <c r="D134" s="136" t="s">
        <v>164</v>
      </c>
      <c r="E134" s="137" t="s">
        <v>171</v>
      </c>
      <c r="F134" s="138" t="s">
        <v>172</v>
      </c>
      <c r="G134" s="139" t="s">
        <v>167</v>
      </c>
      <c r="H134" s="140">
        <v>1052.17</v>
      </c>
      <c r="I134" s="141"/>
      <c r="J134" s="141"/>
      <c r="K134" s="142"/>
      <c r="L134" s="25"/>
      <c r="M134" s="143" t="s">
        <v>1</v>
      </c>
      <c r="N134" s="144" t="s">
        <v>34</v>
      </c>
      <c r="O134" s="145">
        <v>0</v>
      </c>
      <c r="P134" s="145">
        <f t="shared" ref="P134:P148" si="0">O134*H134</f>
        <v>0</v>
      </c>
      <c r="Q134" s="145">
        <v>0</v>
      </c>
      <c r="R134" s="145">
        <f t="shared" ref="R134:R148" si="1">Q134*H134</f>
        <v>0</v>
      </c>
      <c r="S134" s="145">
        <v>0</v>
      </c>
      <c r="T134" s="146">
        <f t="shared" ref="T134:T148" si="2">S134*H134</f>
        <v>0</v>
      </c>
      <c r="AR134" s="147" t="s">
        <v>168</v>
      </c>
      <c r="AT134" s="147" t="s">
        <v>164</v>
      </c>
      <c r="AU134" s="147" t="s">
        <v>81</v>
      </c>
      <c r="AY134" s="13" t="s">
        <v>162</v>
      </c>
      <c r="BE134" s="148">
        <f t="shared" ref="BE134:BE148" si="3">IF(N134="základná",J134,0)</f>
        <v>0</v>
      </c>
      <c r="BF134" s="148">
        <f t="shared" ref="BF134:BF148" si="4">IF(N134="znížená",J134,0)</f>
        <v>0</v>
      </c>
      <c r="BG134" s="148">
        <f t="shared" ref="BG134:BG148" si="5">IF(N134="zákl. prenesená",J134,0)</f>
        <v>0</v>
      </c>
      <c r="BH134" s="148">
        <f t="shared" ref="BH134:BH148" si="6">IF(N134="zníž. prenesená",J134,0)</f>
        <v>0</v>
      </c>
      <c r="BI134" s="148">
        <f t="shared" ref="BI134:BI148" si="7">IF(N134="nulová",J134,0)</f>
        <v>0</v>
      </c>
      <c r="BJ134" s="13" t="s">
        <v>81</v>
      </c>
      <c r="BK134" s="148">
        <f t="shared" ref="BK134:BK148" si="8">ROUND(I134*H134,2)</f>
        <v>0</v>
      </c>
      <c r="BL134" s="13" t="s">
        <v>168</v>
      </c>
      <c r="BM134" s="147" t="s">
        <v>168</v>
      </c>
    </row>
    <row r="135" spans="2:65" s="1" customFormat="1" ht="37.700000000000003" customHeight="1" x14ac:dyDescent="0.2">
      <c r="B135" s="135"/>
      <c r="C135" s="136" t="s">
        <v>94</v>
      </c>
      <c r="D135" s="136" t="s">
        <v>164</v>
      </c>
      <c r="E135" s="137" t="s">
        <v>173</v>
      </c>
      <c r="F135" s="138" t="s">
        <v>174</v>
      </c>
      <c r="G135" s="139" t="s">
        <v>167</v>
      </c>
      <c r="H135" s="140">
        <v>3718.29</v>
      </c>
      <c r="I135" s="141"/>
      <c r="J135" s="141"/>
      <c r="K135" s="142"/>
      <c r="L135" s="25"/>
      <c r="M135" s="143" t="s">
        <v>1</v>
      </c>
      <c r="N135" s="144" t="s">
        <v>34</v>
      </c>
      <c r="O135" s="145">
        <v>0</v>
      </c>
      <c r="P135" s="145">
        <f t="shared" si="0"/>
        <v>0</v>
      </c>
      <c r="Q135" s="145">
        <v>0</v>
      </c>
      <c r="R135" s="145">
        <f t="shared" si="1"/>
        <v>0</v>
      </c>
      <c r="S135" s="145">
        <v>0</v>
      </c>
      <c r="T135" s="146">
        <f t="shared" si="2"/>
        <v>0</v>
      </c>
      <c r="AR135" s="147" t="s">
        <v>168</v>
      </c>
      <c r="AT135" s="147" t="s">
        <v>164</v>
      </c>
      <c r="AU135" s="147" t="s">
        <v>81</v>
      </c>
      <c r="AY135" s="13" t="s">
        <v>162</v>
      </c>
      <c r="BE135" s="148">
        <f t="shared" si="3"/>
        <v>0</v>
      </c>
      <c r="BF135" s="148">
        <f t="shared" si="4"/>
        <v>0</v>
      </c>
      <c r="BG135" s="148">
        <f t="shared" si="5"/>
        <v>0</v>
      </c>
      <c r="BH135" s="148">
        <f t="shared" si="6"/>
        <v>0</v>
      </c>
      <c r="BI135" s="148">
        <f t="shared" si="7"/>
        <v>0</v>
      </c>
      <c r="BJ135" s="13" t="s">
        <v>81</v>
      </c>
      <c r="BK135" s="148">
        <f t="shared" si="8"/>
        <v>0</v>
      </c>
      <c r="BL135" s="13" t="s">
        <v>168</v>
      </c>
      <c r="BM135" s="147" t="s">
        <v>169</v>
      </c>
    </row>
    <row r="136" spans="2:65" s="1" customFormat="1" ht="16.5" customHeight="1" x14ac:dyDescent="0.2">
      <c r="B136" s="135"/>
      <c r="C136" s="136" t="s">
        <v>168</v>
      </c>
      <c r="D136" s="136" t="s">
        <v>164</v>
      </c>
      <c r="E136" s="137" t="s">
        <v>175</v>
      </c>
      <c r="F136" s="138" t="s">
        <v>176</v>
      </c>
      <c r="G136" s="139" t="s">
        <v>167</v>
      </c>
      <c r="H136" s="140">
        <v>3718.29</v>
      </c>
      <c r="I136" s="141"/>
      <c r="J136" s="141"/>
      <c r="K136" s="142"/>
      <c r="L136" s="25"/>
      <c r="M136" s="143" t="s">
        <v>1</v>
      </c>
      <c r="N136" s="144" t="s">
        <v>34</v>
      </c>
      <c r="O136" s="145">
        <v>0</v>
      </c>
      <c r="P136" s="145">
        <f t="shared" si="0"/>
        <v>0</v>
      </c>
      <c r="Q136" s="145">
        <v>0</v>
      </c>
      <c r="R136" s="145">
        <f t="shared" si="1"/>
        <v>0</v>
      </c>
      <c r="S136" s="145">
        <v>0</v>
      </c>
      <c r="T136" s="146">
        <f t="shared" si="2"/>
        <v>0</v>
      </c>
      <c r="AR136" s="147" t="s">
        <v>168</v>
      </c>
      <c r="AT136" s="147" t="s">
        <v>164</v>
      </c>
      <c r="AU136" s="147" t="s">
        <v>81</v>
      </c>
      <c r="AY136" s="13" t="s">
        <v>162</v>
      </c>
      <c r="BE136" s="148">
        <f t="shared" si="3"/>
        <v>0</v>
      </c>
      <c r="BF136" s="148">
        <f t="shared" si="4"/>
        <v>0</v>
      </c>
      <c r="BG136" s="148">
        <f t="shared" si="5"/>
        <v>0</v>
      </c>
      <c r="BH136" s="148">
        <f t="shared" si="6"/>
        <v>0</v>
      </c>
      <c r="BI136" s="148">
        <f t="shared" si="7"/>
        <v>0</v>
      </c>
      <c r="BJ136" s="13" t="s">
        <v>81</v>
      </c>
      <c r="BK136" s="148">
        <f t="shared" si="8"/>
        <v>0</v>
      </c>
      <c r="BL136" s="13" t="s">
        <v>168</v>
      </c>
      <c r="BM136" s="147" t="s">
        <v>177</v>
      </c>
    </row>
    <row r="137" spans="2:65" s="1" customFormat="1" ht="24.2" customHeight="1" x14ac:dyDescent="0.2">
      <c r="B137" s="135"/>
      <c r="C137" s="136" t="s">
        <v>178</v>
      </c>
      <c r="D137" s="136" t="s">
        <v>164</v>
      </c>
      <c r="E137" s="137" t="s">
        <v>179</v>
      </c>
      <c r="F137" s="138" t="s">
        <v>180</v>
      </c>
      <c r="G137" s="139" t="s">
        <v>167</v>
      </c>
      <c r="H137" s="140">
        <v>3718.29</v>
      </c>
      <c r="I137" s="141"/>
      <c r="J137" s="141"/>
      <c r="K137" s="142"/>
      <c r="L137" s="25"/>
      <c r="M137" s="143" t="s">
        <v>1</v>
      </c>
      <c r="N137" s="144" t="s">
        <v>34</v>
      </c>
      <c r="O137" s="145">
        <v>0</v>
      </c>
      <c r="P137" s="145">
        <f t="shared" si="0"/>
        <v>0</v>
      </c>
      <c r="Q137" s="145">
        <v>0</v>
      </c>
      <c r="R137" s="145">
        <f t="shared" si="1"/>
        <v>0</v>
      </c>
      <c r="S137" s="145">
        <v>0</v>
      </c>
      <c r="T137" s="146">
        <f t="shared" si="2"/>
        <v>0</v>
      </c>
      <c r="AR137" s="147" t="s">
        <v>168</v>
      </c>
      <c r="AT137" s="147" t="s">
        <v>164</v>
      </c>
      <c r="AU137" s="147" t="s">
        <v>81</v>
      </c>
      <c r="AY137" s="13" t="s">
        <v>162</v>
      </c>
      <c r="BE137" s="148">
        <f t="shared" si="3"/>
        <v>0</v>
      </c>
      <c r="BF137" s="148">
        <f t="shared" si="4"/>
        <v>0</v>
      </c>
      <c r="BG137" s="148">
        <f t="shared" si="5"/>
        <v>0</v>
      </c>
      <c r="BH137" s="148">
        <f t="shared" si="6"/>
        <v>0</v>
      </c>
      <c r="BI137" s="148">
        <f t="shared" si="7"/>
        <v>0</v>
      </c>
      <c r="BJ137" s="13" t="s">
        <v>81</v>
      </c>
      <c r="BK137" s="148">
        <f t="shared" si="8"/>
        <v>0</v>
      </c>
      <c r="BL137" s="13" t="s">
        <v>168</v>
      </c>
      <c r="BM137" s="147" t="s">
        <v>181</v>
      </c>
    </row>
    <row r="138" spans="2:65" s="1" customFormat="1" ht="24.2" customHeight="1" x14ac:dyDescent="0.2">
      <c r="B138" s="135"/>
      <c r="C138" s="136" t="s">
        <v>169</v>
      </c>
      <c r="D138" s="136" t="s">
        <v>164</v>
      </c>
      <c r="E138" s="137" t="s">
        <v>182</v>
      </c>
      <c r="F138" s="138" t="s">
        <v>183</v>
      </c>
      <c r="G138" s="139" t="s">
        <v>167</v>
      </c>
      <c r="H138" s="140">
        <v>476.64</v>
      </c>
      <c r="I138" s="141"/>
      <c r="J138" s="141"/>
      <c r="K138" s="142"/>
      <c r="L138" s="25"/>
      <c r="M138" s="143" t="s">
        <v>1</v>
      </c>
      <c r="N138" s="144" t="s">
        <v>34</v>
      </c>
      <c r="O138" s="145">
        <v>0</v>
      </c>
      <c r="P138" s="145">
        <f t="shared" si="0"/>
        <v>0</v>
      </c>
      <c r="Q138" s="145">
        <v>0</v>
      </c>
      <c r="R138" s="145">
        <f t="shared" si="1"/>
        <v>0</v>
      </c>
      <c r="S138" s="145">
        <v>0</v>
      </c>
      <c r="T138" s="146">
        <f t="shared" si="2"/>
        <v>0</v>
      </c>
      <c r="AR138" s="147" t="s">
        <v>168</v>
      </c>
      <c r="AT138" s="147" t="s">
        <v>164</v>
      </c>
      <c r="AU138" s="147" t="s">
        <v>81</v>
      </c>
      <c r="AY138" s="13" t="s">
        <v>162</v>
      </c>
      <c r="BE138" s="148">
        <f t="shared" si="3"/>
        <v>0</v>
      </c>
      <c r="BF138" s="148">
        <f t="shared" si="4"/>
        <v>0</v>
      </c>
      <c r="BG138" s="148">
        <f t="shared" si="5"/>
        <v>0</v>
      </c>
      <c r="BH138" s="148">
        <f t="shared" si="6"/>
        <v>0</v>
      </c>
      <c r="BI138" s="148">
        <f t="shared" si="7"/>
        <v>0</v>
      </c>
      <c r="BJ138" s="13" t="s">
        <v>81</v>
      </c>
      <c r="BK138" s="148">
        <f t="shared" si="8"/>
        <v>0</v>
      </c>
      <c r="BL138" s="13" t="s">
        <v>168</v>
      </c>
      <c r="BM138" s="147" t="s">
        <v>184</v>
      </c>
    </row>
    <row r="139" spans="2:65" s="1" customFormat="1" ht="21.75" customHeight="1" x14ac:dyDescent="0.2">
      <c r="B139" s="135"/>
      <c r="C139" s="136" t="s">
        <v>185</v>
      </c>
      <c r="D139" s="136" t="s">
        <v>164</v>
      </c>
      <c r="E139" s="137" t="s">
        <v>186</v>
      </c>
      <c r="F139" s="138" t="s">
        <v>187</v>
      </c>
      <c r="G139" s="139" t="s">
        <v>167</v>
      </c>
      <c r="H139" s="140">
        <v>2869.99</v>
      </c>
      <c r="I139" s="141"/>
      <c r="J139" s="141"/>
      <c r="K139" s="142"/>
      <c r="L139" s="25"/>
      <c r="M139" s="143" t="s">
        <v>1</v>
      </c>
      <c r="N139" s="144" t="s">
        <v>34</v>
      </c>
      <c r="O139" s="145">
        <v>0</v>
      </c>
      <c r="P139" s="145">
        <f t="shared" si="0"/>
        <v>0</v>
      </c>
      <c r="Q139" s="145">
        <v>0</v>
      </c>
      <c r="R139" s="145">
        <f t="shared" si="1"/>
        <v>0</v>
      </c>
      <c r="S139" s="145">
        <v>0</v>
      </c>
      <c r="T139" s="146">
        <f t="shared" si="2"/>
        <v>0</v>
      </c>
      <c r="AR139" s="147" t="s">
        <v>168</v>
      </c>
      <c r="AT139" s="147" t="s">
        <v>164</v>
      </c>
      <c r="AU139" s="147" t="s">
        <v>81</v>
      </c>
      <c r="AY139" s="13" t="s">
        <v>162</v>
      </c>
      <c r="BE139" s="148">
        <f t="shared" si="3"/>
        <v>0</v>
      </c>
      <c r="BF139" s="148">
        <f t="shared" si="4"/>
        <v>0</v>
      </c>
      <c r="BG139" s="148">
        <f t="shared" si="5"/>
        <v>0</v>
      </c>
      <c r="BH139" s="148">
        <f t="shared" si="6"/>
        <v>0</v>
      </c>
      <c r="BI139" s="148">
        <f t="shared" si="7"/>
        <v>0</v>
      </c>
      <c r="BJ139" s="13" t="s">
        <v>81</v>
      </c>
      <c r="BK139" s="148">
        <f t="shared" si="8"/>
        <v>0</v>
      </c>
      <c r="BL139" s="13" t="s">
        <v>168</v>
      </c>
      <c r="BM139" s="147" t="s">
        <v>188</v>
      </c>
    </row>
    <row r="140" spans="2:65" s="1" customFormat="1" ht="24.2" customHeight="1" x14ac:dyDescent="0.2">
      <c r="B140" s="135"/>
      <c r="C140" s="136" t="s">
        <v>177</v>
      </c>
      <c r="D140" s="136" t="s">
        <v>164</v>
      </c>
      <c r="E140" s="137" t="s">
        <v>189</v>
      </c>
      <c r="F140" s="138" t="s">
        <v>190</v>
      </c>
      <c r="G140" s="139" t="s">
        <v>167</v>
      </c>
      <c r="H140" s="140">
        <v>848.3</v>
      </c>
      <c r="I140" s="141"/>
      <c r="J140" s="141"/>
      <c r="K140" s="142"/>
      <c r="L140" s="25"/>
      <c r="M140" s="143" t="s">
        <v>1</v>
      </c>
      <c r="N140" s="144" t="s">
        <v>34</v>
      </c>
      <c r="O140" s="145">
        <v>0</v>
      </c>
      <c r="P140" s="145">
        <f t="shared" si="0"/>
        <v>0</v>
      </c>
      <c r="Q140" s="145">
        <v>0</v>
      </c>
      <c r="R140" s="145">
        <f t="shared" si="1"/>
        <v>0</v>
      </c>
      <c r="S140" s="145">
        <v>0</v>
      </c>
      <c r="T140" s="146">
        <f t="shared" si="2"/>
        <v>0</v>
      </c>
      <c r="AR140" s="147" t="s">
        <v>168</v>
      </c>
      <c r="AT140" s="147" t="s">
        <v>164</v>
      </c>
      <c r="AU140" s="147" t="s">
        <v>81</v>
      </c>
      <c r="AY140" s="13" t="s">
        <v>162</v>
      </c>
      <c r="BE140" s="148">
        <f t="shared" si="3"/>
        <v>0</v>
      </c>
      <c r="BF140" s="148">
        <f t="shared" si="4"/>
        <v>0</v>
      </c>
      <c r="BG140" s="148">
        <f t="shared" si="5"/>
        <v>0</v>
      </c>
      <c r="BH140" s="148">
        <f t="shared" si="6"/>
        <v>0</v>
      </c>
      <c r="BI140" s="148">
        <f t="shared" si="7"/>
        <v>0</v>
      </c>
      <c r="BJ140" s="13" t="s">
        <v>81</v>
      </c>
      <c r="BK140" s="148">
        <f t="shared" si="8"/>
        <v>0</v>
      </c>
      <c r="BL140" s="13" t="s">
        <v>168</v>
      </c>
      <c r="BM140" s="147" t="s">
        <v>191</v>
      </c>
    </row>
    <row r="141" spans="2:65" s="1" customFormat="1" ht="33" customHeight="1" x14ac:dyDescent="0.2">
      <c r="B141" s="135"/>
      <c r="C141" s="136" t="s">
        <v>192</v>
      </c>
      <c r="D141" s="136" t="s">
        <v>164</v>
      </c>
      <c r="E141" s="137" t="s">
        <v>193</v>
      </c>
      <c r="F141" s="138" t="s">
        <v>194</v>
      </c>
      <c r="G141" s="139" t="s">
        <v>167</v>
      </c>
      <c r="H141" s="140">
        <v>3718.29</v>
      </c>
      <c r="I141" s="141"/>
      <c r="J141" s="141"/>
      <c r="K141" s="142"/>
      <c r="L141" s="25"/>
      <c r="M141" s="143" t="s">
        <v>1</v>
      </c>
      <c r="N141" s="144" t="s">
        <v>34</v>
      </c>
      <c r="O141" s="145">
        <v>0</v>
      </c>
      <c r="P141" s="145">
        <f t="shared" si="0"/>
        <v>0</v>
      </c>
      <c r="Q141" s="145">
        <v>0</v>
      </c>
      <c r="R141" s="145">
        <f t="shared" si="1"/>
        <v>0</v>
      </c>
      <c r="S141" s="145">
        <v>0</v>
      </c>
      <c r="T141" s="146">
        <f t="shared" si="2"/>
        <v>0</v>
      </c>
      <c r="AR141" s="147" t="s">
        <v>168</v>
      </c>
      <c r="AT141" s="147" t="s">
        <v>164</v>
      </c>
      <c r="AU141" s="147" t="s">
        <v>81</v>
      </c>
      <c r="AY141" s="13" t="s">
        <v>162</v>
      </c>
      <c r="BE141" s="148">
        <f t="shared" si="3"/>
        <v>0</v>
      </c>
      <c r="BF141" s="148">
        <f t="shared" si="4"/>
        <v>0</v>
      </c>
      <c r="BG141" s="148">
        <f t="shared" si="5"/>
        <v>0</v>
      </c>
      <c r="BH141" s="148">
        <f t="shared" si="6"/>
        <v>0</v>
      </c>
      <c r="BI141" s="148">
        <f t="shared" si="7"/>
        <v>0</v>
      </c>
      <c r="BJ141" s="13" t="s">
        <v>81</v>
      </c>
      <c r="BK141" s="148">
        <f t="shared" si="8"/>
        <v>0</v>
      </c>
      <c r="BL141" s="13" t="s">
        <v>168</v>
      </c>
      <c r="BM141" s="147" t="s">
        <v>195</v>
      </c>
    </row>
    <row r="142" spans="2:65" s="1" customFormat="1" ht="37.700000000000003" customHeight="1" x14ac:dyDescent="0.2">
      <c r="B142" s="135"/>
      <c r="C142" s="136" t="s">
        <v>181</v>
      </c>
      <c r="D142" s="136" t="s">
        <v>164</v>
      </c>
      <c r="E142" s="137" t="s">
        <v>196</v>
      </c>
      <c r="F142" s="138" t="s">
        <v>197</v>
      </c>
      <c r="G142" s="139" t="s">
        <v>167</v>
      </c>
      <c r="H142" s="140">
        <v>3718.29</v>
      </c>
      <c r="I142" s="141"/>
      <c r="J142" s="141"/>
      <c r="K142" s="142"/>
      <c r="L142" s="25"/>
      <c r="M142" s="143" t="s">
        <v>1</v>
      </c>
      <c r="N142" s="144" t="s">
        <v>34</v>
      </c>
      <c r="O142" s="145">
        <v>0</v>
      </c>
      <c r="P142" s="145">
        <f t="shared" si="0"/>
        <v>0</v>
      </c>
      <c r="Q142" s="145">
        <v>0</v>
      </c>
      <c r="R142" s="145">
        <f t="shared" si="1"/>
        <v>0</v>
      </c>
      <c r="S142" s="145">
        <v>0</v>
      </c>
      <c r="T142" s="146">
        <f t="shared" si="2"/>
        <v>0</v>
      </c>
      <c r="AR142" s="147" t="s">
        <v>168</v>
      </c>
      <c r="AT142" s="147" t="s">
        <v>164</v>
      </c>
      <c r="AU142" s="147" t="s">
        <v>81</v>
      </c>
      <c r="AY142" s="13" t="s">
        <v>162</v>
      </c>
      <c r="BE142" s="148">
        <f t="shared" si="3"/>
        <v>0</v>
      </c>
      <c r="BF142" s="148">
        <f t="shared" si="4"/>
        <v>0</v>
      </c>
      <c r="BG142" s="148">
        <f t="shared" si="5"/>
        <v>0</v>
      </c>
      <c r="BH142" s="148">
        <f t="shared" si="6"/>
        <v>0</v>
      </c>
      <c r="BI142" s="148">
        <f t="shared" si="7"/>
        <v>0</v>
      </c>
      <c r="BJ142" s="13" t="s">
        <v>81</v>
      </c>
      <c r="BK142" s="148">
        <f t="shared" si="8"/>
        <v>0</v>
      </c>
      <c r="BL142" s="13" t="s">
        <v>168</v>
      </c>
      <c r="BM142" s="147" t="s">
        <v>7</v>
      </c>
    </row>
    <row r="143" spans="2:65" s="1" customFormat="1" ht="24.2" customHeight="1" x14ac:dyDescent="0.2">
      <c r="B143" s="135"/>
      <c r="C143" s="136" t="s">
        <v>198</v>
      </c>
      <c r="D143" s="136" t="s">
        <v>164</v>
      </c>
      <c r="E143" s="137" t="s">
        <v>199</v>
      </c>
      <c r="F143" s="138" t="s">
        <v>200</v>
      </c>
      <c r="G143" s="139" t="s">
        <v>167</v>
      </c>
      <c r="H143" s="140">
        <v>3718.29</v>
      </c>
      <c r="I143" s="141"/>
      <c r="J143" s="141"/>
      <c r="K143" s="142"/>
      <c r="L143" s="25"/>
      <c r="M143" s="143" t="s">
        <v>1</v>
      </c>
      <c r="N143" s="144" t="s">
        <v>34</v>
      </c>
      <c r="O143" s="145">
        <v>0</v>
      </c>
      <c r="P143" s="145">
        <f t="shared" si="0"/>
        <v>0</v>
      </c>
      <c r="Q143" s="145">
        <v>0</v>
      </c>
      <c r="R143" s="145">
        <f t="shared" si="1"/>
        <v>0</v>
      </c>
      <c r="S143" s="145">
        <v>0</v>
      </c>
      <c r="T143" s="146">
        <f t="shared" si="2"/>
        <v>0</v>
      </c>
      <c r="AR143" s="147" t="s">
        <v>168</v>
      </c>
      <c r="AT143" s="147" t="s">
        <v>164</v>
      </c>
      <c r="AU143" s="147" t="s">
        <v>81</v>
      </c>
      <c r="AY143" s="13" t="s">
        <v>162</v>
      </c>
      <c r="BE143" s="148">
        <f t="shared" si="3"/>
        <v>0</v>
      </c>
      <c r="BF143" s="148">
        <f t="shared" si="4"/>
        <v>0</v>
      </c>
      <c r="BG143" s="148">
        <f t="shared" si="5"/>
        <v>0</v>
      </c>
      <c r="BH143" s="148">
        <f t="shared" si="6"/>
        <v>0</v>
      </c>
      <c r="BI143" s="148">
        <f t="shared" si="7"/>
        <v>0</v>
      </c>
      <c r="BJ143" s="13" t="s">
        <v>81</v>
      </c>
      <c r="BK143" s="148">
        <f t="shared" si="8"/>
        <v>0</v>
      </c>
      <c r="BL143" s="13" t="s">
        <v>168</v>
      </c>
      <c r="BM143" s="147" t="s">
        <v>201</v>
      </c>
    </row>
    <row r="144" spans="2:65" s="1" customFormat="1" ht="37.700000000000003" customHeight="1" x14ac:dyDescent="0.2">
      <c r="B144" s="135"/>
      <c r="C144" s="136" t="s">
        <v>184</v>
      </c>
      <c r="D144" s="136" t="s">
        <v>164</v>
      </c>
      <c r="E144" s="137" t="s">
        <v>202</v>
      </c>
      <c r="F144" s="138" t="s">
        <v>203</v>
      </c>
      <c r="G144" s="139" t="s">
        <v>167</v>
      </c>
      <c r="H144" s="140">
        <v>848.3</v>
      </c>
      <c r="I144" s="141"/>
      <c r="J144" s="141"/>
      <c r="K144" s="142"/>
      <c r="L144" s="25"/>
      <c r="M144" s="143" t="s">
        <v>1</v>
      </c>
      <c r="N144" s="144" t="s">
        <v>34</v>
      </c>
      <c r="O144" s="145">
        <v>0</v>
      </c>
      <c r="P144" s="145">
        <f t="shared" si="0"/>
        <v>0</v>
      </c>
      <c r="Q144" s="145">
        <v>0</v>
      </c>
      <c r="R144" s="145">
        <f t="shared" si="1"/>
        <v>0</v>
      </c>
      <c r="S144" s="145">
        <v>0</v>
      </c>
      <c r="T144" s="146">
        <f t="shared" si="2"/>
        <v>0</v>
      </c>
      <c r="AR144" s="147" t="s">
        <v>168</v>
      </c>
      <c r="AT144" s="147" t="s">
        <v>164</v>
      </c>
      <c r="AU144" s="147" t="s">
        <v>81</v>
      </c>
      <c r="AY144" s="13" t="s">
        <v>162</v>
      </c>
      <c r="BE144" s="148">
        <f t="shared" si="3"/>
        <v>0</v>
      </c>
      <c r="BF144" s="148">
        <f t="shared" si="4"/>
        <v>0</v>
      </c>
      <c r="BG144" s="148">
        <f t="shared" si="5"/>
        <v>0</v>
      </c>
      <c r="BH144" s="148">
        <f t="shared" si="6"/>
        <v>0</v>
      </c>
      <c r="BI144" s="148">
        <f t="shared" si="7"/>
        <v>0</v>
      </c>
      <c r="BJ144" s="13" t="s">
        <v>81</v>
      </c>
      <c r="BK144" s="148">
        <f t="shared" si="8"/>
        <v>0</v>
      </c>
      <c r="BL144" s="13" t="s">
        <v>168</v>
      </c>
      <c r="BM144" s="147" t="s">
        <v>204</v>
      </c>
    </row>
    <row r="145" spans="2:65" s="1" customFormat="1" ht="33" customHeight="1" x14ac:dyDescent="0.2">
      <c r="B145" s="135"/>
      <c r="C145" s="136" t="s">
        <v>205</v>
      </c>
      <c r="D145" s="136" t="s">
        <v>164</v>
      </c>
      <c r="E145" s="137" t="s">
        <v>206</v>
      </c>
      <c r="F145" s="138" t="s">
        <v>207</v>
      </c>
      <c r="G145" s="139" t="s">
        <v>167</v>
      </c>
      <c r="H145" s="140">
        <v>476.64</v>
      </c>
      <c r="I145" s="141"/>
      <c r="J145" s="141"/>
      <c r="K145" s="142"/>
      <c r="L145" s="25"/>
      <c r="M145" s="143" t="s">
        <v>1</v>
      </c>
      <c r="N145" s="144" t="s">
        <v>34</v>
      </c>
      <c r="O145" s="145">
        <v>0</v>
      </c>
      <c r="P145" s="145">
        <f t="shared" si="0"/>
        <v>0</v>
      </c>
      <c r="Q145" s="145">
        <v>0</v>
      </c>
      <c r="R145" s="145">
        <f t="shared" si="1"/>
        <v>0</v>
      </c>
      <c r="S145" s="145">
        <v>0</v>
      </c>
      <c r="T145" s="146">
        <f t="shared" si="2"/>
        <v>0</v>
      </c>
      <c r="AR145" s="147" t="s">
        <v>168</v>
      </c>
      <c r="AT145" s="147" t="s">
        <v>164</v>
      </c>
      <c r="AU145" s="147" t="s">
        <v>81</v>
      </c>
      <c r="AY145" s="13" t="s">
        <v>162</v>
      </c>
      <c r="BE145" s="148">
        <f t="shared" si="3"/>
        <v>0</v>
      </c>
      <c r="BF145" s="148">
        <f t="shared" si="4"/>
        <v>0</v>
      </c>
      <c r="BG145" s="148">
        <f t="shared" si="5"/>
        <v>0</v>
      </c>
      <c r="BH145" s="148">
        <f t="shared" si="6"/>
        <v>0</v>
      </c>
      <c r="BI145" s="148">
        <f t="shared" si="7"/>
        <v>0</v>
      </c>
      <c r="BJ145" s="13" t="s">
        <v>81</v>
      </c>
      <c r="BK145" s="148">
        <f t="shared" si="8"/>
        <v>0</v>
      </c>
      <c r="BL145" s="13" t="s">
        <v>168</v>
      </c>
      <c r="BM145" s="147" t="s">
        <v>208</v>
      </c>
    </row>
    <row r="146" spans="2:65" s="1" customFormat="1" ht="37.700000000000003" customHeight="1" x14ac:dyDescent="0.2">
      <c r="B146" s="135"/>
      <c r="C146" s="136" t="s">
        <v>188</v>
      </c>
      <c r="D146" s="136" t="s">
        <v>164</v>
      </c>
      <c r="E146" s="137" t="s">
        <v>209</v>
      </c>
      <c r="F146" s="138" t="s">
        <v>210</v>
      </c>
      <c r="G146" s="139" t="s">
        <v>167</v>
      </c>
      <c r="H146" s="140">
        <v>2393.35</v>
      </c>
      <c r="I146" s="141"/>
      <c r="J146" s="141"/>
      <c r="K146" s="142"/>
      <c r="L146" s="25"/>
      <c r="M146" s="143" t="s">
        <v>1</v>
      </c>
      <c r="N146" s="144" t="s">
        <v>34</v>
      </c>
      <c r="O146" s="145">
        <v>0</v>
      </c>
      <c r="P146" s="145">
        <f t="shared" si="0"/>
        <v>0</v>
      </c>
      <c r="Q146" s="145">
        <v>0</v>
      </c>
      <c r="R146" s="145">
        <f t="shared" si="1"/>
        <v>0</v>
      </c>
      <c r="S146" s="145">
        <v>0</v>
      </c>
      <c r="T146" s="146">
        <f t="shared" si="2"/>
        <v>0</v>
      </c>
      <c r="AR146" s="147" t="s">
        <v>168</v>
      </c>
      <c r="AT146" s="147" t="s">
        <v>164</v>
      </c>
      <c r="AU146" s="147" t="s">
        <v>81</v>
      </c>
      <c r="AY146" s="13" t="s">
        <v>162</v>
      </c>
      <c r="BE146" s="148">
        <f t="shared" si="3"/>
        <v>0</v>
      </c>
      <c r="BF146" s="148">
        <f t="shared" si="4"/>
        <v>0</v>
      </c>
      <c r="BG146" s="148">
        <f t="shared" si="5"/>
        <v>0</v>
      </c>
      <c r="BH146" s="148">
        <f t="shared" si="6"/>
        <v>0</v>
      </c>
      <c r="BI146" s="148">
        <f t="shared" si="7"/>
        <v>0</v>
      </c>
      <c r="BJ146" s="13" t="s">
        <v>81</v>
      </c>
      <c r="BK146" s="148">
        <f t="shared" si="8"/>
        <v>0</v>
      </c>
      <c r="BL146" s="13" t="s">
        <v>168</v>
      </c>
      <c r="BM146" s="147" t="s">
        <v>211</v>
      </c>
    </row>
    <row r="147" spans="2:65" s="1" customFormat="1" ht="37.700000000000003" customHeight="1" x14ac:dyDescent="0.2">
      <c r="B147" s="135"/>
      <c r="C147" s="136" t="s">
        <v>212</v>
      </c>
      <c r="D147" s="136" t="s">
        <v>164</v>
      </c>
      <c r="E147" s="137" t="s">
        <v>213</v>
      </c>
      <c r="F147" s="138" t="s">
        <v>214</v>
      </c>
      <c r="G147" s="139" t="s">
        <v>167</v>
      </c>
      <c r="H147" s="140">
        <v>76.62</v>
      </c>
      <c r="I147" s="141"/>
      <c r="J147" s="141"/>
      <c r="K147" s="142"/>
      <c r="L147" s="25"/>
      <c r="M147" s="143" t="s">
        <v>1</v>
      </c>
      <c r="N147" s="144" t="s">
        <v>34</v>
      </c>
      <c r="O147" s="145">
        <v>0</v>
      </c>
      <c r="P147" s="145">
        <f t="shared" si="0"/>
        <v>0</v>
      </c>
      <c r="Q147" s="145">
        <v>0</v>
      </c>
      <c r="R147" s="145">
        <f t="shared" si="1"/>
        <v>0</v>
      </c>
      <c r="S147" s="145">
        <v>0</v>
      </c>
      <c r="T147" s="146">
        <f t="shared" si="2"/>
        <v>0</v>
      </c>
      <c r="AR147" s="147" t="s">
        <v>168</v>
      </c>
      <c r="AT147" s="147" t="s">
        <v>164</v>
      </c>
      <c r="AU147" s="147" t="s">
        <v>81</v>
      </c>
      <c r="AY147" s="13" t="s">
        <v>162</v>
      </c>
      <c r="BE147" s="148">
        <f t="shared" si="3"/>
        <v>0</v>
      </c>
      <c r="BF147" s="148">
        <f t="shared" si="4"/>
        <v>0</v>
      </c>
      <c r="BG147" s="148">
        <f t="shared" si="5"/>
        <v>0</v>
      </c>
      <c r="BH147" s="148">
        <f t="shared" si="6"/>
        <v>0</v>
      </c>
      <c r="BI147" s="148">
        <f t="shared" si="7"/>
        <v>0</v>
      </c>
      <c r="BJ147" s="13" t="s">
        <v>81</v>
      </c>
      <c r="BK147" s="148">
        <f t="shared" si="8"/>
        <v>0</v>
      </c>
      <c r="BL147" s="13" t="s">
        <v>168</v>
      </c>
      <c r="BM147" s="147" t="s">
        <v>215</v>
      </c>
    </row>
    <row r="148" spans="2:65" s="1" customFormat="1" ht="24.2" customHeight="1" x14ac:dyDescent="0.2">
      <c r="B148" s="135"/>
      <c r="C148" s="136" t="s">
        <v>191</v>
      </c>
      <c r="D148" s="136" t="s">
        <v>164</v>
      </c>
      <c r="E148" s="137" t="s">
        <v>216</v>
      </c>
      <c r="F148" s="138" t="s">
        <v>217</v>
      </c>
      <c r="G148" s="139" t="s">
        <v>218</v>
      </c>
      <c r="H148" s="140">
        <v>2086.1</v>
      </c>
      <c r="I148" s="141"/>
      <c r="J148" s="141"/>
      <c r="K148" s="142"/>
      <c r="L148" s="25"/>
      <c r="M148" s="143" t="s">
        <v>1</v>
      </c>
      <c r="N148" s="144" t="s">
        <v>34</v>
      </c>
      <c r="O148" s="145">
        <v>0</v>
      </c>
      <c r="P148" s="145">
        <f t="shared" si="0"/>
        <v>0</v>
      </c>
      <c r="Q148" s="145">
        <v>0</v>
      </c>
      <c r="R148" s="145">
        <f t="shared" si="1"/>
        <v>0</v>
      </c>
      <c r="S148" s="145">
        <v>0</v>
      </c>
      <c r="T148" s="146">
        <f t="shared" si="2"/>
        <v>0</v>
      </c>
      <c r="AR148" s="147" t="s">
        <v>168</v>
      </c>
      <c r="AT148" s="147" t="s">
        <v>164</v>
      </c>
      <c r="AU148" s="147" t="s">
        <v>81</v>
      </c>
      <c r="AY148" s="13" t="s">
        <v>162</v>
      </c>
      <c r="BE148" s="148">
        <f t="shared" si="3"/>
        <v>0</v>
      </c>
      <c r="BF148" s="148">
        <f t="shared" si="4"/>
        <v>0</v>
      </c>
      <c r="BG148" s="148">
        <f t="shared" si="5"/>
        <v>0</v>
      </c>
      <c r="BH148" s="148">
        <f t="shared" si="6"/>
        <v>0</v>
      </c>
      <c r="BI148" s="148">
        <f t="shared" si="7"/>
        <v>0</v>
      </c>
      <c r="BJ148" s="13" t="s">
        <v>81</v>
      </c>
      <c r="BK148" s="148">
        <f t="shared" si="8"/>
        <v>0</v>
      </c>
      <c r="BL148" s="13" t="s">
        <v>168</v>
      </c>
      <c r="BM148" s="147" t="s">
        <v>219</v>
      </c>
    </row>
    <row r="149" spans="2:65" s="11" customFormat="1" ht="22.7" customHeight="1" x14ac:dyDescent="0.2">
      <c r="B149" s="124"/>
      <c r="D149" s="125" t="s">
        <v>67</v>
      </c>
      <c r="E149" s="133" t="s">
        <v>192</v>
      </c>
      <c r="F149" s="133" t="s">
        <v>220</v>
      </c>
      <c r="J149" s="134"/>
      <c r="L149" s="124"/>
      <c r="M149" s="128"/>
      <c r="P149" s="129">
        <f>SUM(P150:P170)</f>
        <v>0</v>
      </c>
      <c r="R149" s="129">
        <f>SUM(R150:R170)</f>
        <v>0</v>
      </c>
      <c r="T149" s="130">
        <f>SUM(T150:T170)</f>
        <v>0</v>
      </c>
      <c r="AR149" s="125" t="s">
        <v>75</v>
      </c>
      <c r="AT149" s="131" t="s">
        <v>67</v>
      </c>
      <c r="AU149" s="131" t="s">
        <v>75</v>
      </c>
      <c r="AY149" s="125" t="s">
        <v>162</v>
      </c>
      <c r="BK149" s="132">
        <f>SUM(BK150:BK170)</f>
        <v>0</v>
      </c>
    </row>
    <row r="150" spans="2:65" s="1" customFormat="1" ht="37.700000000000003" customHeight="1" x14ac:dyDescent="0.2">
      <c r="B150" s="135"/>
      <c r="C150" s="136" t="s">
        <v>221</v>
      </c>
      <c r="D150" s="136" t="s">
        <v>164</v>
      </c>
      <c r="E150" s="137" t="s">
        <v>222</v>
      </c>
      <c r="F150" s="138" t="s">
        <v>223</v>
      </c>
      <c r="G150" s="139" t="s">
        <v>167</v>
      </c>
      <c r="H150" s="140">
        <v>3861.9</v>
      </c>
      <c r="I150" s="141"/>
      <c r="J150" s="141"/>
      <c r="K150" s="142"/>
      <c r="L150" s="25"/>
      <c r="M150" s="143" t="s">
        <v>1</v>
      </c>
      <c r="N150" s="144" t="s">
        <v>34</v>
      </c>
      <c r="O150" s="145">
        <v>0</v>
      </c>
      <c r="P150" s="145">
        <f t="shared" ref="P150:P170" si="9">O150*H150</f>
        <v>0</v>
      </c>
      <c r="Q150" s="145">
        <v>0</v>
      </c>
      <c r="R150" s="145">
        <f t="shared" ref="R150:R170" si="10">Q150*H150</f>
        <v>0</v>
      </c>
      <c r="S150" s="145">
        <v>0</v>
      </c>
      <c r="T150" s="146">
        <f t="shared" ref="T150:T170" si="11">S150*H150</f>
        <v>0</v>
      </c>
      <c r="AR150" s="147" t="s">
        <v>168</v>
      </c>
      <c r="AT150" s="147" t="s">
        <v>164</v>
      </c>
      <c r="AU150" s="147" t="s">
        <v>81</v>
      </c>
      <c r="AY150" s="13" t="s">
        <v>162</v>
      </c>
      <c r="BE150" s="148">
        <f t="shared" ref="BE150:BE170" si="12">IF(N150="základná",J150,0)</f>
        <v>0</v>
      </c>
      <c r="BF150" s="148">
        <f t="shared" ref="BF150:BF170" si="13">IF(N150="znížená",J150,0)</f>
        <v>0</v>
      </c>
      <c r="BG150" s="148">
        <f t="shared" ref="BG150:BG170" si="14">IF(N150="zákl. prenesená",J150,0)</f>
        <v>0</v>
      </c>
      <c r="BH150" s="148">
        <f t="shared" ref="BH150:BH170" si="15">IF(N150="zníž. prenesená",J150,0)</f>
        <v>0</v>
      </c>
      <c r="BI150" s="148">
        <f t="shared" ref="BI150:BI170" si="16">IF(N150="nulová",J150,0)</f>
        <v>0</v>
      </c>
      <c r="BJ150" s="13" t="s">
        <v>81</v>
      </c>
      <c r="BK150" s="148">
        <f t="shared" ref="BK150:BK170" si="17">ROUND(I150*H150,2)</f>
        <v>0</v>
      </c>
      <c r="BL150" s="13" t="s">
        <v>168</v>
      </c>
      <c r="BM150" s="147" t="s">
        <v>224</v>
      </c>
    </row>
    <row r="151" spans="2:65" s="1" customFormat="1" ht="44.25" customHeight="1" x14ac:dyDescent="0.2">
      <c r="B151" s="135"/>
      <c r="C151" s="136" t="s">
        <v>195</v>
      </c>
      <c r="D151" s="136" t="s">
        <v>164</v>
      </c>
      <c r="E151" s="137" t="s">
        <v>225</v>
      </c>
      <c r="F151" s="138" t="s">
        <v>226</v>
      </c>
      <c r="G151" s="139" t="s">
        <v>167</v>
      </c>
      <c r="H151" s="140">
        <v>23171.4</v>
      </c>
      <c r="I151" s="141"/>
      <c r="J151" s="141"/>
      <c r="K151" s="142"/>
      <c r="L151" s="25"/>
      <c r="M151" s="143" t="s">
        <v>1</v>
      </c>
      <c r="N151" s="144" t="s">
        <v>34</v>
      </c>
      <c r="O151" s="145">
        <v>0</v>
      </c>
      <c r="P151" s="145">
        <f t="shared" si="9"/>
        <v>0</v>
      </c>
      <c r="Q151" s="145">
        <v>0</v>
      </c>
      <c r="R151" s="145">
        <f t="shared" si="10"/>
        <v>0</v>
      </c>
      <c r="S151" s="145">
        <v>0</v>
      </c>
      <c r="T151" s="146">
        <f t="shared" si="11"/>
        <v>0</v>
      </c>
      <c r="AR151" s="147" t="s">
        <v>168</v>
      </c>
      <c r="AT151" s="147" t="s">
        <v>164</v>
      </c>
      <c r="AU151" s="147" t="s">
        <v>81</v>
      </c>
      <c r="AY151" s="13" t="s">
        <v>162</v>
      </c>
      <c r="BE151" s="148">
        <f t="shared" si="12"/>
        <v>0</v>
      </c>
      <c r="BF151" s="148">
        <f t="shared" si="13"/>
        <v>0</v>
      </c>
      <c r="BG151" s="148">
        <f t="shared" si="14"/>
        <v>0</v>
      </c>
      <c r="BH151" s="148">
        <f t="shared" si="15"/>
        <v>0</v>
      </c>
      <c r="BI151" s="148">
        <f t="shared" si="16"/>
        <v>0</v>
      </c>
      <c r="BJ151" s="13" t="s">
        <v>81</v>
      </c>
      <c r="BK151" s="148">
        <f t="shared" si="17"/>
        <v>0</v>
      </c>
      <c r="BL151" s="13" t="s">
        <v>168</v>
      </c>
      <c r="BM151" s="147" t="s">
        <v>227</v>
      </c>
    </row>
    <row r="152" spans="2:65" s="1" customFormat="1" ht="37.700000000000003" customHeight="1" x14ac:dyDescent="0.2">
      <c r="B152" s="135"/>
      <c r="C152" s="136" t="s">
        <v>228</v>
      </c>
      <c r="D152" s="136" t="s">
        <v>164</v>
      </c>
      <c r="E152" s="137" t="s">
        <v>229</v>
      </c>
      <c r="F152" s="138" t="s">
        <v>230</v>
      </c>
      <c r="G152" s="139" t="s">
        <v>167</v>
      </c>
      <c r="H152" s="140">
        <v>3861.9</v>
      </c>
      <c r="I152" s="141"/>
      <c r="J152" s="141"/>
      <c r="K152" s="142"/>
      <c r="L152" s="25"/>
      <c r="M152" s="143" t="s">
        <v>1</v>
      </c>
      <c r="N152" s="144" t="s">
        <v>34</v>
      </c>
      <c r="O152" s="145">
        <v>0</v>
      </c>
      <c r="P152" s="145">
        <f t="shared" si="9"/>
        <v>0</v>
      </c>
      <c r="Q152" s="145">
        <v>0</v>
      </c>
      <c r="R152" s="145">
        <f t="shared" si="10"/>
        <v>0</v>
      </c>
      <c r="S152" s="145">
        <v>0</v>
      </c>
      <c r="T152" s="146">
        <f t="shared" si="11"/>
        <v>0</v>
      </c>
      <c r="AR152" s="147" t="s">
        <v>168</v>
      </c>
      <c r="AT152" s="147" t="s">
        <v>164</v>
      </c>
      <c r="AU152" s="147" t="s">
        <v>81</v>
      </c>
      <c r="AY152" s="13" t="s">
        <v>162</v>
      </c>
      <c r="BE152" s="148">
        <f t="shared" si="12"/>
        <v>0</v>
      </c>
      <c r="BF152" s="148">
        <f t="shared" si="13"/>
        <v>0</v>
      </c>
      <c r="BG152" s="148">
        <f t="shared" si="14"/>
        <v>0</v>
      </c>
      <c r="BH152" s="148">
        <f t="shared" si="15"/>
        <v>0</v>
      </c>
      <c r="BI152" s="148">
        <f t="shared" si="16"/>
        <v>0</v>
      </c>
      <c r="BJ152" s="13" t="s">
        <v>81</v>
      </c>
      <c r="BK152" s="148">
        <f t="shared" si="17"/>
        <v>0</v>
      </c>
      <c r="BL152" s="13" t="s">
        <v>168</v>
      </c>
      <c r="BM152" s="147" t="s">
        <v>231</v>
      </c>
    </row>
    <row r="153" spans="2:65" s="1" customFormat="1" ht="24.2" customHeight="1" x14ac:dyDescent="0.2">
      <c r="B153" s="135"/>
      <c r="C153" s="136" t="s">
        <v>7</v>
      </c>
      <c r="D153" s="136" t="s">
        <v>164</v>
      </c>
      <c r="E153" s="137" t="s">
        <v>232</v>
      </c>
      <c r="F153" s="138" t="s">
        <v>233</v>
      </c>
      <c r="G153" s="139" t="s">
        <v>218</v>
      </c>
      <c r="H153" s="140">
        <v>1170.78</v>
      </c>
      <c r="I153" s="141"/>
      <c r="J153" s="141"/>
      <c r="K153" s="142"/>
      <c r="L153" s="25"/>
      <c r="M153" s="143" t="s">
        <v>1</v>
      </c>
      <c r="N153" s="144" t="s">
        <v>34</v>
      </c>
      <c r="O153" s="145">
        <v>0</v>
      </c>
      <c r="P153" s="145">
        <f t="shared" si="9"/>
        <v>0</v>
      </c>
      <c r="Q153" s="145">
        <v>0</v>
      </c>
      <c r="R153" s="145">
        <f t="shared" si="10"/>
        <v>0</v>
      </c>
      <c r="S153" s="145">
        <v>0</v>
      </c>
      <c r="T153" s="146">
        <f t="shared" si="11"/>
        <v>0</v>
      </c>
      <c r="AR153" s="147" t="s">
        <v>168</v>
      </c>
      <c r="AT153" s="147" t="s">
        <v>164</v>
      </c>
      <c r="AU153" s="147" t="s">
        <v>81</v>
      </c>
      <c r="AY153" s="13" t="s">
        <v>162</v>
      </c>
      <c r="BE153" s="148">
        <f t="shared" si="12"/>
        <v>0</v>
      </c>
      <c r="BF153" s="148">
        <f t="shared" si="13"/>
        <v>0</v>
      </c>
      <c r="BG153" s="148">
        <f t="shared" si="14"/>
        <v>0</v>
      </c>
      <c r="BH153" s="148">
        <f t="shared" si="15"/>
        <v>0</v>
      </c>
      <c r="BI153" s="148">
        <f t="shared" si="16"/>
        <v>0</v>
      </c>
      <c r="BJ153" s="13" t="s">
        <v>81</v>
      </c>
      <c r="BK153" s="148">
        <f t="shared" si="17"/>
        <v>0</v>
      </c>
      <c r="BL153" s="13" t="s">
        <v>168</v>
      </c>
      <c r="BM153" s="147" t="s">
        <v>234</v>
      </c>
    </row>
    <row r="154" spans="2:65" s="1" customFormat="1" ht="16.5" customHeight="1" x14ac:dyDescent="0.2">
      <c r="B154" s="135"/>
      <c r="C154" s="136" t="s">
        <v>235</v>
      </c>
      <c r="D154" s="136" t="s">
        <v>164</v>
      </c>
      <c r="E154" s="137" t="s">
        <v>236</v>
      </c>
      <c r="F154" s="138" t="s">
        <v>237</v>
      </c>
      <c r="G154" s="139" t="s">
        <v>167</v>
      </c>
      <c r="H154" s="140">
        <v>3861.9</v>
      </c>
      <c r="I154" s="141"/>
      <c r="J154" s="141"/>
      <c r="K154" s="142"/>
      <c r="L154" s="25"/>
      <c r="M154" s="143" t="s">
        <v>1</v>
      </c>
      <c r="N154" s="144" t="s">
        <v>34</v>
      </c>
      <c r="O154" s="145">
        <v>0</v>
      </c>
      <c r="P154" s="145">
        <f t="shared" si="9"/>
        <v>0</v>
      </c>
      <c r="Q154" s="145">
        <v>0</v>
      </c>
      <c r="R154" s="145">
        <f t="shared" si="10"/>
        <v>0</v>
      </c>
      <c r="S154" s="145">
        <v>0</v>
      </c>
      <c r="T154" s="146">
        <f t="shared" si="11"/>
        <v>0</v>
      </c>
      <c r="AR154" s="147" t="s">
        <v>168</v>
      </c>
      <c r="AT154" s="147" t="s">
        <v>164</v>
      </c>
      <c r="AU154" s="147" t="s">
        <v>81</v>
      </c>
      <c r="AY154" s="13" t="s">
        <v>162</v>
      </c>
      <c r="BE154" s="148">
        <f t="shared" si="12"/>
        <v>0</v>
      </c>
      <c r="BF154" s="148">
        <f t="shared" si="13"/>
        <v>0</v>
      </c>
      <c r="BG154" s="148">
        <f t="shared" si="14"/>
        <v>0</v>
      </c>
      <c r="BH154" s="148">
        <f t="shared" si="15"/>
        <v>0</v>
      </c>
      <c r="BI154" s="148">
        <f t="shared" si="16"/>
        <v>0</v>
      </c>
      <c r="BJ154" s="13" t="s">
        <v>81</v>
      </c>
      <c r="BK154" s="148">
        <f t="shared" si="17"/>
        <v>0</v>
      </c>
      <c r="BL154" s="13" t="s">
        <v>168</v>
      </c>
      <c r="BM154" s="147" t="s">
        <v>238</v>
      </c>
    </row>
    <row r="155" spans="2:65" s="1" customFormat="1" ht="24.2" customHeight="1" x14ac:dyDescent="0.2">
      <c r="B155" s="135"/>
      <c r="C155" s="136" t="s">
        <v>201</v>
      </c>
      <c r="D155" s="136" t="s">
        <v>164</v>
      </c>
      <c r="E155" s="137" t="s">
        <v>239</v>
      </c>
      <c r="F155" s="138" t="s">
        <v>240</v>
      </c>
      <c r="G155" s="139" t="s">
        <v>218</v>
      </c>
      <c r="H155" s="140">
        <v>26.75</v>
      </c>
      <c r="I155" s="141"/>
      <c r="J155" s="141"/>
      <c r="K155" s="142"/>
      <c r="L155" s="25"/>
      <c r="M155" s="143" t="s">
        <v>1</v>
      </c>
      <c r="N155" s="144" t="s">
        <v>34</v>
      </c>
      <c r="O155" s="145">
        <v>0</v>
      </c>
      <c r="P155" s="145">
        <f t="shared" si="9"/>
        <v>0</v>
      </c>
      <c r="Q155" s="145">
        <v>0</v>
      </c>
      <c r="R155" s="145">
        <f t="shared" si="10"/>
        <v>0</v>
      </c>
      <c r="S155" s="145">
        <v>0</v>
      </c>
      <c r="T155" s="146">
        <f t="shared" si="11"/>
        <v>0</v>
      </c>
      <c r="AR155" s="147" t="s">
        <v>168</v>
      </c>
      <c r="AT155" s="147" t="s">
        <v>164</v>
      </c>
      <c r="AU155" s="147" t="s">
        <v>81</v>
      </c>
      <c r="AY155" s="13" t="s">
        <v>162</v>
      </c>
      <c r="BE155" s="148">
        <f t="shared" si="12"/>
        <v>0</v>
      </c>
      <c r="BF155" s="148">
        <f t="shared" si="13"/>
        <v>0</v>
      </c>
      <c r="BG155" s="148">
        <f t="shared" si="14"/>
        <v>0</v>
      </c>
      <c r="BH155" s="148">
        <f t="shared" si="15"/>
        <v>0</v>
      </c>
      <c r="BI155" s="148">
        <f t="shared" si="16"/>
        <v>0</v>
      </c>
      <c r="BJ155" s="13" t="s">
        <v>81</v>
      </c>
      <c r="BK155" s="148">
        <f t="shared" si="17"/>
        <v>0</v>
      </c>
      <c r="BL155" s="13" t="s">
        <v>168</v>
      </c>
      <c r="BM155" s="147" t="s">
        <v>241</v>
      </c>
    </row>
    <row r="156" spans="2:65" s="1" customFormat="1" ht="24.2" customHeight="1" x14ac:dyDescent="0.2">
      <c r="B156" s="135"/>
      <c r="C156" s="136" t="s">
        <v>242</v>
      </c>
      <c r="D156" s="136" t="s">
        <v>164</v>
      </c>
      <c r="E156" s="137" t="s">
        <v>243</v>
      </c>
      <c r="F156" s="138" t="s">
        <v>244</v>
      </c>
      <c r="G156" s="139" t="s">
        <v>218</v>
      </c>
      <c r="H156" s="140">
        <v>160.5</v>
      </c>
      <c r="I156" s="141"/>
      <c r="J156" s="141"/>
      <c r="K156" s="142"/>
      <c r="L156" s="25"/>
      <c r="M156" s="143" t="s">
        <v>1</v>
      </c>
      <c r="N156" s="144" t="s">
        <v>34</v>
      </c>
      <c r="O156" s="145">
        <v>0</v>
      </c>
      <c r="P156" s="145">
        <f t="shared" si="9"/>
        <v>0</v>
      </c>
      <c r="Q156" s="145">
        <v>0</v>
      </c>
      <c r="R156" s="145">
        <f t="shared" si="10"/>
        <v>0</v>
      </c>
      <c r="S156" s="145">
        <v>0</v>
      </c>
      <c r="T156" s="146">
        <f t="shared" si="11"/>
        <v>0</v>
      </c>
      <c r="AR156" s="147" t="s">
        <v>168</v>
      </c>
      <c r="AT156" s="147" t="s">
        <v>164</v>
      </c>
      <c r="AU156" s="147" t="s">
        <v>81</v>
      </c>
      <c r="AY156" s="13" t="s">
        <v>162</v>
      </c>
      <c r="BE156" s="148">
        <f t="shared" si="12"/>
        <v>0</v>
      </c>
      <c r="BF156" s="148">
        <f t="shared" si="13"/>
        <v>0</v>
      </c>
      <c r="BG156" s="148">
        <f t="shared" si="14"/>
        <v>0</v>
      </c>
      <c r="BH156" s="148">
        <f t="shared" si="15"/>
        <v>0</v>
      </c>
      <c r="BI156" s="148">
        <f t="shared" si="16"/>
        <v>0</v>
      </c>
      <c r="BJ156" s="13" t="s">
        <v>81</v>
      </c>
      <c r="BK156" s="148">
        <f t="shared" si="17"/>
        <v>0</v>
      </c>
      <c r="BL156" s="13" t="s">
        <v>168</v>
      </c>
      <c r="BM156" s="147" t="s">
        <v>245</v>
      </c>
    </row>
    <row r="157" spans="2:65" s="1" customFormat="1" ht="24.2" customHeight="1" x14ac:dyDescent="0.2">
      <c r="B157" s="135"/>
      <c r="C157" s="136" t="s">
        <v>204</v>
      </c>
      <c r="D157" s="136" t="s">
        <v>164</v>
      </c>
      <c r="E157" s="137" t="s">
        <v>246</v>
      </c>
      <c r="F157" s="138" t="s">
        <v>247</v>
      </c>
      <c r="G157" s="139" t="s">
        <v>218</v>
      </c>
      <c r="H157" s="140">
        <v>26.75</v>
      </c>
      <c r="I157" s="141"/>
      <c r="J157" s="141"/>
      <c r="K157" s="142"/>
      <c r="L157" s="25"/>
      <c r="M157" s="143" t="s">
        <v>1</v>
      </c>
      <c r="N157" s="144" t="s">
        <v>34</v>
      </c>
      <c r="O157" s="145">
        <v>0</v>
      </c>
      <c r="P157" s="145">
        <f t="shared" si="9"/>
        <v>0</v>
      </c>
      <c r="Q157" s="145">
        <v>0</v>
      </c>
      <c r="R157" s="145">
        <f t="shared" si="10"/>
        <v>0</v>
      </c>
      <c r="S157" s="145">
        <v>0</v>
      </c>
      <c r="T157" s="146">
        <f t="shared" si="11"/>
        <v>0</v>
      </c>
      <c r="AR157" s="147" t="s">
        <v>168</v>
      </c>
      <c r="AT157" s="147" t="s">
        <v>164</v>
      </c>
      <c r="AU157" s="147" t="s">
        <v>81</v>
      </c>
      <c r="AY157" s="13" t="s">
        <v>162</v>
      </c>
      <c r="BE157" s="148">
        <f t="shared" si="12"/>
        <v>0</v>
      </c>
      <c r="BF157" s="148">
        <f t="shared" si="13"/>
        <v>0</v>
      </c>
      <c r="BG157" s="148">
        <f t="shared" si="14"/>
        <v>0</v>
      </c>
      <c r="BH157" s="148">
        <f t="shared" si="15"/>
        <v>0</v>
      </c>
      <c r="BI157" s="148">
        <f t="shared" si="16"/>
        <v>0</v>
      </c>
      <c r="BJ157" s="13" t="s">
        <v>81</v>
      </c>
      <c r="BK157" s="148">
        <f t="shared" si="17"/>
        <v>0</v>
      </c>
      <c r="BL157" s="13" t="s">
        <v>168</v>
      </c>
      <c r="BM157" s="147" t="s">
        <v>248</v>
      </c>
    </row>
    <row r="158" spans="2:65" s="1" customFormat="1" ht="24.2" customHeight="1" x14ac:dyDescent="0.2">
      <c r="B158" s="135"/>
      <c r="C158" s="136" t="s">
        <v>249</v>
      </c>
      <c r="D158" s="136" t="s">
        <v>164</v>
      </c>
      <c r="E158" s="137" t="s">
        <v>250</v>
      </c>
      <c r="F158" s="138" t="s">
        <v>251</v>
      </c>
      <c r="G158" s="139" t="s">
        <v>167</v>
      </c>
      <c r="H158" s="140">
        <v>3718.29</v>
      </c>
      <c r="I158" s="141"/>
      <c r="J158" s="141"/>
      <c r="K158" s="142"/>
      <c r="L158" s="25"/>
      <c r="M158" s="143" t="s">
        <v>1</v>
      </c>
      <c r="N158" s="144" t="s">
        <v>34</v>
      </c>
      <c r="O158" s="145">
        <v>0</v>
      </c>
      <c r="P158" s="145">
        <f t="shared" si="9"/>
        <v>0</v>
      </c>
      <c r="Q158" s="145">
        <v>0</v>
      </c>
      <c r="R158" s="145">
        <f t="shared" si="10"/>
        <v>0</v>
      </c>
      <c r="S158" s="145">
        <v>0</v>
      </c>
      <c r="T158" s="146">
        <f t="shared" si="11"/>
        <v>0</v>
      </c>
      <c r="AR158" s="147" t="s">
        <v>168</v>
      </c>
      <c r="AT158" s="147" t="s">
        <v>164</v>
      </c>
      <c r="AU158" s="147" t="s">
        <v>81</v>
      </c>
      <c r="AY158" s="13" t="s">
        <v>162</v>
      </c>
      <c r="BE158" s="148">
        <f t="shared" si="12"/>
        <v>0</v>
      </c>
      <c r="BF158" s="148">
        <f t="shared" si="13"/>
        <v>0</v>
      </c>
      <c r="BG158" s="148">
        <f t="shared" si="14"/>
        <v>0</v>
      </c>
      <c r="BH158" s="148">
        <f t="shared" si="15"/>
        <v>0</v>
      </c>
      <c r="BI158" s="148">
        <f t="shared" si="16"/>
        <v>0</v>
      </c>
      <c r="BJ158" s="13" t="s">
        <v>81</v>
      </c>
      <c r="BK158" s="148">
        <f t="shared" si="17"/>
        <v>0</v>
      </c>
      <c r="BL158" s="13" t="s">
        <v>168</v>
      </c>
      <c r="BM158" s="147" t="s">
        <v>252</v>
      </c>
    </row>
    <row r="159" spans="2:65" s="1" customFormat="1" ht="16.5" customHeight="1" x14ac:dyDescent="0.2">
      <c r="B159" s="135"/>
      <c r="C159" s="136" t="s">
        <v>208</v>
      </c>
      <c r="D159" s="136" t="s">
        <v>164</v>
      </c>
      <c r="E159" s="137" t="s">
        <v>253</v>
      </c>
      <c r="F159" s="138" t="s">
        <v>254</v>
      </c>
      <c r="G159" s="139" t="s">
        <v>218</v>
      </c>
      <c r="H159" s="140">
        <v>317.01</v>
      </c>
      <c r="I159" s="141"/>
      <c r="J159" s="141"/>
      <c r="K159" s="142"/>
      <c r="L159" s="25"/>
      <c r="M159" s="143" t="s">
        <v>1</v>
      </c>
      <c r="N159" s="144" t="s">
        <v>34</v>
      </c>
      <c r="O159" s="145">
        <v>0</v>
      </c>
      <c r="P159" s="145">
        <f t="shared" si="9"/>
        <v>0</v>
      </c>
      <c r="Q159" s="145">
        <v>0</v>
      </c>
      <c r="R159" s="145">
        <f t="shared" si="10"/>
        <v>0</v>
      </c>
      <c r="S159" s="145">
        <v>0</v>
      </c>
      <c r="T159" s="146">
        <f t="shared" si="11"/>
        <v>0</v>
      </c>
      <c r="AR159" s="147" t="s">
        <v>168</v>
      </c>
      <c r="AT159" s="147" t="s">
        <v>164</v>
      </c>
      <c r="AU159" s="147" t="s">
        <v>81</v>
      </c>
      <c r="AY159" s="13" t="s">
        <v>162</v>
      </c>
      <c r="BE159" s="148">
        <f t="shared" si="12"/>
        <v>0</v>
      </c>
      <c r="BF159" s="148">
        <f t="shared" si="13"/>
        <v>0</v>
      </c>
      <c r="BG159" s="148">
        <f t="shared" si="14"/>
        <v>0</v>
      </c>
      <c r="BH159" s="148">
        <f t="shared" si="15"/>
        <v>0</v>
      </c>
      <c r="BI159" s="148">
        <f t="shared" si="16"/>
        <v>0</v>
      </c>
      <c r="BJ159" s="13" t="s">
        <v>81</v>
      </c>
      <c r="BK159" s="148">
        <f t="shared" si="17"/>
        <v>0</v>
      </c>
      <c r="BL159" s="13" t="s">
        <v>168</v>
      </c>
      <c r="BM159" s="147" t="s">
        <v>255</v>
      </c>
    </row>
    <row r="160" spans="2:65" s="1" customFormat="1" ht="16.5" customHeight="1" x14ac:dyDescent="0.2">
      <c r="B160" s="135"/>
      <c r="C160" s="136" t="s">
        <v>256</v>
      </c>
      <c r="D160" s="136" t="s">
        <v>164</v>
      </c>
      <c r="E160" s="137" t="s">
        <v>257</v>
      </c>
      <c r="F160" s="138" t="s">
        <v>258</v>
      </c>
      <c r="G160" s="139" t="s">
        <v>218</v>
      </c>
      <c r="H160" s="140">
        <v>406.2</v>
      </c>
      <c r="I160" s="141"/>
      <c r="J160" s="141"/>
      <c r="K160" s="142"/>
      <c r="L160" s="25"/>
      <c r="M160" s="143" t="s">
        <v>1</v>
      </c>
      <c r="N160" s="144" t="s">
        <v>34</v>
      </c>
      <c r="O160" s="145">
        <v>0</v>
      </c>
      <c r="P160" s="145">
        <f t="shared" si="9"/>
        <v>0</v>
      </c>
      <c r="Q160" s="145">
        <v>0</v>
      </c>
      <c r="R160" s="145">
        <f t="shared" si="10"/>
        <v>0</v>
      </c>
      <c r="S160" s="145">
        <v>0</v>
      </c>
      <c r="T160" s="146">
        <f t="shared" si="11"/>
        <v>0</v>
      </c>
      <c r="AR160" s="147" t="s">
        <v>168</v>
      </c>
      <c r="AT160" s="147" t="s">
        <v>164</v>
      </c>
      <c r="AU160" s="147" t="s">
        <v>81</v>
      </c>
      <c r="AY160" s="13" t="s">
        <v>162</v>
      </c>
      <c r="BE160" s="148">
        <f t="shared" si="12"/>
        <v>0</v>
      </c>
      <c r="BF160" s="148">
        <f t="shared" si="13"/>
        <v>0</v>
      </c>
      <c r="BG160" s="148">
        <f t="shared" si="14"/>
        <v>0</v>
      </c>
      <c r="BH160" s="148">
        <f t="shared" si="15"/>
        <v>0</v>
      </c>
      <c r="BI160" s="148">
        <f t="shared" si="16"/>
        <v>0</v>
      </c>
      <c r="BJ160" s="13" t="s">
        <v>81</v>
      </c>
      <c r="BK160" s="148">
        <f t="shared" si="17"/>
        <v>0</v>
      </c>
      <c r="BL160" s="13" t="s">
        <v>168</v>
      </c>
      <c r="BM160" s="147" t="s">
        <v>259</v>
      </c>
    </row>
    <row r="161" spans="2:65" s="1" customFormat="1" ht="24.2" customHeight="1" x14ac:dyDescent="0.2">
      <c r="B161" s="135"/>
      <c r="C161" s="136" t="s">
        <v>211</v>
      </c>
      <c r="D161" s="136" t="s">
        <v>164</v>
      </c>
      <c r="E161" s="137" t="s">
        <v>260</v>
      </c>
      <c r="F161" s="138" t="s">
        <v>261</v>
      </c>
      <c r="G161" s="139" t="s">
        <v>218</v>
      </c>
      <c r="H161" s="140">
        <v>2086.1</v>
      </c>
      <c r="I161" s="141"/>
      <c r="J161" s="141"/>
      <c r="K161" s="142"/>
      <c r="L161" s="25"/>
      <c r="M161" s="143" t="s">
        <v>1</v>
      </c>
      <c r="N161" s="144" t="s">
        <v>34</v>
      </c>
      <c r="O161" s="145">
        <v>0</v>
      </c>
      <c r="P161" s="145">
        <f t="shared" si="9"/>
        <v>0</v>
      </c>
      <c r="Q161" s="145">
        <v>0</v>
      </c>
      <c r="R161" s="145">
        <f t="shared" si="10"/>
        <v>0</v>
      </c>
      <c r="S161" s="145">
        <v>0</v>
      </c>
      <c r="T161" s="146">
        <f t="shared" si="11"/>
        <v>0</v>
      </c>
      <c r="AR161" s="147" t="s">
        <v>168</v>
      </c>
      <c r="AT161" s="147" t="s">
        <v>164</v>
      </c>
      <c r="AU161" s="147" t="s">
        <v>81</v>
      </c>
      <c r="AY161" s="13" t="s">
        <v>162</v>
      </c>
      <c r="BE161" s="148">
        <f t="shared" si="12"/>
        <v>0</v>
      </c>
      <c r="BF161" s="148">
        <f t="shared" si="13"/>
        <v>0</v>
      </c>
      <c r="BG161" s="148">
        <f t="shared" si="14"/>
        <v>0</v>
      </c>
      <c r="BH161" s="148">
        <f t="shared" si="15"/>
        <v>0</v>
      </c>
      <c r="BI161" s="148">
        <f t="shared" si="16"/>
        <v>0</v>
      </c>
      <c r="BJ161" s="13" t="s">
        <v>81</v>
      </c>
      <c r="BK161" s="148">
        <f t="shared" si="17"/>
        <v>0</v>
      </c>
      <c r="BL161" s="13" t="s">
        <v>168</v>
      </c>
      <c r="BM161" s="147" t="s">
        <v>262</v>
      </c>
    </row>
    <row r="162" spans="2:65" s="1" customFormat="1" ht="24.2" customHeight="1" x14ac:dyDescent="0.2">
      <c r="B162" s="135"/>
      <c r="C162" s="136" t="s">
        <v>263</v>
      </c>
      <c r="D162" s="136" t="s">
        <v>164</v>
      </c>
      <c r="E162" s="137" t="s">
        <v>264</v>
      </c>
      <c r="F162" s="138" t="s">
        <v>265</v>
      </c>
      <c r="G162" s="139" t="s">
        <v>266</v>
      </c>
      <c r="H162" s="140">
        <v>2</v>
      </c>
      <c r="I162" s="141"/>
      <c r="J162" s="141"/>
      <c r="K162" s="142"/>
      <c r="L162" s="25"/>
      <c r="M162" s="143" t="s">
        <v>1</v>
      </c>
      <c r="N162" s="144" t="s">
        <v>34</v>
      </c>
      <c r="O162" s="145">
        <v>0</v>
      </c>
      <c r="P162" s="145">
        <f t="shared" si="9"/>
        <v>0</v>
      </c>
      <c r="Q162" s="145">
        <v>0</v>
      </c>
      <c r="R162" s="145">
        <f t="shared" si="10"/>
        <v>0</v>
      </c>
      <c r="S162" s="145">
        <v>0</v>
      </c>
      <c r="T162" s="146">
        <f t="shared" si="11"/>
        <v>0</v>
      </c>
      <c r="AR162" s="147" t="s">
        <v>168</v>
      </c>
      <c r="AT162" s="147" t="s">
        <v>164</v>
      </c>
      <c r="AU162" s="147" t="s">
        <v>81</v>
      </c>
      <c r="AY162" s="13" t="s">
        <v>162</v>
      </c>
      <c r="BE162" s="148">
        <f t="shared" si="12"/>
        <v>0</v>
      </c>
      <c r="BF162" s="148">
        <f t="shared" si="13"/>
        <v>0</v>
      </c>
      <c r="BG162" s="148">
        <f t="shared" si="14"/>
        <v>0</v>
      </c>
      <c r="BH162" s="148">
        <f t="shared" si="15"/>
        <v>0</v>
      </c>
      <c r="BI162" s="148">
        <f t="shared" si="16"/>
        <v>0</v>
      </c>
      <c r="BJ162" s="13" t="s">
        <v>81</v>
      </c>
      <c r="BK162" s="148">
        <f t="shared" si="17"/>
        <v>0</v>
      </c>
      <c r="BL162" s="13" t="s">
        <v>168</v>
      </c>
      <c r="BM162" s="147" t="s">
        <v>267</v>
      </c>
    </row>
    <row r="163" spans="2:65" s="1" customFormat="1" ht="37.700000000000003" customHeight="1" x14ac:dyDescent="0.2">
      <c r="B163" s="135"/>
      <c r="C163" s="149" t="s">
        <v>215</v>
      </c>
      <c r="D163" s="149" t="s">
        <v>268</v>
      </c>
      <c r="E163" s="150" t="s">
        <v>269</v>
      </c>
      <c r="F163" s="151" t="s">
        <v>270</v>
      </c>
      <c r="G163" s="152" t="s">
        <v>266</v>
      </c>
      <c r="H163" s="153">
        <v>2</v>
      </c>
      <c r="I163" s="154"/>
      <c r="J163" s="154"/>
      <c r="K163" s="155"/>
      <c r="L163" s="156"/>
      <c r="M163" s="157" t="s">
        <v>1</v>
      </c>
      <c r="N163" s="158" t="s">
        <v>34</v>
      </c>
      <c r="O163" s="145">
        <v>0</v>
      </c>
      <c r="P163" s="145">
        <f t="shared" si="9"/>
        <v>0</v>
      </c>
      <c r="Q163" s="145">
        <v>0</v>
      </c>
      <c r="R163" s="145">
        <f t="shared" si="10"/>
        <v>0</v>
      </c>
      <c r="S163" s="145">
        <v>0</v>
      </c>
      <c r="T163" s="146">
        <f t="shared" si="11"/>
        <v>0</v>
      </c>
      <c r="AR163" s="147" t="s">
        <v>177</v>
      </c>
      <c r="AT163" s="147" t="s">
        <v>268</v>
      </c>
      <c r="AU163" s="147" t="s">
        <v>81</v>
      </c>
      <c r="AY163" s="13" t="s">
        <v>162</v>
      </c>
      <c r="BE163" s="148">
        <f t="shared" si="12"/>
        <v>0</v>
      </c>
      <c r="BF163" s="148">
        <f t="shared" si="13"/>
        <v>0</v>
      </c>
      <c r="BG163" s="148">
        <f t="shared" si="14"/>
        <v>0</v>
      </c>
      <c r="BH163" s="148">
        <f t="shared" si="15"/>
        <v>0</v>
      </c>
      <c r="BI163" s="148">
        <f t="shared" si="16"/>
        <v>0</v>
      </c>
      <c r="BJ163" s="13" t="s">
        <v>81</v>
      </c>
      <c r="BK163" s="148">
        <f t="shared" si="17"/>
        <v>0</v>
      </c>
      <c r="BL163" s="13" t="s">
        <v>168</v>
      </c>
      <c r="BM163" s="147" t="s">
        <v>271</v>
      </c>
    </row>
    <row r="164" spans="2:65" s="1" customFormat="1" ht="24.2" customHeight="1" x14ac:dyDescent="0.2">
      <c r="B164" s="135"/>
      <c r="C164" s="136" t="s">
        <v>272</v>
      </c>
      <c r="D164" s="136" t="s">
        <v>164</v>
      </c>
      <c r="E164" s="137" t="s">
        <v>273</v>
      </c>
      <c r="F164" s="138" t="s">
        <v>274</v>
      </c>
      <c r="G164" s="139" t="s">
        <v>266</v>
      </c>
      <c r="H164" s="140">
        <v>2</v>
      </c>
      <c r="I164" s="141"/>
      <c r="J164" s="141"/>
      <c r="K164" s="142"/>
      <c r="L164" s="25"/>
      <c r="M164" s="143" t="s">
        <v>1</v>
      </c>
      <c r="N164" s="144" t="s">
        <v>34</v>
      </c>
      <c r="O164" s="145">
        <v>0</v>
      </c>
      <c r="P164" s="145">
        <f t="shared" si="9"/>
        <v>0</v>
      </c>
      <c r="Q164" s="145">
        <v>0</v>
      </c>
      <c r="R164" s="145">
        <f t="shared" si="10"/>
        <v>0</v>
      </c>
      <c r="S164" s="145">
        <v>0</v>
      </c>
      <c r="T164" s="146">
        <f t="shared" si="11"/>
        <v>0</v>
      </c>
      <c r="AR164" s="147" t="s">
        <v>168</v>
      </c>
      <c r="AT164" s="147" t="s">
        <v>164</v>
      </c>
      <c r="AU164" s="147" t="s">
        <v>81</v>
      </c>
      <c r="AY164" s="13" t="s">
        <v>162</v>
      </c>
      <c r="BE164" s="148">
        <f t="shared" si="12"/>
        <v>0</v>
      </c>
      <c r="BF164" s="148">
        <f t="shared" si="13"/>
        <v>0</v>
      </c>
      <c r="BG164" s="148">
        <f t="shared" si="14"/>
        <v>0</v>
      </c>
      <c r="BH164" s="148">
        <f t="shared" si="15"/>
        <v>0</v>
      </c>
      <c r="BI164" s="148">
        <f t="shared" si="16"/>
        <v>0</v>
      </c>
      <c r="BJ164" s="13" t="s">
        <v>81</v>
      </c>
      <c r="BK164" s="148">
        <f t="shared" si="17"/>
        <v>0</v>
      </c>
      <c r="BL164" s="13" t="s">
        <v>168</v>
      </c>
      <c r="BM164" s="147" t="s">
        <v>275</v>
      </c>
    </row>
    <row r="165" spans="2:65" s="1" customFormat="1" ht="24.2" customHeight="1" x14ac:dyDescent="0.2">
      <c r="B165" s="135"/>
      <c r="C165" s="149" t="s">
        <v>219</v>
      </c>
      <c r="D165" s="149" t="s">
        <v>268</v>
      </c>
      <c r="E165" s="150" t="s">
        <v>276</v>
      </c>
      <c r="F165" s="151" t="s">
        <v>277</v>
      </c>
      <c r="G165" s="152" t="s">
        <v>266</v>
      </c>
      <c r="H165" s="153">
        <v>2</v>
      </c>
      <c r="I165" s="154"/>
      <c r="J165" s="154"/>
      <c r="K165" s="155"/>
      <c r="L165" s="156"/>
      <c r="M165" s="157" t="s">
        <v>1</v>
      </c>
      <c r="N165" s="158" t="s">
        <v>34</v>
      </c>
      <c r="O165" s="145">
        <v>0</v>
      </c>
      <c r="P165" s="145">
        <f t="shared" si="9"/>
        <v>0</v>
      </c>
      <c r="Q165" s="145">
        <v>0</v>
      </c>
      <c r="R165" s="145">
        <f t="shared" si="10"/>
        <v>0</v>
      </c>
      <c r="S165" s="145">
        <v>0</v>
      </c>
      <c r="T165" s="146">
        <f t="shared" si="11"/>
        <v>0</v>
      </c>
      <c r="AR165" s="147" t="s">
        <v>177</v>
      </c>
      <c r="AT165" s="147" t="s">
        <v>268</v>
      </c>
      <c r="AU165" s="147" t="s">
        <v>81</v>
      </c>
      <c r="AY165" s="13" t="s">
        <v>162</v>
      </c>
      <c r="BE165" s="148">
        <f t="shared" si="12"/>
        <v>0</v>
      </c>
      <c r="BF165" s="148">
        <f t="shared" si="13"/>
        <v>0</v>
      </c>
      <c r="BG165" s="148">
        <f t="shared" si="14"/>
        <v>0</v>
      </c>
      <c r="BH165" s="148">
        <f t="shared" si="15"/>
        <v>0</v>
      </c>
      <c r="BI165" s="148">
        <f t="shared" si="16"/>
        <v>0</v>
      </c>
      <c r="BJ165" s="13" t="s">
        <v>81</v>
      </c>
      <c r="BK165" s="148">
        <f t="shared" si="17"/>
        <v>0</v>
      </c>
      <c r="BL165" s="13" t="s">
        <v>168</v>
      </c>
      <c r="BM165" s="147" t="s">
        <v>278</v>
      </c>
    </row>
    <row r="166" spans="2:65" s="1" customFormat="1" ht="16.5" customHeight="1" x14ac:dyDescent="0.2">
      <c r="B166" s="135"/>
      <c r="C166" s="136" t="s">
        <v>279</v>
      </c>
      <c r="D166" s="136" t="s">
        <v>164</v>
      </c>
      <c r="E166" s="137" t="s">
        <v>280</v>
      </c>
      <c r="F166" s="138" t="s">
        <v>281</v>
      </c>
      <c r="G166" s="139" t="s">
        <v>218</v>
      </c>
      <c r="H166" s="140">
        <v>585.4</v>
      </c>
      <c r="I166" s="141"/>
      <c r="J166" s="141"/>
      <c r="K166" s="142"/>
      <c r="L166" s="25"/>
      <c r="M166" s="143" t="s">
        <v>1</v>
      </c>
      <c r="N166" s="144" t="s">
        <v>34</v>
      </c>
      <c r="O166" s="145">
        <v>0</v>
      </c>
      <c r="P166" s="145">
        <f t="shared" si="9"/>
        <v>0</v>
      </c>
      <c r="Q166" s="145">
        <v>0</v>
      </c>
      <c r="R166" s="145">
        <f t="shared" si="10"/>
        <v>0</v>
      </c>
      <c r="S166" s="145">
        <v>0</v>
      </c>
      <c r="T166" s="146">
        <f t="shared" si="11"/>
        <v>0</v>
      </c>
      <c r="AR166" s="147" t="s">
        <v>168</v>
      </c>
      <c r="AT166" s="147" t="s">
        <v>164</v>
      </c>
      <c r="AU166" s="147" t="s">
        <v>81</v>
      </c>
      <c r="AY166" s="13" t="s">
        <v>162</v>
      </c>
      <c r="BE166" s="148">
        <f t="shared" si="12"/>
        <v>0</v>
      </c>
      <c r="BF166" s="148">
        <f t="shared" si="13"/>
        <v>0</v>
      </c>
      <c r="BG166" s="148">
        <f t="shared" si="14"/>
        <v>0</v>
      </c>
      <c r="BH166" s="148">
        <f t="shared" si="15"/>
        <v>0</v>
      </c>
      <c r="BI166" s="148">
        <f t="shared" si="16"/>
        <v>0</v>
      </c>
      <c r="BJ166" s="13" t="s">
        <v>81</v>
      </c>
      <c r="BK166" s="148">
        <f t="shared" si="17"/>
        <v>0</v>
      </c>
      <c r="BL166" s="13" t="s">
        <v>168</v>
      </c>
      <c r="BM166" s="147" t="s">
        <v>282</v>
      </c>
    </row>
    <row r="167" spans="2:65" s="1" customFormat="1" ht="16.5" customHeight="1" x14ac:dyDescent="0.2">
      <c r="B167" s="135"/>
      <c r="C167" s="136" t="s">
        <v>224</v>
      </c>
      <c r="D167" s="136" t="s">
        <v>164</v>
      </c>
      <c r="E167" s="137" t="s">
        <v>283</v>
      </c>
      <c r="F167" s="138" t="s">
        <v>284</v>
      </c>
      <c r="G167" s="139" t="s">
        <v>218</v>
      </c>
      <c r="H167" s="140">
        <v>2086.1</v>
      </c>
      <c r="I167" s="141"/>
      <c r="J167" s="141"/>
      <c r="K167" s="142"/>
      <c r="L167" s="25"/>
      <c r="M167" s="143" t="s">
        <v>1</v>
      </c>
      <c r="N167" s="144" t="s">
        <v>34</v>
      </c>
      <c r="O167" s="145">
        <v>0</v>
      </c>
      <c r="P167" s="145">
        <f t="shared" si="9"/>
        <v>0</v>
      </c>
      <c r="Q167" s="145">
        <v>0</v>
      </c>
      <c r="R167" s="145">
        <f t="shared" si="10"/>
        <v>0</v>
      </c>
      <c r="S167" s="145">
        <v>0</v>
      </c>
      <c r="T167" s="146">
        <f t="shared" si="11"/>
        <v>0</v>
      </c>
      <c r="AR167" s="147" t="s">
        <v>168</v>
      </c>
      <c r="AT167" s="147" t="s">
        <v>164</v>
      </c>
      <c r="AU167" s="147" t="s">
        <v>81</v>
      </c>
      <c r="AY167" s="13" t="s">
        <v>162</v>
      </c>
      <c r="BE167" s="148">
        <f t="shared" si="12"/>
        <v>0</v>
      </c>
      <c r="BF167" s="148">
        <f t="shared" si="13"/>
        <v>0</v>
      </c>
      <c r="BG167" s="148">
        <f t="shared" si="14"/>
        <v>0</v>
      </c>
      <c r="BH167" s="148">
        <f t="shared" si="15"/>
        <v>0</v>
      </c>
      <c r="BI167" s="148">
        <f t="shared" si="16"/>
        <v>0</v>
      </c>
      <c r="BJ167" s="13" t="s">
        <v>81</v>
      </c>
      <c r="BK167" s="148">
        <f t="shared" si="17"/>
        <v>0</v>
      </c>
      <c r="BL167" s="13" t="s">
        <v>168</v>
      </c>
      <c r="BM167" s="147" t="s">
        <v>285</v>
      </c>
    </row>
    <row r="168" spans="2:65" s="1" customFormat="1" ht="16.5" customHeight="1" x14ac:dyDescent="0.2">
      <c r="B168" s="135"/>
      <c r="C168" s="136" t="s">
        <v>286</v>
      </c>
      <c r="D168" s="136" t="s">
        <v>164</v>
      </c>
      <c r="E168" s="137" t="s">
        <v>287</v>
      </c>
      <c r="F168" s="138" t="s">
        <v>288</v>
      </c>
      <c r="G168" s="139" t="s">
        <v>218</v>
      </c>
      <c r="H168" s="140">
        <v>2086.1</v>
      </c>
      <c r="I168" s="141"/>
      <c r="J168" s="141"/>
      <c r="K168" s="142"/>
      <c r="L168" s="25"/>
      <c r="M168" s="143" t="s">
        <v>1</v>
      </c>
      <c r="N168" s="144" t="s">
        <v>34</v>
      </c>
      <c r="O168" s="145">
        <v>0</v>
      </c>
      <c r="P168" s="145">
        <f t="shared" si="9"/>
        <v>0</v>
      </c>
      <c r="Q168" s="145">
        <v>0</v>
      </c>
      <c r="R168" s="145">
        <f t="shared" si="10"/>
        <v>0</v>
      </c>
      <c r="S168" s="145">
        <v>0</v>
      </c>
      <c r="T168" s="146">
        <f t="shared" si="11"/>
        <v>0</v>
      </c>
      <c r="AR168" s="147" t="s">
        <v>168</v>
      </c>
      <c r="AT168" s="147" t="s">
        <v>164</v>
      </c>
      <c r="AU168" s="147" t="s">
        <v>81</v>
      </c>
      <c r="AY168" s="13" t="s">
        <v>162</v>
      </c>
      <c r="BE168" s="148">
        <f t="shared" si="12"/>
        <v>0</v>
      </c>
      <c r="BF168" s="148">
        <f t="shared" si="13"/>
        <v>0</v>
      </c>
      <c r="BG168" s="148">
        <f t="shared" si="14"/>
        <v>0</v>
      </c>
      <c r="BH168" s="148">
        <f t="shared" si="15"/>
        <v>0</v>
      </c>
      <c r="BI168" s="148">
        <f t="shared" si="16"/>
        <v>0</v>
      </c>
      <c r="BJ168" s="13" t="s">
        <v>81</v>
      </c>
      <c r="BK168" s="148">
        <f t="shared" si="17"/>
        <v>0</v>
      </c>
      <c r="BL168" s="13" t="s">
        <v>168</v>
      </c>
      <c r="BM168" s="147" t="s">
        <v>289</v>
      </c>
    </row>
    <row r="169" spans="2:65" s="1" customFormat="1" ht="21.75" customHeight="1" x14ac:dyDescent="0.2">
      <c r="B169" s="135"/>
      <c r="C169" s="136" t="s">
        <v>227</v>
      </c>
      <c r="D169" s="136" t="s">
        <v>164</v>
      </c>
      <c r="E169" s="137" t="s">
        <v>290</v>
      </c>
      <c r="F169" s="138" t="s">
        <v>291</v>
      </c>
      <c r="G169" s="139" t="s">
        <v>218</v>
      </c>
      <c r="H169" s="140">
        <v>2086.1</v>
      </c>
      <c r="I169" s="141"/>
      <c r="J169" s="141"/>
      <c r="K169" s="142"/>
      <c r="L169" s="25"/>
      <c r="M169" s="143" t="s">
        <v>1</v>
      </c>
      <c r="N169" s="144" t="s">
        <v>34</v>
      </c>
      <c r="O169" s="145">
        <v>0</v>
      </c>
      <c r="P169" s="145">
        <f t="shared" si="9"/>
        <v>0</v>
      </c>
      <c r="Q169" s="145">
        <v>0</v>
      </c>
      <c r="R169" s="145">
        <f t="shared" si="10"/>
        <v>0</v>
      </c>
      <c r="S169" s="145">
        <v>0</v>
      </c>
      <c r="T169" s="146">
        <f t="shared" si="11"/>
        <v>0</v>
      </c>
      <c r="AR169" s="147" t="s">
        <v>168</v>
      </c>
      <c r="AT169" s="147" t="s">
        <v>164</v>
      </c>
      <c r="AU169" s="147" t="s">
        <v>81</v>
      </c>
      <c r="AY169" s="13" t="s">
        <v>162</v>
      </c>
      <c r="BE169" s="148">
        <f t="shared" si="12"/>
        <v>0</v>
      </c>
      <c r="BF169" s="148">
        <f t="shared" si="13"/>
        <v>0</v>
      </c>
      <c r="BG169" s="148">
        <f t="shared" si="14"/>
        <v>0</v>
      </c>
      <c r="BH169" s="148">
        <f t="shared" si="15"/>
        <v>0</v>
      </c>
      <c r="BI169" s="148">
        <f t="shared" si="16"/>
        <v>0</v>
      </c>
      <c r="BJ169" s="13" t="s">
        <v>81</v>
      </c>
      <c r="BK169" s="148">
        <f t="shared" si="17"/>
        <v>0</v>
      </c>
      <c r="BL169" s="13" t="s">
        <v>168</v>
      </c>
      <c r="BM169" s="147" t="s">
        <v>292</v>
      </c>
    </row>
    <row r="170" spans="2:65" s="1" customFormat="1" ht="24.2" customHeight="1" x14ac:dyDescent="0.2">
      <c r="B170" s="135"/>
      <c r="C170" s="136" t="s">
        <v>293</v>
      </c>
      <c r="D170" s="136" t="s">
        <v>164</v>
      </c>
      <c r="E170" s="137" t="s">
        <v>294</v>
      </c>
      <c r="F170" s="138" t="s">
        <v>295</v>
      </c>
      <c r="G170" s="139" t="s">
        <v>218</v>
      </c>
      <c r="H170" s="140">
        <v>317.01</v>
      </c>
      <c r="I170" s="141"/>
      <c r="J170" s="141"/>
      <c r="K170" s="142"/>
      <c r="L170" s="25"/>
      <c r="M170" s="143" t="s">
        <v>1</v>
      </c>
      <c r="N170" s="144" t="s">
        <v>34</v>
      </c>
      <c r="O170" s="145">
        <v>0</v>
      </c>
      <c r="P170" s="145">
        <f t="shared" si="9"/>
        <v>0</v>
      </c>
      <c r="Q170" s="145">
        <v>0</v>
      </c>
      <c r="R170" s="145">
        <f t="shared" si="10"/>
        <v>0</v>
      </c>
      <c r="S170" s="145">
        <v>0</v>
      </c>
      <c r="T170" s="146">
        <f t="shared" si="11"/>
        <v>0</v>
      </c>
      <c r="AR170" s="147" t="s">
        <v>168</v>
      </c>
      <c r="AT170" s="147" t="s">
        <v>164</v>
      </c>
      <c r="AU170" s="147" t="s">
        <v>81</v>
      </c>
      <c r="AY170" s="13" t="s">
        <v>162</v>
      </c>
      <c r="BE170" s="148">
        <f t="shared" si="12"/>
        <v>0</v>
      </c>
      <c r="BF170" s="148">
        <f t="shared" si="13"/>
        <v>0</v>
      </c>
      <c r="BG170" s="148">
        <f t="shared" si="14"/>
        <v>0</v>
      </c>
      <c r="BH170" s="148">
        <f t="shared" si="15"/>
        <v>0</v>
      </c>
      <c r="BI170" s="148">
        <f t="shared" si="16"/>
        <v>0</v>
      </c>
      <c r="BJ170" s="13" t="s">
        <v>81</v>
      </c>
      <c r="BK170" s="148">
        <f t="shared" si="17"/>
        <v>0</v>
      </c>
      <c r="BL170" s="13" t="s">
        <v>168</v>
      </c>
      <c r="BM170" s="147" t="s">
        <v>296</v>
      </c>
    </row>
    <row r="171" spans="2:65" s="11" customFormat="1" ht="22.7" customHeight="1" x14ac:dyDescent="0.2">
      <c r="B171" s="124"/>
      <c r="D171" s="125" t="s">
        <v>67</v>
      </c>
      <c r="E171" s="133" t="s">
        <v>297</v>
      </c>
      <c r="F171" s="133" t="s">
        <v>298</v>
      </c>
      <c r="J171" s="134"/>
      <c r="L171" s="124"/>
      <c r="M171" s="128"/>
      <c r="P171" s="129">
        <f>P172</f>
        <v>0</v>
      </c>
      <c r="R171" s="129">
        <f>R172</f>
        <v>0</v>
      </c>
      <c r="T171" s="130">
        <f>T172</f>
        <v>0</v>
      </c>
      <c r="AR171" s="125" t="s">
        <v>75</v>
      </c>
      <c r="AT171" s="131" t="s">
        <v>67</v>
      </c>
      <c r="AU171" s="131" t="s">
        <v>75</v>
      </c>
      <c r="AY171" s="125" t="s">
        <v>162</v>
      </c>
      <c r="BK171" s="132">
        <f>BK172</f>
        <v>0</v>
      </c>
    </row>
    <row r="172" spans="2:65" s="1" customFormat="1" ht="24.2" customHeight="1" x14ac:dyDescent="0.2">
      <c r="B172" s="135"/>
      <c r="C172" s="136" t="s">
        <v>231</v>
      </c>
      <c r="D172" s="136" t="s">
        <v>164</v>
      </c>
      <c r="E172" s="137" t="s">
        <v>299</v>
      </c>
      <c r="F172" s="138" t="s">
        <v>300</v>
      </c>
      <c r="G172" s="139" t="s">
        <v>301</v>
      </c>
      <c r="H172" s="140">
        <v>467.87</v>
      </c>
      <c r="I172" s="141"/>
      <c r="J172" s="141"/>
      <c r="K172" s="142"/>
      <c r="L172" s="25"/>
      <c r="M172" s="143" t="s">
        <v>1</v>
      </c>
      <c r="N172" s="144" t="s">
        <v>34</v>
      </c>
      <c r="O172" s="145">
        <v>0</v>
      </c>
      <c r="P172" s="145">
        <f>O172*H172</f>
        <v>0</v>
      </c>
      <c r="Q172" s="145">
        <v>0</v>
      </c>
      <c r="R172" s="145">
        <f>Q172*H172</f>
        <v>0</v>
      </c>
      <c r="S172" s="145">
        <v>0</v>
      </c>
      <c r="T172" s="146">
        <f>S172*H172</f>
        <v>0</v>
      </c>
      <c r="AR172" s="147" t="s">
        <v>168</v>
      </c>
      <c r="AT172" s="147" t="s">
        <v>164</v>
      </c>
      <c r="AU172" s="147" t="s">
        <v>81</v>
      </c>
      <c r="AY172" s="13" t="s">
        <v>162</v>
      </c>
      <c r="BE172" s="148">
        <f>IF(N172="základná",J172,0)</f>
        <v>0</v>
      </c>
      <c r="BF172" s="148">
        <f>IF(N172="znížená",J172,0)</f>
        <v>0</v>
      </c>
      <c r="BG172" s="148">
        <f>IF(N172="zákl. prenesená",J172,0)</f>
        <v>0</v>
      </c>
      <c r="BH172" s="148">
        <f>IF(N172="zníž. prenesená",J172,0)</f>
        <v>0</v>
      </c>
      <c r="BI172" s="148">
        <f>IF(N172="nulová",J172,0)</f>
        <v>0</v>
      </c>
      <c r="BJ172" s="13" t="s">
        <v>81</v>
      </c>
      <c r="BK172" s="148">
        <f>ROUND(I172*H172,2)</f>
        <v>0</v>
      </c>
      <c r="BL172" s="13" t="s">
        <v>168</v>
      </c>
      <c r="BM172" s="147" t="s">
        <v>302</v>
      </c>
    </row>
    <row r="173" spans="2:65" s="11" customFormat="1" ht="26.1" customHeight="1" x14ac:dyDescent="0.2">
      <c r="B173" s="124"/>
      <c r="D173" s="125" t="s">
        <v>67</v>
      </c>
      <c r="E173" s="126" t="s">
        <v>303</v>
      </c>
      <c r="F173" s="126" t="s">
        <v>304</v>
      </c>
      <c r="J173" s="127"/>
      <c r="L173" s="124"/>
      <c r="M173" s="128"/>
      <c r="P173" s="129">
        <f>P174+P182+P186</f>
        <v>0</v>
      </c>
      <c r="R173" s="129">
        <f>R174+R182+R186</f>
        <v>0</v>
      </c>
      <c r="T173" s="130">
        <f>T174+T182+T186</f>
        <v>0</v>
      </c>
      <c r="AR173" s="125" t="s">
        <v>81</v>
      </c>
      <c r="AT173" s="131" t="s">
        <v>67</v>
      </c>
      <c r="AU173" s="131" t="s">
        <v>68</v>
      </c>
      <c r="AY173" s="125" t="s">
        <v>162</v>
      </c>
      <c r="BK173" s="132">
        <f>BK174+BK182+BK186</f>
        <v>0</v>
      </c>
    </row>
    <row r="174" spans="2:65" s="11" customFormat="1" ht="22.7" customHeight="1" x14ac:dyDescent="0.2">
      <c r="B174" s="124"/>
      <c r="D174" s="125" t="s">
        <v>67</v>
      </c>
      <c r="E174" s="133" t="s">
        <v>305</v>
      </c>
      <c r="F174" s="133" t="s">
        <v>306</v>
      </c>
      <c r="J174" s="134"/>
      <c r="L174" s="124"/>
      <c r="M174" s="128"/>
      <c r="P174" s="129">
        <f>SUM(P175:P181)</f>
        <v>0</v>
      </c>
      <c r="R174" s="129">
        <f>SUM(R175:R181)</f>
        <v>0</v>
      </c>
      <c r="T174" s="130">
        <f>SUM(T175:T181)</f>
        <v>0</v>
      </c>
      <c r="AR174" s="125" t="s">
        <v>81</v>
      </c>
      <c r="AT174" s="131" t="s">
        <v>67</v>
      </c>
      <c r="AU174" s="131" t="s">
        <v>75</v>
      </c>
      <c r="AY174" s="125" t="s">
        <v>162</v>
      </c>
      <c r="BK174" s="132">
        <f>SUM(BK175:BK181)</f>
        <v>0</v>
      </c>
    </row>
    <row r="175" spans="2:65" s="1" customFormat="1" ht="24.2" customHeight="1" x14ac:dyDescent="0.2">
      <c r="B175" s="135"/>
      <c r="C175" s="136" t="s">
        <v>307</v>
      </c>
      <c r="D175" s="136" t="s">
        <v>164</v>
      </c>
      <c r="E175" s="137" t="s">
        <v>308</v>
      </c>
      <c r="F175" s="138" t="s">
        <v>309</v>
      </c>
      <c r="G175" s="139" t="s">
        <v>167</v>
      </c>
      <c r="H175" s="140">
        <v>121.25</v>
      </c>
      <c r="I175" s="141"/>
      <c r="J175" s="141"/>
      <c r="K175" s="142"/>
      <c r="L175" s="25"/>
      <c r="M175" s="143" t="s">
        <v>1</v>
      </c>
      <c r="N175" s="144" t="s">
        <v>34</v>
      </c>
      <c r="O175" s="145">
        <v>0</v>
      </c>
      <c r="P175" s="145">
        <f t="shared" ref="P175:P181" si="18">O175*H175</f>
        <v>0</v>
      </c>
      <c r="Q175" s="145">
        <v>0</v>
      </c>
      <c r="R175" s="145">
        <f t="shared" ref="R175:R181" si="19">Q175*H175</f>
        <v>0</v>
      </c>
      <c r="S175" s="145">
        <v>0</v>
      </c>
      <c r="T175" s="146">
        <f t="shared" ref="T175:T181" si="20">S175*H175</f>
        <v>0</v>
      </c>
      <c r="AR175" s="147" t="s">
        <v>191</v>
      </c>
      <c r="AT175" s="147" t="s">
        <v>164</v>
      </c>
      <c r="AU175" s="147" t="s">
        <v>81</v>
      </c>
      <c r="AY175" s="13" t="s">
        <v>162</v>
      </c>
      <c r="BE175" s="148">
        <f t="shared" ref="BE175:BE181" si="21">IF(N175="základná",J175,0)</f>
        <v>0</v>
      </c>
      <c r="BF175" s="148">
        <f t="shared" ref="BF175:BF181" si="22">IF(N175="znížená",J175,0)</f>
        <v>0</v>
      </c>
      <c r="BG175" s="148">
        <f t="shared" ref="BG175:BG181" si="23">IF(N175="zákl. prenesená",J175,0)</f>
        <v>0</v>
      </c>
      <c r="BH175" s="148">
        <f t="shared" ref="BH175:BH181" si="24">IF(N175="zníž. prenesená",J175,0)</f>
        <v>0</v>
      </c>
      <c r="BI175" s="148">
        <f t="shared" ref="BI175:BI181" si="25">IF(N175="nulová",J175,0)</f>
        <v>0</v>
      </c>
      <c r="BJ175" s="13" t="s">
        <v>81</v>
      </c>
      <c r="BK175" s="148">
        <f t="shared" ref="BK175:BK181" si="26">ROUND(I175*H175,2)</f>
        <v>0</v>
      </c>
      <c r="BL175" s="13" t="s">
        <v>191</v>
      </c>
      <c r="BM175" s="147" t="s">
        <v>310</v>
      </c>
    </row>
    <row r="176" spans="2:65" s="1" customFormat="1" ht="16.5" customHeight="1" x14ac:dyDescent="0.2">
      <c r="B176" s="135"/>
      <c r="C176" s="149" t="s">
        <v>234</v>
      </c>
      <c r="D176" s="149" t="s">
        <v>268</v>
      </c>
      <c r="E176" s="150" t="s">
        <v>311</v>
      </c>
      <c r="F176" s="151" t="s">
        <v>312</v>
      </c>
      <c r="G176" s="152" t="s">
        <v>313</v>
      </c>
      <c r="H176" s="153">
        <v>42.44</v>
      </c>
      <c r="I176" s="154"/>
      <c r="J176" s="154"/>
      <c r="K176" s="155"/>
      <c r="L176" s="156"/>
      <c r="M176" s="157" t="s">
        <v>1</v>
      </c>
      <c r="N176" s="158" t="s">
        <v>34</v>
      </c>
      <c r="O176" s="145">
        <v>0</v>
      </c>
      <c r="P176" s="145">
        <f t="shared" si="18"/>
        <v>0</v>
      </c>
      <c r="Q176" s="145">
        <v>0</v>
      </c>
      <c r="R176" s="145">
        <f t="shared" si="19"/>
        <v>0</v>
      </c>
      <c r="S176" s="145">
        <v>0</v>
      </c>
      <c r="T176" s="146">
        <f t="shared" si="20"/>
        <v>0</v>
      </c>
      <c r="AR176" s="147" t="s">
        <v>219</v>
      </c>
      <c r="AT176" s="147" t="s">
        <v>268</v>
      </c>
      <c r="AU176" s="147" t="s">
        <v>81</v>
      </c>
      <c r="AY176" s="13" t="s">
        <v>162</v>
      </c>
      <c r="BE176" s="148">
        <f t="shared" si="21"/>
        <v>0</v>
      </c>
      <c r="BF176" s="148">
        <f t="shared" si="22"/>
        <v>0</v>
      </c>
      <c r="BG176" s="148">
        <f t="shared" si="23"/>
        <v>0</v>
      </c>
      <c r="BH176" s="148">
        <f t="shared" si="24"/>
        <v>0</v>
      </c>
      <c r="BI176" s="148">
        <f t="shared" si="25"/>
        <v>0</v>
      </c>
      <c r="BJ176" s="13" t="s">
        <v>81</v>
      </c>
      <c r="BK176" s="148">
        <f t="shared" si="26"/>
        <v>0</v>
      </c>
      <c r="BL176" s="13" t="s">
        <v>191</v>
      </c>
      <c r="BM176" s="147" t="s">
        <v>314</v>
      </c>
    </row>
    <row r="177" spans="2:65" s="1" customFormat="1" ht="24.2" customHeight="1" x14ac:dyDescent="0.2">
      <c r="B177" s="135"/>
      <c r="C177" s="136" t="s">
        <v>315</v>
      </c>
      <c r="D177" s="136" t="s">
        <v>164</v>
      </c>
      <c r="E177" s="137" t="s">
        <v>316</v>
      </c>
      <c r="F177" s="138" t="s">
        <v>317</v>
      </c>
      <c r="G177" s="139" t="s">
        <v>167</v>
      </c>
      <c r="H177" s="140">
        <v>121.25</v>
      </c>
      <c r="I177" s="141"/>
      <c r="J177" s="141"/>
      <c r="K177" s="142"/>
      <c r="L177" s="25"/>
      <c r="M177" s="143" t="s">
        <v>1</v>
      </c>
      <c r="N177" s="144" t="s">
        <v>34</v>
      </c>
      <c r="O177" s="145">
        <v>0</v>
      </c>
      <c r="P177" s="145">
        <f t="shared" si="18"/>
        <v>0</v>
      </c>
      <c r="Q177" s="145">
        <v>0</v>
      </c>
      <c r="R177" s="145">
        <f t="shared" si="19"/>
        <v>0</v>
      </c>
      <c r="S177" s="145">
        <v>0</v>
      </c>
      <c r="T177" s="146">
        <f t="shared" si="20"/>
        <v>0</v>
      </c>
      <c r="AR177" s="147" t="s">
        <v>191</v>
      </c>
      <c r="AT177" s="147" t="s">
        <v>164</v>
      </c>
      <c r="AU177" s="147" t="s">
        <v>81</v>
      </c>
      <c r="AY177" s="13" t="s">
        <v>162</v>
      </c>
      <c r="BE177" s="148">
        <f t="shared" si="21"/>
        <v>0</v>
      </c>
      <c r="BF177" s="148">
        <f t="shared" si="22"/>
        <v>0</v>
      </c>
      <c r="BG177" s="148">
        <f t="shared" si="23"/>
        <v>0</v>
      </c>
      <c r="BH177" s="148">
        <f t="shared" si="24"/>
        <v>0</v>
      </c>
      <c r="BI177" s="148">
        <f t="shared" si="25"/>
        <v>0</v>
      </c>
      <c r="BJ177" s="13" t="s">
        <v>81</v>
      </c>
      <c r="BK177" s="148">
        <f t="shared" si="26"/>
        <v>0</v>
      </c>
      <c r="BL177" s="13" t="s">
        <v>191</v>
      </c>
      <c r="BM177" s="147" t="s">
        <v>318</v>
      </c>
    </row>
    <row r="178" spans="2:65" s="1" customFormat="1" ht="37.700000000000003" customHeight="1" x14ac:dyDescent="0.2">
      <c r="B178" s="135"/>
      <c r="C178" s="136" t="s">
        <v>238</v>
      </c>
      <c r="D178" s="136" t="s">
        <v>164</v>
      </c>
      <c r="E178" s="137" t="s">
        <v>319</v>
      </c>
      <c r="F178" s="138" t="s">
        <v>320</v>
      </c>
      <c r="G178" s="139" t="s">
        <v>167</v>
      </c>
      <c r="H178" s="140">
        <v>121.25</v>
      </c>
      <c r="I178" s="141"/>
      <c r="J178" s="141"/>
      <c r="K178" s="142"/>
      <c r="L178" s="25"/>
      <c r="M178" s="143" t="s">
        <v>1</v>
      </c>
      <c r="N178" s="144" t="s">
        <v>34</v>
      </c>
      <c r="O178" s="145">
        <v>0</v>
      </c>
      <c r="P178" s="145">
        <f t="shared" si="18"/>
        <v>0</v>
      </c>
      <c r="Q178" s="145">
        <v>0</v>
      </c>
      <c r="R178" s="145">
        <f t="shared" si="19"/>
        <v>0</v>
      </c>
      <c r="S178" s="145">
        <v>0</v>
      </c>
      <c r="T178" s="146">
        <f t="shared" si="20"/>
        <v>0</v>
      </c>
      <c r="AR178" s="147" t="s">
        <v>191</v>
      </c>
      <c r="AT178" s="147" t="s">
        <v>164</v>
      </c>
      <c r="AU178" s="147" t="s">
        <v>81</v>
      </c>
      <c r="AY178" s="13" t="s">
        <v>162</v>
      </c>
      <c r="BE178" s="148">
        <f t="shared" si="21"/>
        <v>0</v>
      </c>
      <c r="BF178" s="148">
        <f t="shared" si="22"/>
        <v>0</v>
      </c>
      <c r="BG178" s="148">
        <f t="shared" si="23"/>
        <v>0</v>
      </c>
      <c r="BH178" s="148">
        <f t="shared" si="24"/>
        <v>0</v>
      </c>
      <c r="BI178" s="148">
        <f t="shared" si="25"/>
        <v>0</v>
      </c>
      <c r="BJ178" s="13" t="s">
        <v>81</v>
      </c>
      <c r="BK178" s="148">
        <f t="shared" si="26"/>
        <v>0</v>
      </c>
      <c r="BL178" s="13" t="s">
        <v>191</v>
      </c>
      <c r="BM178" s="147" t="s">
        <v>321</v>
      </c>
    </row>
    <row r="179" spans="2:65" s="1" customFormat="1" ht="24.2" customHeight="1" x14ac:dyDescent="0.2">
      <c r="B179" s="135"/>
      <c r="C179" s="136" t="s">
        <v>322</v>
      </c>
      <c r="D179" s="136" t="s">
        <v>164</v>
      </c>
      <c r="E179" s="137" t="s">
        <v>323</v>
      </c>
      <c r="F179" s="138" t="s">
        <v>324</v>
      </c>
      <c r="G179" s="139" t="s">
        <v>167</v>
      </c>
      <c r="H179" s="140">
        <v>121.25</v>
      </c>
      <c r="I179" s="141"/>
      <c r="J179" s="141"/>
      <c r="K179" s="142"/>
      <c r="L179" s="25"/>
      <c r="M179" s="143" t="s">
        <v>1</v>
      </c>
      <c r="N179" s="144" t="s">
        <v>34</v>
      </c>
      <c r="O179" s="145">
        <v>0</v>
      </c>
      <c r="P179" s="145">
        <f t="shared" si="18"/>
        <v>0</v>
      </c>
      <c r="Q179" s="145">
        <v>0</v>
      </c>
      <c r="R179" s="145">
        <f t="shared" si="19"/>
        <v>0</v>
      </c>
      <c r="S179" s="145">
        <v>0</v>
      </c>
      <c r="T179" s="146">
        <f t="shared" si="20"/>
        <v>0</v>
      </c>
      <c r="AR179" s="147" t="s">
        <v>191</v>
      </c>
      <c r="AT179" s="147" t="s">
        <v>164</v>
      </c>
      <c r="AU179" s="147" t="s">
        <v>81</v>
      </c>
      <c r="AY179" s="13" t="s">
        <v>162</v>
      </c>
      <c r="BE179" s="148">
        <f t="shared" si="21"/>
        <v>0</v>
      </c>
      <c r="BF179" s="148">
        <f t="shared" si="22"/>
        <v>0</v>
      </c>
      <c r="BG179" s="148">
        <f t="shared" si="23"/>
        <v>0</v>
      </c>
      <c r="BH179" s="148">
        <f t="shared" si="24"/>
        <v>0</v>
      </c>
      <c r="BI179" s="148">
        <f t="shared" si="25"/>
        <v>0</v>
      </c>
      <c r="BJ179" s="13" t="s">
        <v>81</v>
      </c>
      <c r="BK179" s="148">
        <f t="shared" si="26"/>
        <v>0</v>
      </c>
      <c r="BL179" s="13" t="s">
        <v>191</v>
      </c>
      <c r="BM179" s="147" t="s">
        <v>325</v>
      </c>
    </row>
    <row r="180" spans="2:65" s="1" customFormat="1" ht="33" customHeight="1" x14ac:dyDescent="0.2">
      <c r="B180" s="135"/>
      <c r="C180" s="149" t="s">
        <v>241</v>
      </c>
      <c r="D180" s="149" t="s">
        <v>268</v>
      </c>
      <c r="E180" s="150" t="s">
        <v>326</v>
      </c>
      <c r="F180" s="151" t="s">
        <v>327</v>
      </c>
      <c r="G180" s="152" t="s">
        <v>167</v>
      </c>
      <c r="H180" s="153">
        <v>145.5</v>
      </c>
      <c r="I180" s="154"/>
      <c r="J180" s="154"/>
      <c r="K180" s="155"/>
      <c r="L180" s="156"/>
      <c r="M180" s="157" t="s">
        <v>1</v>
      </c>
      <c r="N180" s="158" t="s">
        <v>34</v>
      </c>
      <c r="O180" s="145">
        <v>0</v>
      </c>
      <c r="P180" s="145">
        <f t="shared" si="18"/>
        <v>0</v>
      </c>
      <c r="Q180" s="145">
        <v>0</v>
      </c>
      <c r="R180" s="145">
        <f t="shared" si="19"/>
        <v>0</v>
      </c>
      <c r="S180" s="145">
        <v>0</v>
      </c>
      <c r="T180" s="146">
        <f t="shared" si="20"/>
        <v>0</v>
      </c>
      <c r="AR180" s="147" t="s">
        <v>219</v>
      </c>
      <c r="AT180" s="147" t="s">
        <v>268</v>
      </c>
      <c r="AU180" s="147" t="s">
        <v>81</v>
      </c>
      <c r="AY180" s="13" t="s">
        <v>162</v>
      </c>
      <c r="BE180" s="148">
        <f t="shared" si="21"/>
        <v>0</v>
      </c>
      <c r="BF180" s="148">
        <f t="shared" si="22"/>
        <v>0</v>
      </c>
      <c r="BG180" s="148">
        <f t="shared" si="23"/>
        <v>0</v>
      </c>
      <c r="BH180" s="148">
        <f t="shared" si="24"/>
        <v>0</v>
      </c>
      <c r="BI180" s="148">
        <f t="shared" si="25"/>
        <v>0</v>
      </c>
      <c r="BJ180" s="13" t="s">
        <v>81</v>
      </c>
      <c r="BK180" s="148">
        <f t="shared" si="26"/>
        <v>0</v>
      </c>
      <c r="BL180" s="13" t="s">
        <v>191</v>
      </c>
      <c r="BM180" s="147" t="s">
        <v>328</v>
      </c>
    </row>
    <row r="181" spans="2:65" s="1" customFormat="1" ht="24.2" customHeight="1" x14ac:dyDescent="0.2">
      <c r="B181" s="135"/>
      <c r="C181" s="136" t="s">
        <v>329</v>
      </c>
      <c r="D181" s="136" t="s">
        <v>164</v>
      </c>
      <c r="E181" s="137" t="s">
        <v>330</v>
      </c>
      <c r="F181" s="138" t="s">
        <v>331</v>
      </c>
      <c r="G181" s="139" t="s">
        <v>301</v>
      </c>
      <c r="H181" s="140">
        <v>1.42</v>
      </c>
      <c r="I181" s="141"/>
      <c r="J181" s="141"/>
      <c r="K181" s="142"/>
      <c r="L181" s="25"/>
      <c r="M181" s="143" t="s">
        <v>1</v>
      </c>
      <c r="N181" s="144" t="s">
        <v>34</v>
      </c>
      <c r="O181" s="145">
        <v>0</v>
      </c>
      <c r="P181" s="145">
        <f t="shared" si="18"/>
        <v>0</v>
      </c>
      <c r="Q181" s="145">
        <v>0</v>
      </c>
      <c r="R181" s="145">
        <f t="shared" si="19"/>
        <v>0</v>
      </c>
      <c r="S181" s="145">
        <v>0</v>
      </c>
      <c r="T181" s="146">
        <f t="shared" si="20"/>
        <v>0</v>
      </c>
      <c r="AR181" s="147" t="s">
        <v>191</v>
      </c>
      <c r="AT181" s="147" t="s">
        <v>164</v>
      </c>
      <c r="AU181" s="147" t="s">
        <v>81</v>
      </c>
      <c r="AY181" s="13" t="s">
        <v>162</v>
      </c>
      <c r="BE181" s="148">
        <f t="shared" si="21"/>
        <v>0</v>
      </c>
      <c r="BF181" s="148">
        <f t="shared" si="22"/>
        <v>0</v>
      </c>
      <c r="BG181" s="148">
        <f t="shared" si="23"/>
        <v>0</v>
      </c>
      <c r="BH181" s="148">
        <f t="shared" si="24"/>
        <v>0</v>
      </c>
      <c r="BI181" s="148">
        <f t="shared" si="25"/>
        <v>0</v>
      </c>
      <c r="BJ181" s="13" t="s">
        <v>81</v>
      </c>
      <c r="BK181" s="148">
        <f t="shared" si="26"/>
        <v>0</v>
      </c>
      <c r="BL181" s="13" t="s">
        <v>191</v>
      </c>
      <c r="BM181" s="147" t="s">
        <v>332</v>
      </c>
    </row>
    <row r="182" spans="2:65" s="11" customFormat="1" ht="22.7" customHeight="1" x14ac:dyDescent="0.2">
      <c r="B182" s="124"/>
      <c r="D182" s="125" t="s">
        <v>67</v>
      </c>
      <c r="E182" s="133" t="s">
        <v>333</v>
      </c>
      <c r="F182" s="133" t="s">
        <v>334</v>
      </c>
      <c r="J182" s="134"/>
      <c r="L182" s="124"/>
      <c r="M182" s="128"/>
      <c r="P182" s="129">
        <f>SUM(P183:P185)</f>
        <v>0</v>
      </c>
      <c r="R182" s="129">
        <f>SUM(R183:R185)</f>
        <v>0</v>
      </c>
      <c r="T182" s="130">
        <f>SUM(T183:T185)</f>
        <v>0</v>
      </c>
      <c r="AR182" s="125" t="s">
        <v>81</v>
      </c>
      <c r="AT182" s="131" t="s">
        <v>67</v>
      </c>
      <c r="AU182" s="131" t="s">
        <v>75</v>
      </c>
      <c r="AY182" s="125" t="s">
        <v>162</v>
      </c>
      <c r="BK182" s="132">
        <f>SUM(BK183:BK185)</f>
        <v>0</v>
      </c>
    </row>
    <row r="183" spans="2:65" s="1" customFormat="1" ht="24.2" customHeight="1" x14ac:dyDescent="0.2">
      <c r="B183" s="135"/>
      <c r="C183" s="136" t="s">
        <v>245</v>
      </c>
      <c r="D183" s="136" t="s">
        <v>164</v>
      </c>
      <c r="E183" s="137" t="s">
        <v>335</v>
      </c>
      <c r="F183" s="138" t="s">
        <v>336</v>
      </c>
      <c r="G183" s="139" t="s">
        <v>167</v>
      </c>
      <c r="H183" s="140">
        <v>121.25</v>
      </c>
      <c r="I183" s="141"/>
      <c r="J183" s="141"/>
      <c r="K183" s="142"/>
      <c r="L183" s="25"/>
      <c r="M183" s="143" t="s">
        <v>1</v>
      </c>
      <c r="N183" s="144" t="s">
        <v>34</v>
      </c>
      <c r="O183" s="145">
        <v>0</v>
      </c>
      <c r="P183" s="145">
        <f>O183*H183</f>
        <v>0</v>
      </c>
      <c r="Q183" s="145">
        <v>0</v>
      </c>
      <c r="R183" s="145">
        <f>Q183*H183</f>
        <v>0</v>
      </c>
      <c r="S183" s="145">
        <v>0</v>
      </c>
      <c r="T183" s="146">
        <f>S183*H183</f>
        <v>0</v>
      </c>
      <c r="AR183" s="147" t="s">
        <v>191</v>
      </c>
      <c r="AT183" s="147" t="s">
        <v>164</v>
      </c>
      <c r="AU183" s="147" t="s">
        <v>81</v>
      </c>
      <c r="AY183" s="13" t="s">
        <v>162</v>
      </c>
      <c r="BE183" s="148">
        <f>IF(N183="základná",J183,0)</f>
        <v>0</v>
      </c>
      <c r="BF183" s="148">
        <f>IF(N183="znížená",J183,0)</f>
        <v>0</v>
      </c>
      <c r="BG183" s="148">
        <f>IF(N183="zákl. prenesená",J183,0)</f>
        <v>0</v>
      </c>
      <c r="BH183" s="148">
        <f>IF(N183="zníž. prenesená",J183,0)</f>
        <v>0</v>
      </c>
      <c r="BI183" s="148">
        <f>IF(N183="nulová",J183,0)</f>
        <v>0</v>
      </c>
      <c r="BJ183" s="13" t="s">
        <v>81</v>
      </c>
      <c r="BK183" s="148">
        <f>ROUND(I183*H183,2)</f>
        <v>0</v>
      </c>
      <c r="BL183" s="13" t="s">
        <v>191</v>
      </c>
      <c r="BM183" s="147" t="s">
        <v>337</v>
      </c>
    </row>
    <row r="184" spans="2:65" s="1" customFormat="1" ht="37.700000000000003" customHeight="1" x14ac:dyDescent="0.2">
      <c r="B184" s="135"/>
      <c r="C184" s="149" t="s">
        <v>338</v>
      </c>
      <c r="D184" s="149" t="s">
        <v>268</v>
      </c>
      <c r="E184" s="150" t="s">
        <v>339</v>
      </c>
      <c r="F184" s="151" t="s">
        <v>340</v>
      </c>
      <c r="G184" s="152" t="s">
        <v>341</v>
      </c>
      <c r="H184" s="153">
        <v>25.23</v>
      </c>
      <c r="I184" s="154"/>
      <c r="J184" s="154"/>
      <c r="K184" s="155"/>
      <c r="L184" s="156"/>
      <c r="M184" s="157" t="s">
        <v>1</v>
      </c>
      <c r="N184" s="158" t="s">
        <v>34</v>
      </c>
      <c r="O184" s="145">
        <v>0</v>
      </c>
      <c r="P184" s="145">
        <f>O184*H184</f>
        <v>0</v>
      </c>
      <c r="Q184" s="145">
        <v>0</v>
      </c>
      <c r="R184" s="145">
        <f>Q184*H184</f>
        <v>0</v>
      </c>
      <c r="S184" s="145">
        <v>0</v>
      </c>
      <c r="T184" s="146">
        <f>S184*H184</f>
        <v>0</v>
      </c>
      <c r="AR184" s="147" t="s">
        <v>219</v>
      </c>
      <c r="AT184" s="147" t="s">
        <v>268</v>
      </c>
      <c r="AU184" s="147" t="s">
        <v>81</v>
      </c>
      <c r="AY184" s="13" t="s">
        <v>162</v>
      </c>
      <c r="BE184" s="148">
        <f>IF(N184="základná",J184,0)</f>
        <v>0</v>
      </c>
      <c r="BF184" s="148">
        <f>IF(N184="znížená",J184,0)</f>
        <v>0</v>
      </c>
      <c r="BG184" s="148">
        <f>IF(N184="zákl. prenesená",J184,0)</f>
        <v>0</v>
      </c>
      <c r="BH184" s="148">
        <f>IF(N184="zníž. prenesená",J184,0)</f>
        <v>0</v>
      </c>
      <c r="BI184" s="148">
        <f>IF(N184="nulová",J184,0)</f>
        <v>0</v>
      </c>
      <c r="BJ184" s="13" t="s">
        <v>81</v>
      </c>
      <c r="BK184" s="148">
        <f>ROUND(I184*H184,2)</f>
        <v>0</v>
      </c>
      <c r="BL184" s="13" t="s">
        <v>191</v>
      </c>
      <c r="BM184" s="147" t="s">
        <v>342</v>
      </c>
    </row>
    <row r="185" spans="2:65" s="1" customFormat="1" ht="24.2" customHeight="1" x14ac:dyDescent="0.2">
      <c r="B185" s="135"/>
      <c r="C185" s="136" t="s">
        <v>248</v>
      </c>
      <c r="D185" s="136" t="s">
        <v>164</v>
      </c>
      <c r="E185" s="137" t="s">
        <v>343</v>
      </c>
      <c r="F185" s="138" t="s">
        <v>344</v>
      </c>
      <c r="G185" s="139" t="s">
        <v>301</v>
      </c>
      <c r="H185" s="140">
        <v>4.1500000000000004</v>
      </c>
      <c r="I185" s="141"/>
      <c r="J185" s="141"/>
      <c r="K185" s="142"/>
      <c r="L185" s="25"/>
      <c r="M185" s="143" t="s">
        <v>1</v>
      </c>
      <c r="N185" s="144" t="s">
        <v>34</v>
      </c>
      <c r="O185" s="145">
        <v>0</v>
      </c>
      <c r="P185" s="145">
        <f>O185*H185</f>
        <v>0</v>
      </c>
      <c r="Q185" s="145">
        <v>0</v>
      </c>
      <c r="R185" s="145">
        <f>Q185*H185</f>
        <v>0</v>
      </c>
      <c r="S185" s="145">
        <v>0</v>
      </c>
      <c r="T185" s="146">
        <f>S185*H185</f>
        <v>0</v>
      </c>
      <c r="AR185" s="147" t="s">
        <v>191</v>
      </c>
      <c r="AT185" s="147" t="s">
        <v>164</v>
      </c>
      <c r="AU185" s="147" t="s">
        <v>81</v>
      </c>
      <c r="AY185" s="13" t="s">
        <v>162</v>
      </c>
      <c r="BE185" s="148">
        <f>IF(N185="základná",J185,0)</f>
        <v>0</v>
      </c>
      <c r="BF185" s="148">
        <f>IF(N185="znížená",J185,0)</f>
        <v>0</v>
      </c>
      <c r="BG185" s="148">
        <f>IF(N185="zákl. prenesená",J185,0)</f>
        <v>0</v>
      </c>
      <c r="BH185" s="148">
        <f>IF(N185="zníž. prenesená",J185,0)</f>
        <v>0</v>
      </c>
      <c r="BI185" s="148">
        <f>IF(N185="nulová",J185,0)</f>
        <v>0</v>
      </c>
      <c r="BJ185" s="13" t="s">
        <v>81</v>
      </c>
      <c r="BK185" s="148">
        <f>ROUND(I185*H185,2)</f>
        <v>0</v>
      </c>
      <c r="BL185" s="13" t="s">
        <v>191</v>
      </c>
      <c r="BM185" s="147" t="s">
        <v>345</v>
      </c>
    </row>
    <row r="186" spans="2:65" s="11" customFormat="1" ht="22.7" customHeight="1" x14ac:dyDescent="0.2">
      <c r="B186" s="124"/>
      <c r="D186" s="125" t="s">
        <v>67</v>
      </c>
      <c r="E186" s="133" t="s">
        <v>346</v>
      </c>
      <c r="F186" s="133" t="s">
        <v>347</v>
      </c>
      <c r="J186" s="134"/>
      <c r="L186" s="124"/>
      <c r="M186" s="128"/>
      <c r="P186" s="129">
        <f>SUM(P187:P189)</f>
        <v>0</v>
      </c>
      <c r="R186" s="129">
        <f>SUM(R187:R189)</f>
        <v>0</v>
      </c>
      <c r="T186" s="130">
        <f>SUM(T187:T189)</f>
        <v>0</v>
      </c>
      <c r="AR186" s="125" t="s">
        <v>81</v>
      </c>
      <c r="AT186" s="131" t="s">
        <v>67</v>
      </c>
      <c r="AU186" s="131" t="s">
        <v>75</v>
      </c>
      <c r="AY186" s="125" t="s">
        <v>162</v>
      </c>
      <c r="BK186" s="132">
        <f>SUM(BK187:BK189)</f>
        <v>0</v>
      </c>
    </row>
    <row r="187" spans="2:65" s="1" customFormat="1" ht="24.2" customHeight="1" x14ac:dyDescent="0.2">
      <c r="B187" s="135"/>
      <c r="C187" s="136" t="s">
        <v>348</v>
      </c>
      <c r="D187" s="136" t="s">
        <v>164</v>
      </c>
      <c r="E187" s="137" t="s">
        <v>349</v>
      </c>
      <c r="F187" s="138" t="s">
        <v>350</v>
      </c>
      <c r="G187" s="139" t="s">
        <v>167</v>
      </c>
      <c r="H187" s="140">
        <v>87.23</v>
      </c>
      <c r="I187" s="141"/>
      <c r="J187" s="141"/>
      <c r="K187" s="142"/>
      <c r="L187" s="25"/>
      <c r="M187" s="143" t="s">
        <v>1</v>
      </c>
      <c r="N187" s="144" t="s">
        <v>34</v>
      </c>
      <c r="O187" s="145">
        <v>0</v>
      </c>
      <c r="P187" s="145">
        <f>O187*H187</f>
        <v>0</v>
      </c>
      <c r="Q187" s="145">
        <v>0</v>
      </c>
      <c r="R187" s="145">
        <f>Q187*H187</f>
        <v>0</v>
      </c>
      <c r="S187" s="145">
        <v>0</v>
      </c>
      <c r="T187" s="146">
        <f>S187*H187</f>
        <v>0</v>
      </c>
      <c r="AR187" s="147" t="s">
        <v>191</v>
      </c>
      <c r="AT187" s="147" t="s">
        <v>164</v>
      </c>
      <c r="AU187" s="147" t="s">
        <v>81</v>
      </c>
      <c r="AY187" s="13" t="s">
        <v>162</v>
      </c>
      <c r="BE187" s="148">
        <f>IF(N187="základná",J187,0)</f>
        <v>0</v>
      </c>
      <c r="BF187" s="148">
        <f>IF(N187="znížená",J187,0)</f>
        <v>0</v>
      </c>
      <c r="BG187" s="148">
        <f>IF(N187="zákl. prenesená",J187,0)</f>
        <v>0</v>
      </c>
      <c r="BH187" s="148">
        <f>IF(N187="zníž. prenesená",J187,0)</f>
        <v>0</v>
      </c>
      <c r="BI187" s="148">
        <f>IF(N187="nulová",J187,0)</f>
        <v>0</v>
      </c>
      <c r="BJ187" s="13" t="s">
        <v>81</v>
      </c>
      <c r="BK187" s="148">
        <f>ROUND(I187*H187,2)</f>
        <v>0</v>
      </c>
      <c r="BL187" s="13" t="s">
        <v>191</v>
      </c>
      <c r="BM187" s="147" t="s">
        <v>351</v>
      </c>
    </row>
    <row r="188" spans="2:65" s="1" customFormat="1" ht="24.2" customHeight="1" x14ac:dyDescent="0.2">
      <c r="B188" s="135"/>
      <c r="C188" s="136" t="s">
        <v>252</v>
      </c>
      <c r="D188" s="136" t="s">
        <v>164</v>
      </c>
      <c r="E188" s="137" t="s">
        <v>352</v>
      </c>
      <c r="F188" s="138" t="s">
        <v>353</v>
      </c>
      <c r="G188" s="139" t="s">
        <v>167</v>
      </c>
      <c r="H188" s="140">
        <v>87.23</v>
      </c>
      <c r="I188" s="141"/>
      <c r="J188" s="141"/>
      <c r="K188" s="142"/>
      <c r="L188" s="25"/>
      <c r="M188" s="143" t="s">
        <v>1</v>
      </c>
      <c r="N188" s="144" t="s">
        <v>34</v>
      </c>
      <c r="O188" s="145">
        <v>0</v>
      </c>
      <c r="P188" s="145">
        <f>O188*H188</f>
        <v>0</v>
      </c>
      <c r="Q188" s="145">
        <v>0</v>
      </c>
      <c r="R188" s="145">
        <f>Q188*H188</f>
        <v>0</v>
      </c>
      <c r="S188" s="145">
        <v>0</v>
      </c>
      <c r="T188" s="146">
        <f>S188*H188</f>
        <v>0</v>
      </c>
      <c r="AR188" s="147" t="s">
        <v>191</v>
      </c>
      <c r="AT188" s="147" t="s">
        <v>164</v>
      </c>
      <c r="AU188" s="147" t="s">
        <v>81</v>
      </c>
      <c r="AY188" s="13" t="s">
        <v>162</v>
      </c>
      <c r="BE188" s="148">
        <f>IF(N188="základná",J188,0)</f>
        <v>0</v>
      </c>
      <c r="BF188" s="148">
        <f>IF(N188="znížená",J188,0)</f>
        <v>0</v>
      </c>
      <c r="BG188" s="148">
        <f>IF(N188="zákl. prenesená",J188,0)</f>
        <v>0</v>
      </c>
      <c r="BH188" s="148">
        <f>IF(N188="zníž. prenesená",J188,0)</f>
        <v>0</v>
      </c>
      <c r="BI188" s="148">
        <f>IF(N188="nulová",J188,0)</f>
        <v>0</v>
      </c>
      <c r="BJ188" s="13" t="s">
        <v>81</v>
      </c>
      <c r="BK188" s="148">
        <f>ROUND(I188*H188,2)</f>
        <v>0</v>
      </c>
      <c r="BL188" s="13" t="s">
        <v>191</v>
      </c>
      <c r="BM188" s="147" t="s">
        <v>354</v>
      </c>
    </row>
    <row r="189" spans="2:65" s="1" customFormat="1" ht="16.5" customHeight="1" x14ac:dyDescent="0.2">
      <c r="B189" s="135"/>
      <c r="C189" s="149" t="s">
        <v>355</v>
      </c>
      <c r="D189" s="149" t="s">
        <v>268</v>
      </c>
      <c r="E189" s="150" t="s">
        <v>356</v>
      </c>
      <c r="F189" s="151" t="s">
        <v>357</v>
      </c>
      <c r="G189" s="152" t="s">
        <v>167</v>
      </c>
      <c r="H189" s="153">
        <v>87.23</v>
      </c>
      <c r="I189" s="154"/>
      <c r="J189" s="154"/>
      <c r="K189" s="155"/>
      <c r="L189" s="156"/>
      <c r="M189" s="159" t="s">
        <v>1</v>
      </c>
      <c r="N189" s="160" t="s">
        <v>34</v>
      </c>
      <c r="O189" s="161">
        <v>0</v>
      </c>
      <c r="P189" s="161">
        <f>O189*H189</f>
        <v>0</v>
      </c>
      <c r="Q189" s="161">
        <v>0</v>
      </c>
      <c r="R189" s="161">
        <f>Q189*H189</f>
        <v>0</v>
      </c>
      <c r="S189" s="161">
        <v>0</v>
      </c>
      <c r="T189" s="162">
        <f>S189*H189</f>
        <v>0</v>
      </c>
      <c r="AR189" s="147" t="s">
        <v>219</v>
      </c>
      <c r="AT189" s="147" t="s">
        <v>268</v>
      </c>
      <c r="AU189" s="147" t="s">
        <v>81</v>
      </c>
      <c r="AY189" s="13" t="s">
        <v>162</v>
      </c>
      <c r="BE189" s="148">
        <f>IF(N189="základná",J189,0)</f>
        <v>0</v>
      </c>
      <c r="BF189" s="148">
        <f>IF(N189="znížená",J189,0)</f>
        <v>0</v>
      </c>
      <c r="BG189" s="148">
        <f>IF(N189="zákl. prenesená",J189,0)</f>
        <v>0</v>
      </c>
      <c r="BH189" s="148">
        <f>IF(N189="zníž. prenesená",J189,0)</f>
        <v>0</v>
      </c>
      <c r="BI189" s="148">
        <f>IF(N189="nulová",J189,0)</f>
        <v>0</v>
      </c>
      <c r="BJ189" s="13" t="s">
        <v>81</v>
      </c>
      <c r="BK189" s="148">
        <f>ROUND(I189*H189,2)</f>
        <v>0</v>
      </c>
      <c r="BL189" s="13" t="s">
        <v>191</v>
      </c>
      <c r="BM189" s="147" t="s">
        <v>358</v>
      </c>
    </row>
    <row r="190" spans="2:65" s="1" customFormat="1" ht="6.95" customHeight="1" x14ac:dyDescent="0.2">
      <c r="B190" s="40"/>
      <c r="C190" s="41"/>
      <c r="D190" s="41"/>
      <c r="E190" s="41"/>
      <c r="F190" s="41"/>
      <c r="G190" s="41"/>
      <c r="H190" s="41"/>
      <c r="I190" s="41"/>
      <c r="J190" s="41"/>
      <c r="K190" s="41"/>
      <c r="L190" s="25"/>
    </row>
  </sheetData>
  <autoFilter ref="C128:K189"/>
  <mergeCells count="12">
    <mergeCell ref="E121:H121"/>
    <mergeCell ref="L2:V2"/>
    <mergeCell ref="E85:H85"/>
    <mergeCell ref="E87:H87"/>
    <mergeCell ref="E89:H89"/>
    <mergeCell ref="E117:H117"/>
    <mergeCell ref="E119:H11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87"/>
  <sheetViews>
    <sheetView showGridLines="0" workbookViewId="0"/>
  </sheetViews>
  <sheetFormatPr defaultColWidth="12" defaultRowHeight="11.25" x14ac:dyDescent="0.2"/>
  <cols>
    <col min="1" max="1" width="8.1640625" customWidth="1"/>
    <col min="2" max="2" width="1.1640625" customWidth="1"/>
    <col min="3" max="4" width="4.1640625" customWidth="1"/>
    <col min="5" max="5" width="17.1640625" customWidth="1"/>
    <col min="6" max="6" width="50.6640625" customWidth="1"/>
    <col min="7" max="7" width="7.5" customWidth="1"/>
    <col min="8" max="8" width="14" customWidth="1"/>
    <col min="9" max="9" width="15.6640625" customWidth="1"/>
    <col min="10" max="10" width="22.1640625" customWidth="1"/>
    <col min="11" max="11" width="22.1640625" hidden="1" customWidth="1"/>
    <col min="12" max="12" width="9.1640625" customWidth="1"/>
    <col min="13" max="13" width="10.6640625" hidden="1" customWidth="1"/>
    <col min="14" max="14" width="9.1640625" hidden="1"/>
    <col min="15" max="20" width="14.1640625" hidden="1" customWidth="1"/>
    <col min="21" max="21" width="16.1640625" hidden="1" customWidth="1"/>
    <col min="22" max="22" width="12.1640625" customWidth="1"/>
    <col min="23" max="23" width="16.1640625" customWidth="1"/>
    <col min="24" max="24" width="12.1640625" customWidth="1"/>
    <col min="25" max="25" width="15" customWidth="1"/>
    <col min="26" max="26" width="11" customWidth="1"/>
    <col min="27" max="27" width="15" customWidth="1"/>
    <col min="28" max="28" width="16.1640625" customWidth="1"/>
    <col min="29" max="29" width="11" customWidth="1"/>
    <col min="30" max="30" width="15" customWidth="1"/>
    <col min="31" max="31" width="16.1640625" customWidth="1"/>
    <col min="44" max="65" width="9.1640625" hidden="1"/>
  </cols>
  <sheetData>
    <row r="2" spans="2:46" ht="36.950000000000003" customHeight="1" x14ac:dyDescent="0.2">
      <c r="L2" s="183" t="s">
        <v>5</v>
      </c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13" t="s">
        <v>85</v>
      </c>
    </row>
    <row r="3" spans="2:46" ht="6.95" hidden="1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68</v>
      </c>
    </row>
    <row r="4" spans="2:46" ht="24.95" hidden="1" customHeight="1" x14ac:dyDescent="0.2">
      <c r="B4" s="16"/>
      <c r="D4" s="17" t="s">
        <v>129</v>
      </c>
      <c r="L4" s="16"/>
      <c r="M4" s="89" t="s">
        <v>9</v>
      </c>
      <c r="AT4" s="13" t="s">
        <v>3</v>
      </c>
    </row>
    <row r="5" spans="2:46" ht="6.95" hidden="1" customHeight="1" x14ac:dyDescent="0.2">
      <c r="B5" s="16"/>
      <c r="L5" s="16"/>
    </row>
    <row r="6" spans="2:46" ht="12" hidden="1" customHeight="1" x14ac:dyDescent="0.2">
      <c r="B6" s="16"/>
      <c r="D6" s="22" t="s">
        <v>13</v>
      </c>
      <c r="L6" s="16"/>
    </row>
    <row r="7" spans="2:46" ht="16.5" hidden="1" customHeight="1" x14ac:dyDescent="0.2">
      <c r="B7" s="16"/>
      <c r="E7" s="210" t="str">
        <f>'Rekapitulácia stavby'!K6</f>
        <v>Bratislava III. OR PZ rekonštrukcia objektu_AKTUALNY</v>
      </c>
      <c r="F7" s="211"/>
      <c r="G7" s="211"/>
      <c r="H7" s="211"/>
      <c r="L7" s="16"/>
    </row>
    <row r="8" spans="2:46" ht="12" hidden="1" customHeight="1" x14ac:dyDescent="0.2">
      <c r="B8" s="16"/>
      <c r="D8" s="22" t="s">
        <v>130</v>
      </c>
      <c r="L8" s="16"/>
    </row>
    <row r="9" spans="2:46" s="1" customFormat="1" ht="23.25" hidden="1" customHeight="1" x14ac:dyDescent="0.2">
      <c r="B9" s="25"/>
      <c r="E9" s="210" t="s">
        <v>131</v>
      </c>
      <c r="F9" s="209"/>
      <c r="G9" s="209"/>
      <c r="H9" s="209"/>
      <c r="L9" s="25"/>
    </row>
    <row r="10" spans="2:46" s="1" customFormat="1" ht="12" hidden="1" customHeight="1" x14ac:dyDescent="0.2">
      <c r="B10" s="25"/>
      <c r="D10" s="22" t="s">
        <v>132</v>
      </c>
      <c r="L10" s="25"/>
    </row>
    <row r="11" spans="2:46" s="1" customFormat="1" ht="30" hidden="1" customHeight="1" x14ac:dyDescent="0.2">
      <c r="B11" s="25"/>
      <c r="E11" s="196" t="s">
        <v>359</v>
      </c>
      <c r="F11" s="209"/>
      <c r="G11" s="209"/>
      <c r="H11" s="209"/>
      <c r="L11" s="25"/>
    </row>
    <row r="12" spans="2:46" s="1" customFormat="1" hidden="1" x14ac:dyDescent="0.2">
      <c r="B12" s="25"/>
      <c r="L12" s="25"/>
    </row>
    <row r="13" spans="2:46" s="1" customFormat="1" ht="12" hidden="1" customHeight="1" x14ac:dyDescent="0.2">
      <c r="B13" s="25"/>
      <c r="D13" s="22" t="s">
        <v>15</v>
      </c>
      <c r="F13" s="20" t="s">
        <v>1</v>
      </c>
      <c r="I13" s="22" t="s">
        <v>16</v>
      </c>
      <c r="J13" s="20" t="s">
        <v>1</v>
      </c>
      <c r="L13" s="25"/>
    </row>
    <row r="14" spans="2:46" s="1" customFormat="1" ht="12" hidden="1" customHeight="1" x14ac:dyDescent="0.2">
      <c r="B14" s="25"/>
      <c r="D14" s="22" t="s">
        <v>17</v>
      </c>
      <c r="F14" s="20" t="s">
        <v>18</v>
      </c>
      <c r="I14" s="22" t="s">
        <v>19</v>
      </c>
      <c r="J14" s="48">
        <f>'Rekapitulácia stavby'!AN8</f>
        <v>45267</v>
      </c>
      <c r="L14" s="25"/>
    </row>
    <row r="15" spans="2:46" s="1" customFormat="1" ht="10.7" hidden="1" customHeight="1" x14ac:dyDescent="0.2">
      <c r="B15" s="25"/>
      <c r="L15" s="25"/>
    </row>
    <row r="16" spans="2:46" s="1" customFormat="1" ht="12" hidden="1" customHeight="1" x14ac:dyDescent="0.2">
      <c r="B16" s="25"/>
      <c r="D16" s="22" t="s">
        <v>20</v>
      </c>
      <c r="I16" s="22" t="s">
        <v>21</v>
      </c>
      <c r="J16" s="20" t="str">
        <f>IF('Rekapitulácia stavby'!AN10="","",'Rekapitulácia stavby'!AN10)</f>
        <v/>
      </c>
      <c r="L16" s="25"/>
    </row>
    <row r="17" spans="2:12" s="1" customFormat="1" ht="18" hidden="1" customHeight="1" x14ac:dyDescent="0.2">
      <c r="B17" s="25"/>
      <c r="E17" s="20" t="str">
        <f>IF('Rekapitulácia stavby'!E11="","",'Rekapitulácia stavby'!E11)</f>
        <v xml:space="preserve"> </v>
      </c>
      <c r="I17" s="22" t="s">
        <v>22</v>
      </c>
      <c r="J17" s="20" t="str">
        <f>IF('Rekapitulácia stavby'!AN11="","",'Rekapitulácia stavby'!AN11)</f>
        <v/>
      </c>
      <c r="L17" s="25"/>
    </row>
    <row r="18" spans="2:12" s="1" customFormat="1" ht="6.95" hidden="1" customHeight="1" x14ac:dyDescent="0.2">
      <c r="B18" s="25"/>
      <c r="L18" s="25"/>
    </row>
    <row r="19" spans="2:12" s="1" customFormat="1" ht="12" hidden="1" customHeight="1" x14ac:dyDescent="0.2">
      <c r="B19" s="25"/>
      <c r="D19" s="22" t="s">
        <v>23</v>
      </c>
      <c r="I19" s="22" t="s">
        <v>21</v>
      </c>
      <c r="J19" s="20" t="str">
        <f>'Rekapitulácia stavby'!AN13</f>
        <v/>
      </c>
      <c r="L19" s="25"/>
    </row>
    <row r="20" spans="2:12" s="1" customFormat="1" ht="18" hidden="1" customHeight="1" x14ac:dyDescent="0.2">
      <c r="B20" s="25"/>
      <c r="E20" s="200" t="str">
        <f>'Rekapitulácia stavby'!E14</f>
        <v xml:space="preserve"> </v>
      </c>
      <c r="F20" s="200"/>
      <c r="G20" s="200"/>
      <c r="H20" s="200"/>
      <c r="I20" s="22" t="s">
        <v>22</v>
      </c>
      <c r="J20" s="20" t="str">
        <f>'Rekapitulácia stavby'!AN14</f>
        <v/>
      </c>
      <c r="L20" s="25"/>
    </row>
    <row r="21" spans="2:12" s="1" customFormat="1" ht="6.95" hidden="1" customHeight="1" x14ac:dyDescent="0.2">
      <c r="B21" s="25"/>
      <c r="L21" s="25"/>
    </row>
    <row r="22" spans="2:12" s="1" customFormat="1" ht="12" hidden="1" customHeight="1" x14ac:dyDescent="0.2">
      <c r="B22" s="25"/>
      <c r="D22" s="22" t="s">
        <v>24</v>
      </c>
      <c r="I22" s="22" t="s">
        <v>21</v>
      </c>
      <c r="J22" s="20" t="str">
        <f>IF('Rekapitulácia stavby'!AN16="","",'Rekapitulácia stavby'!AN16)</f>
        <v/>
      </c>
      <c r="L22" s="25"/>
    </row>
    <row r="23" spans="2:12" s="1" customFormat="1" ht="18" hidden="1" customHeight="1" x14ac:dyDescent="0.2">
      <c r="B23" s="25"/>
      <c r="E23" s="20" t="str">
        <f>IF('Rekapitulácia stavby'!E17="","",'Rekapitulácia stavby'!E17)</f>
        <v xml:space="preserve"> </v>
      </c>
      <c r="I23" s="22" t="s">
        <v>22</v>
      </c>
      <c r="J23" s="20" t="str">
        <f>IF('Rekapitulácia stavby'!AN17="","",'Rekapitulácia stavby'!AN17)</f>
        <v/>
      </c>
      <c r="L23" s="25"/>
    </row>
    <row r="24" spans="2:12" s="1" customFormat="1" ht="6.95" hidden="1" customHeight="1" x14ac:dyDescent="0.2">
      <c r="B24" s="25"/>
      <c r="L24" s="25"/>
    </row>
    <row r="25" spans="2:12" s="1" customFormat="1" ht="12" hidden="1" customHeight="1" x14ac:dyDescent="0.2">
      <c r="B25" s="25"/>
      <c r="D25" s="22" t="s">
        <v>26</v>
      </c>
      <c r="I25" s="22" t="s">
        <v>21</v>
      </c>
      <c r="J25" s="20" t="str">
        <f>IF('Rekapitulácia stavby'!AN19="","",'Rekapitulácia stavby'!AN19)</f>
        <v/>
      </c>
      <c r="L25" s="25"/>
    </row>
    <row r="26" spans="2:12" s="1" customFormat="1" ht="18" hidden="1" customHeight="1" x14ac:dyDescent="0.2">
      <c r="B26" s="25"/>
      <c r="E26" s="20" t="str">
        <f>IF('Rekapitulácia stavby'!E20="","",'Rekapitulácia stavby'!E20)</f>
        <v xml:space="preserve"> </v>
      </c>
      <c r="I26" s="22" t="s">
        <v>22</v>
      </c>
      <c r="J26" s="20" t="str">
        <f>IF('Rekapitulácia stavby'!AN20="","",'Rekapitulácia stavby'!AN20)</f>
        <v/>
      </c>
      <c r="L26" s="25"/>
    </row>
    <row r="27" spans="2:12" s="1" customFormat="1" ht="6.95" hidden="1" customHeight="1" x14ac:dyDescent="0.2">
      <c r="B27" s="25"/>
      <c r="L27" s="25"/>
    </row>
    <row r="28" spans="2:12" s="1" customFormat="1" ht="12" hidden="1" customHeight="1" x14ac:dyDescent="0.2">
      <c r="B28" s="25"/>
      <c r="D28" s="22" t="s">
        <v>27</v>
      </c>
      <c r="L28" s="25"/>
    </row>
    <row r="29" spans="2:12" s="7" customFormat="1" ht="16.5" hidden="1" customHeight="1" x14ac:dyDescent="0.2">
      <c r="B29" s="90"/>
      <c r="E29" s="202" t="s">
        <v>1</v>
      </c>
      <c r="F29" s="202"/>
      <c r="G29" s="202"/>
      <c r="H29" s="202"/>
      <c r="L29" s="90"/>
    </row>
    <row r="30" spans="2:12" s="1" customFormat="1" ht="6.95" hidden="1" customHeight="1" x14ac:dyDescent="0.2">
      <c r="B30" s="25"/>
      <c r="L30" s="25"/>
    </row>
    <row r="31" spans="2:12" s="1" customFormat="1" ht="6.95" hidden="1" customHeight="1" x14ac:dyDescent="0.2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25.5" hidden="1" customHeight="1" x14ac:dyDescent="0.2">
      <c r="B32" s="25"/>
      <c r="D32" s="91" t="s">
        <v>28</v>
      </c>
      <c r="J32" s="62">
        <f>ROUND(J129, 2)</f>
        <v>0</v>
      </c>
      <c r="L32" s="25"/>
    </row>
    <row r="33" spans="2:12" s="1" customFormat="1" ht="6.95" hidden="1" customHeight="1" x14ac:dyDescent="0.2">
      <c r="B33" s="25"/>
      <c r="D33" s="49"/>
      <c r="E33" s="49"/>
      <c r="F33" s="49"/>
      <c r="G33" s="49"/>
      <c r="H33" s="49"/>
      <c r="I33" s="49"/>
      <c r="J33" s="49"/>
      <c r="K33" s="49"/>
      <c r="L33" s="25"/>
    </row>
    <row r="34" spans="2:12" s="1" customFormat="1" ht="14.45" hidden="1" customHeight="1" x14ac:dyDescent="0.2">
      <c r="B34" s="25"/>
      <c r="F34" s="28" t="s">
        <v>30</v>
      </c>
      <c r="I34" s="28" t="s">
        <v>29</v>
      </c>
      <c r="J34" s="28" t="s">
        <v>31</v>
      </c>
      <c r="L34" s="25"/>
    </row>
    <row r="35" spans="2:12" s="1" customFormat="1" ht="14.45" hidden="1" customHeight="1" x14ac:dyDescent="0.2">
      <c r="B35" s="25"/>
      <c r="D35" s="51" t="s">
        <v>32</v>
      </c>
      <c r="E35" s="30" t="s">
        <v>33</v>
      </c>
      <c r="F35" s="92">
        <f>ROUND((SUM(BE129:BE186)),  2)</f>
        <v>0</v>
      </c>
      <c r="G35" s="93"/>
      <c r="H35" s="93"/>
      <c r="I35" s="94">
        <v>0.2</v>
      </c>
      <c r="J35" s="92">
        <f>ROUND(((SUM(BE129:BE186))*I35),  2)</f>
        <v>0</v>
      </c>
      <c r="L35" s="25"/>
    </row>
    <row r="36" spans="2:12" s="1" customFormat="1" ht="14.45" hidden="1" customHeight="1" x14ac:dyDescent="0.2">
      <c r="B36" s="25"/>
      <c r="E36" s="30" t="s">
        <v>34</v>
      </c>
      <c r="F36" s="82">
        <f>ROUND((SUM(BF129:BF186)),  2)</f>
        <v>0</v>
      </c>
      <c r="I36" s="95">
        <v>0.2</v>
      </c>
      <c r="J36" s="82">
        <f>ROUND(((SUM(BF129:BF186))*I36),  2)</f>
        <v>0</v>
      </c>
      <c r="L36" s="25"/>
    </row>
    <row r="37" spans="2:12" s="1" customFormat="1" ht="14.45" hidden="1" customHeight="1" x14ac:dyDescent="0.2">
      <c r="B37" s="25"/>
      <c r="E37" s="22" t="s">
        <v>35</v>
      </c>
      <c r="F37" s="82">
        <f>ROUND((SUM(BG129:BG186)),  2)</f>
        <v>0</v>
      </c>
      <c r="I37" s="95">
        <v>0.2</v>
      </c>
      <c r="J37" s="82">
        <f>0</f>
        <v>0</v>
      </c>
      <c r="L37" s="25"/>
    </row>
    <row r="38" spans="2:12" s="1" customFormat="1" ht="14.45" hidden="1" customHeight="1" x14ac:dyDescent="0.2">
      <c r="B38" s="25"/>
      <c r="E38" s="22" t="s">
        <v>36</v>
      </c>
      <c r="F38" s="82">
        <f>ROUND((SUM(BH129:BH186)),  2)</f>
        <v>0</v>
      </c>
      <c r="I38" s="95">
        <v>0.2</v>
      </c>
      <c r="J38" s="82">
        <f>0</f>
        <v>0</v>
      </c>
      <c r="L38" s="25"/>
    </row>
    <row r="39" spans="2:12" s="1" customFormat="1" ht="14.45" hidden="1" customHeight="1" x14ac:dyDescent="0.2">
      <c r="B39" s="25"/>
      <c r="E39" s="30" t="s">
        <v>37</v>
      </c>
      <c r="F39" s="92">
        <f>ROUND((SUM(BI129:BI186)),  2)</f>
        <v>0</v>
      </c>
      <c r="G39" s="93"/>
      <c r="H39" s="93"/>
      <c r="I39" s="94">
        <v>0</v>
      </c>
      <c r="J39" s="92">
        <f>0</f>
        <v>0</v>
      </c>
      <c r="L39" s="25"/>
    </row>
    <row r="40" spans="2:12" s="1" customFormat="1" ht="6.95" hidden="1" customHeight="1" x14ac:dyDescent="0.2">
      <c r="B40" s="25"/>
      <c r="L40" s="25"/>
    </row>
    <row r="41" spans="2:12" s="1" customFormat="1" ht="25.5" hidden="1" customHeight="1" x14ac:dyDescent="0.2">
      <c r="B41" s="25"/>
      <c r="C41" s="96"/>
      <c r="D41" s="97" t="s">
        <v>38</v>
      </c>
      <c r="E41" s="53"/>
      <c r="F41" s="53"/>
      <c r="G41" s="98" t="s">
        <v>39</v>
      </c>
      <c r="H41" s="99" t="s">
        <v>40</v>
      </c>
      <c r="I41" s="53"/>
      <c r="J41" s="100">
        <f>SUM(J32:J39)</f>
        <v>0</v>
      </c>
      <c r="K41" s="101"/>
      <c r="L41" s="25"/>
    </row>
    <row r="42" spans="2:12" s="1" customFormat="1" ht="14.45" hidden="1" customHeight="1" x14ac:dyDescent="0.2">
      <c r="B42" s="25"/>
      <c r="L42" s="25"/>
    </row>
    <row r="43" spans="2:12" ht="14.45" hidden="1" customHeight="1" x14ac:dyDescent="0.2">
      <c r="B43" s="16"/>
      <c r="L43" s="16"/>
    </row>
    <row r="44" spans="2:12" ht="14.45" hidden="1" customHeight="1" x14ac:dyDescent="0.2">
      <c r="B44" s="16"/>
      <c r="L44" s="16"/>
    </row>
    <row r="45" spans="2:12" ht="14.45" hidden="1" customHeight="1" x14ac:dyDescent="0.2">
      <c r="B45" s="16"/>
      <c r="L45" s="16"/>
    </row>
    <row r="46" spans="2:12" ht="14.45" hidden="1" customHeight="1" x14ac:dyDescent="0.2">
      <c r="B46" s="16"/>
      <c r="L46" s="16"/>
    </row>
    <row r="47" spans="2:12" ht="14.45" hidden="1" customHeight="1" x14ac:dyDescent="0.2">
      <c r="B47" s="16"/>
      <c r="L47" s="16"/>
    </row>
    <row r="48" spans="2:12" ht="14.45" hidden="1" customHeight="1" x14ac:dyDescent="0.2">
      <c r="B48" s="16"/>
      <c r="L48" s="16"/>
    </row>
    <row r="49" spans="2:12" ht="14.45" hidden="1" customHeight="1" x14ac:dyDescent="0.2">
      <c r="B49" s="16"/>
      <c r="L49" s="16"/>
    </row>
    <row r="50" spans="2:12" s="1" customFormat="1" ht="14.45" hidden="1" customHeight="1" x14ac:dyDescent="0.2">
      <c r="B50" s="25"/>
      <c r="D50" s="37" t="s">
        <v>41</v>
      </c>
      <c r="E50" s="38"/>
      <c r="F50" s="38"/>
      <c r="G50" s="37" t="s">
        <v>42</v>
      </c>
      <c r="H50" s="38"/>
      <c r="I50" s="38"/>
      <c r="J50" s="38"/>
      <c r="K50" s="38"/>
      <c r="L50" s="25"/>
    </row>
    <row r="51" spans="2:12" hidden="1" x14ac:dyDescent="0.2">
      <c r="B51" s="16"/>
      <c r="L51" s="16"/>
    </row>
    <row r="52" spans="2:12" hidden="1" x14ac:dyDescent="0.2">
      <c r="B52" s="16"/>
      <c r="L52" s="16"/>
    </row>
    <row r="53" spans="2:12" hidden="1" x14ac:dyDescent="0.2">
      <c r="B53" s="16"/>
      <c r="L53" s="16"/>
    </row>
    <row r="54" spans="2:12" hidden="1" x14ac:dyDescent="0.2">
      <c r="B54" s="16"/>
      <c r="L54" s="16"/>
    </row>
    <row r="55" spans="2:12" hidden="1" x14ac:dyDescent="0.2">
      <c r="B55" s="16"/>
      <c r="L55" s="16"/>
    </row>
    <row r="56" spans="2:12" hidden="1" x14ac:dyDescent="0.2">
      <c r="B56" s="16"/>
      <c r="L56" s="16"/>
    </row>
    <row r="57" spans="2:12" hidden="1" x14ac:dyDescent="0.2">
      <c r="B57" s="16"/>
      <c r="L57" s="16"/>
    </row>
    <row r="58" spans="2:12" hidden="1" x14ac:dyDescent="0.2">
      <c r="B58" s="16"/>
      <c r="L58" s="16"/>
    </row>
    <row r="59" spans="2:12" hidden="1" x14ac:dyDescent="0.2">
      <c r="B59" s="16"/>
      <c r="L59" s="16"/>
    </row>
    <row r="60" spans="2:12" hidden="1" x14ac:dyDescent="0.2">
      <c r="B60" s="16"/>
      <c r="L60" s="16"/>
    </row>
    <row r="61" spans="2:12" s="1" customFormat="1" ht="12.75" hidden="1" x14ac:dyDescent="0.2">
      <c r="B61" s="25"/>
      <c r="D61" s="39" t="s">
        <v>43</v>
      </c>
      <c r="E61" s="27"/>
      <c r="F61" s="102" t="s">
        <v>44</v>
      </c>
      <c r="G61" s="39" t="s">
        <v>43</v>
      </c>
      <c r="H61" s="27"/>
      <c r="I61" s="27"/>
      <c r="J61" s="103" t="s">
        <v>44</v>
      </c>
      <c r="K61" s="27"/>
      <c r="L61" s="25"/>
    </row>
    <row r="62" spans="2:12" hidden="1" x14ac:dyDescent="0.2">
      <c r="B62" s="16"/>
      <c r="L62" s="16"/>
    </row>
    <row r="63" spans="2:12" hidden="1" x14ac:dyDescent="0.2">
      <c r="B63" s="16"/>
      <c r="L63" s="16"/>
    </row>
    <row r="64" spans="2:12" hidden="1" x14ac:dyDescent="0.2">
      <c r="B64" s="16"/>
      <c r="L64" s="16"/>
    </row>
    <row r="65" spans="2:12" s="1" customFormat="1" ht="12.75" hidden="1" x14ac:dyDescent="0.2">
      <c r="B65" s="25"/>
      <c r="D65" s="37" t="s">
        <v>45</v>
      </c>
      <c r="E65" s="38"/>
      <c r="F65" s="38"/>
      <c r="G65" s="37" t="s">
        <v>46</v>
      </c>
      <c r="H65" s="38"/>
      <c r="I65" s="38"/>
      <c r="J65" s="38"/>
      <c r="K65" s="38"/>
      <c r="L65" s="25"/>
    </row>
    <row r="66" spans="2:12" hidden="1" x14ac:dyDescent="0.2">
      <c r="B66" s="16"/>
      <c r="L66" s="16"/>
    </row>
    <row r="67" spans="2:12" hidden="1" x14ac:dyDescent="0.2">
      <c r="B67" s="16"/>
      <c r="L67" s="16"/>
    </row>
    <row r="68" spans="2:12" hidden="1" x14ac:dyDescent="0.2">
      <c r="B68" s="16"/>
      <c r="L68" s="16"/>
    </row>
    <row r="69" spans="2:12" hidden="1" x14ac:dyDescent="0.2">
      <c r="B69" s="16"/>
      <c r="L69" s="16"/>
    </row>
    <row r="70" spans="2:12" hidden="1" x14ac:dyDescent="0.2">
      <c r="B70" s="16"/>
      <c r="L70" s="16"/>
    </row>
    <row r="71" spans="2:12" hidden="1" x14ac:dyDescent="0.2">
      <c r="B71" s="16"/>
      <c r="L71" s="16"/>
    </row>
    <row r="72" spans="2:12" hidden="1" x14ac:dyDescent="0.2">
      <c r="B72" s="16"/>
      <c r="L72" s="16"/>
    </row>
    <row r="73" spans="2:12" hidden="1" x14ac:dyDescent="0.2">
      <c r="B73" s="16"/>
      <c r="L73" s="16"/>
    </row>
    <row r="74" spans="2:12" hidden="1" x14ac:dyDescent="0.2">
      <c r="B74" s="16"/>
      <c r="L74" s="16"/>
    </row>
    <row r="75" spans="2:12" hidden="1" x14ac:dyDescent="0.2">
      <c r="B75" s="16"/>
      <c r="L75" s="16"/>
    </row>
    <row r="76" spans="2:12" s="1" customFormat="1" ht="12.75" hidden="1" x14ac:dyDescent="0.2">
      <c r="B76" s="25"/>
      <c r="D76" s="39" t="s">
        <v>43</v>
      </c>
      <c r="E76" s="27"/>
      <c r="F76" s="102" t="s">
        <v>44</v>
      </c>
      <c r="G76" s="39" t="s">
        <v>43</v>
      </c>
      <c r="H76" s="27"/>
      <c r="I76" s="27"/>
      <c r="J76" s="103" t="s">
        <v>44</v>
      </c>
      <c r="K76" s="27"/>
      <c r="L76" s="25"/>
    </row>
    <row r="77" spans="2:12" s="1" customFormat="1" ht="14.45" hidden="1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78" spans="2:12" hidden="1" x14ac:dyDescent="0.2"/>
    <row r="79" spans="2:12" hidden="1" x14ac:dyDescent="0.2"/>
    <row r="80" spans="2:12" hidden="1" x14ac:dyDescent="0.2"/>
    <row r="81" spans="2:12" s="1" customFormat="1" ht="6.95" hidden="1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12" s="1" customFormat="1" ht="24.95" hidden="1" customHeight="1" x14ac:dyDescent="0.2">
      <c r="B82" s="25"/>
      <c r="C82" s="17" t="s">
        <v>134</v>
      </c>
      <c r="L82" s="25"/>
    </row>
    <row r="83" spans="2:12" s="1" customFormat="1" ht="6.95" hidden="1" customHeight="1" x14ac:dyDescent="0.2">
      <c r="B83" s="25"/>
      <c r="L83" s="25"/>
    </row>
    <row r="84" spans="2:12" s="1" customFormat="1" ht="12" hidden="1" customHeight="1" x14ac:dyDescent="0.2">
      <c r="B84" s="25"/>
      <c r="C84" s="22" t="s">
        <v>13</v>
      </c>
      <c r="L84" s="25"/>
    </row>
    <row r="85" spans="2:12" s="1" customFormat="1" ht="16.5" hidden="1" customHeight="1" x14ac:dyDescent="0.2">
      <c r="B85" s="25"/>
      <c r="E85" s="210" t="str">
        <f>E7</f>
        <v>Bratislava III. OR PZ rekonštrukcia objektu_AKTUALNY</v>
      </c>
      <c r="F85" s="211"/>
      <c r="G85" s="211"/>
      <c r="H85" s="211"/>
      <c r="L85" s="25"/>
    </row>
    <row r="86" spans="2:12" ht="12" hidden="1" customHeight="1" x14ac:dyDescent="0.2">
      <c r="B86" s="16"/>
      <c r="C86" s="22" t="s">
        <v>130</v>
      </c>
      <c r="L86" s="16"/>
    </row>
    <row r="87" spans="2:12" s="1" customFormat="1" ht="23.25" hidden="1" customHeight="1" x14ac:dyDescent="0.2">
      <c r="B87" s="25"/>
      <c r="E87" s="210" t="s">
        <v>131</v>
      </c>
      <c r="F87" s="209"/>
      <c r="G87" s="209"/>
      <c r="H87" s="209"/>
      <c r="L87" s="25"/>
    </row>
    <row r="88" spans="2:12" s="1" customFormat="1" ht="12" hidden="1" customHeight="1" x14ac:dyDescent="0.2">
      <c r="B88" s="25"/>
      <c r="C88" s="22" t="s">
        <v>132</v>
      </c>
      <c r="L88" s="25"/>
    </row>
    <row r="89" spans="2:12" s="1" customFormat="1" ht="30" hidden="1" customHeight="1" x14ac:dyDescent="0.2">
      <c r="B89" s="25"/>
      <c r="E89" s="196" t="str">
        <f>E11</f>
        <v xml:space="preserve">SO 01.1 b - SO 01.1 b)  -ZATEPLENIE STREŠNÉHO PLÁŠŤA   </v>
      </c>
      <c r="F89" s="209"/>
      <c r="G89" s="209"/>
      <c r="H89" s="209"/>
      <c r="L89" s="25"/>
    </row>
    <row r="90" spans="2:12" s="1" customFormat="1" ht="6.95" hidden="1" customHeight="1" x14ac:dyDescent="0.2">
      <c r="B90" s="25"/>
      <c r="L90" s="25"/>
    </row>
    <row r="91" spans="2:12" s="1" customFormat="1" ht="12" hidden="1" customHeight="1" x14ac:dyDescent="0.2">
      <c r="B91" s="25"/>
      <c r="C91" s="22" t="s">
        <v>17</v>
      </c>
      <c r="F91" s="20" t="str">
        <f>F14</f>
        <v xml:space="preserve"> </v>
      </c>
      <c r="I91" s="22" t="s">
        <v>19</v>
      </c>
      <c r="J91" s="48">
        <f>IF(J14="","",J14)</f>
        <v>45267</v>
      </c>
      <c r="L91" s="25"/>
    </row>
    <row r="92" spans="2:12" s="1" customFormat="1" ht="6.95" hidden="1" customHeight="1" x14ac:dyDescent="0.2">
      <c r="B92" s="25"/>
      <c r="L92" s="25"/>
    </row>
    <row r="93" spans="2:12" s="1" customFormat="1" ht="15.2" hidden="1" customHeight="1" x14ac:dyDescent="0.2">
      <c r="B93" s="25"/>
      <c r="C93" s="22" t="s">
        <v>20</v>
      </c>
      <c r="F93" s="20" t="str">
        <f>E17</f>
        <v xml:space="preserve"> </v>
      </c>
      <c r="I93" s="22" t="s">
        <v>24</v>
      </c>
      <c r="J93" s="23" t="str">
        <f>E23</f>
        <v xml:space="preserve"> </v>
      </c>
      <c r="L93" s="25"/>
    </row>
    <row r="94" spans="2:12" s="1" customFormat="1" ht="15.2" hidden="1" customHeight="1" x14ac:dyDescent="0.2">
      <c r="B94" s="25"/>
      <c r="C94" s="22" t="s">
        <v>23</v>
      </c>
      <c r="F94" s="20" t="str">
        <f>IF(E20="","",E20)</f>
        <v xml:space="preserve"> </v>
      </c>
      <c r="I94" s="22" t="s">
        <v>26</v>
      </c>
      <c r="J94" s="23" t="str">
        <f>E26</f>
        <v xml:space="preserve"> </v>
      </c>
      <c r="L94" s="25"/>
    </row>
    <row r="95" spans="2:12" s="1" customFormat="1" ht="10.35" hidden="1" customHeight="1" x14ac:dyDescent="0.2">
      <c r="B95" s="25"/>
      <c r="L95" s="25"/>
    </row>
    <row r="96" spans="2:12" s="1" customFormat="1" ht="29.25" hidden="1" customHeight="1" x14ac:dyDescent="0.2">
      <c r="B96" s="25"/>
      <c r="C96" s="104" t="s">
        <v>135</v>
      </c>
      <c r="D96" s="96"/>
      <c r="E96" s="96"/>
      <c r="F96" s="96"/>
      <c r="G96" s="96"/>
      <c r="H96" s="96"/>
      <c r="I96" s="96"/>
      <c r="J96" s="105" t="s">
        <v>136</v>
      </c>
      <c r="K96" s="96"/>
      <c r="L96" s="25"/>
    </row>
    <row r="97" spans="2:47" s="1" customFormat="1" ht="10.35" hidden="1" customHeight="1" x14ac:dyDescent="0.2">
      <c r="B97" s="25"/>
      <c r="L97" s="25"/>
    </row>
    <row r="98" spans="2:47" s="1" customFormat="1" ht="22.7" hidden="1" customHeight="1" x14ac:dyDescent="0.2">
      <c r="B98" s="25"/>
      <c r="C98" s="106" t="s">
        <v>137</v>
      </c>
      <c r="J98" s="62">
        <f>J129</f>
        <v>0</v>
      </c>
      <c r="L98" s="25"/>
      <c r="AU98" s="13" t="s">
        <v>138</v>
      </c>
    </row>
    <row r="99" spans="2:47" s="8" customFormat="1" ht="24.95" hidden="1" customHeight="1" x14ac:dyDescent="0.2">
      <c r="B99" s="107"/>
      <c r="D99" s="108" t="s">
        <v>139</v>
      </c>
      <c r="E99" s="109"/>
      <c r="F99" s="109"/>
      <c r="G99" s="109"/>
      <c r="H99" s="109"/>
      <c r="I99" s="109"/>
      <c r="J99" s="110">
        <f>J130</f>
        <v>0</v>
      </c>
      <c r="L99" s="107"/>
    </row>
    <row r="100" spans="2:47" s="9" customFormat="1" ht="20.100000000000001" hidden="1" customHeight="1" x14ac:dyDescent="0.2">
      <c r="B100" s="111"/>
      <c r="D100" s="112" t="s">
        <v>360</v>
      </c>
      <c r="E100" s="113"/>
      <c r="F100" s="113"/>
      <c r="G100" s="113"/>
      <c r="H100" s="113"/>
      <c r="I100" s="113"/>
      <c r="J100" s="114">
        <f>J131</f>
        <v>0</v>
      </c>
      <c r="L100" s="111"/>
    </row>
    <row r="101" spans="2:47" s="9" customFormat="1" ht="20.100000000000001" hidden="1" customHeight="1" x14ac:dyDescent="0.2">
      <c r="B101" s="111"/>
      <c r="D101" s="112" t="s">
        <v>141</v>
      </c>
      <c r="E101" s="113"/>
      <c r="F101" s="113"/>
      <c r="G101" s="113"/>
      <c r="H101" s="113"/>
      <c r="I101" s="113"/>
      <c r="J101" s="114">
        <f>J133</f>
        <v>0</v>
      </c>
      <c r="L101" s="111"/>
    </row>
    <row r="102" spans="2:47" s="9" customFormat="1" ht="20.100000000000001" hidden="1" customHeight="1" x14ac:dyDescent="0.2">
      <c r="B102" s="111"/>
      <c r="D102" s="112" t="s">
        <v>142</v>
      </c>
      <c r="E102" s="113"/>
      <c r="F102" s="113"/>
      <c r="G102" s="113"/>
      <c r="H102" s="113"/>
      <c r="I102" s="113"/>
      <c r="J102" s="114">
        <f>J138</f>
        <v>0</v>
      </c>
      <c r="L102" s="111"/>
    </row>
    <row r="103" spans="2:47" s="9" customFormat="1" ht="20.100000000000001" hidden="1" customHeight="1" x14ac:dyDescent="0.2">
      <c r="B103" s="111"/>
      <c r="D103" s="112" t="s">
        <v>143</v>
      </c>
      <c r="E103" s="113"/>
      <c r="F103" s="113"/>
      <c r="G103" s="113"/>
      <c r="H103" s="113"/>
      <c r="I103" s="113"/>
      <c r="J103" s="114">
        <f>J142</f>
        <v>0</v>
      </c>
      <c r="L103" s="111"/>
    </row>
    <row r="104" spans="2:47" s="8" customFormat="1" ht="24.95" hidden="1" customHeight="1" x14ac:dyDescent="0.2">
      <c r="B104" s="107"/>
      <c r="D104" s="108" t="s">
        <v>144</v>
      </c>
      <c r="E104" s="109"/>
      <c r="F104" s="109"/>
      <c r="G104" s="109"/>
      <c r="H104" s="109"/>
      <c r="I104" s="109"/>
      <c r="J104" s="110">
        <f>J144</f>
        <v>0</v>
      </c>
      <c r="L104" s="107"/>
    </row>
    <row r="105" spans="2:47" s="9" customFormat="1" ht="20.100000000000001" hidden="1" customHeight="1" x14ac:dyDescent="0.2">
      <c r="B105" s="111"/>
      <c r="D105" s="112" t="s">
        <v>145</v>
      </c>
      <c r="E105" s="113"/>
      <c r="F105" s="113"/>
      <c r="G105" s="113"/>
      <c r="H105" s="113"/>
      <c r="I105" s="113"/>
      <c r="J105" s="114">
        <f>J145</f>
        <v>0</v>
      </c>
      <c r="L105" s="111"/>
    </row>
    <row r="106" spans="2:47" s="9" customFormat="1" ht="20.100000000000001" hidden="1" customHeight="1" x14ac:dyDescent="0.2">
      <c r="B106" s="111"/>
      <c r="D106" s="112" t="s">
        <v>361</v>
      </c>
      <c r="E106" s="113"/>
      <c r="F106" s="113"/>
      <c r="G106" s="113"/>
      <c r="H106" s="113"/>
      <c r="I106" s="113"/>
      <c r="J106" s="114">
        <f>J155</f>
        <v>0</v>
      </c>
      <c r="L106" s="111"/>
    </row>
    <row r="107" spans="2:47" s="9" customFormat="1" ht="20.100000000000001" hidden="1" customHeight="1" x14ac:dyDescent="0.2">
      <c r="B107" s="111"/>
      <c r="D107" s="112" t="s">
        <v>146</v>
      </c>
      <c r="E107" s="113"/>
      <c r="F107" s="113"/>
      <c r="G107" s="113"/>
      <c r="H107" s="113"/>
      <c r="I107" s="113"/>
      <c r="J107" s="114">
        <f>J179</f>
        <v>0</v>
      </c>
      <c r="L107" s="111"/>
    </row>
    <row r="108" spans="2:47" s="1" customFormat="1" ht="21.75" hidden="1" customHeight="1" x14ac:dyDescent="0.2">
      <c r="B108" s="25"/>
      <c r="L108" s="25"/>
    </row>
    <row r="109" spans="2:47" s="1" customFormat="1" ht="6.95" hidden="1" customHeight="1" x14ac:dyDescent="0.2"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25"/>
    </row>
    <row r="110" spans="2:47" hidden="1" x14ac:dyDescent="0.2"/>
    <row r="111" spans="2:47" hidden="1" x14ac:dyDescent="0.2"/>
    <row r="112" spans="2:47" hidden="1" x14ac:dyDescent="0.2"/>
    <row r="113" spans="2:20" s="1" customFormat="1" ht="6.95" customHeight="1" x14ac:dyDescent="0.2">
      <c r="B113" s="42"/>
      <c r="C113" s="43"/>
      <c r="D113" s="43"/>
      <c r="E113" s="43"/>
      <c r="F113" s="43"/>
      <c r="G113" s="43"/>
      <c r="H113" s="43"/>
      <c r="I113" s="43"/>
      <c r="J113" s="43"/>
      <c r="K113" s="43"/>
      <c r="L113" s="25"/>
    </row>
    <row r="114" spans="2:20" s="1" customFormat="1" ht="24.95" customHeight="1" x14ac:dyDescent="0.2">
      <c r="B114" s="25"/>
      <c r="C114" s="17" t="s">
        <v>148</v>
      </c>
      <c r="L114" s="25"/>
    </row>
    <row r="115" spans="2:20" s="1" customFormat="1" ht="6.95" customHeight="1" x14ac:dyDescent="0.2">
      <c r="B115" s="25"/>
      <c r="L115" s="25"/>
    </row>
    <row r="116" spans="2:20" s="1" customFormat="1" ht="12" customHeight="1" x14ac:dyDescent="0.2">
      <c r="B116" s="25"/>
      <c r="C116" s="22" t="s">
        <v>13</v>
      </c>
      <c r="L116" s="25"/>
    </row>
    <row r="117" spans="2:20" s="1" customFormat="1" ht="16.5" customHeight="1" x14ac:dyDescent="0.2">
      <c r="B117" s="25"/>
      <c r="E117" s="210" t="str">
        <f>E7</f>
        <v>Bratislava III. OR PZ rekonštrukcia objektu_AKTUALNY</v>
      </c>
      <c r="F117" s="211"/>
      <c r="G117" s="211"/>
      <c r="H117" s="211"/>
      <c r="L117" s="25"/>
    </row>
    <row r="118" spans="2:20" ht="12" customHeight="1" x14ac:dyDescent="0.2">
      <c r="B118" s="16"/>
      <c r="C118" s="22" t="s">
        <v>130</v>
      </c>
      <c r="L118" s="16"/>
    </row>
    <row r="119" spans="2:20" s="1" customFormat="1" ht="23.25" customHeight="1" x14ac:dyDescent="0.2">
      <c r="B119" s="25"/>
      <c r="E119" s="210" t="s">
        <v>131</v>
      </c>
      <c r="F119" s="209"/>
      <c r="G119" s="209"/>
      <c r="H119" s="209"/>
      <c r="L119" s="25"/>
    </row>
    <row r="120" spans="2:20" s="1" customFormat="1" ht="12" customHeight="1" x14ac:dyDescent="0.2">
      <c r="B120" s="25"/>
      <c r="C120" s="22" t="s">
        <v>132</v>
      </c>
      <c r="L120" s="25"/>
    </row>
    <row r="121" spans="2:20" s="1" customFormat="1" ht="30" customHeight="1" x14ac:dyDescent="0.2">
      <c r="B121" s="25"/>
      <c r="E121" s="196" t="str">
        <f>E11</f>
        <v xml:space="preserve">SO 01.1 b - SO 01.1 b)  -ZATEPLENIE STREŠNÉHO PLÁŠŤA   </v>
      </c>
      <c r="F121" s="209"/>
      <c r="G121" s="209"/>
      <c r="H121" s="209"/>
      <c r="L121" s="25"/>
    </row>
    <row r="122" spans="2:20" s="1" customFormat="1" ht="6.95" customHeight="1" x14ac:dyDescent="0.2">
      <c r="B122" s="25"/>
      <c r="L122" s="25"/>
    </row>
    <row r="123" spans="2:20" s="1" customFormat="1" ht="12" customHeight="1" x14ac:dyDescent="0.2">
      <c r="B123" s="25"/>
      <c r="C123" s="22" t="s">
        <v>17</v>
      </c>
      <c r="F123" s="20" t="str">
        <f>F14</f>
        <v xml:space="preserve"> </v>
      </c>
      <c r="I123" s="22" t="s">
        <v>19</v>
      </c>
      <c r="J123" s="48">
        <f>IF(J14="","",J14)</f>
        <v>45267</v>
      </c>
      <c r="L123" s="25"/>
    </row>
    <row r="124" spans="2:20" s="1" customFormat="1" ht="6.95" customHeight="1" x14ac:dyDescent="0.2">
      <c r="B124" s="25"/>
      <c r="L124" s="25"/>
    </row>
    <row r="125" spans="2:20" s="1" customFormat="1" ht="15.2" customHeight="1" x14ac:dyDescent="0.2">
      <c r="B125" s="25"/>
      <c r="C125" s="22" t="s">
        <v>20</v>
      </c>
      <c r="F125" s="20" t="str">
        <f>E17</f>
        <v xml:space="preserve"> </v>
      </c>
      <c r="I125" s="22" t="s">
        <v>24</v>
      </c>
      <c r="J125" s="23" t="str">
        <f>E23</f>
        <v xml:space="preserve"> </v>
      </c>
      <c r="L125" s="25"/>
    </row>
    <row r="126" spans="2:20" s="1" customFormat="1" ht="15.2" customHeight="1" x14ac:dyDescent="0.2">
      <c r="B126" s="25"/>
      <c r="C126" s="22" t="s">
        <v>23</v>
      </c>
      <c r="F126" s="20" t="str">
        <f>IF(E20="","",E20)</f>
        <v xml:space="preserve"> </v>
      </c>
      <c r="I126" s="22" t="s">
        <v>26</v>
      </c>
      <c r="J126" s="23" t="str">
        <f>E26</f>
        <v xml:space="preserve"> </v>
      </c>
      <c r="L126" s="25"/>
    </row>
    <row r="127" spans="2:20" s="1" customFormat="1" ht="10.35" customHeight="1" x14ac:dyDescent="0.2">
      <c r="B127" s="25"/>
      <c r="L127" s="25"/>
    </row>
    <row r="128" spans="2:20" s="10" customFormat="1" ht="29.25" customHeight="1" x14ac:dyDescent="0.2">
      <c r="B128" s="115"/>
      <c r="C128" s="116" t="s">
        <v>149</v>
      </c>
      <c r="D128" s="117" t="s">
        <v>53</v>
      </c>
      <c r="E128" s="117" t="s">
        <v>49</v>
      </c>
      <c r="F128" s="117" t="s">
        <v>50</v>
      </c>
      <c r="G128" s="117" t="s">
        <v>150</v>
      </c>
      <c r="H128" s="117" t="s">
        <v>151</v>
      </c>
      <c r="I128" s="117" t="s">
        <v>152</v>
      </c>
      <c r="J128" s="118" t="s">
        <v>136</v>
      </c>
      <c r="K128" s="119" t="s">
        <v>153</v>
      </c>
      <c r="L128" s="115"/>
      <c r="M128" s="55" t="s">
        <v>1</v>
      </c>
      <c r="N128" s="56" t="s">
        <v>32</v>
      </c>
      <c r="O128" s="56" t="s">
        <v>154</v>
      </c>
      <c r="P128" s="56" t="s">
        <v>155</v>
      </c>
      <c r="Q128" s="56" t="s">
        <v>156</v>
      </c>
      <c r="R128" s="56" t="s">
        <v>157</v>
      </c>
      <c r="S128" s="56" t="s">
        <v>158</v>
      </c>
      <c r="T128" s="57" t="s">
        <v>159</v>
      </c>
    </row>
    <row r="129" spans="2:65" s="1" customFormat="1" ht="22.7" customHeight="1" x14ac:dyDescent="0.25">
      <c r="B129" s="25"/>
      <c r="C129" s="60" t="s">
        <v>137</v>
      </c>
      <c r="J129" s="120"/>
      <c r="L129" s="25"/>
      <c r="M129" s="58"/>
      <c r="N129" s="49"/>
      <c r="O129" s="49"/>
      <c r="P129" s="121">
        <f>P130+P144</f>
        <v>0</v>
      </c>
      <c r="Q129" s="49"/>
      <c r="R129" s="121">
        <f>R130+R144</f>
        <v>0</v>
      </c>
      <c r="S129" s="49"/>
      <c r="T129" s="122">
        <f>T130+T144</f>
        <v>0</v>
      </c>
      <c r="AT129" s="13" t="s">
        <v>67</v>
      </c>
      <c r="AU129" s="13" t="s">
        <v>138</v>
      </c>
      <c r="BK129" s="123">
        <f>BK130+BK144</f>
        <v>0</v>
      </c>
    </row>
    <row r="130" spans="2:65" s="11" customFormat="1" ht="26.1" customHeight="1" x14ac:dyDescent="0.2">
      <c r="B130" s="124"/>
      <c r="D130" s="125" t="s">
        <v>67</v>
      </c>
      <c r="E130" s="126" t="s">
        <v>160</v>
      </c>
      <c r="F130" s="126" t="s">
        <v>161</v>
      </c>
      <c r="J130" s="127"/>
      <c r="L130" s="124"/>
      <c r="M130" s="128"/>
      <c r="P130" s="129">
        <f>P131+P133+P138+P142</f>
        <v>0</v>
      </c>
      <c r="R130" s="129">
        <f>R131+R133+R138+R142</f>
        <v>0</v>
      </c>
      <c r="T130" s="130">
        <f>T131+T133+T138+T142</f>
        <v>0</v>
      </c>
      <c r="AR130" s="125" t="s">
        <v>75</v>
      </c>
      <c r="AT130" s="131" t="s">
        <v>67</v>
      </c>
      <c r="AU130" s="131" t="s">
        <v>68</v>
      </c>
      <c r="AY130" s="125" t="s">
        <v>162</v>
      </c>
      <c r="BK130" s="132">
        <f>BK131+BK133+BK138+BK142</f>
        <v>0</v>
      </c>
    </row>
    <row r="131" spans="2:65" s="11" customFormat="1" ht="22.7" customHeight="1" x14ac:dyDescent="0.2">
      <c r="B131" s="124"/>
      <c r="D131" s="125" t="s">
        <v>67</v>
      </c>
      <c r="E131" s="133" t="s">
        <v>178</v>
      </c>
      <c r="F131" s="133" t="s">
        <v>362</v>
      </c>
      <c r="J131" s="134"/>
      <c r="L131" s="124"/>
      <c r="M131" s="128"/>
      <c r="P131" s="129">
        <f>P132</f>
        <v>0</v>
      </c>
      <c r="R131" s="129">
        <f>R132</f>
        <v>0</v>
      </c>
      <c r="T131" s="130">
        <f>T132</f>
        <v>0</v>
      </c>
      <c r="AR131" s="125" t="s">
        <v>75</v>
      </c>
      <c r="AT131" s="131" t="s">
        <v>67</v>
      </c>
      <c r="AU131" s="131" t="s">
        <v>75</v>
      </c>
      <c r="AY131" s="125" t="s">
        <v>162</v>
      </c>
      <c r="BK131" s="132">
        <f>BK132</f>
        <v>0</v>
      </c>
    </row>
    <row r="132" spans="2:65" s="1" customFormat="1" ht="33" customHeight="1" x14ac:dyDescent="0.2">
      <c r="B132" s="135"/>
      <c r="C132" s="136" t="s">
        <v>75</v>
      </c>
      <c r="D132" s="136" t="s">
        <v>164</v>
      </c>
      <c r="E132" s="137" t="s">
        <v>363</v>
      </c>
      <c r="F132" s="138" t="s">
        <v>364</v>
      </c>
      <c r="G132" s="139" t="s">
        <v>167</v>
      </c>
      <c r="H132" s="140">
        <v>833.12</v>
      </c>
      <c r="I132" s="141"/>
      <c r="J132" s="141"/>
      <c r="K132" s="142"/>
      <c r="L132" s="25"/>
      <c r="M132" s="143" t="s">
        <v>1</v>
      </c>
      <c r="N132" s="144" t="s">
        <v>34</v>
      </c>
      <c r="O132" s="145">
        <v>0</v>
      </c>
      <c r="P132" s="145">
        <f>O132*H132</f>
        <v>0</v>
      </c>
      <c r="Q132" s="145">
        <v>0</v>
      </c>
      <c r="R132" s="145">
        <f>Q132*H132</f>
        <v>0</v>
      </c>
      <c r="S132" s="145">
        <v>0</v>
      </c>
      <c r="T132" s="146">
        <f>S132*H132</f>
        <v>0</v>
      </c>
      <c r="AR132" s="147" t="s">
        <v>168</v>
      </c>
      <c r="AT132" s="147" t="s">
        <v>164</v>
      </c>
      <c r="AU132" s="147" t="s">
        <v>81</v>
      </c>
      <c r="AY132" s="13" t="s">
        <v>162</v>
      </c>
      <c r="BE132" s="148">
        <f>IF(N132="základná",J132,0)</f>
        <v>0</v>
      </c>
      <c r="BF132" s="148">
        <f>IF(N132="znížená",J132,0)</f>
        <v>0</v>
      </c>
      <c r="BG132" s="148">
        <f>IF(N132="zákl. prenesená",J132,0)</f>
        <v>0</v>
      </c>
      <c r="BH132" s="148">
        <f>IF(N132="zníž. prenesená",J132,0)</f>
        <v>0</v>
      </c>
      <c r="BI132" s="148">
        <f>IF(N132="nulová",J132,0)</f>
        <v>0</v>
      </c>
      <c r="BJ132" s="13" t="s">
        <v>81</v>
      </c>
      <c r="BK132" s="148">
        <f>ROUND(I132*H132,2)</f>
        <v>0</v>
      </c>
      <c r="BL132" s="13" t="s">
        <v>168</v>
      </c>
      <c r="BM132" s="147" t="s">
        <v>81</v>
      </c>
    </row>
    <row r="133" spans="2:65" s="11" customFormat="1" ht="22.7" customHeight="1" x14ac:dyDescent="0.2">
      <c r="B133" s="124"/>
      <c r="D133" s="125" t="s">
        <v>67</v>
      </c>
      <c r="E133" s="133" t="s">
        <v>169</v>
      </c>
      <c r="F133" s="133" t="s">
        <v>170</v>
      </c>
      <c r="J133" s="134"/>
      <c r="L133" s="124"/>
      <c r="M133" s="128"/>
      <c r="P133" s="129">
        <f>SUM(P134:P137)</f>
        <v>0</v>
      </c>
      <c r="R133" s="129">
        <f>SUM(R134:R137)</f>
        <v>0</v>
      </c>
      <c r="T133" s="130">
        <f>SUM(T134:T137)</f>
        <v>0</v>
      </c>
      <c r="AR133" s="125" t="s">
        <v>75</v>
      </c>
      <c r="AT133" s="131" t="s">
        <v>67</v>
      </c>
      <c r="AU133" s="131" t="s">
        <v>75</v>
      </c>
      <c r="AY133" s="125" t="s">
        <v>162</v>
      </c>
      <c r="BK133" s="132">
        <f>SUM(BK134:BK137)</f>
        <v>0</v>
      </c>
    </row>
    <row r="134" spans="2:65" s="1" customFormat="1" ht="24.2" customHeight="1" x14ac:dyDescent="0.2">
      <c r="B134" s="135"/>
      <c r="C134" s="136" t="s">
        <v>81</v>
      </c>
      <c r="D134" s="136" t="s">
        <v>164</v>
      </c>
      <c r="E134" s="137" t="s">
        <v>365</v>
      </c>
      <c r="F134" s="138" t="s">
        <v>366</v>
      </c>
      <c r="G134" s="139" t="s">
        <v>341</v>
      </c>
      <c r="H134" s="140">
        <v>216.61</v>
      </c>
      <c r="I134" s="141"/>
      <c r="J134" s="141"/>
      <c r="K134" s="142"/>
      <c r="L134" s="25"/>
      <c r="M134" s="143" t="s">
        <v>1</v>
      </c>
      <c r="N134" s="144" t="s">
        <v>34</v>
      </c>
      <c r="O134" s="145">
        <v>0</v>
      </c>
      <c r="P134" s="145">
        <f>O134*H134</f>
        <v>0</v>
      </c>
      <c r="Q134" s="145">
        <v>0</v>
      </c>
      <c r="R134" s="145">
        <f>Q134*H134</f>
        <v>0</v>
      </c>
      <c r="S134" s="145">
        <v>0</v>
      </c>
      <c r="T134" s="146">
        <f>S134*H134</f>
        <v>0</v>
      </c>
      <c r="AR134" s="147" t="s">
        <v>168</v>
      </c>
      <c r="AT134" s="147" t="s">
        <v>164</v>
      </c>
      <c r="AU134" s="147" t="s">
        <v>81</v>
      </c>
      <c r="AY134" s="13" t="s">
        <v>162</v>
      </c>
      <c r="BE134" s="148">
        <f>IF(N134="základná",J134,0)</f>
        <v>0</v>
      </c>
      <c r="BF134" s="148">
        <f>IF(N134="znížená",J134,0)</f>
        <v>0</v>
      </c>
      <c r="BG134" s="148">
        <f>IF(N134="zákl. prenesená",J134,0)</f>
        <v>0</v>
      </c>
      <c r="BH134" s="148">
        <f>IF(N134="zníž. prenesená",J134,0)</f>
        <v>0</v>
      </c>
      <c r="BI134" s="148">
        <f>IF(N134="nulová",J134,0)</f>
        <v>0</v>
      </c>
      <c r="BJ134" s="13" t="s">
        <v>81</v>
      </c>
      <c r="BK134" s="148">
        <f>ROUND(I134*H134,2)</f>
        <v>0</v>
      </c>
      <c r="BL134" s="13" t="s">
        <v>168</v>
      </c>
      <c r="BM134" s="147" t="s">
        <v>168</v>
      </c>
    </row>
    <row r="135" spans="2:65" s="1" customFormat="1" ht="24.2" customHeight="1" x14ac:dyDescent="0.2">
      <c r="B135" s="135"/>
      <c r="C135" s="149" t="s">
        <v>94</v>
      </c>
      <c r="D135" s="149" t="s">
        <v>268</v>
      </c>
      <c r="E135" s="150" t="s">
        <v>367</v>
      </c>
      <c r="F135" s="151" t="s">
        <v>368</v>
      </c>
      <c r="G135" s="152" t="s">
        <v>341</v>
      </c>
      <c r="H135" s="153">
        <v>216.61</v>
      </c>
      <c r="I135" s="154"/>
      <c r="J135" s="154"/>
      <c r="K135" s="155"/>
      <c r="L135" s="156"/>
      <c r="M135" s="157" t="s">
        <v>1</v>
      </c>
      <c r="N135" s="158" t="s">
        <v>34</v>
      </c>
      <c r="O135" s="145">
        <v>0</v>
      </c>
      <c r="P135" s="145">
        <f>O135*H135</f>
        <v>0</v>
      </c>
      <c r="Q135" s="145">
        <v>0</v>
      </c>
      <c r="R135" s="145">
        <f>Q135*H135</f>
        <v>0</v>
      </c>
      <c r="S135" s="145">
        <v>0</v>
      </c>
      <c r="T135" s="146">
        <f>S135*H135</f>
        <v>0</v>
      </c>
      <c r="AR135" s="147" t="s">
        <v>177</v>
      </c>
      <c r="AT135" s="147" t="s">
        <v>268</v>
      </c>
      <c r="AU135" s="147" t="s">
        <v>81</v>
      </c>
      <c r="AY135" s="13" t="s">
        <v>162</v>
      </c>
      <c r="BE135" s="148">
        <f>IF(N135="základná",J135,0)</f>
        <v>0</v>
      </c>
      <c r="BF135" s="148">
        <f>IF(N135="znížená",J135,0)</f>
        <v>0</v>
      </c>
      <c r="BG135" s="148">
        <f>IF(N135="zákl. prenesená",J135,0)</f>
        <v>0</v>
      </c>
      <c r="BH135" s="148">
        <f>IF(N135="zníž. prenesená",J135,0)</f>
        <v>0</v>
      </c>
      <c r="BI135" s="148">
        <f>IF(N135="nulová",J135,0)</f>
        <v>0</v>
      </c>
      <c r="BJ135" s="13" t="s">
        <v>81</v>
      </c>
      <c r="BK135" s="148">
        <f>ROUND(I135*H135,2)</f>
        <v>0</v>
      </c>
      <c r="BL135" s="13" t="s">
        <v>168</v>
      </c>
      <c r="BM135" s="147" t="s">
        <v>169</v>
      </c>
    </row>
    <row r="136" spans="2:65" s="1" customFormat="1" ht="37.700000000000003" customHeight="1" x14ac:dyDescent="0.2">
      <c r="B136" s="135"/>
      <c r="C136" s="136" t="s">
        <v>168</v>
      </c>
      <c r="D136" s="136" t="s">
        <v>164</v>
      </c>
      <c r="E136" s="137" t="s">
        <v>369</v>
      </c>
      <c r="F136" s="138" t="s">
        <v>370</v>
      </c>
      <c r="G136" s="139" t="s">
        <v>301</v>
      </c>
      <c r="H136" s="140">
        <v>4.5</v>
      </c>
      <c r="I136" s="141"/>
      <c r="J136" s="141"/>
      <c r="K136" s="142"/>
      <c r="L136" s="25"/>
      <c r="M136" s="143" t="s">
        <v>1</v>
      </c>
      <c r="N136" s="144" t="s">
        <v>34</v>
      </c>
      <c r="O136" s="145">
        <v>0</v>
      </c>
      <c r="P136" s="145">
        <f>O136*H136</f>
        <v>0</v>
      </c>
      <c r="Q136" s="145">
        <v>0</v>
      </c>
      <c r="R136" s="145">
        <f>Q136*H136</f>
        <v>0</v>
      </c>
      <c r="S136" s="145">
        <v>0</v>
      </c>
      <c r="T136" s="146">
        <f>S136*H136</f>
        <v>0</v>
      </c>
      <c r="AR136" s="147" t="s">
        <v>168</v>
      </c>
      <c r="AT136" s="147" t="s">
        <v>164</v>
      </c>
      <c r="AU136" s="147" t="s">
        <v>81</v>
      </c>
      <c r="AY136" s="13" t="s">
        <v>162</v>
      </c>
      <c r="BE136" s="148">
        <f>IF(N136="základná",J136,0)</f>
        <v>0</v>
      </c>
      <c r="BF136" s="148">
        <f>IF(N136="znížená",J136,0)</f>
        <v>0</v>
      </c>
      <c r="BG136" s="148">
        <f>IF(N136="zákl. prenesená",J136,0)</f>
        <v>0</v>
      </c>
      <c r="BH136" s="148">
        <f>IF(N136="zníž. prenesená",J136,0)</f>
        <v>0</v>
      </c>
      <c r="BI136" s="148">
        <f>IF(N136="nulová",J136,0)</f>
        <v>0</v>
      </c>
      <c r="BJ136" s="13" t="s">
        <v>81</v>
      </c>
      <c r="BK136" s="148">
        <f>ROUND(I136*H136,2)</f>
        <v>0</v>
      </c>
      <c r="BL136" s="13" t="s">
        <v>168</v>
      </c>
      <c r="BM136" s="147" t="s">
        <v>177</v>
      </c>
    </row>
    <row r="137" spans="2:65" s="1" customFormat="1" ht="24.2" customHeight="1" x14ac:dyDescent="0.2">
      <c r="B137" s="135"/>
      <c r="C137" s="136" t="s">
        <v>178</v>
      </c>
      <c r="D137" s="136" t="s">
        <v>164</v>
      </c>
      <c r="E137" s="137" t="s">
        <v>371</v>
      </c>
      <c r="F137" s="138" t="s">
        <v>372</v>
      </c>
      <c r="G137" s="139" t="s">
        <v>341</v>
      </c>
      <c r="H137" s="140">
        <v>40.07</v>
      </c>
      <c r="I137" s="141"/>
      <c r="J137" s="141"/>
      <c r="K137" s="142"/>
      <c r="L137" s="25"/>
      <c r="M137" s="143" t="s">
        <v>1</v>
      </c>
      <c r="N137" s="144" t="s">
        <v>34</v>
      </c>
      <c r="O137" s="145">
        <v>0</v>
      </c>
      <c r="P137" s="145">
        <f>O137*H137</f>
        <v>0</v>
      </c>
      <c r="Q137" s="145">
        <v>0</v>
      </c>
      <c r="R137" s="145">
        <f>Q137*H137</f>
        <v>0</v>
      </c>
      <c r="S137" s="145">
        <v>0</v>
      </c>
      <c r="T137" s="146">
        <f>S137*H137</f>
        <v>0</v>
      </c>
      <c r="AR137" s="147" t="s">
        <v>168</v>
      </c>
      <c r="AT137" s="147" t="s">
        <v>164</v>
      </c>
      <c r="AU137" s="147" t="s">
        <v>81</v>
      </c>
      <c r="AY137" s="13" t="s">
        <v>162</v>
      </c>
      <c r="BE137" s="148">
        <f>IF(N137="základná",J137,0)</f>
        <v>0</v>
      </c>
      <c r="BF137" s="148">
        <f>IF(N137="znížená",J137,0)</f>
        <v>0</v>
      </c>
      <c r="BG137" s="148">
        <f>IF(N137="zákl. prenesená",J137,0)</f>
        <v>0</v>
      </c>
      <c r="BH137" s="148">
        <f>IF(N137="zníž. prenesená",J137,0)</f>
        <v>0</v>
      </c>
      <c r="BI137" s="148">
        <f>IF(N137="nulová",J137,0)</f>
        <v>0</v>
      </c>
      <c r="BJ137" s="13" t="s">
        <v>81</v>
      </c>
      <c r="BK137" s="148">
        <f>ROUND(I137*H137,2)</f>
        <v>0</v>
      </c>
      <c r="BL137" s="13" t="s">
        <v>168</v>
      </c>
      <c r="BM137" s="147" t="s">
        <v>181</v>
      </c>
    </row>
    <row r="138" spans="2:65" s="11" customFormat="1" ht="22.7" customHeight="1" x14ac:dyDescent="0.2">
      <c r="B138" s="124"/>
      <c r="D138" s="125" t="s">
        <v>67</v>
      </c>
      <c r="E138" s="133" t="s">
        <v>192</v>
      </c>
      <c r="F138" s="133" t="s">
        <v>220</v>
      </c>
      <c r="J138" s="134"/>
      <c r="L138" s="124"/>
      <c r="M138" s="128"/>
      <c r="P138" s="129">
        <f>SUM(P139:P141)</f>
        <v>0</v>
      </c>
      <c r="R138" s="129">
        <f>SUM(R139:R141)</f>
        <v>0</v>
      </c>
      <c r="T138" s="130">
        <f>SUM(T139:T141)</f>
        <v>0</v>
      </c>
      <c r="AR138" s="125" t="s">
        <v>75</v>
      </c>
      <c r="AT138" s="131" t="s">
        <v>67</v>
      </c>
      <c r="AU138" s="131" t="s">
        <v>75</v>
      </c>
      <c r="AY138" s="125" t="s">
        <v>162</v>
      </c>
      <c r="BK138" s="132">
        <f>SUM(BK139:BK141)</f>
        <v>0</v>
      </c>
    </row>
    <row r="139" spans="2:65" s="1" customFormat="1" ht="24.2" customHeight="1" x14ac:dyDescent="0.2">
      <c r="B139" s="135"/>
      <c r="C139" s="136" t="s">
        <v>169</v>
      </c>
      <c r="D139" s="136" t="s">
        <v>164</v>
      </c>
      <c r="E139" s="137" t="s">
        <v>373</v>
      </c>
      <c r="F139" s="138" t="s">
        <v>374</v>
      </c>
      <c r="G139" s="139" t="s">
        <v>218</v>
      </c>
      <c r="H139" s="140">
        <v>416.57</v>
      </c>
      <c r="I139" s="141"/>
      <c r="J139" s="141"/>
      <c r="K139" s="142"/>
      <c r="L139" s="25"/>
      <c r="M139" s="143" t="s">
        <v>1</v>
      </c>
      <c r="N139" s="144" t="s">
        <v>34</v>
      </c>
      <c r="O139" s="145">
        <v>0</v>
      </c>
      <c r="P139" s="145">
        <f>O139*H139</f>
        <v>0</v>
      </c>
      <c r="Q139" s="145">
        <v>0</v>
      </c>
      <c r="R139" s="145">
        <f>Q139*H139</f>
        <v>0</v>
      </c>
      <c r="S139" s="145">
        <v>0</v>
      </c>
      <c r="T139" s="146">
        <f>S139*H139</f>
        <v>0</v>
      </c>
      <c r="AR139" s="147" t="s">
        <v>168</v>
      </c>
      <c r="AT139" s="147" t="s">
        <v>164</v>
      </c>
      <c r="AU139" s="147" t="s">
        <v>81</v>
      </c>
      <c r="AY139" s="13" t="s">
        <v>162</v>
      </c>
      <c r="BE139" s="148">
        <f>IF(N139="základná",J139,0)</f>
        <v>0</v>
      </c>
      <c r="BF139" s="148">
        <f>IF(N139="znížená",J139,0)</f>
        <v>0</v>
      </c>
      <c r="BG139" s="148">
        <f>IF(N139="zákl. prenesená",J139,0)</f>
        <v>0</v>
      </c>
      <c r="BH139" s="148">
        <f>IF(N139="zníž. prenesená",J139,0)</f>
        <v>0</v>
      </c>
      <c r="BI139" s="148">
        <f>IF(N139="nulová",J139,0)</f>
        <v>0</v>
      </c>
      <c r="BJ139" s="13" t="s">
        <v>81</v>
      </c>
      <c r="BK139" s="148">
        <f>ROUND(I139*H139,2)</f>
        <v>0</v>
      </c>
      <c r="BL139" s="13" t="s">
        <v>168</v>
      </c>
      <c r="BM139" s="147" t="s">
        <v>184</v>
      </c>
    </row>
    <row r="140" spans="2:65" s="1" customFormat="1" ht="24.2" customHeight="1" x14ac:dyDescent="0.2">
      <c r="B140" s="135"/>
      <c r="C140" s="149" t="s">
        <v>185</v>
      </c>
      <c r="D140" s="149" t="s">
        <v>268</v>
      </c>
      <c r="E140" s="150" t="s">
        <v>375</v>
      </c>
      <c r="F140" s="151" t="s">
        <v>376</v>
      </c>
      <c r="G140" s="152" t="s">
        <v>377</v>
      </c>
      <c r="H140" s="153">
        <v>34.99</v>
      </c>
      <c r="I140" s="154"/>
      <c r="J140" s="154"/>
      <c r="K140" s="155"/>
      <c r="L140" s="156"/>
      <c r="M140" s="157" t="s">
        <v>1</v>
      </c>
      <c r="N140" s="158" t="s">
        <v>34</v>
      </c>
      <c r="O140" s="145">
        <v>0</v>
      </c>
      <c r="P140" s="145">
        <f>O140*H140</f>
        <v>0</v>
      </c>
      <c r="Q140" s="145">
        <v>0</v>
      </c>
      <c r="R140" s="145">
        <f>Q140*H140</f>
        <v>0</v>
      </c>
      <c r="S140" s="145">
        <v>0</v>
      </c>
      <c r="T140" s="146">
        <f>S140*H140</f>
        <v>0</v>
      </c>
      <c r="AR140" s="147" t="s">
        <v>177</v>
      </c>
      <c r="AT140" s="147" t="s">
        <v>268</v>
      </c>
      <c r="AU140" s="147" t="s">
        <v>81</v>
      </c>
      <c r="AY140" s="13" t="s">
        <v>162</v>
      </c>
      <c r="BE140" s="148">
        <f>IF(N140="základná",J140,0)</f>
        <v>0</v>
      </c>
      <c r="BF140" s="148">
        <f>IF(N140="znížená",J140,0)</f>
        <v>0</v>
      </c>
      <c r="BG140" s="148">
        <f>IF(N140="zákl. prenesená",J140,0)</f>
        <v>0</v>
      </c>
      <c r="BH140" s="148">
        <f>IF(N140="zníž. prenesená",J140,0)</f>
        <v>0</v>
      </c>
      <c r="BI140" s="148">
        <f>IF(N140="nulová",J140,0)</f>
        <v>0</v>
      </c>
      <c r="BJ140" s="13" t="s">
        <v>81</v>
      </c>
      <c r="BK140" s="148">
        <f>ROUND(I140*H140,2)</f>
        <v>0</v>
      </c>
      <c r="BL140" s="13" t="s">
        <v>168</v>
      </c>
      <c r="BM140" s="147" t="s">
        <v>188</v>
      </c>
    </row>
    <row r="141" spans="2:65" s="1" customFormat="1" ht="16.5" customHeight="1" x14ac:dyDescent="0.2">
      <c r="B141" s="135"/>
      <c r="C141" s="136" t="s">
        <v>177</v>
      </c>
      <c r="D141" s="136" t="s">
        <v>164</v>
      </c>
      <c r="E141" s="137" t="s">
        <v>378</v>
      </c>
      <c r="F141" s="138" t="s">
        <v>379</v>
      </c>
      <c r="G141" s="139" t="s">
        <v>167</v>
      </c>
      <c r="H141" s="140">
        <v>833.12</v>
      </c>
      <c r="I141" s="141"/>
      <c r="J141" s="141"/>
      <c r="K141" s="142"/>
      <c r="L141" s="25"/>
      <c r="M141" s="143" t="s">
        <v>1</v>
      </c>
      <c r="N141" s="144" t="s">
        <v>34</v>
      </c>
      <c r="O141" s="145">
        <v>0</v>
      </c>
      <c r="P141" s="145">
        <f>O141*H141</f>
        <v>0</v>
      </c>
      <c r="Q141" s="145">
        <v>0</v>
      </c>
      <c r="R141" s="145">
        <f>Q141*H141</f>
        <v>0</v>
      </c>
      <c r="S141" s="145">
        <v>0</v>
      </c>
      <c r="T141" s="146">
        <f>S141*H141</f>
        <v>0</v>
      </c>
      <c r="AR141" s="147" t="s">
        <v>168</v>
      </c>
      <c r="AT141" s="147" t="s">
        <v>164</v>
      </c>
      <c r="AU141" s="147" t="s">
        <v>81</v>
      </c>
      <c r="AY141" s="13" t="s">
        <v>162</v>
      </c>
      <c r="BE141" s="148">
        <f>IF(N141="základná",J141,0)</f>
        <v>0</v>
      </c>
      <c r="BF141" s="148">
        <f>IF(N141="znížená",J141,0)</f>
        <v>0</v>
      </c>
      <c r="BG141" s="148">
        <f>IF(N141="zákl. prenesená",J141,0)</f>
        <v>0</v>
      </c>
      <c r="BH141" s="148">
        <f>IF(N141="zníž. prenesená",J141,0)</f>
        <v>0</v>
      </c>
      <c r="BI141" s="148">
        <f>IF(N141="nulová",J141,0)</f>
        <v>0</v>
      </c>
      <c r="BJ141" s="13" t="s">
        <v>81</v>
      </c>
      <c r="BK141" s="148">
        <f>ROUND(I141*H141,2)</f>
        <v>0</v>
      </c>
      <c r="BL141" s="13" t="s">
        <v>168</v>
      </c>
      <c r="BM141" s="147" t="s">
        <v>191</v>
      </c>
    </row>
    <row r="142" spans="2:65" s="11" customFormat="1" ht="22.7" customHeight="1" x14ac:dyDescent="0.2">
      <c r="B142" s="124"/>
      <c r="D142" s="125" t="s">
        <v>67</v>
      </c>
      <c r="E142" s="133" t="s">
        <v>297</v>
      </c>
      <c r="F142" s="133" t="s">
        <v>298</v>
      </c>
      <c r="J142" s="134"/>
      <c r="L142" s="124"/>
      <c r="M142" s="128"/>
      <c r="P142" s="129">
        <f>P143</f>
        <v>0</v>
      </c>
      <c r="R142" s="129">
        <f>R143</f>
        <v>0</v>
      </c>
      <c r="T142" s="130">
        <f>T143</f>
        <v>0</v>
      </c>
      <c r="AR142" s="125" t="s">
        <v>75</v>
      </c>
      <c r="AT142" s="131" t="s">
        <v>67</v>
      </c>
      <c r="AU142" s="131" t="s">
        <v>75</v>
      </c>
      <c r="AY142" s="125" t="s">
        <v>162</v>
      </c>
      <c r="BK142" s="132">
        <f>BK143</f>
        <v>0</v>
      </c>
    </row>
    <row r="143" spans="2:65" s="1" customFormat="1" ht="24.2" customHeight="1" x14ac:dyDescent="0.2">
      <c r="B143" s="135"/>
      <c r="C143" s="136" t="s">
        <v>192</v>
      </c>
      <c r="D143" s="136" t="s">
        <v>164</v>
      </c>
      <c r="E143" s="137" t="s">
        <v>299</v>
      </c>
      <c r="F143" s="138" t="s">
        <v>300</v>
      </c>
      <c r="G143" s="139" t="s">
        <v>301</v>
      </c>
      <c r="H143" s="140">
        <v>604.14</v>
      </c>
      <c r="I143" s="141"/>
      <c r="J143" s="141"/>
      <c r="K143" s="142"/>
      <c r="L143" s="25"/>
      <c r="M143" s="143" t="s">
        <v>1</v>
      </c>
      <c r="N143" s="144" t="s">
        <v>34</v>
      </c>
      <c r="O143" s="145">
        <v>0</v>
      </c>
      <c r="P143" s="145">
        <f>O143*H143</f>
        <v>0</v>
      </c>
      <c r="Q143" s="145">
        <v>0</v>
      </c>
      <c r="R143" s="145">
        <f>Q143*H143</f>
        <v>0</v>
      </c>
      <c r="S143" s="145">
        <v>0</v>
      </c>
      <c r="T143" s="146">
        <f>S143*H143</f>
        <v>0</v>
      </c>
      <c r="AR143" s="147" t="s">
        <v>168</v>
      </c>
      <c r="AT143" s="147" t="s">
        <v>164</v>
      </c>
      <c r="AU143" s="147" t="s">
        <v>81</v>
      </c>
      <c r="AY143" s="13" t="s">
        <v>162</v>
      </c>
      <c r="BE143" s="148">
        <f>IF(N143="základná",J143,0)</f>
        <v>0</v>
      </c>
      <c r="BF143" s="148">
        <f>IF(N143="znížená",J143,0)</f>
        <v>0</v>
      </c>
      <c r="BG143" s="148">
        <f>IF(N143="zákl. prenesená",J143,0)</f>
        <v>0</v>
      </c>
      <c r="BH143" s="148">
        <f>IF(N143="zníž. prenesená",J143,0)</f>
        <v>0</v>
      </c>
      <c r="BI143" s="148">
        <f>IF(N143="nulová",J143,0)</f>
        <v>0</v>
      </c>
      <c r="BJ143" s="13" t="s">
        <v>81</v>
      </c>
      <c r="BK143" s="148">
        <f>ROUND(I143*H143,2)</f>
        <v>0</v>
      </c>
      <c r="BL143" s="13" t="s">
        <v>168</v>
      </c>
      <c r="BM143" s="147" t="s">
        <v>195</v>
      </c>
    </row>
    <row r="144" spans="2:65" s="11" customFormat="1" ht="26.1" customHeight="1" x14ac:dyDescent="0.2">
      <c r="B144" s="124"/>
      <c r="D144" s="125" t="s">
        <v>67</v>
      </c>
      <c r="E144" s="126" t="s">
        <v>303</v>
      </c>
      <c r="F144" s="126" t="s">
        <v>304</v>
      </c>
      <c r="J144" s="127"/>
      <c r="L144" s="124"/>
      <c r="M144" s="128"/>
      <c r="P144" s="129">
        <f>P145+P155+P179</f>
        <v>0</v>
      </c>
      <c r="R144" s="129">
        <f>R145+R155+R179</f>
        <v>0</v>
      </c>
      <c r="T144" s="130">
        <f>T145+T155+T179</f>
        <v>0</v>
      </c>
      <c r="AR144" s="125" t="s">
        <v>81</v>
      </c>
      <c r="AT144" s="131" t="s">
        <v>67</v>
      </c>
      <c r="AU144" s="131" t="s">
        <v>68</v>
      </c>
      <c r="AY144" s="125" t="s">
        <v>162</v>
      </c>
      <c r="BK144" s="132">
        <f>BK145+BK155+BK179</f>
        <v>0</v>
      </c>
    </row>
    <row r="145" spans="2:65" s="11" customFormat="1" ht="22.7" customHeight="1" x14ac:dyDescent="0.2">
      <c r="B145" s="124"/>
      <c r="D145" s="125" t="s">
        <v>67</v>
      </c>
      <c r="E145" s="133" t="s">
        <v>305</v>
      </c>
      <c r="F145" s="133" t="s">
        <v>306</v>
      </c>
      <c r="J145" s="134"/>
      <c r="L145" s="124"/>
      <c r="M145" s="128"/>
      <c r="P145" s="129">
        <f>SUM(P146:P154)</f>
        <v>0</v>
      </c>
      <c r="R145" s="129">
        <f>SUM(R146:R154)</f>
        <v>0</v>
      </c>
      <c r="T145" s="130">
        <f>SUM(T146:T154)</f>
        <v>0</v>
      </c>
      <c r="AR145" s="125" t="s">
        <v>81</v>
      </c>
      <c r="AT145" s="131" t="s">
        <v>67</v>
      </c>
      <c r="AU145" s="131" t="s">
        <v>75</v>
      </c>
      <c r="AY145" s="125" t="s">
        <v>162</v>
      </c>
      <c r="BK145" s="132">
        <f>SUM(BK146:BK154)</f>
        <v>0</v>
      </c>
    </row>
    <row r="146" spans="2:65" s="1" customFormat="1" ht="24.2" customHeight="1" x14ac:dyDescent="0.2">
      <c r="B146" s="135"/>
      <c r="C146" s="136" t="s">
        <v>181</v>
      </c>
      <c r="D146" s="136" t="s">
        <v>164</v>
      </c>
      <c r="E146" s="137" t="s">
        <v>380</v>
      </c>
      <c r="F146" s="138" t="s">
        <v>381</v>
      </c>
      <c r="G146" s="139" t="s">
        <v>167</v>
      </c>
      <c r="H146" s="140">
        <v>833.12</v>
      </c>
      <c r="I146" s="141"/>
      <c r="J146" s="141"/>
      <c r="K146" s="142"/>
      <c r="L146" s="25"/>
      <c r="M146" s="143" t="s">
        <v>1</v>
      </c>
      <c r="N146" s="144" t="s">
        <v>34</v>
      </c>
      <c r="O146" s="145">
        <v>0</v>
      </c>
      <c r="P146" s="145">
        <f t="shared" ref="P146:P154" si="0">O146*H146</f>
        <v>0</v>
      </c>
      <c r="Q146" s="145">
        <v>0</v>
      </c>
      <c r="R146" s="145">
        <f t="shared" ref="R146:R154" si="1">Q146*H146</f>
        <v>0</v>
      </c>
      <c r="S146" s="145">
        <v>0</v>
      </c>
      <c r="T146" s="146">
        <f t="shared" ref="T146:T154" si="2">S146*H146</f>
        <v>0</v>
      </c>
      <c r="AR146" s="147" t="s">
        <v>191</v>
      </c>
      <c r="AT146" s="147" t="s">
        <v>164</v>
      </c>
      <c r="AU146" s="147" t="s">
        <v>81</v>
      </c>
      <c r="AY146" s="13" t="s">
        <v>162</v>
      </c>
      <c r="BE146" s="148">
        <f t="shared" ref="BE146:BE154" si="3">IF(N146="základná",J146,0)</f>
        <v>0</v>
      </c>
      <c r="BF146" s="148">
        <f t="shared" ref="BF146:BF154" si="4">IF(N146="znížená",J146,0)</f>
        <v>0</v>
      </c>
      <c r="BG146" s="148">
        <f t="shared" ref="BG146:BG154" si="5">IF(N146="zákl. prenesená",J146,0)</f>
        <v>0</v>
      </c>
      <c r="BH146" s="148">
        <f t="shared" ref="BH146:BH154" si="6">IF(N146="zníž. prenesená",J146,0)</f>
        <v>0</v>
      </c>
      <c r="BI146" s="148">
        <f t="shared" ref="BI146:BI154" si="7">IF(N146="nulová",J146,0)</f>
        <v>0</v>
      </c>
      <c r="BJ146" s="13" t="s">
        <v>81</v>
      </c>
      <c r="BK146" s="148">
        <f t="shared" ref="BK146:BK154" si="8">ROUND(I146*H146,2)</f>
        <v>0</v>
      </c>
      <c r="BL146" s="13" t="s">
        <v>191</v>
      </c>
      <c r="BM146" s="147" t="s">
        <v>7</v>
      </c>
    </row>
    <row r="147" spans="2:65" s="1" customFormat="1" ht="24.2" customHeight="1" x14ac:dyDescent="0.2">
      <c r="B147" s="135"/>
      <c r="C147" s="149" t="s">
        <v>198</v>
      </c>
      <c r="D147" s="149" t="s">
        <v>268</v>
      </c>
      <c r="E147" s="150" t="s">
        <v>382</v>
      </c>
      <c r="F147" s="151" t="s">
        <v>383</v>
      </c>
      <c r="G147" s="152" t="s">
        <v>167</v>
      </c>
      <c r="H147" s="153">
        <v>958.09</v>
      </c>
      <c r="I147" s="154"/>
      <c r="J147" s="154"/>
      <c r="K147" s="155"/>
      <c r="L147" s="156"/>
      <c r="M147" s="157" t="s">
        <v>1</v>
      </c>
      <c r="N147" s="158" t="s">
        <v>34</v>
      </c>
      <c r="O147" s="145">
        <v>0</v>
      </c>
      <c r="P147" s="145">
        <f t="shared" si="0"/>
        <v>0</v>
      </c>
      <c r="Q147" s="145">
        <v>0</v>
      </c>
      <c r="R147" s="145">
        <f t="shared" si="1"/>
        <v>0</v>
      </c>
      <c r="S147" s="145">
        <v>0</v>
      </c>
      <c r="T147" s="146">
        <f t="shared" si="2"/>
        <v>0</v>
      </c>
      <c r="AR147" s="147" t="s">
        <v>219</v>
      </c>
      <c r="AT147" s="147" t="s">
        <v>268</v>
      </c>
      <c r="AU147" s="147" t="s">
        <v>81</v>
      </c>
      <c r="AY147" s="13" t="s">
        <v>162</v>
      </c>
      <c r="BE147" s="148">
        <f t="shared" si="3"/>
        <v>0</v>
      </c>
      <c r="BF147" s="148">
        <f t="shared" si="4"/>
        <v>0</v>
      </c>
      <c r="BG147" s="148">
        <f t="shared" si="5"/>
        <v>0</v>
      </c>
      <c r="BH147" s="148">
        <f t="shared" si="6"/>
        <v>0</v>
      </c>
      <c r="BI147" s="148">
        <f t="shared" si="7"/>
        <v>0</v>
      </c>
      <c r="BJ147" s="13" t="s">
        <v>81</v>
      </c>
      <c r="BK147" s="148">
        <f t="shared" si="8"/>
        <v>0</v>
      </c>
      <c r="BL147" s="13" t="s">
        <v>191</v>
      </c>
      <c r="BM147" s="147" t="s">
        <v>201</v>
      </c>
    </row>
    <row r="148" spans="2:65" s="1" customFormat="1" ht="24.2" customHeight="1" x14ac:dyDescent="0.2">
      <c r="B148" s="135"/>
      <c r="C148" s="136" t="s">
        <v>184</v>
      </c>
      <c r="D148" s="136" t="s">
        <v>164</v>
      </c>
      <c r="E148" s="137" t="s">
        <v>384</v>
      </c>
      <c r="F148" s="138" t="s">
        <v>385</v>
      </c>
      <c r="G148" s="139" t="s">
        <v>167</v>
      </c>
      <c r="H148" s="140">
        <v>833.12</v>
      </c>
      <c r="I148" s="141"/>
      <c r="J148" s="141"/>
      <c r="K148" s="142"/>
      <c r="L148" s="25"/>
      <c r="M148" s="143" t="s">
        <v>1</v>
      </c>
      <c r="N148" s="144" t="s">
        <v>34</v>
      </c>
      <c r="O148" s="145">
        <v>0</v>
      </c>
      <c r="P148" s="145">
        <f t="shared" si="0"/>
        <v>0</v>
      </c>
      <c r="Q148" s="145">
        <v>0</v>
      </c>
      <c r="R148" s="145">
        <f t="shared" si="1"/>
        <v>0</v>
      </c>
      <c r="S148" s="145">
        <v>0</v>
      </c>
      <c r="T148" s="146">
        <f t="shared" si="2"/>
        <v>0</v>
      </c>
      <c r="AR148" s="147" t="s">
        <v>191</v>
      </c>
      <c r="AT148" s="147" t="s">
        <v>164</v>
      </c>
      <c r="AU148" s="147" t="s">
        <v>81</v>
      </c>
      <c r="AY148" s="13" t="s">
        <v>162</v>
      </c>
      <c r="BE148" s="148">
        <f t="shared" si="3"/>
        <v>0</v>
      </c>
      <c r="BF148" s="148">
        <f t="shared" si="4"/>
        <v>0</v>
      </c>
      <c r="BG148" s="148">
        <f t="shared" si="5"/>
        <v>0</v>
      </c>
      <c r="BH148" s="148">
        <f t="shared" si="6"/>
        <v>0</v>
      </c>
      <c r="BI148" s="148">
        <f t="shared" si="7"/>
        <v>0</v>
      </c>
      <c r="BJ148" s="13" t="s">
        <v>81</v>
      </c>
      <c r="BK148" s="148">
        <f t="shared" si="8"/>
        <v>0</v>
      </c>
      <c r="BL148" s="13" t="s">
        <v>191</v>
      </c>
      <c r="BM148" s="147" t="s">
        <v>204</v>
      </c>
    </row>
    <row r="149" spans="2:65" s="1" customFormat="1" ht="24.2" customHeight="1" x14ac:dyDescent="0.2">
      <c r="B149" s="135"/>
      <c r="C149" s="149" t="s">
        <v>205</v>
      </c>
      <c r="D149" s="149" t="s">
        <v>268</v>
      </c>
      <c r="E149" s="150" t="s">
        <v>386</v>
      </c>
      <c r="F149" s="151" t="s">
        <v>387</v>
      </c>
      <c r="G149" s="152" t="s">
        <v>167</v>
      </c>
      <c r="H149" s="153">
        <v>958.09</v>
      </c>
      <c r="I149" s="154"/>
      <c r="J149" s="154"/>
      <c r="K149" s="155"/>
      <c r="L149" s="156"/>
      <c r="M149" s="157" t="s">
        <v>1</v>
      </c>
      <c r="N149" s="158" t="s">
        <v>34</v>
      </c>
      <c r="O149" s="145">
        <v>0</v>
      </c>
      <c r="P149" s="145">
        <f t="shared" si="0"/>
        <v>0</v>
      </c>
      <c r="Q149" s="145">
        <v>0</v>
      </c>
      <c r="R149" s="145">
        <f t="shared" si="1"/>
        <v>0</v>
      </c>
      <c r="S149" s="145">
        <v>0</v>
      </c>
      <c r="T149" s="146">
        <f t="shared" si="2"/>
        <v>0</v>
      </c>
      <c r="AR149" s="147" t="s">
        <v>219</v>
      </c>
      <c r="AT149" s="147" t="s">
        <v>268</v>
      </c>
      <c r="AU149" s="147" t="s">
        <v>81</v>
      </c>
      <c r="AY149" s="13" t="s">
        <v>162</v>
      </c>
      <c r="BE149" s="148">
        <f t="shared" si="3"/>
        <v>0</v>
      </c>
      <c r="BF149" s="148">
        <f t="shared" si="4"/>
        <v>0</v>
      </c>
      <c r="BG149" s="148">
        <f t="shared" si="5"/>
        <v>0</v>
      </c>
      <c r="BH149" s="148">
        <f t="shared" si="6"/>
        <v>0</v>
      </c>
      <c r="BI149" s="148">
        <f t="shared" si="7"/>
        <v>0</v>
      </c>
      <c r="BJ149" s="13" t="s">
        <v>81</v>
      </c>
      <c r="BK149" s="148">
        <f t="shared" si="8"/>
        <v>0</v>
      </c>
      <c r="BL149" s="13" t="s">
        <v>191</v>
      </c>
      <c r="BM149" s="147" t="s">
        <v>208</v>
      </c>
    </row>
    <row r="150" spans="2:65" s="1" customFormat="1" ht="24.2" customHeight="1" x14ac:dyDescent="0.2">
      <c r="B150" s="135"/>
      <c r="C150" s="136" t="s">
        <v>188</v>
      </c>
      <c r="D150" s="136" t="s">
        <v>164</v>
      </c>
      <c r="E150" s="137" t="s">
        <v>388</v>
      </c>
      <c r="F150" s="138" t="s">
        <v>389</v>
      </c>
      <c r="G150" s="139" t="s">
        <v>167</v>
      </c>
      <c r="H150" s="140">
        <v>1666.24</v>
      </c>
      <c r="I150" s="141"/>
      <c r="J150" s="141"/>
      <c r="K150" s="142"/>
      <c r="L150" s="25"/>
      <c r="M150" s="143" t="s">
        <v>1</v>
      </c>
      <c r="N150" s="144" t="s">
        <v>34</v>
      </c>
      <c r="O150" s="145">
        <v>0</v>
      </c>
      <c r="P150" s="145">
        <f t="shared" si="0"/>
        <v>0</v>
      </c>
      <c r="Q150" s="145">
        <v>0</v>
      </c>
      <c r="R150" s="145">
        <f t="shared" si="1"/>
        <v>0</v>
      </c>
      <c r="S150" s="145">
        <v>0</v>
      </c>
      <c r="T150" s="146">
        <f t="shared" si="2"/>
        <v>0</v>
      </c>
      <c r="AR150" s="147" t="s">
        <v>191</v>
      </c>
      <c r="AT150" s="147" t="s">
        <v>164</v>
      </c>
      <c r="AU150" s="147" t="s">
        <v>81</v>
      </c>
      <c r="AY150" s="13" t="s">
        <v>162</v>
      </c>
      <c r="BE150" s="148">
        <f t="shared" si="3"/>
        <v>0</v>
      </c>
      <c r="BF150" s="148">
        <f t="shared" si="4"/>
        <v>0</v>
      </c>
      <c r="BG150" s="148">
        <f t="shared" si="5"/>
        <v>0</v>
      </c>
      <c r="BH150" s="148">
        <f t="shared" si="6"/>
        <v>0</v>
      </c>
      <c r="BI150" s="148">
        <f t="shared" si="7"/>
        <v>0</v>
      </c>
      <c r="BJ150" s="13" t="s">
        <v>81</v>
      </c>
      <c r="BK150" s="148">
        <f t="shared" si="8"/>
        <v>0</v>
      </c>
      <c r="BL150" s="13" t="s">
        <v>191</v>
      </c>
      <c r="BM150" s="147" t="s">
        <v>211</v>
      </c>
    </row>
    <row r="151" spans="2:65" s="1" customFormat="1" ht="24.2" customHeight="1" x14ac:dyDescent="0.2">
      <c r="B151" s="135"/>
      <c r="C151" s="149" t="s">
        <v>212</v>
      </c>
      <c r="D151" s="149" t="s">
        <v>268</v>
      </c>
      <c r="E151" s="150" t="s">
        <v>390</v>
      </c>
      <c r="F151" s="151" t="s">
        <v>391</v>
      </c>
      <c r="G151" s="152" t="s">
        <v>167</v>
      </c>
      <c r="H151" s="153">
        <v>1666.24</v>
      </c>
      <c r="I151" s="154"/>
      <c r="J151" s="154"/>
      <c r="K151" s="155"/>
      <c r="L151" s="156"/>
      <c r="M151" s="157" t="s">
        <v>1</v>
      </c>
      <c r="N151" s="158" t="s">
        <v>34</v>
      </c>
      <c r="O151" s="145">
        <v>0</v>
      </c>
      <c r="P151" s="145">
        <f t="shared" si="0"/>
        <v>0</v>
      </c>
      <c r="Q151" s="145">
        <v>0</v>
      </c>
      <c r="R151" s="145">
        <f t="shared" si="1"/>
        <v>0</v>
      </c>
      <c r="S151" s="145">
        <v>0</v>
      </c>
      <c r="T151" s="146">
        <f t="shared" si="2"/>
        <v>0</v>
      </c>
      <c r="AR151" s="147" t="s">
        <v>219</v>
      </c>
      <c r="AT151" s="147" t="s">
        <v>268</v>
      </c>
      <c r="AU151" s="147" t="s">
        <v>81</v>
      </c>
      <c r="AY151" s="13" t="s">
        <v>162</v>
      </c>
      <c r="BE151" s="148">
        <f t="shared" si="3"/>
        <v>0</v>
      </c>
      <c r="BF151" s="148">
        <f t="shared" si="4"/>
        <v>0</v>
      </c>
      <c r="BG151" s="148">
        <f t="shared" si="5"/>
        <v>0</v>
      </c>
      <c r="BH151" s="148">
        <f t="shared" si="6"/>
        <v>0</v>
      </c>
      <c r="BI151" s="148">
        <f t="shared" si="7"/>
        <v>0</v>
      </c>
      <c r="BJ151" s="13" t="s">
        <v>81</v>
      </c>
      <c r="BK151" s="148">
        <f t="shared" si="8"/>
        <v>0</v>
      </c>
      <c r="BL151" s="13" t="s">
        <v>191</v>
      </c>
      <c r="BM151" s="147" t="s">
        <v>215</v>
      </c>
    </row>
    <row r="152" spans="2:65" s="1" customFormat="1" ht="24.2" customHeight="1" x14ac:dyDescent="0.2">
      <c r="B152" s="135"/>
      <c r="C152" s="136" t="s">
        <v>191</v>
      </c>
      <c r="D152" s="136" t="s">
        <v>164</v>
      </c>
      <c r="E152" s="137" t="s">
        <v>392</v>
      </c>
      <c r="F152" s="138" t="s">
        <v>393</v>
      </c>
      <c r="G152" s="139" t="s">
        <v>167</v>
      </c>
      <c r="H152" s="140">
        <v>833.12</v>
      </c>
      <c r="I152" s="141"/>
      <c r="J152" s="141"/>
      <c r="K152" s="142"/>
      <c r="L152" s="25"/>
      <c r="M152" s="143" t="s">
        <v>1</v>
      </c>
      <c r="N152" s="144" t="s">
        <v>34</v>
      </c>
      <c r="O152" s="145">
        <v>0</v>
      </c>
      <c r="P152" s="145">
        <f t="shared" si="0"/>
        <v>0</v>
      </c>
      <c r="Q152" s="145">
        <v>0</v>
      </c>
      <c r="R152" s="145">
        <f t="shared" si="1"/>
        <v>0</v>
      </c>
      <c r="S152" s="145">
        <v>0</v>
      </c>
      <c r="T152" s="146">
        <f t="shared" si="2"/>
        <v>0</v>
      </c>
      <c r="AR152" s="147" t="s">
        <v>191</v>
      </c>
      <c r="AT152" s="147" t="s">
        <v>164</v>
      </c>
      <c r="AU152" s="147" t="s">
        <v>81</v>
      </c>
      <c r="AY152" s="13" t="s">
        <v>162</v>
      </c>
      <c r="BE152" s="148">
        <f t="shared" si="3"/>
        <v>0</v>
      </c>
      <c r="BF152" s="148">
        <f t="shared" si="4"/>
        <v>0</v>
      </c>
      <c r="BG152" s="148">
        <f t="shared" si="5"/>
        <v>0</v>
      </c>
      <c r="BH152" s="148">
        <f t="shared" si="6"/>
        <v>0</v>
      </c>
      <c r="BI152" s="148">
        <f t="shared" si="7"/>
        <v>0</v>
      </c>
      <c r="BJ152" s="13" t="s">
        <v>81</v>
      </c>
      <c r="BK152" s="148">
        <f t="shared" si="8"/>
        <v>0</v>
      </c>
      <c r="BL152" s="13" t="s">
        <v>191</v>
      </c>
      <c r="BM152" s="147" t="s">
        <v>219</v>
      </c>
    </row>
    <row r="153" spans="2:65" s="1" customFormat="1" ht="24.2" customHeight="1" x14ac:dyDescent="0.2">
      <c r="B153" s="135"/>
      <c r="C153" s="149" t="s">
        <v>221</v>
      </c>
      <c r="D153" s="149" t="s">
        <v>268</v>
      </c>
      <c r="E153" s="150" t="s">
        <v>394</v>
      </c>
      <c r="F153" s="151" t="s">
        <v>395</v>
      </c>
      <c r="G153" s="152" t="s">
        <v>167</v>
      </c>
      <c r="H153" s="153">
        <v>958.09</v>
      </c>
      <c r="I153" s="154"/>
      <c r="J153" s="154"/>
      <c r="K153" s="155"/>
      <c r="L153" s="156"/>
      <c r="M153" s="157" t="s">
        <v>1</v>
      </c>
      <c r="N153" s="158" t="s">
        <v>34</v>
      </c>
      <c r="O153" s="145">
        <v>0</v>
      </c>
      <c r="P153" s="145">
        <f t="shared" si="0"/>
        <v>0</v>
      </c>
      <c r="Q153" s="145">
        <v>0</v>
      </c>
      <c r="R153" s="145">
        <f t="shared" si="1"/>
        <v>0</v>
      </c>
      <c r="S153" s="145">
        <v>0</v>
      </c>
      <c r="T153" s="146">
        <f t="shared" si="2"/>
        <v>0</v>
      </c>
      <c r="AR153" s="147" t="s">
        <v>219</v>
      </c>
      <c r="AT153" s="147" t="s">
        <v>268</v>
      </c>
      <c r="AU153" s="147" t="s">
        <v>81</v>
      </c>
      <c r="AY153" s="13" t="s">
        <v>162</v>
      </c>
      <c r="BE153" s="148">
        <f t="shared" si="3"/>
        <v>0</v>
      </c>
      <c r="BF153" s="148">
        <f t="shared" si="4"/>
        <v>0</v>
      </c>
      <c r="BG153" s="148">
        <f t="shared" si="5"/>
        <v>0</v>
      </c>
      <c r="BH153" s="148">
        <f t="shared" si="6"/>
        <v>0</v>
      </c>
      <c r="BI153" s="148">
        <f t="shared" si="7"/>
        <v>0</v>
      </c>
      <c r="BJ153" s="13" t="s">
        <v>81</v>
      </c>
      <c r="BK153" s="148">
        <f t="shared" si="8"/>
        <v>0</v>
      </c>
      <c r="BL153" s="13" t="s">
        <v>191</v>
      </c>
      <c r="BM153" s="147" t="s">
        <v>224</v>
      </c>
    </row>
    <row r="154" spans="2:65" s="1" customFormat="1" ht="24.2" customHeight="1" x14ac:dyDescent="0.2">
      <c r="B154" s="135"/>
      <c r="C154" s="136" t="s">
        <v>195</v>
      </c>
      <c r="D154" s="136" t="s">
        <v>164</v>
      </c>
      <c r="E154" s="137" t="s">
        <v>330</v>
      </c>
      <c r="F154" s="138" t="s">
        <v>331</v>
      </c>
      <c r="G154" s="139" t="s">
        <v>301</v>
      </c>
      <c r="H154" s="140">
        <v>13.54</v>
      </c>
      <c r="I154" s="141"/>
      <c r="J154" s="141"/>
      <c r="K154" s="142"/>
      <c r="L154" s="25"/>
      <c r="M154" s="143" t="s">
        <v>1</v>
      </c>
      <c r="N154" s="144" t="s">
        <v>34</v>
      </c>
      <c r="O154" s="145">
        <v>0</v>
      </c>
      <c r="P154" s="145">
        <f t="shared" si="0"/>
        <v>0</v>
      </c>
      <c r="Q154" s="145">
        <v>0</v>
      </c>
      <c r="R154" s="145">
        <f t="shared" si="1"/>
        <v>0</v>
      </c>
      <c r="S154" s="145">
        <v>0</v>
      </c>
      <c r="T154" s="146">
        <f t="shared" si="2"/>
        <v>0</v>
      </c>
      <c r="AR154" s="147" t="s">
        <v>191</v>
      </c>
      <c r="AT154" s="147" t="s">
        <v>164</v>
      </c>
      <c r="AU154" s="147" t="s">
        <v>81</v>
      </c>
      <c r="AY154" s="13" t="s">
        <v>162</v>
      </c>
      <c r="BE154" s="148">
        <f t="shared" si="3"/>
        <v>0</v>
      </c>
      <c r="BF154" s="148">
        <f t="shared" si="4"/>
        <v>0</v>
      </c>
      <c r="BG154" s="148">
        <f t="shared" si="5"/>
        <v>0</v>
      </c>
      <c r="BH154" s="148">
        <f t="shared" si="6"/>
        <v>0</v>
      </c>
      <c r="BI154" s="148">
        <f t="shared" si="7"/>
        <v>0</v>
      </c>
      <c r="BJ154" s="13" t="s">
        <v>81</v>
      </c>
      <c r="BK154" s="148">
        <f t="shared" si="8"/>
        <v>0</v>
      </c>
      <c r="BL154" s="13" t="s">
        <v>191</v>
      </c>
      <c r="BM154" s="147" t="s">
        <v>227</v>
      </c>
    </row>
    <row r="155" spans="2:65" s="11" customFormat="1" ht="22.7" customHeight="1" x14ac:dyDescent="0.2">
      <c r="B155" s="124"/>
      <c r="D155" s="125" t="s">
        <v>67</v>
      </c>
      <c r="E155" s="133" t="s">
        <v>396</v>
      </c>
      <c r="F155" s="133" t="s">
        <v>397</v>
      </c>
      <c r="J155" s="134"/>
      <c r="L155" s="124"/>
      <c r="M155" s="128"/>
      <c r="P155" s="129">
        <f>SUM(P156:P178)</f>
        <v>0</v>
      </c>
      <c r="R155" s="129">
        <f>SUM(R156:R178)</f>
        <v>0</v>
      </c>
      <c r="T155" s="130">
        <f>SUM(T156:T178)</f>
        <v>0</v>
      </c>
      <c r="AR155" s="125" t="s">
        <v>81</v>
      </c>
      <c r="AT155" s="131" t="s">
        <v>67</v>
      </c>
      <c r="AU155" s="131" t="s">
        <v>75</v>
      </c>
      <c r="AY155" s="125" t="s">
        <v>162</v>
      </c>
      <c r="BK155" s="132">
        <f>SUM(BK156:BK178)</f>
        <v>0</v>
      </c>
    </row>
    <row r="156" spans="2:65" s="1" customFormat="1" ht="21.75" customHeight="1" x14ac:dyDescent="0.2">
      <c r="B156" s="135"/>
      <c r="C156" s="136" t="s">
        <v>228</v>
      </c>
      <c r="D156" s="136" t="s">
        <v>164</v>
      </c>
      <c r="E156" s="137" t="s">
        <v>398</v>
      </c>
      <c r="F156" s="138" t="s">
        <v>399</v>
      </c>
      <c r="G156" s="139" t="s">
        <v>167</v>
      </c>
      <c r="H156" s="140">
        <v>2640.76</v>
      </c>
      <c r="I156" s="141"/>
      <c r="J156" s="141"/>
      <c r="K156" s="142"/>
      <c r="L156" s="25"/>
      <c r="M156" s="143" t="s">
        <v>1</v>
      </c>
      <c r="N156" s="144" t="s">
        <v>34</v>
      </c>
      <c r="O156" s="145">
        <v>0</v>
      </c>
      <c r="P156" s="145">
        <f t="shared" ref="P156:P178" si="9">O156*H156</f>
        <v>0</v>
      </c>
      <c r="Q156" s="145">
        <v>0</v>
      </c>
      <c r="R156" s="145">
        <f t="shared" ref="R156:R178" si="10">Q156*H156</f>
        <v>0</v>
      </c>
      <c r="S156" s="145">
        <v>0</v>
      </c>
      <c r="T156" s="146">
        <f t="shared" ref="T156:T178" si="11">S156*H156</f>
        <v>0</v>
      </c>
      <c r="AR156" s="147" t="s">
        <v>191</v>
      </c>
      <c r="AT156" s="147" t="s">
        <v>164</v>
      </c>
      <c r="AU156" s="147" t="s">
        <v>81</v>
      </c>
      <c r="AY156" s="13" t="s">
        <v>162</v>
      </c>
      <c r="BE156" s="148">
        <f t="shared" ref="BE156:BE178" si="12">IF(N156="základná",J156,0)</f>
        <v>0</v>
      </c>
      <c r="BF156" s="148">
        <f t="shared" ref="BF156:BF178" si="13">IF(N156="znížená",J156,0)</f>
        <v>0</v>
      </c>
      <c r="BG156" s="148">
        <f t="shared" ref="BG156:BG178" si="14">IF(N156="zákl. prenesená",J156,0)</f>
        <v>0</v>
      </c>
      <c r="BH156" s="148">
        <f t="shared" ref="BH156:BH178" si="15">IF(N156="zníž. prenesená",J156,0)</f>
        <v>0</v>
      </c>
      <c r="BI156" s="148">
        <f t="shared" ref="BI156:BI178" si="16">IF(N156="nulová",J156,0)</f>
        <v>0</v>
      </c>
      <c r="BJ156" s="13" t="s">
        <v>81</v>
      </c>
      <c r="BK156" s="148">
        <f t="shared" ref="BK156:BK178" si="17">ROUND(I156*H156,2)</f>
        <v>0</v>
      </c>
      <c r="BL156" s="13" t="s">
        <v>191</v>
      </c>
      <c r="BM156" s="147" t="s">
        <v>231</v>
      </c>
    </row>
    <row r="157" spans="2:65" s="1" customFormat="1" ht="44.25" customHeight="1" x14ac:dyDescent="0.2">
      <c r="B157" s="135"/>
      <c r="C157" s="149" t="s">
        <v>7</v>
      </c>
      <c r="D157" s="149" t="s">
        <v>268</v>
      </c>
      <c r="E157" s="150" t="s">
        <v>400</v>
      </c>
      <c r="F157" s="151" t="s">
        <v>401</v>
      </c>
      <c r="G157" s="152" t="s">
        <v>167</v>
      </c>
      <c r="H157" s="153">
        <v>3036.87</v>
      </c>
      <c r="I157" s="154"/>
      <c r="J157" s="154"/>
      <c r="K157" s="155"/>
      <c r="L157" s="156"/>
      <c r="M157" s="157" t="s">
        <v>1</v>
      </c>
      <c r="N157" s="158" t="s">
        <v>34</v>
      </c>
      <c r="O157" s="145">
        <v>0</v>
      </c>
      <c r="P157" s="145">
        <f t="shared" si="9"/>
        <v>0</v>
      </c>
      <c r="Q157" s="145">
        <v>0</v>
      </c>
      <c r="R157" s="145">
        <f t="shared" si="10"/>
        <v>0</v>
      </c>
      <c r="S157" s="145">
        <v>0</v>
      </c>
      <c r="T157" s="146">
        <f t="shared" si="11"/>
        <v>0</v>
      </c>
      <c r="AR157" s="147" t="s">
        <v>219</v>
      </c>
      <c r="AT157" s="147" t="s">
        <v>268</v>
      </c>
      <c r="AU157" s="147" t="s">
        <v>81</v>
      </c>
      <c r="AY157" s="13" t="s">
        <v>162</v>
      </c>
      <c r="BE157" s="148">
        <f t="shared" si="12"/>
        <v>0</v>
      </c>
      <c r="BF157" s="148">
        <f t="shared" si="13"/>
        <v>0</v>
      </c>
      <c r="BG157" s="148">
        <f t="shared" si="14"/>
        <v>0</v>
      </c>
      <c r="BH157" s="148">
        <f t="shared" si="15"/>
        <v>0</v>
      </c>
      <c r="BI157" s="148">
        <f t="shared" si="16"/>
        <v>0</v>
      </c>
      <c r="BJ157" s="13" t="s">
        <v>81</v>
      </c>
      <c r="BK157" s="148">
        <f t="shared" si="17"/>
        <v>0</v>
      </c>
      <c r="BL157" s="13" t="s">
        <v>191</v>
      </c>
      <c r="BM157" s="147" t="s">
        <v>234</v>
      </c>
    </row>
    <row r="158" spans="2:65" s="1" customFormat="1" ht="37.700000000000003" customHeight="1" x14ac:dyDescent="0.2">
      <c r="B158" s="135"/>
      <c r="C158" s="136" t="s">
        <v>235</v>
      </c>
      <c r="D158" s="136" t="s">
        <v>164</v>
      </c>
      <c r="E158" s="137" t="s">
        <v>402</v>
      </c>
      <c r="F158" s="138" t="s">
        <v>403</v>
      </c>
      <c r="G158" s="139" t="s">
        <v>167</v>
      </c>
      <c r="H158" s="140">
        <v>1429.93</v>
      </c>
      <c r="I158" s="141"/>
      <c r="J158" s="141"/>
      <c r="K158" s="142"/>
      <c r="L158" s="25"/>
      <c r="M158" s="143" t="s">
        <v>1</v>
      </c>
      <c r="N158" s="144" t="s">
        <v>34</v>
      </c>
      <c r="O158" s="145">
        <v>0</v>
      </c>
      <c r="P158" s="145">
        <f t="shared" si="9"/>
        <v>0</v>
      </c>
      <c r="Q158" s="145">
        <v>0</v>
      </c>
      <c r="R158" s="145">
        <f t="shared" si="10"/>
        <v>0</v>
      </c>
      <c r="S158" s="145">
        <v>0</v>
      </c>
      <c r="T158" s="146">
        <f t="shared" si="11"/>
        <v>0</v>
      </c>
      <c r="AR158" s="147" t="s">
        <v>191</v>
      </c>
      <c r="AT158" s="147" t="s">
        <v>164</v>
      </c>
      <c r="AU158" s="147" t="s">
        <v>81</v>
      </c>
      <c r="AY158" s="13" t="s">
        <v>162</v>
      </c>
      <c r="BE158" s="148">
        <f t="shared" si="12"/>
        <v>0</v>
      </c>
      <c r="BF158" s="148">
        <f t="shared" si="13"/>
        <v>0</v>
      </c>
      <c r="BG158" s="148">
        <f t="shared" si="14"/>
        <v>0</v>
      </c>
      <c r="BH158" s="148">
        <f t="shared" si="15"/>
        <v>0</v>
      </c>
      <c r="BI158" s="148">
        <f t="shared" si="16"/>
        <v>0</v>
      </c>
      <c r="BJ158" s="13" t="s">
        <v>81</v>
      </c>
      <c r="BK158" s="148">
        <f t="shared" si="17"/>
        <v>0</v>
      </c>
      <c r="BL158" s="13" t="s">
        <v>191</v>
      </c>
      <c r="BM158" s="147" t="s">
        <v>238</v>
      </c>
    </row>
    <row r="159" spans="2:65" s="1" customFormat="1" ht="37.700000000000003" customHeight="1" x14ac:dyDescent="0.2">
      <c r="B159" s="135"/>
      <c r="C159" s="149" t="s">
        <v>201</v>
      </c>
      <c r="D159" s="149" t="s">
        <v>268</v>
      </c>
      <c r="E159" s="150" t="s">
        <v>404</v>
      </c>
      <c r="F159" s="151" t="s">
        <v>405</v>
      </c>
      <c r="G159" s="152" t="s">
        <v>167</v>
      </c>
      <c r="H159" s="153">
        <v>1429.93</v>
      </c>
      <c r="I159" s="154"/>
      <c r="J159" s="154"/>
      <c r="K159" s="155"/>
      <c r="L159" s="156"/>
      <c r="M159" s="157" t="s">
        <v>1</v>
      </c>
      <c r="N159" s="158" t="s">
        <v>34</v>
      </c>
      <c r="O159" s="145">
        <v>0</v>
      </c>
      <c r="P159" s="145">
        <f t="shared" si="9"/>
        <v>0</v>
      </c>
      <c r="Q159" s="145">
        <v>0</v>
      </c>
      <c r="R159" s="145">
        <f t="shared" si="10"/>
        <v>0</v>
      </c>
      <c r="S159" s="145">
        <v>0</v>
      </c>
      <c r="T159" s="146">
        <f t="shared" si="11"/>
        <v>0</v>
      </c>
      <c r="AR159" s="147" t="s">
        <v>219</v>
      </c>
      <c r="AT159" s="147" t="s">
        <v>268</v>
      </c>
      <c r="AU159" s="147" t="s">
        <v>81</v>
      </c>
      <c r="AY159" s="13" t="s">
        <v>162</v>
      </c>
      <c r="BE159" s="148">
        <f t="shared" si="12"/>
        <v>0</v>
      </c>
      <c r="BF159" s="148">
        <f t="shared" si="13"/>
        <v>0</v>
      </c>
      <c r="BG159" s="148">
        <f t="shared" si="14"/>
        <v>0</v>
      </c>
      <c r="BH159" s="148">
        <f t="shared" si="15"/>
        <v>0</v>
      </c>
      <c r="BI159" s="148">
        <f t="shared" si="16"/>
        <v>0</v>
      </c>
      <c r="BJ159" s="13" t="s">
        <v>81</v>
      </c>
      <c r="BK159" s="148">
        <f t="shared" si="17"/>
        <v>0</v>
      </c>
      <c r="BL159" s="13" t="s">
        <v>191</v>
      </c>
      <c r="BM159" s="147" t="s">
        <v>241</v>
      </c>
    </row>
    <row r="160" spans="2:65" s="1" customFormat="1" ht="24.2" customHeight="1" x14ac:dyDescent="0.2">
      <c r="B160" s="135"/>
      <c r="C160" s="149" t="s">
        <v>242</v>
      </c>
      <c r="D160" s="149" t="s">
        <v>268</v>
      </c>
      <c r="E160" s="150" t="s">
        <v>406</v>
      </c>
      <c r="F160" s="151" t="s">
        <v>407</v>
      </c>
      <c r="G160" s="152" t="s">
        <v>266</v>
      </c>
      <c r="H160" s="153">
        <v>1429.93</v>
      </c>
      <c r="I160" s="154"/>
      <c r="J160" s="154"/>
      <c r="K160" s="155"/>
      <c r="L160" s="156"/>
      <c r="M160" s="157" t="s">
        <v>1</v>
      </c>
      <c r="N160" s="158" t="s">
        <v>34</v>
      </c>
      <c r="O160" s="145">
        <v>0</v>
      </c>
      <c r="P160" s="145">
        <f t="shared" si="9"/>
        <v>0</v>
      </c>
      <c r="Q160" s="145">
        <v>0</v>
      </c>
      <c r="R160" s="145">
        <f t="shared" si="10"/>
        <v>0</v>
      </c>
      <c r="S160" s="145">
        <v>0</v>
      </c>
      <c r="T160" s="146">
        <f t="shared" si="11"/>
        <v>0</v>
      </c>
      <c r="AR160" s="147" t="s">
        <v>219</v>
      </c>
      <c r="AT160" s="147" t="s">
        <v>268</v>
      </c>
      <c r="AU160" s="147" t="s">
        <v>81</v>
      </c>
      <c r="AY160" s="13" t="s">
        <v>162</v>
      </c>
      <c r="BE160" s="148">
        <f t="shared" si="12"/>
        <v>0</v>
      </c>
      <c r="BF160" s="148">
        <f t="shared" si="13"/>
        <v>0</v>
      </c>
      <c r="BG160" s="148">
        <f t="shared" si="14"/>
        <v>0</v>
      </c>
      <c r="BH160" s="148">
        <f t="shared" si="15"/>
        <v>0</v>
      </c>
      <c r="BI160" s="148">
        <f t="shared" si="16"/>
        <v>0</v>
      </c>
      <c r="BJ160" s="13" t="s">
        <v>81</v>
      </c>
      <c r="BK160" s="148">
        <f t="shared" si="17"/>
        <v>0</v>
      </c>
      <c r="BL160" s="13" t="s">
        <v>191</v>
      </c>
      <c r="BM160" s="147" t="s">
        <v>245</v>
      </c>
    </row>
    <row r="161" spans="2:65" s="1" customFormat="1" ht="44.25" customHeight="1" x14ac:dyDescent="0.2">
      <c r="B161" s="135"/>
      <c r="C161" s="136" t="s">
        <v>204</v>
      </c>
      <c r="D161" s="136" t="s">
        <v>164</v>
      </c>
      <c r="E161" s="137" t="s">
        <v>408</v>
      </c>
      <c r="F161" s="138" t="s">
        <v>409</v>
      </c>
      <c r="G161" s="139" t="s">
        <v>167</v>
      </c>
      <c r="H161" s="140">
        <v>27.45</v>
      </c>
      <c r="I161" s="141"/>
      <c r="J161" s="141"/>
      <c r="K161" s="142"/>
      <c r="L161" s="25"/>
      <c r="M161" s="143" t="s">
        <v>1</v>
      </c>
      <c r="N161" s="144" t="s">
        <v>34</v>
      </c>
      <c r="O161" s="145">
        <v>0</v>
      </c>
      <c r="P161" s="145">
        <f t="shared" si="9"/>
        <v>0</v>
      </c>
      <c r="Q161" s="145">
        <v>0</v>
      </c>
      <c r="R161" s="145">
        <f t="shared" si="10"/>
        <v>0</v>
      </c>
      <c r="S161" s="145">
        <v>0</v>
      </c>
      <c r="T161" s="146">
        <f t="shared" si="11"/>
        <v>0</v>
      </c>
      <c r="AR161" s="147" t="s">
        <v>191</v>
      </c>
      <c r="AT161" s="147" t="s">
        <v>164</v>
      </c>
      <c r="AU161" s="147" t="s">
        <v>81</v>
      </c>
      <c r="AY161" s="13" t="s">
        <v>162</v>
      </c>
      <c r="BE161" s="148">
        <f t="shared" si="12"/>
        <v>0</v>
      </c>
      <c r="BF161" s="148">
        <f t="shared" si="13"/>
        <v>0</v>
      </c>
      <c r="BG161" s="148">
        <f t="shared" si="14"/>
        <v>0</v>
      </c>
      <c r="BH161" s="148">
        <f t="shared" si="15"/>
        <v>0</v>
      </c>
      <c r="BI161" s="148">
        <f t="shared" si="16"/>
        <v>0</v>
      </c>
      <c r="BJ161" s="13" t="s">
        <v>81</v>
      </c>
      <c r="BK161" s="148">
        <f t="shared" si="17"/>
        <v>0</v>
      </c>
      <c r="BL161" s="13" t="s">
        <v>191</v>
      </c>
      <c r="BM161" s="147" t="s">
        <v>248</v>
      </c>
    </row>
    <row r="162" spans="2:65" s="1" customFormat="1" ht="21.75" customHeight="1" x14ac:dyDescent="0.2">
      <c r="B162" s="135"/>
      <c r="C162" s="149" t="s">
        <v>249</v>
      </c>
      <c r="D162" s="149" t="s">
        <v>268</v>
      </c>
      <c r="E162" s="150" t="s">
        <v>410</v>
      </c>
      <c r="F162" s="151" t="s">
        <v>411</v>
      </c>
      <c r="G162" s="152" t="s">
        <v>313</v>
      </c>
      <c r="H162" s="153">
        <v>27.45</v>
      </c>
      <c r="I162" s="154"/>
      <c r="J162" s="154"/>
      <c r="K162" s="155"/>
      <c r="L162" s="156"/>
      <c r="M162" s="157" t="s">
        <v>1</v>
      </c>
      <c r="N162" s="158" t="s">
        <v>34</v>
      </c>
      <c r="O162" s="145">
        <v>0</v>
      </c>
      <c r="P162" s="145">
        <f t="shared" si="9"/>
        <v>0</v>
      </c>
      <c r="Q162" s="145">
        <v>0</v>
      </c>
      <c r="R162" s="145">
        <f t="shared" si="10"/>
        <v>0</v>
      </c>
      <c r="S162" s="145">
        <v>0</v>
      </c>
      <c r="T162" s="146">
        <f t="shared" si="11"/>
        <v>0</v>
      </c>
      <c r="AR162" s="147" t="s">
        <v>219</v>
      </c>
      <c r="AT162" s="147" t="s">
        <v>268</v>
      </c>
      <c r="AU162" s="147" t="s">
        <v>81</v>
      </c>
      <c r="AY162" s="13" t="s">
        <v>162</v>
      </c>
      <c r="BE162" s="148">
        <f t="shared" si="12"/>
        <v>0</v>
      </c>
      <c r="BF162" s="148">
        <f t="shared" si="13"/>
        <v>0</v>
      </c>
      <c r="BG162" s="148">
        <f t="shared" si="14"/>
        <v>0</v>
      </c>
      <c r="BH162" s="148">
        <f t="shared" si="15"/>
        <v>0</v>
      </c>
      <c r="BI162" s="148">
        <f t="shared" si="16"/>
        <v>0</v>
      </c>
      <c r="BJ162" s="13" t="s">
        <v>81</v>
      </c>
      <c r="BK162" s="148">
        <f t="shared" si="17"/>
        <v>0</v>
      </c>
      <c r="BL162" s="13" t="s">
        <v>191</v>
      </c>
      <c r="BM162" s="147" t="s">
        <v>252</v>
      </c>
    </row>
    <row r="163" spans="2:65" s="1" customFormat="1" ht="24.2" customHeight="1" x14ac:dyDescent="0.2">
      <c r="B163" s="135"/>
      <c r="C163" s="149" t="s">
        <v>208</v>
      </c>
      <c r="D163" s="149" t="s">
        <v>268</v>
      </c>
      <c r="E163" s="150" t="s">
        <v>412</v>
      </c>
      <c r="F163" s="151" t="s">
        <v>413</v>
      </c>
      <c r="G163" s="152" t="s">
        <v>167</v>
      </c>
      <c r="H163" s="153">
        <v>27.45</v>
      </c>
      <c r="I163" s="154"/>
      <c r="J163" s="154"/>
      <c r="K163" s="155"/>
      <c r="L163" s="156"/>
      <c r="M163" s="157" t="s">
        <v>1</v>
      </c>
      <c r="N163" s="158" t="s">
        <v>34</v>
      </c>
      <c r="O163" s="145">
        <v>0</v>
      </c>
      <c r="P163" s="145">
        <f t="shared" si="9"/>
        <v>0</v>
      </c>
      <c r="Q163" s="145">
        <v>0</v>
      </c>
      <c r="R163" s="145">
        <f t="shared" si="10"/>
        <v>0</v>
      </c>
      <c r="S163" s="145">
        <v>0</v>
      </c>
      <c r="T163" s="146">
        <f t="shared" si="11"/>
        <v>0</v>
      </c>
      <c r="AR163" s="147" t="s">
        <v>219</v>
      </c>
      <c r="AT163" s="147" t="s">
        <v>268</v>
      </c>
      <c r="AU163" s="147" t="s">
        <v>81</v>
      </c>
      <c r="AY163" s="13" t="s">
        <v>162</v>
      </c>
      <c r="BE163" s="148">
        <f t="shared" si="12"/>
        <v>0</v>
      </c>
      <c r="BF163" s="148">
        <f t="shared" si="13"/>
        <v>0</v>
      </c>
      <c r="BG163" s="148">
        <f t="shared" si="14"/>
        <v>0</v>
      </c>
      <c r="BH163" s="148">
        <f t="shared" si="15"/>
        <v>0</v>
      </c>
      <c r="BI163" s="148">
        <f t="shared" si="16"/>
        <v>0</v>
      </c>
      <c r="BJ163" s="13" t="s">
        <v>81</v>
      </c>
      <c r="BK163" s="148">
        <f t="shared" si="17"/>
        <v>0</v>
      </c>
      <c r="BL163" s="13" t="s">
        <v>191</v>
      </c>
      <c r="BM163" s="147" t="s">
        <v>255</v>
      </c>
    </row>
    <row r="164" spans="2:65" s="1" customFormat="1" ht="44.25" customHeight="1" x14ac:dyDescent="0.2">
      <c r="B164" s="135"/>
      <c r="C164" s="136" t="s">
        <v>256</v>
      </c>
      <c r="D164" s="136" t="s">
        <v>164</v>
      </c>
      <c r="E164" s="137" t="s">
        <v>414</v>
      </c>
      <c r="F164" s="138" t="s">
        <v>415</v>
      </c>
      <c r="G164" s="139" t="s">
        <v>167</v>
      </c>
      <c r="H164" s="140">
        <v>377.71</v>
      </c>
      <c r="I164" s="141"/>
      <c r="J164" s="141"/>
      <c r="K164" s="142"/>
      <c r="L164" s="25"/>
      <c r="M164" s="143" t="s">
        <v>1</v>
      </c>
      <c r="N164" s="144" t="s">
        <v>34</v>
      </c>
      <c r="O164" s="145">
        <v>0</v>
      </c>
      <c r="P164" s="145">
        <f t="shared" si="9"/>
        <v>0</v>
      </c>
      <c r="Q164" s="145">
        <v>0</v>
      </c>
      <c r="R164" s="145">
        <f t="shared" si="10"/>
        <v>0</v>
      </c>
      <c r="S164" s="145">
        <v>0</v>
      </c>
      <c r="T164" s="146">
        <f t="shared" si="11"/>
        <v>0</v>
      </c>
      <c r="AR164" s="147" t="s">
        <v>191</v>
      </c>
      <c r="AT164" s="147" t="s">
        <v>164</v>
      </c>
      <c r="AU164" s="147" t="s">
        <v>81</v>
      </c>
      <c r="AY164" s="13" t="s">
        <v>162</v>
      </c>
      <c r="BE164" s="148">
        <f t="shared" si="12"/>
        <v>0</v>
      </c>
      <c r="BF164" s="148">
        <f t="shared" si="13"/>
        <v>0</v>
      </c>
      <c r="BG164" s="148">
        <f t="shared" si="14"/>
        <v>0</v>
      </c>
      <c r="BH164" s="148">
        <f t="shared" si="15"/>
        <v>0</v>
      </c>
      <c r="BI164" s="148">
        <f t="shared" si="16"/>
        <v>0</v>
      </c>
      <c r="BJ164" s="13" t="s">
        <v>81</v>
      </c>
      <c r="BK164" s="148">
        <f t="shared" si="17"/>
        <v>0</v>
      </c>
      <c r="BL164" s="13" t="s">
        <v>191</v>
      </c>
      <c r="BM164" s="147" t="s">
        <v>259</v>
      </c>
    </row>
    <row r="165" spans="2:65" s="1" customFormat="1" ht="24.2" customHeight="1" x14ac:dyDescent="0.2">
      <c r="B165" s="135"/>
      <c r="C165" s="149" t="s">
        <v>211</v>
      </c>
      <c r="D165" s="149" t="s">
        <v>268</v>
      </c>
      <c r="E165" s="150" t="s">
        <v>416</v>
      </c>
      <c r="F165" s="151" t="s">
        <v>417</v>
      </c>
      <c r="G165" s="152" t="s">
        <v>167</v>
      </c>
      <c r="H165" s="153">
        <v>377.71</v>
      </c>
      <c r="I165" s="154"/>
      <c r="J165" s="154"/>
      <c r="K165" s="155"/>
      <c r="L165" s="156"/>
      <c r="M165" s="157" t="s">
        <v>1</v>
      </c>
      <c r="N165" s="158" t="s">
        <v>34</v>
      </c>
      <c r="O165" s="145">
        <v>0</v>
      </c>
      <c r="P165" s="145">
        <f t="shared" si="9"/>
        <v>0</v>
      </c>
      <c r="Q165" s="145">
        <v>0</v>
      </c>
      <c r="R165" s="145">
        <f t="shared" si="10"/>
        <v>0</v>
      </c>
      <c r="S165" s="145">
        <v>0</v>
      </c>
      <c r="T165" s="146">
        <f t="shared" si="11"/>
        <v>0</v>
      </c>
      <c r="AR165" s="147" t="s">
        <v>219</v>
      </c>
      <c r="AT165" s="147" t="s">
        <v>268</v>
      </c>
      <c r="AU165" s="147" t="s">
        <v>81</v>
      </c>
      <c r="AY165" s="13" t="s">
        <v>162</v>
      </c>
      <c r="BE165" s="148">
        <f t="shared" si="12"/>
        <v>0</v>
      </c>
      <c r="BF165" s="148">
        <f t="shared" si="13"/>
        <v>0</v>
      </c>
      <c r="BG165" s="148">
        <f t="shared" si="14"/>
        <v>0</v>
      </c>
      <c r="BH165" s="148">
        <f t="shared" si="15"/>
        <v>0</v>
      </c>
      <c r="BI165" s="148">
        <f t="shared" si="16"/>
        <v>0</v>
      </c>
      <c r="BJ165" s="13" t="s">
        <v>81</v>
      </c>
      <c r="BK165" s="148">
        <f t="shared" si="17"/>
        <v>0</v>
      </c>
      <c r="BL165" s="13" t="s">
        <v>191</v>
      </c>
      <c r="BM165" s="147" t="s">
        <v>262</v>
      </c>
    </row>
    <row r="166" spans="2:65" s="1" customFormat="1" ht="24.2" customHeight="1" x14ac:dyDescent="0.2">
      <c r="B166" s="135"/>
      <c r="C166" s="149" t="s">
        <v>263</v>
      </c>
      <c r="D166" s="149" t="s">
        <v>268</v>
      </c>
      <c r="E166" s="150" t="s">
        <v>418</v>
      </c>
      <c r="F166" s="151" t="s">
        <v>419</v>
      </c>
      <c r="G166" s="152" t="s">
        <v>266</v>
      </c>
      <c r="H166" s="153">
        <v>377.71</v>
      </c>
      <c r="I166" s="154"/>
      <c r="J166" s="154"/>
      <c r="K166" s="155"/>
      <c r="L166" s="156"/>
      <c r="M166" s="157" t="s">
        <v>1</v>
      </c>
      <c r="N166" s="158" t="s">
        <v>34</v>
      </c>
      <c r="O166" s="145">
        <v>0</v>
      </c>
      <c r="P166" s="145">
        <f t="shared" si="9"/>
        <v>0</v>
      </c>
      <c r="Q166" s="145">
        <v>0</v>
      </c>
      <c r="R166" s="145">
        <f t="shared" si="10"/>
        <v>0</v>
      </c>
      <c r="S166" s="145">
        <v>0</v>
      </c>
      <c r="T166" s="146">
        <f t="shared" si="11"/>
        <v>0</v>
      </c>
      <c r="AR166" s="147" t="s">
        <v>219</v>
      </c>
      <c r="AT166" s="147" t="s">
        <v>268</v>
      </c>
      <c r="AU166" s="147" t="s">
        <v>81</v>
      </c>
      <c r="AY166" s="13" t="s">
        <v>162</v>
      </c>
      <c r="BE166" s="148">
        <f t="shared" si="12"/>
        <v>0</v>
      </c>
      <c r="BF166" s="148">
        <f t="shared" si="13"/>
        <v>0</v>
      </c>
      <c r="BG166" s="148">
        <f t="shared" si="14"/>
        <v>0</v>
      </c>
      <c r="BH166" s="148">
        <f t="shared" si="15"/>
        <v>0</v>
      </c>
      <c r="BI166" s="148">
        <f t="shared" si="16"/>
        <v>0</v>
      </c>
      <c r="BJ166" s="13" t="s">
        <v>81</v>
      </c>
      <c r="BK166" s="148">
        <f t="shared" si="17"/>
        <v>0</v>
      </c>
      <c r="BL166" s="13" t="s">
        <v>191</v>
      </c>
      <c r="BM166" s="147" t="s">
        <v>267</v>
      </c>
    </row>
    <row r="167" spans="2:65" s="1" customFormat="1" ht="16.5" customHeight="1" x14ac:dyDescent="0.2">
      <c r="B167" s="135"/>
      <c r="C167" s="136" t="s">
        <v>215</v>
      </c>
      <c r="D167" s="136" t="s">
        <v>164</v>
      </c>
      <c r="E167" s="137" t="s">
        <v>420</v>
      </c>
      <c r="F167" s="138" t="s">
        <v>421</v>
      </c>
      <c r="G167" s="139" t="s">
        <v>218</v>
      </c>
      <c r="H167" s="140">
        <v>1257.6600000000001</v>
      </c>
      <c r="I167" s="141"/>
      <c r="J167" s="141"/>
      <c r="K167" s="142"/>
      <c r="L167" s="25"/>
      <c r="M167" s="143" t="s">
        <v>1</v>
      </c>
      <c r="N167" s="144" t="s">
        <v>34</v>
      </c>
      <c r="O167" s="145">
        <v>0</v>
      </c>
      <c r="P167" s="145">
        <f t="shared" si="9"/>
        <v>0</v>
      </c>
      <c r="Q167" s="145">
        <v>0</v>
      </c>
      <c r="R167" s="145">
        <f t="shared" si="10"/>
        <v>0</v>
      </c>
      <c r="S167" s="145">
        <v>0</v>
      </c>
      <c r="T167" s="146">
        <f t="shared" si="11"/>
        <v>0</v>
      </c>
      <c r="AR167" s="147" t="s">
        <v>191</v>
      </c>
      <c r="AT167" s="147" t="s">
        <v>164</v>
      </c>
      <c r="AU167" s="147" t="s">
        <v>81</v>
      </c>
      <c r="AY167" s="13" t="s">
        <v>162</v>
      </c>
      <c r="BE167" s="148">
        <f t="shared" si="12"/>
        <v>0</v>
      </c>
      <c r="BF167" s="148">
        <f t="shared" si="13"/>
        <v>0</v>
      </c>
      <c r="BG167" s="148">
        <f t="shared" si="14"/>
        <v>0</v>
      </c>
      <c r="BH167" s="148">
        <f t="shared" si="15"/>
        <v>0</v>
      </c>
      <c r="BI167" s="148">
        <f t="shared" si="16"/>
        <v>0</v>
      </c>
      <c r="BJ167" s="13" t="s">
        <v>81</v>
      </c>
      <c r="BK167" s="148">
        <f t="shared" si="17"/>
        <v>0</v>
      </c>
      <c r="BL167" s="13" t="s">
        <v>191</v>
      </c>
      <c r="BM167" s="147" t="s">
        <v>271</v>
      </c>
    </row>
    <row r="168" spans="2:65" s="1" customFormat="1" ht="37.700000000000003" customHeight="1" x14ac:dyDescent="0.2">
      <c r="B168" s="135"/>
      <c r="C168" s="149" t="s">
        <v>272</v>
      </c>
      <c r="D168" s="149" t="s">
        <v>268</v>
      </c>
      <c r="E168" s="150" t="s">
        <v>404</v>
      </c>
      <c r="F168" s="151" t="s">
        <v>405</v>
      </c>
      <c r="G168" s="152" t="s">
        <v>167</v>
      </c>
      <c r="H168" s="153">
        <v>251.53</v>
      </c>
      <c r="I168" s="154"/>
      <c r="J168" s="154"/>
      <c r="K168" s="155"/>
      <c r="L168" s="156"/>
      <c r="M168" s="157" t="s">
        <v>1</v>
      </c>
      <c r="N168" s="158" t="s">
        <v>34</v>
      </c>
      <c r="O168" s="145">
        <v>0</v>
      </c>
      <c r="P168" s="145">
        <f t="shared" si="9"/>
        <v>0</v>
      </c>
      <c r="Q168" s="145">
        <v>0</v>
      </c>
      <c r="R168" s="145">
        <f t="shared" si="10"/>
        <v>0</v>
      </c>
      <c r="S168" s="145">
        <v>0</v>
      </c>
      <c r="T168" s="146">
        <f t="shared" si="11"/>
        <v>0</v>
      </c>
      <c r="AR168" s="147" t="s">
        <v>219</v>
      </c>
      <c r="AT168" s="147" t="s">
        <v>268</v>
      </c>
      <c r="AU168" s="147" t="s">
        <v>81</v>
      </c>
      <c r="AY168" s="13" t="s">
        <v>162</v>
      </c>
      <c r="BE168" s="148">
        <f t="shared" si="12"/>
        <v>0</v>
      </c>
      <c r="BF168" s="148">
        <f t="shared" si="13"/>
        <v>0</v>
      </c>
      <c r="BG168" s="148">
        <f t="shared" si="14"/>
        <v>0</v>
      </c>
      <c r="BH168" s="148">
        <f t="shared" si="15"/>
        <v>0</v>
      </c>
      <c r="BI168" s="148">
        <f t="shared" si="16"/>
        <v>0</v>
      </c>
      <c r="BJ168" s="13" t="s">
        <v>81</v>
      </c>
      <c r="BK168" s="148">
        <f t="shared" si="17"/>
        <v>0</v>
      </c>
      <c r="BL168" s="13" t="s">
        <v>191</v>
      </c>
      <c r="BM168" s="147" t="s">
        <v>275</v>
      </c>
    </row>
    <row r="169" spans="2:65" s="1" customFormat="1" ht="21.75" customHeight="1" x14ac:dyDescent="0.2">
      <c r="B169" s="135"/>
      <c r="C169" s="136" t="s">
        <v>219</v>
      </c>
      <c r="D169" s="136" t="s">
        <v>164</v>
      </c>
      <c r="E169" s="137" t="s">
        <v>422</v>
      </c>
      <c r="F169" s="138" t="s">
        <v>423</v>
      </c>
      <c r="G169" s="139" t="s">
        <v>266</v>
      </c>
      <c r="H169" s="140">
        <v>46</v>
      </c>
      <c r="I169" s="141"/>
      <c r="J169" s="141"/>
      <c r="K169" s="142"/>
      <c r="L169" s="25"/>
      <c r="M169" s="143" t="s">
        <v>1</v>
      </c>
      <c r="N169" s="144" t="s">
        <v>34</v>
      </c>
      <c r="O169" s="145">
        <v>0</v>
      </c>
      <c r="P169" s="145">
        <f t="shared" si="9"/>
        <v>0</v>
      </c>
      <c r="Q169" s="145">
        <v>0</v>
      </c>
      <c r="R169" s="145">
        <f t="shared" si="10"/>
        <v>0</v>
      </c>
      <c r="S169" s="145">
        <v>0</v>
      </c>
      <c r="T169" s="146">
        <f t="shared" si="11"/>
        <v>0</v>
      </c>
      <c r="AR169" s="147" t="s">
        <v>191</v>
      </c>
      <c r="AT169" s="147" t="s">
        <v>164</v>
      </c>
      <c r="AU169" s="147" t="s">
        <v>81</v>
      </c>
      <c r="AY169" s="13" t="s">
        <v>162</v>
      </c>
      <c r="BE169" s="148">
        <f t="shared" si="12"/>
        <v>0</v>
      </c>
      <c r="BF169" s="148">
        <f t="shared" si="13"/>
        <v>0</v>
      </c>
      <c r="BG169" s="148">
        <f t="shared" si="14"/>
        <v>0</v>
      </c>
      <c r="BH169" s="148">
        <f t="shared" si="15"/>
        <v>0</v>
      </c>
      <c r="BI169" s="148">
        <f t="shared" si="16"/>
        <v>0</v>
      </c>
      <c r="BJ169" s="13" t="s">
        <v>81</v>
      </c>
      <c r="BK169" s="148">
        <f t="shared" si="17"/>
        <v>0</v>
      </c>
      <c r="BL169" s="13" t="s">
        <v>191</v>
      </c>
      <c r="BM169" s="147" t="s">
        <v>278</v>
      </c>
    </row>
    <row r="170" spans="2:65" s="1" customFormat="1" ht="24.2" customHeight="1" x14ac:dyDescent="0.2">
      <c r="B170" s="135"/>
      <c r="C170" s="149" t="s">
        <v>279</v>
      </c>
      <c r="D170" s="149" t="s">
        <v>268</v>
      </c>
      <c r="E170" s="150" t="s">
        <v>412</v>
      </c>
      <c r="F170" s="151" t="s">
        <v>413</v>
      </c>
      <c r="G170" s="152" t="s">
        <v>167</v>
      </c>
      <c r="H170" s="153">
        <v>46</v>
      </c>
      <c r="I170" s="154"/>
      <c r="J170" s="154"/>
      <c r="K170" s="155"/>
      <c r="L170" s="156"/>
      <c r="M170" s="157" t="s">
        <v>1</v>
      </c>
      <c r="N170" s="158" t="s">
        <v>34</v>
      </c>
      <c r="O170" s="145">
        <v>0</v>
      </c>
      <c r="P170" s="145">
        <f t="shared" si="9"/>
        <v>0</v>
      </c>
      <c r="Q170" s="145">
        <v>0</v>
      </c>
      <c r="R170" s="145">
        <f t="shared" si="10"/>
        <v>0</v>
      </c>
      <c r="S170" s="145">
        <v>0</v>
      </c>
      <c r="T170" s="146">
        <f t="shared" si="11"/>
        <v>0</v>
      </c>
      <c r="AR170" s="147" t="s">
        <v>219</v>
      </c>
      <c r="AT170" s="147" t="s">
        <v>268</v>
      </c>
      <c r="AU170" s="147" t="s">
        <v>81</v>
      </c>
      <c r="AY170" s="13" t="s">
        <v>162</v>
      </c>
      <c r="BE170" s="148">
        <f t="shared" si="12"/>
        <v>0</v>
      </c>
      <c r="BF170" s="148">
        <f t="shared" si="13"/>
        <v>0</v>
      </c>
      <c r="BG170" s="148">
        <f t="shared" si="14"/>
        <v>0</v>
      </c>
      <c r="BH170" s="148">
        <f t="shared" si="15"/>
        <v>0</v>
      </c>
      <c r="BI170" s="148">
        <f t="shared" si="16"/>
        <v>0</v>
      </c>
      <c r="BJ170" s="13" t="s">
        <v>81</v>
      </c>
      <c r="BK170" s="148">
        <f t="shared" si="17"/>
        <v>0</v>
      </c>
      <c r="BL170" s="13" t="s">
        <v>191</v>
      </c>
      <c r="BM170" s="147" t="s">
        <v>282</v>
      </c>
    </row>
    <row r="171" spans="2:65" s="1" customFormat="1" ht="24.2" customHeight="1" x14ac:dyDescent="0.2">
      <c r="B171" s="135"/>
      <c r="C171" s="149" t="s">
        <v>224</v>
      </c>
      <c r="D171" s="149" t="s">
        <v>268</v>
      </c>
      <c r="E171" s="150" t="s">
        <v>424</v>
      </c>
      <c r="F171" s="151" t="s">
        <v>425</v>
      </c>
      <c r="G171" s="152" t="s">
        <v>266</v>
      </c>
      <c r="H171" s="153">
        <v>46</v>
      </c>
      <c r="I171" s="154"/>
      <c r="J171" s="154"/>
      <c r="K171" s="155"/>
      <c r="L171" s="156"/>
      <c r="M171" s="157" t="s">
        <v>1</v>
      </c>
      <c r="N171" s="158" t="s">
        <v>34</v>
      </c>
      <c r="O171" s="145">
        <v>0</v>
      </c>
      <c r="P171" s="145">
        <f t="shared" si="9"/>
        <v>0</v>
      </c>
      <c r="Q171" s="145">
        <v>0</v>
      </c>
      <c r="R171" s="145">
        <f t="shared" si="10"/>
        <v>0</v>
      </c>
      <c r="S171" s="145">
        <v>0</v>
      </c>
      <c r="T171" s="146">
        <f t="shared" si="11"/>
        <v>0</v>
      </c>
      <c r="AR171" s="147" t="s">
        <v>219</v>
      </c>
      <c r="AT171" s="147" t="s">
        <v>268</v>
      </c>
      <c r="AU171" s="147" t="s">
        <v>81</v>
      </c>
      <c r="AY171" s="13" t="s">
        <v>162</v>
      </c>
      <c r="BE171" s="148">
        <f t="shared" si="12"/>
        <v>0</v>
      </c>
      <c r="BF171" s="148">
        <f t="shared" si="13"/>
        <v>0</v>
      </c>
      <c r="BG171" s="148">
        <f t="shared" si="14"/>
        <v>0</v>
      </c>
      <c r="BH171" s="148">
        <f t="shared" si="15"/>
        <v>0</v>
      </c>
      <c r="BI171" s="148">
        <f t="shared" si="16"/>
        <v>0</v>
      </c>
      <c r="BJ171" s="13" t="s">
        <v>81</v>
      </c>
      <c r="BK171" s="148">
        <f t="shared" si="17"/>
        <v>0</v>
      </c>
      <c r="BL171" s="13" t="s">
        <v>191</v>
      </c>
      <c r="BM171" s="147" t="s">
        <v>285</v>
      </c>
    </row>
    <row r="172" spans="2:65" s="1" customFormat="1" ht="16.5" customHeight="1" x14ac:dyDescent="0.2">
      <c r="B172" s="135"/>
      <c r="C172" s="149" t="s">
        <v>286</v>
      </c>
      <c r="D172" s="149" t="s">
        <v>268</v>
      </c>
      <c r="E172" s="150" t="s">
        <v>426</v>
      </c>
      <c r="F172" s="151" t="s">
        <v>427</v>
      </c>
      <c r="G172" s="152" t="s">
        <v>266</v>
      </c>
      <c r="H172" s="153">
        <v>46</v>
      </c>
      <c r="I172" s="154"/>
      <c r="J172" s="154"/>
      <c r="K172" s="155"/>
      <c r="L172" s="156"/>
      <c r="M172" s="157" t="s">
        <v>1</v>
      </c>
      <c r="N172" s="158" t="s">
        <v>34</v>
      </c>
      <c r="O172" s="145">
        <v>0</v>
      </c>
      <c r="P172" s="145">
        <f t="shared" si="9"/>
        <v>0</v>
      </c>
      <c r="Q172" s="145">
        <v>0</v>
      </c>
      <c r="R172" s="145">
        <f t="shared" si="10"/>
        <v>0</v>
      </c>
      <c r="S172" s="145">
        <v>0</v>
      </c>
      <c r="T172" s="146">
        <f t="shared" si="11"/>
        <v>0</v>
      </c>
      <c r="AR172" s="147" t="s">
        <v>219</v>
      </c>
      <c r="AT172" s="147" t="s">
        <v>268</v>
      </c>
      <c r="AU172" s="147" t="s">
        <v>81</v>
      </c>
      <c r="AY172" s="13" t="s">
        <v>162</v>
      </c>
      <c r="BE172" s="148">
        <f t="shared" si="12"/>
        <v>0</v>
      </c>
      <c r="BF172" s="148">
        <f t="shared" si="13"/>
        <v>0</v>
      </c>
      <c r="BG172" s="148">
        <f t="shared" si="14"/>
        <v>0</v>
      </c>
      <c r="BH172" s="148">
        <f t="shared" si="15"/>
        <v>0</v>
      </c>
      <c r="BI172" s="148">
        <f t="shared" si="16"/>
        <v>0</v>
      </c>
      <c r="BJ172" s="13" t="s">
        <v>81</v>
      </c>
      <c r="BK172" s="148">
        <f t="shared" si="17"/>
        <v>0</v>
      </c>
      <c r="BL172" s="13" t="s">
        <v>191</v>
      </c>
      <c r="BM172" s="147" t="s">
        <v>289</v>
      </c>
    </row>
    <row r="173" spans="2:65" s="1" customFormat="1" ht="24.2" customHeight="1" x14ac:dyDescent="0.2">
      <c r="B173" s="135"/>
      <c r="C173" s="136" t="s">
        <v>227</v>
      </c>
      <c r="D173" s="136" t="s">
        <v>164</v>
      </c>
      <c r="E173" s="137" t="s">
        <v>428</v>
      </c>
      <c r="F173" s="138" t="s">
        <v>429</v>
      </c>
      <c r="G173" s="139" t="s">
        <v>167</v>
      </c>
      <c r="H173" s="140">
        <v>3473.88</v>
      </c>
      <c r="I173" s="141"/>
      <c r="J173" s="141"/>
      <c r="K173" s="142"/>
      <c r="L173" s="25"/>
      <c r="M173" s="143" t="s">
        <v>1</v>
      </c>
      <c r="N173" s="144" t="s">
        <v>34</v>
      </c>
      <c r="O173" s="145">
        <v>0</v>
      </c>
      <c r="P173" s="145">
        <f t="shared" si="9"/>
        <v>0</v>
      </c>
      <c r="Q173" s="145">
        <v>0</v>
      </c>
      <c r="R173" s="145">
        <f t="shared" si="10"/>
        <v>0</v>
      </c>
      <c r="S173" s="145">
        <v>0</v>
      </c>
      <c r="T173" s="146">
        <f t="shared" si="11"/>
        <v>0</v>
      </c>
      <c r="AR173" s="147" t="s">
        <v>191</v>
      </c>
      <c r="AT173" s="147" t="s">
        <v>164</v>
      </c>
      <c r="AU173" s="147" t="s">
        <v>81</v>
      </c>
      <c r="AY173" s="13" t="s">
        <v>162</v>
      </c>
      <c r="BE173" s="148">
        <f t="shared" si="12"/>
        <v>0</v>
      </c>
      <c r="BF173" s="148">
        <f t="shared" si="13"/>
        <v>0</v>
      </c>
      <c r="BG173" s="148">
        <f t="shared" si="14"/>
        <v>0</v>
      </c>
      <c r="BH173" s="148">
        <f t="shared" si="15"/>
        <v>0</v>
      </c>
      <c r="BI173" s="148">
        <f t="shared" si="16"/>
        <v>0</v>
      </c>
      <c r="BJ173" s="13" t="s">
        <v>81</v>
      </c>
      <c r="BK173" s="148">
        <f t="shared" si="17"/>
        <v>0</v>
      </c>
      <c r="BL173" s="13" t="s">
        <v>191</v>
      </c>
      <c r="BM173" s="147" t="s">
        <v>292</v>
      </c>
    </row>
    <row r="174" spans="2:65" s="1" customFormat="1" ht="16.5" customHeight="1" x14ac:dyDescent="0.2">
      <c r="B174" s="135"/>
      <c r="C174" s="149" t="s">
        <v>293</v>
      </c>
      <c r="D174" s="149" t="s">
        <v>268</v>
      </c>
      <c r="E174" s="150" t="s">
        <v>430</v>
      </c>
      <c r="F174" s="151" t="s">
        <v>431</v>
      </c>
      <c r="G174" s="152" t="s">
        <v>167</v>
      </c>
      <c r="H174" s="153">
        <v>2078.79</v>
      </c>
      <c r="I174" s="154"/>
      <c r="J174" s="154"/>
      <c r="K174" s="155"/>
      <c r="L174" s="156"/>
      <c r="M174" s="157" t="s">
        <v>1</v>
      </c>
      <c r="N174" s="158" t="s">
        <v>34</v>
      </c>
      <c r="O174" s="145">
        <v>0</v>
      </c>
      <c r="P174" s="145">
        <f t="shared" si="9"/>
        <v>0</v>
      </c>
      <c r="Q174" s="145">
        <v>0</v>
      </c>
      <c r="R174" s="145">
        <f t="shared" si="10"/>
        <v>0</v>
      </c>
      <c r="S174" s="145">
        <v>0</v>
      </c>
      <c r="T174" s="146">
        <f t="shared" si="11"/>
        <v>0</v>
      </c>
      <c r="AR174" s="147" t="s">
        <v>219</v>
      </c>
      <c r="AT174" s="147" t="s">
        <v>268</v>
      </c>
      <c r="AU174" s="147" t="s">
        <v>81</v>
      </c>
      <c r="AY174" s="13" t="s">
        <v>162</v>
      </c>
      <c r="BE174" s="148">
        <f t="shared" si="12"/>
        <v>0</v>
      </c>
      <c r="BF174" s="148">
        <f t="shared" si="13"/>
        <v>0</v>
      </c>
      <c r="BG174" s="148">
        <f t="shared" si="14"/>
        <v>0</v>
      </c>
      <c r="BH174" s="148">
        <f t="shared" si="15"/>
        <v>0</v>
      </c>
      <c r="BI174" s="148">
        <f t="shared" si="16"/>
        <v>0</v>
      </c>
      <c r="BJ174" s="13" t="s">
        <v>81</v>
      </c>
      <c r="BK174" s="148">
        <f t="shared" si="17"/>
        <v>0</v>
      </c>
      <c r="BL174" s="13" t="s">
        <v>191</v>
      </c>
      <c r="BM174" s="147" t="s">
        <v>296</v>
      </c>
    </row>
    <row r="175" spans="2:65" s="1" customFormat="1" ht="16.5" customHeight="1" x14ac:dyDescent="0.2">
      <c r="B175" s="135"/>
      <c r="C175" s="149" t="s">
        <v>231</v>
      </c>
      <c r="D175" s="149" t="s">
        <v>268</v>
      </c>
      <c r="E175" s="150" t="s">
        <v>432</v>
      </c>
      <c r="F175" s="151" t="s">
        <v>433</v>
      </c>
      <c r="G175" s="152" t="s">
        <v>167</v>
      </c>
      <c r="H175" s="153">
        <v>1666.24</v>
      </c>
      <c r="I175" s="154"/>
      <c r="J175" s="154"/>
      <c r="K175" s="155"/>
      <c r="L175" s="156"/>
      <c r="M175" s="157" t="s">
        <v>1</v>
      </c>
      <c r="N175" s="158" t="s">
        <v>34</v>
      </c>
      <c r="O175" s="145">
        <v>0</v>
      </c>
      <c r="P175" s="145">
        <f t="shared" si="9"/>
        <v>0</v>
      </c>
      <c r="Q175" s="145">
        <v>0</v>
      </c>
      <c r="R175" s="145">
        <f t="shared" si="10"/>
        <v>0</v>
      </c>
      <c r="S175" s="145">
        <v>0</v>
      </c>
      <c r="T175" s="146">
        <f t="shared" si="11"/>
        <v>0</v>
      </c>
      <c r="AR175" s="147" t="s">
        <v>219</v>
      </c>
      <c r="AT175" s="147" t="s">
        <v>268</v>
      </c>
      <c r="AU175" s="147" t="s">
        <v>81</v>
      </c>
      <c r="AY175" s="13" t="s">
        <v>162</v>
      </c>
      <c r="BE175" s="148">
        <f t="shared" si="12"/>
        <v>0</v>
      </c>
      <c r="BF175" s="148">
        <f t="shared" si="13"/>
        <v>0</v>
      </c>
      <c r="BG175" s="148">
        <f t="shared" si="14"/>
        <v>0</v>
      </c>
      <c r="BH175" s="148">
        <f t="shared" si="15"/>
        <v>0</v>
      </c>
      <c r="BI175" s="148">
        <f t="shared" si="16"/>
        <v>0</v>
      </c>
      <c r="BJ175" s="13" t="s">
        <v>81</v>
      </c>
      <c r="BK175" s="148">
        <f t="shared" si="17"/>
        <v>0</v>
      </c>
      <c r="BL175" s="13" t="s">
        <v>191</v>
      </c>
      <c r="BM175" s="147" t="s">
        <v>302</v>
      </c>
    </row>
    <row r="176" spans="2:65" s="1" customFormat="1" ht="33" customHeight="1" x14ac:dyDescent="0.2">
      <c r="B176" s="135"/>
      <c r="C176" s="136" t="s">
        <v>307</v>
      </c>
      <c r="D176" s="136" t="s">
        <v>164</v>
      </c>
      <c r="E176" s="137" t="s">
        <v>434</v>
      </c>
      <c r="F176" s="138" t="s">
        <v>435</v>
      </c>
      <c r="G176" s="139" t="s">
        <v>218</v>
      </c>
      <c r="H176" s="140">
        <v>6.2</v>
      </c>
      <c r="I176" s="141"/>
      <c r="J176" s="141"/>
      <c r="K176" s="142"/>
      <c r="L176" s="25"/>
      <c r="M176" s="143" t="s">
        <v>1</v>
      </c>
      <c r="N176" s="144" t="s">
        <v>34</v>
      </c>
      <c r="O176" s="145">
        <v>0</v>
      </c>
      <c r="P176" s="145">
        <f t="shared" si="9"/>
        <v>0</v>
      </c>
      <c r="Q176" s="145">
        <v>0</v>
      </c>
      <c r="R176" s="145">
        <f t="shared" si="10"/>
        <v>0</v>
      </c>
      <c r="S176" s="145">
        <v>0</v>
      </c>
      <c r="T176" s="146">
        <f t="shared" si="11"/>
        <v>0</v>
      </c>
      <c r="AR176" s="147" t="s">
        <v>191</v>
      </c>
      <c r="AT176" s="147" t="s">
        <v>164</v>
      </c>
      <c r="AU176" s="147" t="s">
        <v>81</v>
      </c>
      <c r="AY176" s="13" t="s">
        <v>162</v>
      </c>
      <c r="BE176" s="148">
        <f t="shared" si="12"/>
        <v>0</v>
      </c>
      <c r="BF176" s="148">
        <f t="shared" si="13"/>
        <v>0</v>
      </c>
      <c r="BG176" s="148">
        <f t="shared" si="14"/>
        <v>0</v>
      </c>
      <c r="BH176" s="148">
        <f t="shared" si="15"/>
        <v>0</v>
      </c>
      <c r="BI176" s="148">
        <f t="shared" si="16"/>
        <v>0</v>
      </c>
      <c r="BJ176" s="13" t="s">
        <v>81</v>
      </c>
      <c r="BK176" s="148">
        <f t="shared" si="17"/>
        <v>0</v>
      </c>
      <c r="BL176" s="13" t="s">
        <v>191</v>
      </c>
      <c r="BM176" s="147" t="s">
        <v>310</v>
      </c>
    </row>
    <row r="177" spans="2:65" s="1" customFormat="1" ht="24.2" customHeight="1" x14ac:dyDescent="0.2">
      <c r="B177" s="135"/>
      <c r="C177" s="149" t="s">
        <v>234</v>
      </c>
      <c r="D177" s="149" t="s">
        <v>268</v>
      </c>
      <c r="E177" s="150" t="s">
        <v>436</v>
      </c>
      <c r="F177" s="151" t="s">
        <v>437</v>
      </c>
      <c r="G177" s="152" t="s">
        <v>167</v>
      </c>
      <c r="H177" s="153">
        <v>3.1</v>
      </c>
      <c r="I177" s="154"/>
      <c r="J177" s="154"/>
      <c r="K177" s="155"/>
      <c r="L177" s="156"/>
      <c r="M177" s="157" t="s">
        <v>1</v>
      </c>
      <c r="N177" s="158" t="s">
        <v>34</v>
      </c>
      <c r="O177" s="145">
        <v>0</v>
      </c>
      <c r="P177" s="145">
        <f t="shared" si="9"/>
        <v>0</v>
      </c>
      <c r="Q177" s="145">
        <v>0</v>
      </c>
      <c r="R177" s="145">
        <f t="shared" si="10"/>
        <v>0</v>
      </c>
      <c r="S177" s="145">
        <v>0</v>
      </c>
      <c r="T177" s="146">
        <f t="shared" si="11"/>
        <v>0</v>
      </c>
      <c r="AR177" s="147" t="s">
        <v>219</v>
      </c>
      <c r="AT177" s="147" t="s">
        <v>268</v>
      </c>
      <c r="AU177" s="147" t="s">
        <v>81</v>
      </c>
      <c r="AY177" s="13" t="s">
        <v>162</v>
      </c>
      <c r="BE177" s="148">
        <f t="shared" si="12"/>
        <v>0</v>
      </c>
      <c r="BF177" s="148">
        <f t="shared" si="13"/>
        <v>0</v>
      </c>
      <c r="BG177" s="148">
        <f t="shared" si="14"/>
        <v>0</v>
      </c>
      <c r="BH177" s="148">
        <f t="shared" si="15"/>
        <v>0</v>
      </c>
      <c r="BI177" s="148">
        <f t="shared" si="16"/>
        <v>0</v>
      </c>
      <c r="BJ177" s="13" t="s">
        <v>81</v>
      </c>
      <c r="BK177" s="148">
        <f t="shared" si="17"/>
        <v>0</v>
      </c>
      <c r="BL177" s="13" t="s">
        <v>191</v>
      </c>
      <c r="BM177" s="147" t="s">
        <v>314</v>
      </c>
    </row>
    <row r="178" spans="2:65" s="1" customFormat="1" ht="24.2" customHeight="1" x14ac:dyDescent="0.2">
      <c r="B178" s="135"/>
      <c r="C178" s="136" t="s">
        <v>315</v>
      </c>
      <c r="D178" s="136" t="s">
        <v>164</v>
      </c>
      <c r="E178" s="137" t="s">
        <v>438</v>
      </c>
      <c r="F178" s="138" t="s">
        <v>439</v>
      </c>
      <c r="G178" s="139" t="s">
        <v>301</v>
      </c>
      <c r="H178" s="140">
        <v>9.44</v>
      </c>
      <c r="I178" s="141"/>
      <c r="J178" s="141"/>
      <c r="K178" s="142"/>
      <c r="L178" s="25"/>
      <c r="M178" s="143" t="s">
        <v>1</v>
      </c>
      <c r="N178" s="144" t="s">
        <v>34</v>
      </c>
      <c r="O178" s="145">
        <v>0</v>
      </c>
      <c r="P178" s="145">
        <f t="shared" si="9"/>
        <v>0</v>
      </c>
      <c r="Q178" s="145">
        <v>0</v>
      </c>
      <c r="R178" s="145">
        <f t="shared" si="10"/>
        <v>0</v>
      </c>
      <c r="S178" s="145">
        <v>0</v>
      </c>
      <c r="T178" s="146">
        <f t="shared" si="11"/>
        <v>0</v>
      </c>
      <c r="AR178" s="147" t="s">
        <v>191</v>
      </c>
      <c r="AT178" s="147" t="s">
        <v>164</v>
      </c>
      <c r="AU178" s="147" t="s">
        <v>81</v>
      </c>
      <c r="AY178" s="13" t="s">
        <v>162</v>
      </c>
      <c r="BE178" s="148">
        <f t="shared" si="12"/>
        <v>0</v>
      </c>
      <c r="BF178" s="148">
        <f t="shared" si="13"/>
        <v>0</v>
      </c>
      <c r="BG178" s="148">
        <f t="shared" si="14"/>
        <v>0</v>
      </c>
      <c r="BH178" s="148">
        <f t="shared" si="15"/>
        <v>0</v>
      </c>
      <c r="BI178" s="148">
        <f t="shared" si="16"/>
        <v>0</v>
      </c>
      <c r="BJ178" s="13" t="s">
        <v>81</v>
      </c>
      <c r="BK178" s="148">
        <f t="shared" si="17"/>
        <v>0</v>
      </c>
      <c r="BL178" s="13" t="s">
        <v>191</v>
      </c>
      <c r="BM178" s="147" t="s">
        <v>318</v>
      </c>
    </row>
    <row r="179" spans="2:65" s="11" customFormat="1" ht="22.7" customHeight="1" x14ac:dyDescent="0.2">
      <c r="B179" s="124"/>
      <c r="D179" s="125" t="s">
        <v>67</v>
      </c>
      <c r="E179" s="133" t="s">
        <v>333</v>
      </c>
      <c r="F179" s="133" t="s">
        <v>334</v>
      </c>
      <c r="J179" s="134"/>
      <c r="L179" s="124"/>
      <c r="M179" s="128"/>
      <c r="P179" s="129">
        <f>SUM(P180:P186)</f>
        <v>0</v>
      </c>
      <c r="R179" s="129">
        <f>SUM(R180:R186)</f>
        <v>0</v>
      </c>
      <c r="T179" s="130">
        <f>SUM(T180:T186)</f>
        <v>0</v>
      </c>
      <c r="AR179" s="125" t="s">
        <v>81</v>
      </c>
      <c r="AT179" s="131" t="s">
        <v>67</v>
      </c>
      <c r="AU179" s="131" t="s">
        <v>75</v>
      </c>
      <c r="AY179" s="125" t="s">
        <v>162</v>
      </c>
      <c r="BK179" s="132">
        <f>SUM(BK180:BK186)</f>
        <v>0</v>
      </c>
    </row>
    <row r="180" spans="2:65" s="1" customFormat="1" ht="16.5" customHeight="1" x14ac:dyDescent="0.2">
      <c r="B180" s="135"/>
      <c r="C180" s="136" t="s">
        <v>238</v>
      </c>
      <c r="D180" s="136" t="s">
        <v>164</v>
      </c>
      <c r="E180" s="137" t="s">
        <v>440</v>
      </c>
      <c r="F180" s="138" t="s">
        <v>441</v>
      </c>
      <c r="G180" s="139" t="s">
        <v>167</v>
      </c>
      <c r="H180" s="140">
        <v>833.12</v>
      </c>
      <c r="I180" s="141"/>
      <c r="J180" s="141"/>
      <c r="K180" s="142"/>
      <c r="L180" s="25"/>
      <c r="M180" s="143" t="s">
        <v>1</v>
      </c>
      <c r="N180" s="144" t="s">
        <v>34</v>
      </c>
      <c r="O180" s="145">
        <v>0</v>
      </c>
      <c r="P180" s="145">
        <f t="shared" ref="P180:P186" si="18">O180*H180</f>
        <v>0</v>
      </c>
      <c r="Q180" s="145">
        <v>0</v>
      </c>
      <c r="R180" s="145">
        <f t="shared" ref="R180:R186" si="19">Q180*H180</f>
        <v>0</v>
      </c>
      <c r="S180" s="145">
        <v>0</v>
      </c>
      <c r="T180" s="146">
        <f t="shared" ref="T180:T186" si="20">S180*H180</f>
        <v>0</v>
      </c>
      <c r="AR180" s="147" t="s">
        <v>191</v>
      </c>
      <c r="AT180" s="147" t="s">
        <v>164</v>
      </c>
      <c r="AU180" s="147" t="s">
        <v>81</v>
      </c>
      <c r="AY180" s="13" t="s">
        <v>162</v>
      </c>
      <c r="BE180" s="148">
        <f t="shared" ref="BE180:BE186" si="21">IF(N180="základná",J180,0)</f>
        <v>0</v>
      </c>
      <c r="BF180" s="148">
        <f t="shared" ref="BF180:BF186" si="22">IF(N180="znížená",J180,0)</f>
        <v>0</v>
      </c>
      <c r="BG180" s="148">
        <f t="shared" ref="BG180:BG186" si="23">IF(N180="zákl. prenesená",J180,0)</f>
        <v>0</v>
      </c>
      <c r="BH180" s="148">
        <f t="shared" ref="BH180:BH186" si="24">IF(N180="zníž. prenesená",J180,0)</f>
        <v>0</v>
      </c>
      <c r="BI180" s="148">
        <f t="shared" ref="BI180:BI186" si="25">IF(N180="nulová",J180,0)</f>
        <v>0</v>
      </c>
      <c r="BJ180" s="13" t="s">
        <v>81</v>
      </c>
      <c r="BK180" s="148">
        <f t="shared" ref="BK180:BK186" si="26">ROUND(I180*H180,2)</f>
        <v>0</v>
      </c>
      <c r="BL180" s="13" t="s">
        <v>191</v>
      </c>
      <c r="BM180" s="147" t="s">
        <v>321</v>
      </c>
    </row>
    <row r="181" spans="2:65" s="1" customFormat="1" ht="37.700000000000003" customHeight="1" x14ac:dyDescent="0.2">
      <c r="B181" s="135"/>
      <c r="C181" s="149" t="s">
        <v>322</v>
      </c>
      <c r="D181" s="149" t="s">
        <v>268</v>
      </c>
      <c r="E181" s="150" t="s">
        <v>442</v>
      </c>
      <c r="F181" s="151" t="s">
        <v>443</v>
      </c>
      <c r="G181" s="152" t="s">
        <v>167</v>
      </c>
      <c r="H181" s="153">
        <v>849.78</v>
      </c>
      <c r="I181" s="154"/>
      <c r="J181" s="154"/>
      <c r="K181" s="155"/>
      <c r="L181" s="156"/>
      <c r="M181" s="157" t="s">
        <v>1</v>
      </c>
      <c r="N181" s="158" t="s">
        <v>34</v>
      </c>
      <c r="O181" s="145">
        <v>0</v>
      </c>
      <c r="P181" s="145">
        <f t="shared" si="18"/>
        <v>0</v>
      </c>
      <c r="Q181" s="145">
        <v>0</v>
      </c>
      <c r="R181" s="145">
        <f t="shared" si="19"/>
        <v>0</v>
      </c>
      <c r="S181" s="145">
        <v>0</v>
      </c>
      <c r="T181" s="146">
        <f t="shared" si="20"/>
        <v>0</v>
      </c>
      <c r="AR181" s="147" t="s">
        <v>219</v>
      </c>
      <c r="AT181" s="147" t="s">
        <v>268</v>
      </c>
      <c r="AU181" s="147" t="s">
        <v>81</v>
      </c>
      <c r="AY181" s="13" t="s">
        <v>162</v>
      </c>
      <c r="BE181" s="148">
        <f t="shared" si="21"/>
        <v>0</v>
      </c>
      <c r="BF181" s="148">
        <f t="shared" si="22"/>
        <v>0</v>
      </c>
      <c r="BG181" s="148">
        <f t="shared" si="23"/>
        <v>0</v>
      </c>
      <c r="BH181" s="148">
        <f t="shared" si="24"/>
        <v>0</v>
      </c>
      <c r="BI181" s="148">
        <f t="shared" si="25"/>
        <v>0</v>
      </c>
      <c r="BJ181" s="13" t="s">
        <v>81</v>
      </c>
      <c r="BK181" s="148">
        <f t="shared" si="26"/>
        <v>0</v>
      </c>
      <c r="BL181" s="13" t="s">
        <v>191</v>
      </c>
      <c r="BM181" s="147" t="s">
        <v>325</v>
      </c>
    </row>
    <row r="182" spans="2:65" s="1" customFormat="1" ht="37.700000000000003" customHeight="1" x14ac:dyDescent="0.2">
      <c r="B182" s="135"/>
      <c r="C182" s="136" t="s">
        <v>241</v>
      </c>
      <c r="D182" s="136" t="s">
        <v>164</v>
      </c>
      <c r="E182" s="137" t="s">
        <v>444</v>
      </c>
      <c r="F182" s="138" t="s">
        <v>445</v>
      </c>
      <c r="G182" s="139" t="s">
        <v>167</v>
      </c>
      <c r="H182" s="140">
        <v>377.71</v>
      </c>
      <c r="I182" s="141"/>
      <c r="J182" s="141"/>
      <c r="K182" s="142"/>
      <c r="L182" s="25"/>
      <c r="M182" s="143" t="s">
        <v>1</v>
      </c>
      <c r="N182" s="144" t="s">
        <v>34</v>
      </c>
      <c r="O182" s="145">
        <v>0</v>
      </c>
      <c r="P182" s="145">
        <f t="shared" si="18"/>
        <v>0</v>
      </c>
      <c r="Q182" s="145">
        <v>0</v>
      </c>
      <c r="R182" s="145">
        <f t="shared" si="19"/>
        <v>0</v>
      </c>
      <c r="S182" s="145">
        <v>0</v>
      </c>
      <c r="T182" s="146">
        <f t="shared" si="20"/>
        <v>0</v>
      </c>
      <c r="AR182" s="147" t="s">
        <v>191</v>
      </c>
      <c r="AT182" s="147" t="s">
        <v>164</v>
      </c>
      <c r="AU182" s="147" t="s">
        <v>81</v>
      </c>
      <c r="AY182" s="13" t="s">
        <v>162</v>
      </c>
      <c r="BE182" s="148">
        <f t="shared" si="21"/>
        <v>0</v>
      </c>
      <c r="BF182" s="148">
        <f t="shared" si="22"/>
        <v>0</v>
      </c>
      <c r="BG182" s="148">
        <f t="shared" si="23"/>
        <v>0</v>
      </c>
      <c r="BH182" s="148">
        <f t="shared" si="24"/>
        <v>0</v>
      </c>
      <c r="BI182" s="148">
        <f t="shared" si="25"/>
        <v>0</v>
      </c>
      <c r="BJ182" s="13" t="s">
        <v>81</v>
      </c>
      <c r="BK182" s="148">
        <f t="shared" si="26"/>
        <v>0</v>
      </c>
      <c r="BL182" s="13" t="s">
        <v>191</v>
      </c>
      <c r="BM182" s="147" t="s">
        <v>328</v>
      </c>
    </row>
    <row r="183" spans="2:65" s="1" customFormat="1" ht="37.700000000000003" customHeight="1" x14ac:dyDescent="0.2">
      <c r="B183" s="135"/>
      <c r="C183" s="149" t="s">
        <v>329</v>
      </c>
      <c r="D183" s="149" t="s">
        <v>268</v>
      </c>
      <c r="E183" s="150" t="s">
        <v>446</v>
      </c>
      <c r="F183" s="151" t="s">
        <v>447</v>
      </c>
      <c r="G183" s="152" t="s">
        <v>167</v>
      </c>
      <c r="H183" s="153">
        <v>385.26</v>
      </c>
      <c r="I183" s="154"/>
      <c r="J183" s="154"/>
      <c r="K183" s="155"/>
      <c r="L183" s="156"/>
      <c r="M183" s="157" t="s">
        <v>1</v>
      </c>
      <c r="N183" s="158" t="s">
        <v>34</v>
      </c>
      <c r="O183" s="145">
        <v>0</v>
      </c>
      <c r="P183" s="145">
        <f t="shared" si="18"/>
        <v>0</v>
      </c>
      <c r="Q183" s="145">
        <v>0</v>
      </c>
      <c r="R183" s="145">
        <f t="shared" si="19"/>
        <v>0</v>
      </c>
      <c r="S183" s="145">
        <v>0</v>
      </c>
      <c r="T183" s="146">
        <f t="shared" si="20"/>
        <v>0</v>
      </c>
      <c r="AR183" s="147" t="s">
        <v>219</v>
      </c>
      <c r="AT183" s="147" t="s">
        <v>268</v>
      </c>
      <c r="AU183" s="147" t="s">
        <v>81</v>
      </c>
      <c r="AY183" s="13" t="s">
        <v>162</v>
      </c>
      <c r="BE183" s="148">
        <f t="shared" si="21"/>
        <v>0</v>
      </c>
      <c r="BF183" s="148">
        <f t="shared" si="22"/>
        <v>0</v>
      </c>
      <c r="BG183" s="148">
        <f t="shared" si="23"/>
        <v>0</v>
      </c>
      <c r="BH183" s="148">
        <f t="shared" si="24"/>
        <v>0</v>
      </c>
      <c r="BI183" s="148">
        <f t="shared" si="25"/>
        <v>0</v>
      </c>
      <c r="BJ183" s="13" t="s">
        <v>81</v>
      </c>
      <c r="BK183" s="148">
        <f t="shared" si="26"/>
        <v>0</v>
      </c>
      <c r="BL183" s="13" t="s">
        <v>191</v>
      </c>
      <c r="BM183" s="147" t="s">
        <v>332</v>
      </c>
    </row>
    <row r="184" spans="2:65" s="1" customFormat="1" ht="44.25" customHeight="1" x14ac:dyDescent="0.2">
      <c r="B184" s="135"/>
      <c r="C184" s="136" t="s">
        <v>245</v>
      </c>
      <c r="D184" s="136" t="s">
        <v>164</v>
      </c>
      <c r="E184" s="137" t="s">
        <v>448</v>
      </c>
      <c r="F184" s="138" t="s">
        <v>449</v>
      </c>
      <c r="G184" s="139" t="s">
        <v>167</v>
      </c>
      <c r="H184" s="140">
        <v>1429.93</v>
      </c>
      <c r="I184" s="141"/>
      <c r="J184" s="141"/>
      <c r="K184" s="142"/>
      <c r="L184" s="25"/>
      <c r="M184" s="143" t="s">
        <v>1</v>
      </c>
      <c r="N184" s="144" t="s">
        <v>34</v>
      </c>
      <c r="O184" s="145">
        <v>0</v>
      </c>
      <c r="P184" s="145">
        <f t="shared" si="18"/>
        <v>0</v>
      </c>
      <c r="Q184" s="145">
        <v>0</v>
      </c>
      <c r="R184" s="145">
        <f t="shared" si="19"/>
        <v>0</v>
      </c>
      <c r="S184" s="145">
        <v>0</v>
      </c>
      <c r="T184" s="146">
        <f t="shared" si="20"/>
        <v>0</v>
      </c>
      <c r="AR184" s="147" t="s">
        <v>191</v>
      </c>
      <c r="AT184" s="147" t="s">
        <v>164</v>
      </c>
      <c r="AU184" s="147" t="s">
        <v>81</v>
      </c>
      <c r="AY184" s="13" t="s">
        <v>162</v>
      </c>
      <c r="BE184" s="148">
        <f t="shared" si="21"/>
        <v>0</v>
      </c>
      <c r="BF184" s="148">
        <f t="shared" si="22"/>
        <v>0</v>
      </c>
      <c r="BG184" s="148">
        <f t="shared" si="23"/>
        <v>0</v>
      </c>
      <c r="BH184" s="148">
        <f t="shared" si="24"/>
        <v>0</v>
      </c>
      <c r="BI184" s="148">
        <f t="shared" si="25"/>
        <v>0</v>
      </c>
      <c r="BJ184" s="13" t="s">
        <v>81</v>
      </c>
      <c r="BK184" s="148">
        <f t="shared" si="26"/>
        <v>0</v>
      </c>
      <c r="BL184" s="13" t="s">
        <v>191</v>
      </c>
      <c r="BM184" s="147" t="s">
        <v>337</v>
      </c>
    </row>
    <row r="185" spans="2:65" s="1" customFormat="1" ht="44.25" customHeight="1" x14ac:dyDescent="0.2">
      <c r="B185" s="135"/>
      <c r="C185" s="149" t="s">
        <v>338</v>
      </c>
      <c r="D185" s="149" t="s">
        <v>268</v>
      </c>
      <c r="E185" s="150" t="s">
        <v>450</v>
      </c>
      <c r="F185" s="151" t="s">
        <v>451</v>
      </c>
      <c r="G185" s="152" t="s">
        <v>167</v>
      </c>
      <c r="H185" s="153">
        <v>2917.06</v>
      </c>
      <c r="I185" s="154"/>
      <c r="J185" s="154"/>
      <c r="K185" s="155"/>
      <c r="L185" s="156"/>
      <c r="M185" s="157" t="s">
        <v>1</v>
      </c>
      <c r="N185" s="158" t="s">
        <v>34</v>
      </c>
      <c r="O185" s="145">
        <v>0</v>
      </c>
      <c r="P185" s="145">
        <f t="shared" si="18"/>
        <v>0</v>
      </c>
      <c r="Q185" s="145">
        <v>0</v>
      </c>
      <c r="R185" s="145">
        <f t="shared" si="19"/>
        <v>0</v>
      </c>
      <c r="S185" s="145">
        <v>0</v>
      </c>
      <c r="T185" s="146">
        <f t="shared" si="20"/>
        <v>0</v>
      </c>
      <c r="AR185" s="147" t="s">
        <v>219</v>
      </c>
      <c r="AT185" s="147" t="s">
        <v>268</v>
      </c>
      <c r="AU185" s="147" t="s">
        <v>81</v>
      </c>
      <c r="AY185" s="13" t="s">
        <v>162</v>
      </c>
      <c r="BE185" s="148">
        <f t="shared" si="21"/>
        <v>0</v>
      </c>
      <c r="BF185" s="148">
        <f t="shared" si="22"/>
        <v>0</v>
      </c>
      <c r="BG185" s="148">
        <f t="shared" si="23"/>
        <v>0</v>
      </c>
      <c r="BH185" s="148">
        <f t="shared" si="24"/>
        <v>0</v>
      </c>
      <c r="BI185" s="148">
        <f t="shared" si="25"/>
        <v>0</v>
      </c>
      <c r="BJ185" s="13" t="s">
        <v>81</v>
      </c>
      <c r="BK185" s="148">
        <f t="shared" si="26"/>
        <v>0</v>
      </c>
      <c r="BL185" s="13" t="s">
        <v>191</v>
      </c>
      <c r="BM185" s="147" t="s">
        <v>342</v>
      </c>
    </row>
    <row r="186" spans="2:65" s="1" customFormat="1" ht="24.2" customHeight="1" x14ac:dyDescent="0.2">
      <c r="B186" s="135"/>
      <c r="C186" s="136" t="s">
        <v>248</v>
      </c>
      <c r="D186" s="136" t="s">
        <v>164</v>
      </c>
      <c r="E186" s="137" t="s">
        <v>343</v>
      </c>
      <c r="F186" s="138" t="s">
        <v>344</v>
      </c>
      <c r="G186" s="139" t="s">
        <v>301</v>
      </c>
      <c r="H186" s="140">
        <v>7.13</v>
      </c>
      <c r="I186" s="141"/>
      <c r="J186" s="141"/>
      <c r="K186" s="142"/>
      <c r="L186" s="25"/>
      <c r="M186" s="163" t="s">
        <v>1</v>
      </c>
      <c r="N186" s="164" t="s">
        <v>34</v>
      </c>
      <c r="O186" s="161">
        <v>0</v>
      </c>
      <c r="P186" s="161">
        <f t="shared" si="18"/>
        <v>0</v>
      </c>
      <c r="Q186" s="161">
        <v>0</v>
      </c>
      <c r="R186" s="161">
        <f t="shared" si="19"/>
        <v>0</v>
      </c>
      <c r="S186" s="161">
        <v>0</v>
      </c>
      <c r="T186" s="162">
        <f t="shared" si="20"/>
        <v>0</v>
      </c>
      <c r="AR186" s="147" t="s">
        <v>191</v>
      </c>
      <c r="AT186" s="147" t="s">
        <v>164</v>
      </c>
      <c r="AU186" s="147" t="s">
        <v>81</v>
      </c>
      <c r="AY186" s="13" t="s">
        <v>162</v>
      </c>
      <c r="BE186" s="148">
        <f t="shared" si="21"/>
        <v>0</v>
      </c>
      <c r="BF186" s="148">
        <f t="shared" si="22"/>
        <v>0</v>
      </c>
      <c r="BG186" s="148">
        <f t="shared" si="23"/>
        <v>0</v>
      </c>
      <c r="BH186" s="148">
        <f t="shared" si="24"/>
        <v>0</v>
      </c>
      <c r="BI186" s="148">
        <f t="shared" si="25"/>
        <v>0</v>
      </c>
      <c r="BJ186" s="13" t="s">
        <v>81</v>
      </c>
      <c r="BK186" s="148">
        <f t="shared" si="26"/>
        <v>0</v>
      </c>
      <c r="BL186" s="13" t="s">
        <v>191</v>
      </c>
      <c r="BM186" s="147" t="s">
        <v>345</v>
      </c>
    </row>
    <row r="187" spans="2:65" s="1" customFormat="1" ht="6.95" customHeight="1" x14ac:dyDescent="0.2">
      <c r="B187" s="40"/>
      <c r="C187" s="41"/>
      <c r="D187" s="41"/>
      <c r="E187" s="41"/>
      <c r="F187" s="41"/>
      <c r="G187" s="41"/>
      <c r="H187" s="41"/>
      <c r="I187" s="41"/>
      <c r="J187" s="41"/>
      <c r="K187" s="41"/>
      <c r="L187" s="25"/>
    </row>
  </sheetData>
  <autoFilter ref="C128:K186"/>
  <mergeCells count="12">
    <mergeCell ref="E121:H121"/>
    <mergeCell ref="L2:V2"/>
    <mergeCell ref="E85:H85"/>
    <mergeCell ref="E87:H87"/>
    <mergeCell ref="E89:H89"/>
    <mergeCell ref="E117:H117"/>
    <mergeCell ref="E119:H11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238"/>
  <sheetViews>
    <sheetView showGridLines="0" workbookViewId="0"/>
  </sheetViews>
  <sheetFormatPr defaultColWidth="12" defaultRowHeight="11.25" x14ac:dyDescent="0.2"/>
  <cols>
    <col min="1" max="1" width="8.1640625" customWidth="1"/>
    <col min="2" max="2" width="1.1640625" customWidth="1"/>
    <col min="3" max="4" width="4.1640625" customWidth="1"/>
    <col min="5" max="5" width="17.1640625" customWidth="1"/>
    <col min="6" max="6" width="50.6640625" customWidth="1"/>
    <col min="7" max="7" width="7.5" customWidth="1"/>
    <col min="8" max="8" width="14" customWidth="1"/>
    <col min="9" max="9" width="15.6640625" customWidth="1"/>
    <col min="10" max="10" width="22.1640625" customWidth="1"/>
    <col min="11" max="11" width="22.1640625" hidden="1" customWidth="1"/>
    <col min="12" max="12" width="9.1640625" customWidth="1"/>
    <col min="13" max="13" width="10.6640625" hidden="1" customWidth="1"/>
    <col min="14" max="14" width="9.1640625" hidden="1"/>
    <col min="15" max="20" width="14.1640625" hidden="1" customWidth="1"/>
    <col min="21" max="21" width="16.1640625" hidden="1" customWidth="1"/>
    <col min="22" max="22" width="12.1640625" customWidth="1"/>
    <col min="23" max="23" width="16.1640625" customWidth="1"/>
    <col min="24" max="24" width="12.1640625" customWidth="1"/>
    <col min="25" max="25" width="15" customWidth="1"/>
    <col min="26" max="26" width="11" customWidth="1"/>
    <col min="27" max="27" width="15" customWidth="1"/>
    <col min="28" max="28" width="16.1640625" customWidth="1"/>
    <col min="29" max="29" width="11" customWidth="1"/>
    <col min="30" max="30" width="15" customWidth="1"/>
    <col min="31" max="31" width="16.1640625" customWidth="1"/>
    <col min="44" max="65" width="9.1640625" hidden="1"/>
  </cols>
  <sheetData>
    <row r="2" spans="2:46" ht="36.950000000000003" customHeight="1" x14ac:dyDescent="0.2">
      <c r="L2" s="183" t="s">
        <v>5</v>
      </c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13" t="s">
        <v>88</v>
      </c>
    </row>
    <row r="3" spans="2:46" ht="6.95" hidden="1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68</v>
      </c>
    </row>
    <row r="4" spans="2:46" ht="24.95" hidden="1" customHeight="1" x14ac:dyDescent="0.2">
      <c r="B4" s="16"/>
      <c r="D4" s="17" t="s">
        <v>129</v>
      </c>
      <c r="L4" s="16"/>
      <c r="M4" s="89" t="s">
        <v>9</v>
      </c>
      <c r="AT4" s="13" t="s">
        <v>3</v>
      </c>
    </row>
    <row r="5" spans="2:46" ht="6.95" hidden="1" customHeight="1" x14ac:dyDescent="0.2">
      <c r="B5" s="16"/>
      <c r="L5" s="16"/>
    </row>
    <row r="6" spans="2:46" ht="12" hidden="1" customHeight="1" x14ac:dyDescent="0.2">
      <c r="B6" s="16"/>
      <c r="D6" s="22" t="s">
        <v>13</v>
      </c>
      <c r="L6" s="16"/>
    </row>
    <row r="7" spans="2:46" ht="16.5" hidden="1" customHeight="1" x14ac:dyDescent="0.2">
      <c r="B7" s="16"/>
      <c r="E7" s="210" t="str">
        <f>'Rekapitulácia stavby'!K6</f>
        <v>Bratislava III. OR PZ rekonštrukcia objektu_AKTUALNY</v>
      </c>
      <c r="F7" s="211"/>
      <c r="G7" s="211"/>
      <c r="H7" s="211"/>
      <c r="L7" s="16"/>
    </row>
    <row r="8" spans="2:46" ht="12" hidden="1" customHeight="1" x14ac:dyDescent="0.2">
      <c r="B8" s="16"/>
      <c r="D8" s="22" t="s">
        <v>130</v>
      </c>
      <c r="L8" s="16"/>
    </row>
    <row r="9" spans="2:46" s="1" customFormat="1" ht="23.25" hidden="1" customHeight="1" x14ac:dyDescent="0.2">
      <c r="B9" s="25"/>
      <c r="E9" s="210" t="s">
        <v>131</v>
      </c>
      <c r="F9" s="209"/>
      <c r="G9" s="209"/>
      <c r="H9" s="209"/>
      <c r="L9" s="25"/>
    </row>
    <row r="10" spans="2:46" s="1" customFormat="1" ht="12" hidden="1" customHeight="1" x14ac:dyDescent="0.2">
      <c r="B10" s="25"/>
      <c r="D10" s="22" t="s">
        <v>132</v>
      </c>
      <c r="L10" s="25"/>
    </row>
    <row r="11" spans="2:46" s="1" customFormat="1" ht="30" hidden="1" customHeight="1" x14ac:dyDescent="0.2">
      <c r="B11" s="25"/>
      <c r="E11" s="196" t="s">
        <v>452</v>
      </c>
      <c r="F11" s="209"/>
      <c r="G11" s="209"/>
      <c r="H11" s="209"/>
      <c r="L11" s="25"/>
    </row>
    <row r="12" spans="2:46" s="1" customFormat="1" hidden="1" x14ac:dyDescent="0.2">
      <c r="B12" s="25"/>
      <c r="L12" s="25"/>
    </row>
    <row r="13" spans="2:46" s="1" customFormat="1" ht="12" hidden="1" customHeight="1" x14ac:dyDescent="0.2">
      <c r="B13" s="25"/>
      <c r="D13" s="22" t="s">
        <v>15</v>
      </c>
      <c r="F13" s="20" t="s">
        <v>1</v>
      </c>
      <c r="I13" s="22" t="s">
        <v>16</v>
      </c>
      <c r="J13" s="20" t="s">
        <v>1</v>
      </c>
      <c r="L13" s="25"/>
    </row>
    <row r="14" spans="2:46" s="1" customFormat="1" ht="12" hidden="1" customHeight="1" x14ac:dyDescent="0.2">
      <c r="B14" s="25"/>
      <c r="D14" s="22" t="s">
        <v>17</v>
      </c>
      <c r="F14" s="20" t="s">
        <v>18</v>
      </c>
      <c r="I14" s="22" t="s">
        <v>19</v>
      </c>
      <c r="J14" s="48">
        <f>'Rekapitulácia stavby'!AN8</f>
        <v>45267</v>
      </c>
      <c r="L14" s="25"/>
    </row>
    <row r="15" spans="2:46" s="1" customFormat="1" ht="10.7" hidden="1" customHeight="1" x14ac:dyDescent="0.2">
      <c r="B15" s="25"/>
      <c r="L15" s="25"/>
    </row>
    <row r="16" spans="2:46" s="1" customFormat="1" ht="12" hidden="1" customHeight="1" x14ac:dyDescent="0.2">
      <c r="B16" s="25"/>
      <c r="D16" s="22" t="s">
        <v>20</v>
      </c>
      <c r="I16" s="22" t="s">
        <v>21</v>
      </c>
      <c r="J16" s="20" t="str">
        <f>IF('Rekapitulácia stavby'!AN10="","",'Rekapitulácia stavby'!AN10)</f>
        <v/>
      </c>
      <c r="L16" s="25"/>
    </row>
    <row r="17" spans="2:12" s="1" customFormat="1" ht="18" hidden="1" customHeight="1" x14ac:dyDescent="0.2">
      <c r="B17" s="25"/>
      <c r="E17" s="20" t="str">
        <f>IF('Rekapitulácia stavby'!E11="","",'Rekapitulácia stavby'!E11)</f>
        <v xml:space="preserve"> </v>
      </c>
      <c r="I17" s="22" t="s">
        <v>22</v>
      </c>
      <c r="J17" s="20" t="str">
        <f>IF('Rekapitulácia stavby'!AN11="","",'Rekapitulácia stavby'!AN11)</f>
        <v/>
      </c>
      <c r="L17" s="25"/>
    </row>
    <row r="18" spans="2:12" s="1" customFormat="1" ht="6.95" hidden="1" customHeight="1" x14ac:dyDescent="0.2">
      <c r="B18" s="25"/>
      <c r="L18" s="25"/>
    </row>
    <row r="19" spans="2:12" s="1" customFormat="1" ht="12" hidden="1" customHeight="1" x14ac:dyDescent="0.2">
      <c r="B19" s="25"/>
      <c r="D19" s="22" t="s">
        <v>23</v>
      </c>
      <c r="I19" s="22" t="s">
        <v>21</v>
      </c>
      <c r="J19" s="20" t="str">
        <f>'Rekapitulácia stavby'!AN13</f>
        <v/>
      </c>
      <c r="L19" s="25"/>
    </row>
    <row r="20" spans="2:12" s="1" customFormat="1" ht="18" hidden="1" customHeight="1" x14ac:dyDescent="0.2">
      <c r="B20" s="25"/>
      <c r="E20" s="200" t="str">
        <f>'Rekapitulácia stavby'!E14</f>
        <v xml:space="preserve"> </v>
      </c>
      <c r="F20" s="200"/>
      <c r="G20" s="200"/>
      <c r="H20" s="200"/>
      <c r="I20" s="22" t="s">
        <v>22</v>
      </c>
      <c r="J20" s="20" t="str">
        <f>'Rekapitulácia stavby'!AN14</f>
        <v/>
      </c>
      <c r="L20" s="25"/>
    </row>
    <row r="21" spans="2:12" s="1" customFormat="1" ht="6.95" hidden="1" customHeight="1" x14ac:dyDescent="0.2">
      <c r="B21" s="25"/>
      <c r="L21" s="25"/>
    </row>
    <row r="22" spans="2:12" s="1" customFormat="1" ht="12" hidden="1" customHeight="1" x14ac:dyDescent="0.2">
      <c r="B22" s="25"/>
      <c r="D22" s="22" t="s">
        <v>24</v>
      </c>
      <c r="I22" s="22" t="s">
        <v>21</v>
      </c>
      <c r="J22" s="20" t="str">
        <f>IF('Rekapitulácia stavby'!AN16="","",'Rekapitulácia stavby'!AN16)</f>
        <v/>
      </c>
      <c r="L22" s="25"/>
    </row>
    <row r="23" spans="2:12" s="1" customFormat="1" ht="18" hidden="1" customHeight="1" x14ac:dyDescent="0.2">
      <c r="B23" s="25"/>
      <c r="E23" s="20" t="str">
        <f>IF('Rekapitulácia stavby'!E17="","",'Rekapitulácia stavby'!E17)</f>
        <v xml:space="preserve"> </v>
      </c>
      <c r="I23" s="22" t="s">
        <v>22</v>
      </c>
      <c r="J23" s="20" t="str">
        <f>IF('Rekapitulácia stavby'!AN17="","",'Rekapitulácia stavby'!AN17)</f>
        <v/>
      </c>
      <c r="L23" s="25"/>
    </row>
    <row r="24" spans="2:12" s="1" customFormat="1" ht="6.95" hidden="1" customHeight="1" x14ac:dyDescent="0.2">
      <c r="B24" s="25"/>
      <c r="L24" s="25"/>
    </row>
    <row r="25" spans="2:12" s="1" customFormat="1" ht="12" hidden="1" customHeight="1" x14ac:dyDescent="0.2">
      <c r="B25" s="25"/>
      <c r="D25" s="22" t="s">
        <v>26</v>
      </c>
      <c r="I25" s="22" t="s">
        <v>21</v>
      </c>
      <c r="J25" s="20" t="str">
        <f>IF('Rekapitulácia stavby'!AN19="","",'Rekapitulácia stavby'!AN19)</f>
        <v/>
      </c>
      <c r="L25" s="25"/>
    </row>
    <row r="26" spans="2:12" s="1" customFormat="1" ht="18" hidden="1" customHeight="1" x14ac:dyDescent="0.2">
      <c r="B26" s="25"/>
      <c r="E26" s="20" t="str">
        <f>IF('Rekapitulácia stavby'!E20="","",'Rekapitulácia stavby'!E20)</f>
        <v xml:space="preserve"> </v>
      </c>
      <c r="I26" s="22" t="s">
        <v>22</v>
      </c>
      <c r="J26" s="20" t="str">
        <f>IF('Rekapitulácia stavby'!AN20="","",'Rekapitulácia stavby'!AN20)</f>
        <v/>
      </c>
      <c r="L26" s="25"/>
    </row>
    <row r="27" spans="2:12" s="1" customFormat="1" ht="6.95" hidden="1" customHeight="1" x14ac:dyDescent="0.2">
      <c r="B27" s="25"/>
      <c r="L27" s="25"/>
    </row>
    <row r="28" spans="2:12" s="1" customFormat="1" ht="12" hidden="1" customHeight="1" x14ac:dyDescent="0.2">
      <c r="B28" s="25"/>
      <c r="D28" s="22" t="s">
        <v>27</v>
      </c>
      <c r="L28" s="25"/>
    </row>
    <row r="29" spans="2:12" s="7" customFormat="1" ht="16.5" hidden="1" customHeight="1" x14ac:dyDescent="0.2">
      <c r="B29" s="90"/>
      <c r="E29" s="202" t="s">
        <v>1</v>
      </c>
      <c r="F29" s="202"/>
      <c r="G29" s="202"/>
      <c r="H29" s="202"/>
      <c r="L29" s="90"/>
    </row>
    <row r="30" spans="2:12" s="1" customFormat="1" ht="6.95" hidden="1" customHeight="1" x14ac:dyDescent="0.2">
      <c r="B30" s="25"/>
      <c r="L30" s="25"/>
    </row>
    <row r="31" spans="2:12" s="1" customFormat="1" ht="6.95" hidden="1" customHeight="1" x14ac:dyDescent="0.2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25.5" hidden="1" customHeight="1" x14ac:dyDescent="0.2">
      <c r="B32" s="25"/>
      <c r="D32" s="91" t="s">
        <v>28</v>
      </c>
      <c r="J32" s="62">
        <f>ROUND(J129, 2)</f>
        <v>0</v>
      </c>
      <c r="L32" s="25"/>
    </row>
    <row r="33" spans="2:12" s="1" customFormat="1" ht="6.95" hidden="1" customHeight="1" x14ac:dyDescent="0.2">
      <c r="B33" s="25"/>
      <c r="D33" s="49"/>
      <c r="E33" s="49"/>
      <c r="F33" s="49"/>
      <c r="G33" s="49"/>
      <c r="H33" s="49"/>
      <c r="I33" s="49"/>
      <c r="J33" s="49"/>
      <c r="K33" s="49"/>
      <c r="L33" s="25"/>
    </row>
    <row r="34" spans="2:12" s="1" customFormat="1" ht="14.45" hidden="1" customHeight="1" x14ac:dyDescent="0.2">
      <c r="B34" s="25"/>
      <c r="F34" s="28" t="s">
        <v>30</v>
      </c>
      <c r="I34" s="28" t="s">
        <v>29</v>
      </c>
      <c r="J34" s="28" t="s">
        <v>31</v>
      </c>
      <c r="L34" s="25"/>
    </row>
    <row r="35" spans="2:12" s="1" customFormat="1" ht="14.45" hidden="1" customHeight="1" x14ac:dyDescent="0.2">
      <c r="B35" s="25"/>
      <c r="D35" s="51" t="s">
        <v>32</v>
      </c>
      <c r="E35" s="30" t="s">
        <v>33</v>
      </c>
      <c r="F35" s="92">
        <f>ROUND((SUM(BE129:BE237)),  2)</f>
        <v>0</v>
      </c>
      <c r="G35" s="93"/>
      <c r="H35" s="93"/>
      <c r="I35" s="94">
        <v>0.2</v>
      </c>
      <c r="J35" s="92">
        <f>ROUND(((SUM(BE129:BE237))*I35),  2)</f>
        <v>0</v>
      </c>
      <c r="L35" s="25"/>
    </row>
    <row r="36" spans="2:12" s="1" customFormat="1" ht="14.45" hidden="1" customHeight="1" x14ac:dyDescent="0.2">
      <c r="B36" s="25"/>
      <c r="E36" s="30" t="s">
        <v>34</v>
      </c>
      <c r="F36" s="82">
        <f>ROUND((SUM(BF129:BF237)),  2)</f>
        <v>0</v>
      </c>
      <c r="I36" s="95">
        <v>0.2</v>
      </c>
      <c r="J36" s="82">
        <f>ROUND(((SUM(BF129:BF237))*I36),  2)</f>
        <v>0</v>
      </c>
      <c r="L36" s="25"/>
    </row>
    <row r="37" spans="2:12" s="1" customFormat="1" ht="14.45" hidden="1" customHeight="1" x14ac:dyDescent="0.2">
      <c r="B37" s="25"/>
      <c r="E37" s="22" t="s">
        <v>35</v>
      </c>
      <c r="F37" s="82">
        <f>ROUND((SUM(BG129:BG237)),  2)</f>
        <v>0</v>
      </c>
      <c r="I37" s="95">
        <v>0.2</v>
      </c>
      <c r="J37" s="82">
        <f>0</f>
        <v>0</v>
      </c>
      <c r="L37" s="25"/>
    </row>
    <row r="38" spans="2:12" s="1" customFormat="1" ht="14.45" hidden="1" customHeight="1" x14ac:dyDescent="0.2">
      <c r="B38" s="25"/>
      <c r="E38" s="22" t="s">
        <v>36</v>
      </c>
      <c r="F38" s="82">
        <f>ROUND((SUM(BH129:BH237)),  2)</f>
        <v>0</v>
      </c>
      <c r="I38" s="95">
        <v>0.2</v>
      </c>
      <c r="J38" s="82">
        <f>0</f>
        <v>0</v>
      </c>
      <c r="L38" s="25"/>
    </row>
    <row r="39" spans="2:12" s="1" customFormat="1" ht="14.45" hidden="1" customHeight="1" x14ac:dyDescent="0.2">
      <c r="B39" s="25"/>
      <c r="E39" s="30" t="s">
        <v>37</v>
      </c>
      <c r="F39" s="92">
        <f>ROUND((SUM(BI129:BI237)),  2)</f>
        <v>0</v>
      </c>
      <c r="G39" s="93"/>
      <c r="H39" s="93"/>
      <c r="I39" s="94">
        <v>0</v>
      </c>
      <c r="J39" s="92">
        <f>0</f>
        <v>0</v>
      </c>
      <c r="L39" s="25"/>
    </row>
    <row r="40" spans="2:12" s="1" customFormat="1" ht="6.95" hidden="1" customHeight="1" x14ac:dyDescent="0.2">
      <c r="B40" s="25"/>
      <c r="L40" s="25"/>
    </row>
    <row r="41" spans="2:12" s="1" customFormat="1" ht="25.5" hidden="1" customHeight="1" x14ac:dyDescent="0.2">
      <c r="B41" s="25"/>
      <c r="C41" s="96"/>
      <c r="D41" s="97" t="s">
        <v>38</v>
      </c>
      <c r="E41" s="53"/>
      <c r="F41" s="53"/>
      <c r="G41" s="98" t="s">
        <v>39</v>
      </c>
      <c r="H41" s="99" t="s">
        <v>40</v>
      </c>
      <c r="I41" s="53"/>
      <c r="J41" s="100">
        <f>SUM(J32:J39)</f>
        <v>0</v>
      </c>
      <c r="K41" s="101"/>
      <c r="L41" s="25"/>
    </row>
    <row r="42" spans="2:12" s="1" customFormat="1" ht="14.45" hidden="1" customHeight="1" x14ac:dyDescent="0.2">
      <c r="B42" s="25"/>
      <c r="L42" s="25"/>
    </row>
    <row r="43" spans="2:12" ht="14.45" hidden="1" customHeight="1" x14ac:dyDescent="0.2">
      <c r="B43" s="16"/>
      <c r="L43" s="16"/>
    </row>
    <row r="44" spans="2:12" ht="14.45" hidden="1" customHeight="1" x14ac:dyDescent="0.2">
      <c r="B44" s="16"/>
      <c r="L44" s="16"/>
    </row>
    <row r="45" spans="2:12" ht="14.45" hidden="1" customHeight="1" x14ac:dyDescent="0.2">
      <c r="B45" s="16"/>
      <c r="L45" s="16"/>
    </row>
    <row r="46" spans="2:12" ht="14.45" hidden="1" customHeight="1" x14ac:dyDescent="0.2">
      <c r="B46" s="16"/>
      <c r="L46" s="16"/>
    </row>
    <row r="47" spans="2:12" ht="14.45" hidden="1" customHeight="1" x14ac:dyDescent="0.2">
      <c r="B47" s="16"/>
      <c r="L47" s="16"/>
    </row>
    <row r="48" spans="2:12" ht="14.45" hidden="1" customHeight="1" x14ac:dyDescent="0.2">
      <c r="B48" s="16"/>
      <c r="L48" s="16"/>
    </row>
    <row r="49" spans="2:12" ht="14.45" hidden="1" customHeight="1" x14ac:dyDescent="0.2">
      <c r="B49" s="16"/>
      <c r="L49" s="16"/>
    </row>
    <row r="50" spans="2:12" s="1" customFormat="1" ht="14.45" hidden="1" customHeight="1" x14ac:dyDescent="0.2">
      <c r="B50" s="25"/>
      <c r="D50" s="37" t="s">
        <v>41</v>
      </c>
      <c r="E50" s="38"/>
      <c r="F50" s="38"/>
      <c r="G50" s="37" t="s">
        <v>42</v>
      </c>
      <c r="H50" s="38"/>
      <c r="I50" s="38"/>
      <c r="J50" s="38"/>
      <c r="K50" s="38"/>
      <c r="L50" s="25"/>
    </row>
    <row r="51" spans="2:12" hidden="1" x14ac:dyDescent="0.2">
      <c r="B51" s="16"/>
      <c r="L51" s="16"/>
    </row>
    <row r="52" spans="2:12" hidden="1" x14ac:dyDescent="0.2">
      <c r="B52" s="16"/>
      <c r="L52" s="16"/>
    </row>
    <row r="53" spans="2:12" hidden="1" x14ac:dyDescent="0.2">
      <c r="B53" s="16"/>
      <c r="L53" s="16"/>
    </row>
    <row r="54" spans="2:12" hidden="1" x14ac:dyDescent="0.2">
      <c r="B54" s="16"/>
      <c r="L54" s="16"/>
    </row>
    <row r="55" spans="2:12" hidden="1" x14ac:dyDescent="0.2">
      <c r="B55" s="16"/>
      <c r="L55" s="16"/>
    </row>
    <row r="56" spans="2:12" hidden="1" x14ac:dyDescent="0.2">
      <c r="B56" s="16"/>
      <c r="L56" s="16"/>
    </row>
    <row r="57" spans="2:12" hidden="1" x14ac:dyDescent="0.2">
      <c r="B57" s="16"/>
      <c r="L57" s="16"/>
    </row>
    <row r="58" spans="2:12" hidden="1" x14ac:dyDescent="0.2">
      <c r="B58" s="16"/>
      <c r="L58" s="16"/>
    </row>
    <row r="59" spans="2:12" hidden="1" x14ac:dyDescent="0.2">
      <c r="B59" s="16"/>
      <c r="L59" s="16"/>
    </row>
    <row r="60" spans="2:12" hidden="1" x14ac:dyDescent="0.2">
      <c r="B60" s="16"/>
      <c r="L60" s="16"/>
    </row>
    <row r="61" spans="2:12" s="1" customFormat="1" ht="12.75" hidden="1" x14ac:dyDescent="0.2">
      <c r="B61" s="25"/>
      <c r="D61" s="39" t="s">
        <v>43</v>
      </c>
      <c r="E61" s="27"/>
      <c r="F61" s="102" t="s">
        <v>44</v>
      </c>
      <c r="G61" s="39" t="s">
        <v>43</v>
      </c>
      <c r="H61" s="27"/>
      <c r="I61" s="27"/>
      <c r="J61" s="103" t="s">
        <v>44</v>
      </c>
      <c r="K61" s="27"/>
      <c r="L61" s="25"/>
    </row>
    <row r="62" spans="2:12" hidden="1" x14ac:dyDescent="0.2">
      <c r="B62" s="16"/>
      <c r="L62" s="16"/>
    </row>
    <row r="63" spans="2:12" hidden="1" x14ac:dyDescent="0.2">
      <c r="B63" s="16"/>
      <c r="L63" s="16"/>
    </row>
    <row r="64" spans="2:12" hidden="1" x14ac:dyDescent="0.2">
      <c r="B64" s="16"/>
      <c r="L64" s="16"/>
    </row>
    <row r="65" spans="2:12" s="1" customFormat="1" ht="12.75" hidden="1" x14ac:dyDescent="0.2">
      <c r="B65" s="25"/>
      <c r="D65" s="37" t="s">
        <v>45</v>
      </c>
      <c r="E65" s="38"/>
      <c r="F65" s="38"/>
      <c r="G65" s="37" t="s">
        <v>46</v>
      </c>
      <c r="H65" s="38"/>
      <c r="I65" s="38"/>
      <c r="J65" s="38"/>
      <c r="K65" s="38"/>
      <c r="L65" s="25"/>
    </row>
    <row r="66" spans="2:12" hidden="1" x14ac:dyDescent="0.2">
      <c r="B66" s="16"/>
      <c r="L66" s="16"/>
    </row>
    <row r="67" spans="2:12" hidden="1" x14ac:dyDescent="0.2">
      <c r="B67" s="16"/>
      <c r="L67" s="16"/>
    </row>
    <row r="68" spans="2:12" hidden="1" x14ac:dyDescent="0.2">
      <c r="B68" s="16"/>
      <c r="L68" s="16"/>
    </row>
    <row r="69" spans="2:12" hidden="1" x14ac:dyDescent="0.2">
      <c r="B69" s="16"/>
      <c r="L69" s="16"/>
    </row>
    <row r="70" spans="2:12" hidden="1" x14ac:dyDescent="0.2">
      <c r="B70" s="16"/>
      <c r="L70" s="16"/>
    </row>
    <row r="71" spans="2:12" hidden="1" x14ac:dyDescent="0.2">
      <c r="B71" s="16"/>
      <c r="L71" s="16"/>
    </row>
    <row r="72" spans="2:12" hidden="1" x14ac:dyDescent="0.2">
      <c r="B72" s="16"/>
      <c r="L72" s="16"/>
    </row>
    <row r="73" spans="2:12" hidden="1" x14ac:dyDescent="0.2">
      <c r="B73" s="16"/>
      <c r="L73" s="16"/>
    </row>
    <row r="74" spans="2:12" hidden="1" x14ac:dyDescent="0.2">
      <c r="B74" s="16"/>
      <c r="L74" s="16"/>
    </row>
    <row r="75" spans="2:12" hidden="1" x14ac:dyDescent="0.2">
      <c r="B75" s="16"/>
      <c r="L75" s="16"/>
    </row>
    <row r="76" spans="2:12" s="1" customFormat="1" ht="12.75" hidden="1" x14ac:dyDescent="0.2">
      <c r="B76" s="25"/>
      <c r="D76" s="39" t="s">
        <v>43</v>
      </c>
      <c r="E76" s="27"/>
      <c r="F76" s="102" t="s">
        <v>44</v>
      </c>
      <c r="G76" s="39" t="s">
        <v>43</v>
      </c>
      <c r="H76" s="27"/>
      <c r="I76" s="27"/>
      <c r="J76" s="103" t="s">
        <v>44</v>
      </c>
      <c r="K76" s="27"/>
      <c r="L76" s="25"/>
    </row>
    <row r="77" spans="2:12" s="1" customFormat="1" ht="14.45" hidden="1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78" spans="2:12" hidden="1" x14ac:dyDescent="0.2"/>
    <row r="79" spans="2:12" hidden="1" x14ac:dyDescent="0.2"/>
    <row r="80" spans="2:12" hidden="1" x14ac:dyDescent="0.2"/>
    <row r="81" spans="2:12" s="1" customFormat="1" ht="6.95" hidden="1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12" s="1" customFormat="1" ht="24.95" hidden="1" customHeight="1" x14ac:dyDescent="0.2">
      <c r="B82" s="25"/>
      <c r="C82" s="17" t="s">
        <v>134</v>
      </c>
      <c r="L82" s="25"/>
    </row>
    <row r="83" spans="2:12" s="1" customFormat="1" ht="6.95" hidden="1" customHeight="1" x14ac:dyDescent="0.2">
      <c r="B83" s="25"/>
      <c r="L83" s="25"/>
    </row>
    <row r="84" spans="2:12" s="1" customFormat="1" ht="12" hidden="1" customHeight="1" x14ac:dyDescent="0.2">
      <c r="B84" s="25"/>
      <c r="C84" s="22" t="s">
        <v>13</v>
      </c>
      <c r="L84" s="25"/>
    </row>
    <row r="85" spans="2:12" s="1" customFormat="1" ht="16.5" hidden="1" customHeight="1" x14ac:dyDescent="0.2">
      <c r="B85" s="25"/>
      <c r="E85" s="210" t="str">
        <f>E7</f>
        <v>Bratislava III. OR PZ rekonštrukcia objektu_AKTUALNY</v>
      </c>
      <c r="F85" s="211"/>
      <c r="G85" s="211"/>
      <c r="H85" s="211"/>
      <c r="L85" s="25"/>
    </row>
    <row r="86" spans="2:12" ht="12" hidden="1" customHeight="1" x14ac:dyDescent="0.2">
      <c r="B86" s="16"/>
      <c r="C86" s="22" t="s">
        <v>130</v>
      </c>
      <c r="L86" s="16"/>
    </row>
    <row r="87" spans="2:12" s="1" customFormat="1" ht="23.25" hidden="1" customHeight="1" x14ac:dyDescent="0.2">
      <c r="B87" s="25"/>
      <c r="E87" s="210" t="s">
        <v>131</v>
      </c>
      <c r="F87" s="209"/>
      <c r="G87" s="209"/>
      <c r="H87" s="209"/>
      <c r="L87" s="25"/>
    </row>
    <row r="88" spans="2:12" s="1" customFormat="1" ht="12" hidden="1" customHeight="1" x14ac:dyDescent="0.2">
      <c r="B88" s="25"/>
      <c r="C88" s="22" t="s">
        <v>132</v>
      </c>
      <c r="L88" s="25"/>
    </row>
    <row r="89" spans="2:12" s="1" customFormat="1" ht="30" hidden="1" customHeight="1" x14ac:dyDescent="0.2">
      <c r="B89" s="25"/>
      <c r="E89" s="196" t="str">
        <f>E11</f>
        <v xml:space="preserve">SO 01.1 c - SO 01.1 c) -VÝMENA OTVOROVÝCH KONŠTRUKCIÍ  </v>
      </c>
      <c r="F89" s="209"/>
      <c r="G89" s="209"/>
      <c r="H89" s="209"/>
      <c r="L89" s="25"/>
    </row>
    <row r="90" spans="2:12" s="1" customFormat="1" ht="6.95" hidden="1" customHeight="1" x14ac:dyDescent="0.2">
      <c r="B90" s="25"/>
      <c r="L90" s="25"/>
    </row>
    <row r="91" spans="2:12" s="1" customFormat="1" ht="12" hidden="1" customHeight="1" x14ac:dyDescent="0.2">
      <c r="B91" s="25"/>
      <c r="C91" s="22" t="s">
        <v>17</v>
      </c>
      <c r="F91" s="20" t="str">
        <f>F14</f>
        <v xml:space="preserve"> </v>
      </c>
      <c r="I91" s="22" t="s">
        <v>19</v>
      </c>
      <c r="J91" s="48">
        <f>IF(J14="","",J14)</f>
        <v>45267</v>
      </c>
      <c r="L91" s="25"/>
    </row>
    <row r="92" spans="2:12" s="1" customFormat="1" ht="6.95" hidden="1" customHeight="1" x14ac:dyDescent="0.2">
      <c r="B92" s="25"/>
      <c r="L92" s="25"/>
    </row>
    <row r="93" spans="2:12" s="1" customFormat="1" ht="15.2" hidden="1" customHeight="1" x14ac:dyDescent="0.2">
      <c r="B93" s="25"/>
      <c r="C93" s="22" t="s">
        <v>20</v>
      </c>
      <c r="F93" s="20" t="str">
        <f>E17</f>
        <v xml:space="preserve"> </v>
      </c>
      <c r="I93" s="22" t="s">
        <v>24</v>
      </c>
      <c r="J93" s="23" t="str">
        <f>E23</f>
        <v xml:space="preserve"> </v>
      </c>
      <c r="L93" s="25"/>
    </row>
    <row r="94" spans="2:12" s="1" customFormat="1" ht="15.2" hidden="1" customHeight="1" x14ac:dyDescent="0.2">
      <c r="B94" s="25"/>
      <c r="C94" s="22" t="s">
        <v>23</v>
      </c>
      <c r="F94" s="20" t="str">
        <f>IF(E20="","",E20)</f>
        <v xml:space="preserve"> </v>
      </c>
      <c r="I94" s="22" t="s">
        <v>26</v>
      </c>
      <c r="J94" s="23" t="str">
        <f>E26</f>
        <v xml:space="preserve"> </v>
      </c>
      <c r="L94" s="25"/>
    </row>
    <row r="95" spans="2:12" s="1" customFormat="1" ht="10.35" hidden="1" customHeight="1" x14ac:dyDescent="0.2">
      <c r="B95" s="25"/>
      <c r="L95" s="25"/>
    </row>
    <row r="96" spans="2:12" s="1" customFormat="1" ht="29.25" hidden="1" customHeight="1" x14ac:dyDescent="0.2">
      <c r="B96" s="25"/>
      <c r="C96" s="104" t="s">
        <v>135</v>
      </c>
      <c r="D96" s="96"/>
      <c r="E96" s="96"/>
      <c r="F96" s="96"/>
      <c r="G96" s="96"/>
      <c r="H96" s="96"/>
      <c r="I96" s="96"/>
      <c r="J96" s="105" t="s">
        <v>136</v>
      </c>
      <c r="K96" s="96"/>
      <c r="L96" s="25"/>
    </row>
    <row r="97" spans="2:47" s="1" customFormat="1" ht="10.35" hidden="1" customHeight="1" x14ac:dyDescent="0.2">
      <c r="B97" s="25"/>
      <c r="L97" s="25"/>
    </row>
    <row r="98" spans="2:47" s="1" customFormat="1" ht="22.7" hidden="1" customHeight="1" x14ac:dyDescent="0.2">
      <c r="B98" s="25"/>
      <c r="C98" s="106" t="s">
        <v>137</v>
      </c>
      <c r="J98" s="62">
        <f>J129</f>
        <v>0</v>
      </c>
      <c r="L98" s="25"/>
      <c r="AU98" s="13" t="s">
        <v>138</v>
      </c>
    </row>
    <row r="99" spans="2:47" s="8" customFormat="1" ht="24.95" hidden="1" customHeight="1" x14ac:dyDescent="0.2">
      <c r="B99" s="107"/>
      <c r="D99" s="108" t="s">
        <v>139</v>
      </c>
      <c r="E99" s="109"/>
      <c r="F99" s="109"/>
      <c r="G99" s="109"/>
      <c r="H99" s="109"/>
      <c r="I99" s="109"/>
      <c r="J99" s="110">
        <f>J130</f>
        <v>0</v>
      </c>
      <c r="L99" s="107"/>
    </row>
    <row r="100" spans="2:47" s="9" customFormat="1" ht="20.100000000000001" hidden="1" customHeight="1" x14ac:dyDescent="0.2">
      <c r="B100" s="111"/>
      <c r="D100" s="112" t="s">
        <v>140</v>
      </c>
      <c r="E100" s="113"/>
      <c r="F100" s="113"/>
      <c r="G100" s="113"/>
      <c r="H100" s="113"/>
      <c r="I100" s="113"/>
      <c r="J100" s="114">
        <f>J131</f>
        <v>0</v>
      </c>
      <c r="L100" s="111"/>
    </row>
    <row r="101" spans="2:47" s="9" customFormat="1" ht="20.100000000000001" hidden="1" customHeight="1" x14ac:dyDescent="0.2">
      <c r="B101" s="111"/>
      <c r="D101" s="112" t="s">
        <v>141</v>
      </c>
      <c r="E101" s="113"/>
      <c r="F101" s="113"/>
      <c r="G101" s="113"/>
      <c r="H101" s="113"/>
      <c r="I101" s="113"/>
      <c r="J101" s="114">
        <f>J133</f>
        <v>0</v>
      </c>
      <c r="L101" s="111"/>
    </row>
    <row r="102" spans="2:47" s="9" customFormat="1" ht="20.100000000000001" hidden="1" customHeight="1" x14ac:dyDescent="0.2">
      <c r="B102" s="111"/>
      <c r="D102" s="112" t="s">
        <v>142</v>
      </c>
      <c r="E102" s="113"/>
      <c r="F102" s="113"/>
      <c r="G102" s="113"/>
      <c r="H102" s="113"/>
      <c r="I102" s="113"/>
      <c r="J102" s="114">
        <f>J135</f>
        <v>0</v>
      </c>
      <c r="L102" s="111"/>
    </row>
    <row r="103" spans="2:47" s="9" customFormat="1" ht="20.100000000000001" hidden="1" customHeight="1" x14ac:dyDescent="0.2">
      <c r="B103" s="111"/>
      <c r="D103" s="112" t="s">
        <v>143</v>
      </c>
      <c r="E103" s="113"/>
      <c r="F103" s="113"/>
      <c r="G103" s="113"/>
      <c r="H103" s="113"/>
      <c r="I103" s="113"/>
      <c r="J103" s="114">
        <f>J160</f>
        <v>0</v>
      </c>
      <c r="L103" s="111"/>
    </row>
    <row r="104" spans="2:47" s="8" customFormat="1" ht="24.95" hidden="1" customHeight="1" x14ac:dyDescent="0.2">
      <c r="B104" s="107"/>
      <c r="D104" s="108" t="s">
        <v>144</v>
      </c>
      <c r="E104" s="109"/>
      <c r="F104" s="109"/>
      <c r="G104" s="109"/>
      <c r="H104" s="109"/>
      <c r="I104" s="109"/>
      <c r="J104" s="110">
        <f>J162</f>
        <v>0</v>
      </c>
      <c r="L104" s="107"/>
    </row>
    <row r="105" spans="2:47" s="9" customFormat="1" ht="20.100000000000001" hidden="1" customHeight="1" x14ac:dyDescent="0.2">
      <c r="B105" s="111"/>
      <c r="D105" s="112" t="s">
        <v>453</v>
      </c>
      <c r="E105" s="113"/>
      <c r="F105" s="113"/>
      <c r="G105" s="113"/>
      <c r="H105" s="113"/>
      <c r="I105" s="113"/>
      <c r="J105" s="114">
        <f>J163</f>
        <v>0</v>
      </c>
      <c r="L105" s="111"/>
    </row>
    <row r="106" spans="2:47" s="9" customFormat="1" ht="20.100000000000001" hidden="1" customHeight="1" x14ac:dyDescent="0.2">
      <c r="B106" s="111"/>
      <c r="D106" s="112" t="s">
        <v>454</v>
      </c>
      <c r="E106" s="113"/>
      <c r="F106" s="113"/>
      <c r="G106" s="113"/>
      <c r="H106" s="113"/>
      <c r="I106" s="113"/>
      <c r="J106" s="114">
        <f>J166</f>
        <v>0</v>
      </c>
      <c r="L106" s="111"/>
    </row>
    <row r="107" spans="2:47" s="9" customFormat="1" ht="20.100000000000001" hidden="1" customHeight="1" x14ac:dyDescent="0.2">
      <c r="B107" s="111"/>
      <c r="D107" s="112" t="s">
        <v>147</v>
      </c>
      <c r="E107" s="113"/>
      <c r="F107" s="113"/>
      <c r="G107" s="113"/>
      <c r="H107" s="113"/>
      <c r="I107" s="113"/>
      <c r="J107" s="114">
        <f>J210</f>
        <v>0</v>
      </c>
      <c r="L107" s="111"/>
    </row>
    <row r="108" spans="2:47" s="1" customFormat="1" ht="21.75" hidden="1" customHeight="1" x14ac:dyDescent="0.2">
      <c r="B108" s="25"/>
      <c r="L108" s="25"/>
    </row>
    <row r="109" spans="2:47" s="1" customFormat="1" ht="6.95" hidden="1" customHeight="1" x14ac:dyDescent="0.2"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25"/>
    </row>
    <row r="110" spans="2:47" hidden="1" x14ac:dyDescent="0.2"/>
    <row r="111" spans="2:47" hidden="1" x14ac:dyDescent="0.2"/>
    <row r="112" spans="2:47" hidden="1" x14ac:dyDescent="0.2"/>
    <row r="113" spans="2:20" s="1" customFormat="1" ht="6.95" customHeight="1" x14ac:dyDescent="0.2">
      <c r="B113" s="42"/>
      <c r="C113" s="43"/>
      <c r="D113" s="43"/>
      <c r="E113" s="43"/>
      <c r="F113" s="43"/>
      <c r="G113" s="43"/>
      <c r="H113" s="43"/>
      <c r="I113" s="43"/>
      <c r="J113" s="43"/>
      <c r="K113" s="43"/>
      <c r="L113" s="25"/>
    </row>
    <row r="114" spans="2:20" s="1" customFormat="1" ht="24.95" customHeight="1" x14ac:dyDescent="0.2">
      <c r="B114" s="25"/>
      <c r="C114" s="17" t="s">
        <v>148</v>
      </c>
      <c r="L114" s="25"/>
    </row>
    <row r="115" spans="2:20" s="1" customFormat="1" ht="6.95" customHeight="1" x14ac:dyDescent="0.2">
      <c r="B115" s="25"/>
      <c r="L115" s="25"/>
    </row>
    <row r="116" spans="2:20" s="1" customFormat="1" ht="12" customHeight="1" x14ac:dyDescent="0.2">
      <c r="B116" s="25"/>
      <c r="C116" s="22" t="s">
        <v>13</v>
      </c>
      <c r="L116" s="25"/>
    </row>
    <row r="117" spans="2:20" s="1" customFormat="1" ht="16.5" customHeight="1" x14ac:dyDescent="0.2">
      <c r="B117" s="25"/>
      <c r="E117" s="210" t="str">
        <f>E7</f>
        <v>Bratislava III. OR PZ rekonštrukcia objektu_AKTUALNY</v>
      </c>
      <c r="F117" s="211"/>
      <c r="G117" s="211"/>
      <c r="H117" s="211"/>
      <c r="L117" s="25"/>
    </row>
    <row r="118" spans="2:20" ht="12" customHeight="1" x14ac:dyDescent="0.2">
      <c r="B118" s="16"/>
      <c r="C118" s="22" t="s">
        <v>130</v>
      </c>
      <c r="L118" s="16"/>
    </row>
    <row r="119" spans="2:20" s="1" customFormat="1" ht="23.25" customHeight="1" x14ac:dyDescent="0.2">
      <c r="B119" s="25"/>
      <c r="E119" s="210" t="s">
        <v>131</v>
      </c>
      <c r="F119" s="209"/>
      <c r="G119" s="209"/>
      <c r="H119" s="209"/>
      <c r="L119" s="25"/>
    </row>
    <row r="120" spans="2:20" s="1" customFormat="1" ht="12" customHeight="1" x14ac:dyDescent="0.2">
      <c r="B120" s="25"/>
      <c r="C120" s="22" t="s">
        <v>132</v>
      </c>
      <c r="L120" s="25"/>
    </row>
    <row r="121" spans="2:20" s="1" customFormat="1" ht="30" customHeight="1" x14ac:dyDescent="0.2">
      <c r="B121" s="25"/>
      <c r="E121" s="196" t="str">
        <f>E11</f>
        <v xml:space="preserve">SO 01.1 c - SO 01.1 c) -VÝMENA OTVOROVÝCH KONŠTRUKCIÍ  </v>
      </c>
      <c r="F121" s="209"/>
      <c r="G121" s="209"/>
      <c r="H121" s="209"/>
      <c r="L121" s="25"/>
    </row>
    <row r="122" spans="2:20" s="1" customFormat="1" ht="6.95" customHeight="1" x14ac:dyDescent="0.2">
      <c r="B122" s="25"/>
      <c r="L122" s="25"/>
    </row>
    <row r="123" spans="2:20" s="1" customFormat="1" ht="12" customHeight="1" x14ac:dyDescent="0.2">
      <c r="B123" s="25"/>
      <c r="C123" s="22" t="s">
        <v>17</v>
      </c>
      <c r="F123" s="20" t="str">
        <f>F14</f>
        <v xml:space="preserve"> </v>
      </c>
      <c r="I123" s="22" t="s">
        <v>19</v>
      </c>
      <c r="J123" s="48">
        <f>IF(J14="","",J14)</f>
        <v>45267</v>
      </c>
      <c r="L123" s="25"/>
    </row>
    <row r="124" spans="2:20" s="1" customFormat="1" ht="6.95" customHeight="1" x14ac:dyDescent="0.2">
      <c r="B124" s="25"/>
      <c r="L124" s="25"/>
    </row>
    <row r="125" spans="2:20" s="1" customFormat="1" ht="15.2" customHeight="1" x14ac:dyDescent="0.2">
      <c r="B125" s="25"/>
      <c r="C125" s="22" t="s">
        <v>20</v>
      </c>
      <c r="F125" s="20" t="str">
        <f>E17</f>
        <v xml:space="preserve"> </v>
      </c>
      <c r="I125" s="22" t="s">
        <v>24</v>
      </c>
      <c r="J125" s="23" t="str">
        <f>E23</f>
        <v xml:space="preserve"> </v>
      </c>
      <c r="L125" s="25"/>
    </row>
    <row r="126" spans="2:20" s="1" customFormat="1" ht="15.2" customHeight="1" x14ac:dyDescent="0.2">
      <c r="B126" s="25"/>
      <c r="C126" s="22" t="s">
        <v>23</v>
      </c>
      <c r="F126" s="20" t="str">
        <f>IF(E20="","",E20)</f>
        <v xml:space="preserve"> </v>
      </c>
      <c r="I126" s="22" t="s">
        <v>26</v>
      </c>
      <c r="J126" s="23" t="str">
        <f>E26</f>
        <v xml:space="preserve"> </v>
      </c>
      <c r="L126" s="25"/>
    </row>
    <row r="127" spans="2:20" s="1" customFormat="1" ht="10.35" customHeight="1" x14ac:dyDescent="0.2">
      <c r="B127" s="25"/>
      <c r="L127" s="25"/>
    </row>
    <row r="128" spans="2:20" s="10" customFormat="1" ht="29.25" customHeight="1" x14ac:dyDescent="0.2">
      <c r="B128" s="115"/>
      <c r="C128" s="116" t="s">
        <v>149</v>
      </c>
      <c r="D128" s="117" t="s">
        <v>53</v>
      </c>
      <c r="E128" s="117" t="s">
        <v>49</v>
      </c>
      <c r="F128" s="117" t="s">
        <v>50</v>
      </c>
      <c r="G128" s="117" t="s">
        <v>150</v>
      </c>
      <c r="H128" s="117" t="s">
        <v>151</v>
      </c>
      <c r="I128" s="117" t="s">
        <v>152</v>
      </c>
      <c r="J128" s="118" t="s">
        <v>136</v>
      </c>
      <c r="K128" s="119" t="s">
        <v>153</v>
      </c>
      <c r="L128" s="115"/>
      <c r="M128" s="55" t="s">
        <v>1</v>
      </c>
      <c r="N128" s="56" t="s">
        <v>32</v>
      </c>
      <c r="O128" s="56" t="s">
        <v>154</v>
      </c>
      <c r="P128" s="56" t="s">
        <v>155</v>
      </c>
      <c r="Q128" s="56" t="s">
        <v>156</v>
      </c>
      <c r="R128" s="56" t="s">
        <v>157</v>
      </c>
      <c r="S128" s="56" t="s">
        <v>158</v>
      </c>
      <c r="T128" s="57" t="s">
        <v>159</v>
      </c>
    </row>
    <row r="129" spans="2:65" s="1" customFormat="1" ht="22.7" customHeight="1" x14ac:dyDescent="0.25">
      <c r="B129" s="25"/>
      <c r="C129" s="60" t="s">
        <v>137</v>
      </c>
      <c r="J129" s="120"/>
      <c r="L129" s="25"/>
      <c r="M129" s="58"/>
      <c r="N129" s="49"/>
      <c r="O129" s="49"/>
      <c r="P129" s="121">
        <f>P130+P162</f>
        <v>8.4239999999999995</v>
      </c>
      <c r="Q129" s="49"/>
      <c r="R129" s="121">
        <f>R130+R162</f>
        <v>0</v>
      </c>
      <c r="S129" s="49"/>
      <c r="T129" s="122">
        <f>T130+T162</f>
        <v>0</v>
      </c>
      <c r="AT129" s="13" t="s">
        <v>67</v>
      </c>
      <c r="AU129" s="13" t="s">
        <v>138</v>
      </c>
      <c r="BK129" s="123">
        <f>BK130+BK162</f>
        <v>0</v>
      </c>
    </row>
    <row r="130" spans="2:65" s="11" customFormat="1" ht="26.1" customHeight="1" x14ac:dyDescent="0.2">
      <c r="B130" s="124"/>
      <c r="D130" s="125" t="s">
        <v>67</v>
      </c>
      <c r="E130" s="126" t="s">
        <v>160</v>
      </c>
      <c r="F130" s="126" t="s">
        <v>161</v>
      </c>
      <c r="J130" s="127"/>
      <c r="L130" s="124"/>
      <c r="M130" s="128"/>
      <c r="P130" s="129">
        <f>P131+P133+P135+P160</f>
        <v>0</v>
      </c>
      <c r="R130" s="129">
        <f>R131+R133+R135+R160</f>
        <v>0</v>
      </c>
      <c r="T130" s="130">
        <f>T131+T133+T135+T160</f>
        <v>0</v>
      </c>
      <c r="AR130" s="125" t="s">
        <v>75</v>
      </c>
      <c r="AT130" s="131" t="s">
        <v>67</v>
      </c>
      <c r="AU130" s="131" t="s">
        <v>68</v>
      </c>
      <c r="AY130" s="125" t="s">
        <v>162</v>
      </c>
      <c r="BK130" s="132">
        <f>BK131+BK133+BK135+BK160</f>
        <v>0</v>
      </c>
    </row>
    <row r="131" spans="2:65" s="11" customFormat="1" ht="22.7" customHeight="1" x14ac:dyDescent="0.2">
      <c r="B131" s="124"/>
      <c r="D131" s="125" t="s">
        <v>67</v>
      </c>
      <c r="E131" s="133" t="s">
        <v>94</v>
      </c>
      <c r="F131" s="133" t="s">
        <v>163</v>
      </c>
      <c r="J131" s="134"/>
      <c r="L131" s="124"/>
      <c r="M131" s="128"/>
      <c r="P131" s="129">
        <f>P132</f>
        <v>0</v>
      </c>
      <c r="R131" s="129">
        <f>R132</f>
        <v>0</v>
      </c>
      <c r="T131" s="130">
        <f>T132</f>
        <v>0</v>
      </c>
      <c r="AR131" s="125" t="s">
        <v>75</v>
      </c>
      <c r="AT131" s="131" t="s">
        <v>67</v>
      </c>
      <c r="AU131" s="131" t="s">
        <v>75</v>
      </c>
      <c r="AY131" s="125" t="s">
        <v>162</v>
      </c>
      <c r="BK131" s="132">
        <f>BK132</f>
        <v>0</v>
      </c>
    </row>
    <row r="132" spans="2:65" s="1" customFormat="1" ht="24.2" customHeight="1" x14ac:dyDescent="0.2">
      <c r="B132" s="135"/>
      <c r="C132" s="136" t="s">
        <v>75</v>
      </c>
      <c r="D132" s="136" t="s">
        <v>164</v>
      </c>
      <c r="E132" s="137" t="s">
        <v>455</v>
      </c>
      <c r="F132" s="138" t="s">
        <v>456</v>
      </c>
      <c r="G132" s="139" t="s">
        <v>167</v>
      </c>
      <c r="H132" s="140">
        <v>625.83000000000004</v>
      </c>
      <c r="I132" s="141"/>
      <c r="J132" s="141"/>
      <c r="K132" s="142"/>
      <c r="L132" s="25"/>
      <c r="M132" s="143" t="s">
        <v>1</v>
      </c>
      <c r="N132" s="144" t="s">
        <v>34</v>
      </c>
      <c r="O132" s="145">
        <v>0</v>
      </c>
      <c r="P132" s="145">
        <f>O132*H132</f>
        <v>0</v>
      </c>
      <c r="Q132" s="145">
        <v>0</v>
      </c>
      <c r="R132" s="145">
        <f>Q132*H132</f>
        <v>0</v>
      </c>
      <c r="S132" s="145">
        <v>0</v>
      </c>
      <c r="T132" s="146">
        <f>S132*H132</f>
        <v>0</v>
      </c>
      <c r="AR132" s="147" t="s">
        <v>168</v>
      </c>
      <c r="AT132" s="147" t="s">
        <v>164</v>
      </c>
      <c r="AU132" s="147" t="s">
        <v>81</v>
      </c>
      <c r="AY132" s="13" t="s">
        <v>162</v>
      </c>
      <c r="BE132" s="148">
        <f>IF(N132="základná",J132,0)</f>
        <v>0</v>
      </c>
      <c r="BF132" s="148">
        <f>IF(N132="znížená",J132,0)</f>
        <v>0</v>
      </c>
      <c r="BG132" s="148">
        <f>IF(N132="zákl. prenesená",J132,0)</f>
        <v>0</v>
      </c>
      <c r="BH132" s="148">
        <f>IF(N132="zníž. prenesená",J132,0)</f>
        <v>0</v>
      </c>
      <c r="BI132" s="148">
        <f>IF(N132="nulová",J132,0)</f>
        <v>0</v>
      </c>
      <c r="BJ132" s="13" t="s">
        <v>81</v>
      </c>
      <c r="BK132" s="148">
        <f>ROUND(I132*H132,2)</f>
        <v>0</v>
      </c>
      <c r="BL132" s="13" t="s">
        <v>168</v>
      </c>
      <c r="BM132" s="147" t="s">
        <v>81</v>
      </c>
    </row>
    <row r="133" spans="2:65" s="11" customFormat="1" ht="22.7" customHeight="1" x14ac:dyDescent="0.2">
      <c r="B133" s="124"/>
      <c r="D133" s="125" t="s">
        <v>67</v>
      </c>
      <c r="E133" s="133" t="s">
        <v>169</v>
      </c>
      <c r="F133" s="133" t="s">
        <v>170</v>
      </c>
      <c r="J133" s="134"/>
      <c r="L133" s="124"/>
      <c r="M133" s="128"/>
      <c r="P133" s="129">
        <f>P134</f>
        <v>0</v>
      </c>
      <c r="R133" s="129">
        <f>R134</f>
        <v>0</v>
      </c>
      <c r="T133" s="130">
        <f>T134</f>
        <v>0</v>
      </c>
      <c r="AR133" s="125" t="s">
        <v>75</v>
      </c>
      <c r="AT133" s="131" t="s">
        <v>67</v>
      </c>
      <c r="AU133" s="131" t="s">
        <v>75</v>
      </c>
      <c r="AY133" s="125" t="s">
        <v>162</v>
      </c>
      <c r="BK133" s="132">
        <f>BK134</f>
        <v>0</v>
      </c>
    </row>
    <row r="134" spans="2:65" s="1" customFormat="1" ht="24.2" customHeight="1" x14ac:dyDescent="0.2">
      <c r="B134" s="135"/>
      <c r="C134" s="136" t="s">
        <v>81</v>
      </c>
      <c r="D134" s="136" t="s">
        <v>164</v>
      </c>
      <c r="E134" s="137" t="s">
        <v>457</v>
      </c>
      <c r="F134" s="138" t="s">
        <v>458</v>
      </c>
      <c r="G134" s="139" t="s">
        <v>218</v>
      </c>
      <c r="H134" s="140">
        <v>2086.1</v>
      </c>
      <c r="I134" s="141"/>
      <c r="J134" s="141"/>
      <c r="K134" s="142"/>
      <c r="L134" s="25"/>
      <c r="M134" s="143" t="s">
        <v>1</v>
      </c>
      <c r="N134" s="144" t="s">
        <v>34</v>
      </c>
      <c r="O134" s="145">
        <v>0</v>
      </c>
      <c r="P134" s="145">
        <f>O134*H134</f>
        <v>0</v>
      </c>
      <c r="Q134" s="145">
        <v>0</v>
      </c>
      <c r="R134" s="145">
        <f>Q134*H134</f>
        <v>0</v>
      </c>
      <c r="S134" s="145">
        <v>0</v>
      </c>
      <c r="T134" s="146">
        <f>S134*H134</f>
        <v>0</v>
      </c>
      <c r="AR134" s="147" t="s">
        <v>168</v>
      </c>
      <c r="AT134" s="147" t="s">
        <v>164</v>
      </c>
      <c r="AU134" s="147" t="s">
        <v>81</v>
      </c>
      <c r="AY134" s="13" t="s">
        <v>162</v>
      </c>
      <c r="BE134" s="148">
        <f>IF(N134="základná",J134,0)</f>
        <v>0</v>
      </c>
      <c r="BF134" s="148">
        <f>IF(N134="znížená",J134,0)</f>
        <v>0</v>
      </c>
      <c r="BG134" s="148">
        <f>IF(N134="zákl. prenesená",J134,0)</f>
        <v>0</v>
      </c>
      <c r="BH134" s="148">
        <f>IF(N134="zníž. prenesená",J134,0)</f>
        <v>0</v>
      </c>
      <c r="BI134" s="148">
        <f>IF(N134="nulová",J134,0)</f>
        <v>0</v>
      </c>
      <c r="BJ134" s="13" t="s">
        <v>81</v>
      </c>
      <c r="BK134" s="148">
        <f>ROUND(I134*H134,2)</f>
        <v>0</v>
      </c>
      <c r="BL134" s="13" t="s">
        <v>168</v>
      </c>
      <c r="BM134" s="147" t="s">
        <v>168</v>
      </c>
    </row>
    <row r="135" spans="2:65" s="11" customFormat="1" ht="22.7" customHeight="1" x14ac:dyDescent="0.2">
      <c r="B135" s="124"/>
      <c r="D135" s="125" t="s">
        <v>67</v>
      </c>
      <c r="E135" s="133" t="s">
        <v>192</v>
      </c>
      <c r="F135" s="133" t="s">
        <v>220</v>
      </c>
      <c r="J135" s="134"/>
      <c r="L135" s="124"/>
      <c r="M135" s="128"/>
      <c r="P135" s="129">
        <f>SUM(P136:P159)</f>
        <v>0</v>
      </c>
      <c r="R135" s="129">
        <f>SUM(R136:R159)</f>
        <v>0</v>
      </c>
      <c r="T135" s="130">
        <f>SUM(T136:T159)</f>
        <v>0</v>
      </c>
      <c r="AR135" s="125" t="s">
        <v>75</v>
      </c>
      <c r="AT135" s="131" t="s">
        <v>67</v>
      </c>
      <c r="AU135" s="131" t="s">
        <v>75</v>
      </c>
      <c r="AY135" s="125" t="s">
        <v>162</v>
      </c>
      <c r="BK135" s="132">
        <f>SUM(BK136:BK159)</f>
        <v>0</v>
      </c>
    </row>
    <row r="136" spans="2:65" s="1" customFormat="1" ht="37.700000000000003" customHeight="1" x14ac:dyDescent="0.2">
      <c r="B136" s="135"/>
      <c r="C136" s="136" t="s">
        <v>94</v>
      </c>
      <c r="D136" s="136" t="s">
        <v>164</v>
      </c>
      <c r="E136" s="137" t="s">
        <v>459</v>
      </c>
      <c r="F136" s="138" t="s">
        <v>460</v>
      </c>
      <c r="G136" s="139" t="s">
        <v>167</v>
      </c>
      <c r="H136" s="140">
        <v>625.83000000000004</v>
      </c>
      <c r="I136" s="141"/>
      <c r="J136" s="141"/>
      <c r="K136" s="142"/>
      <c r="L136" s="25"/>
      <c r="M136" s="143" t="s">
        <v>1</v>
      </c>
      <c r="N136" s="144" t="s">
        <v>34</v>
      </c>
      <c r="O136" s="145">
        <v>0</v>
      </c>
      <c r="P136" s="145">
        <f t="shared" ref="P136:P159" si="0">O136*H136</f>
        <v>0</v>
      </c>
      <c r="Q136" s="145">
        <v>0</v>
      </c>
      <c r="R136" s="145">
        <f t="shared" ref="R136:R159" si="1">Q136*H136</f>
        <v>0</v>
      </c>
      <c r="S136" s="145">
        <v>0</v>
      </c>
      <c r="T136" s="146">
        <f t="shared" ref="T136:T159" si="2">S136*H136</f>
        <v>0</v>
      </c>
      <c r="AR136" s="147" t="s">
        <v>168</v>
      </c>
      <c r="AT136" s="147" t="s">
        <v>164</v>
      </c>
      <c r="AU136" s="147" t="s">
        <v>81</v>
      </c>
      <c r="AY136" s="13" t="s">
        <v>162</v>
      </c>
      <c r="BE136" s="148">
        <f t="shared" ref="BE136:BE159" si="3">IF(N136="základná",J136,0)</f>
        <v>0</v>
      </c>
      <c r="BF136" s="148">
        <f t="shared" ref="BF136:BF159" si="4">IF(N136="znížená",J136,0)</f>
        <v>0</v>
      </c>
      <c r="BG136" s="148">
        <f t="shared" ref="BG136:BG159" si="5">IF(N136="zákl. prenesená",J136,0)</f>
        <v>0</v>
      </c>
      <c r="BH136" s="148">
        <f t="shared" ref="BH136:BH159" si="6">IF(N136="zníž. prenesená",J136,0)</f>
        <v>0</v>
      </c>
      <c r="BI136" s="148">
        <f t="shared" ref="BI136:BI159" si="7">IF(N136="nulová",J136,0)</f>
        <v>0</v>
      </c>
      <c r="BJ136" s="13" t="s">
        <v>81</v>
      </c>
      <c r="BK136" s="148">
        <f t="shared" ref="BK136:BK159" si="8">ROUND(I136*H136,2)</f>
        <v>0</v>
      </c>
      <c r="BL136" s="13" t="s">
        <v>168</v>
      </c>
      <c r="BM136" s="147" t="s">
        <v>169</v>
      </c>
    </row>
    <row r="137" spans="2:65" s="1" customFormat="1" ht="24.2" customHeight="1" x14ac:dyDescent="0.2">
      <c r="B137" s="135"/>
      <c r="C137" s="136" t="s">
        <v>168</v>
      </c>
      <c r="D137" s="136" t="s">
        <v>164</v>
      </c>
      <c r="E137" s="137" t="s">
        <v>461</v>
      </c>
      <c r="F137" s="138" t="s">
        <v>462</v>
      </c>
      <c r="G137" s="139" t="s">
        <v>218</v>
      </c>
      <c r="H137" s="140">
        <v>20.100000000000001</v>
      </c>
      <c r="I137" s="141"/>
      <c r="J137" s="141"/>
      <c r="K137" s="142"/>
      <c r="L137" s="25"/>
      <c r="M137" s="143" t="s">
        <v>1</v>
      </c>
      <c r="N137" s="144" t="s">
        <v>34</v>
      </c>
      <c r="O137" s="145">
        <v>0</v>
      </c>
      <c r="P137" s="145">
        <f t="shared" si="0"/>
        <v>0</v>
      </c>
      <c r="Q137" s="145">
        <v>0</v>
      </c>
      <c r="R137" s="145">
        <f t="shared" si="1"/>
        <v>0</v>
      </c>
      <c r="S137" s="145">
        <v>0</v>
      </c>
      <c r="T137" s="146">
        <f t="shared" si="2"/>
        <v>0</v>
      </c>
      <c r="AR137" s="147" t="s">
        <v>168</v>
      </c>
      <c r="AT137" s="147" t="s">
        <v>164</v>
      </c>
      <c r="AU137" s="147" t="s">
        <v>81</v>
      </c>
      <c r="AY137" s="13" t="s">
        <v>162</v>
      </c>
      <c r="BE137" s="148">
        <f t="shared" si="3"/>
        <v>0</v>
      </c>
      <c r="BF137" s="148">
        <f t="shared" si="4"/>
        <v>0</v>
      </c>
      <c r="BG137" s="148">
        <f t="shared" si="5"/>
        <v>0</v>
      </c>
      <c r="BH137" s="148">
        <f t="shared" si="6"/>
        <v>0</v>
      </c>
      <c r="BI137" s="148">
        <f t="shared" si="7"/>
        <v>0</v>
      </c>
      <c r="BJ137" s="13" t="s">
        <v>81</v>
      </c>
      <c r="BK137" s="148">
        <f t="shared" si="8"/>
        <v>0</v>
      </c>
      <c r="BL137" s="13" t="s">
        <v>168</v>
      </c>
      <c r="BM137" s="147" t="s">
        <v>177</v>
      </c>
    </row>
    <row r="138" spans="2:65" s="1" customFormat="1" ht="21.75" customHeight="1" x14ac:dyDescent="0.2">
      <c r="B138" s="135"/>
      <c r="C138" s="136" t="s">
        <v>178</v>
      </c>
      <c r="D138" s="136" t="s">
        <v>164</v>
      </c>
      <c r="E138" s="137" t="s">
        <v>463</v>
      </c>
      <c r="F138" s="138" t="s">
        <v>464</v>
      </c>
      <c r="G138" s="139" t="s">
        <v>266</v>
      </c>
      <c r="H138" s="140">
        <v>4</v>
      </c>
      <c r="I138" s="141"/>
      <c r="J138" s="141"/>
      <c r="K138" s="142"/>
      <c r="L138" s="25"/>
      <c r="M138" s="143" t="s">
        <v>1</v>
      </c>
      <c r="N138" s="144" t="s">
        <v>34</v>
      </c>
      <c r="O138" s="145">
        <v>0</v>
      </c>
      <c r="P138" s="145">
        <f t="shared" si="0"/>
        <v>0</v>
      </c>
      <c r="Q138" s="145">
        <v>0</v>
      </c>
      <c r="R138" s="145">
        <f t="shared" si="1"/>
        <v>0</v>
      </c>
      <c r="S138" s="145">
        <v>0</v>
      </c>
      <c r="T138" s="146">
        <f t="shared" si="2"/>
        <v>0</v>
      </c>
      <c r="AR138" s="147" t="s">
        <v>168</v>
      </c>
      <c r="AT138" s="147" t="s">
        <v>164</v>
      </c>
      <c r="AU138" s="147" t="s">
        <v>81</v>
      </c>
      <c r="AY138" s="13" t="s">
        <v>162</v>
      </c>
      <c r="BE138" s="148">
        <f t="shared" si="3"/>
        <v>0</v>
      </c>
      <c r="BF138" s="148">
        <f t="shared" si="4"/>
        <v>0</v>
      </c>
      <c r="BG138" s="148">
        <f t="shared" si="5"/>
        <v>0</v>
      </c>
      <c r="BH138" s="148">
        <f t="shared" si="6"/>
        <v>0</v>
      </c>
      <c r="BI138" s="148">
        <f t="shared" si="7"/>
        <v>0</v>
      </c>
      <c r="BJ138" s="13" t="s">
        <v>81</v>
      </c>
      <c r="BK138" s="148">
        <f t="shared" si="8"/>
        <v>0</v>
      </c>
      <c r="BL138" s="13" t="s">
        <v>168</v>
      </c>
      <c r="BM138" s="147" t="s">
        <v>181</v>
      </c>
    </row>
    <row r="139" spans="2:65" s="1" customFormat="1" ht="21.75" customHeight="1" x14ac:dyDescent="0.2">
      <c r="B139" s="135"/>
      <c r="C139" s="136" t="s">
        <v>169</v>
      </c>
      <c r="D139" s="136" t="s">
        <v>164</v>
      </c>
      <c r="E139" s="137" t="s">
        <v>465</v>
      </c>
      <c r="F139" s="138" t="s">
        <v>466</v>
      </c>
      <c r="G139" s="139" t="s">
        <v>266</v>
      </c>
      <c r="H139" s="140">
        <v>3</v>
      </c>
      <c r="I139" s="141"/>
      <c r="J139" s="141"/>
      <c r="K139" s="142"/>
      <c r="L139" s="25"/>
      <c r="M139" s="143" t="s">
        <v>1</v>
      </c>
      <c r="N139" s="144" t="s">
        <v>34</v>
      </c>
      <c r="O139" s="145">
        <v>0</v>
      </c>
      <c r="P139" s="145">
        <f t="shared" si="0"/>
        <v>0</v>
      </c>
      <c r="Q139" s="145">
        <v>0</v>
      </c>
      <c r="R139" s="145">
        <f t="shared" si="1"/>
        <v>0</v>
      </c>
      <c r="S139" s="145">
        <v>0</v>
      </c>
      <c r="T139" s="146">
        <f t="shared" si="2"/>
        <v>0</v>
      </c>
      <c r="AR139" s="147" t="s">
        <v>168</v>
      </c>
      <c r="AT139" s="147" t="s">
        <v>164</v>
      </c>
      <c r="AU139" s="147" t="s">
        <v>81</v>
      </c>
      <c r="AY139" s="13" t="s">
        <v>162</v>
      </c>
      <c r="BE139" s="148">
        <f t="shared" si="3"/>
        <v>0</v>
      </c>
      <c r="BF139" s="148">
        <f t="shared" si="4"/>
        <v>0</v>
      </c>
      <c r="BG139" s="148">
        <f t="shared" si="5"/>
        <v>0</v>
      </c>
      <c r="BH139" s="148">
        <f t="shared" si="6"/>
        <v>0</v>
      </c>
      <c r="BI139" s="148">
        <f t="shared" si="7"/>
        <v>0</v>
      </c>
      <c r="BJ139" s="13" t="s">
        <v>81</v>
      </c>
      <c r="BK139" s="148">
        <f t="shared" si="8"/>
        <v>0</v>
      </c>
      <c r="BL139" s="13" t="s">
        <v>168</v>
      </c>
      <c r="BM139" s="147" t="s">
        <v>184</v>
      </c>
    </row>
    <row r="140" spans="2:65" s="1" customFormat="1" ht="21.75" customHeight="1" x14ac:dyDescent="0.2">
      <c r="B140" s="135"/>
      <c r="C140" s="136" t="s">
        <v>185</v>
      </c>
      <c r="D140" s="136" t="s">
        <v>164</v>
      </c>
      <c r="E140" s="137" t="s">
        <v>467</v>
      </c>
      <c r="F140" s="138" t="s">
        <v>468</v>
      </c>
      <c r="G140" s="139" t="s">
        <v>167</v>
      </c>
      <c r="H140" s="140">
        <v>17.940000000000001</v>
      </c>
      <c r="I140" s="141"/>
      <c r="J140" s="141"/>
      <c r="K140" s="142"/>
      <c r="L140" s="25"/>
      <c r="M140" s="143" t="s">
        <v>1</v>
      </c>
      <c r="N140" s="144" t="s">
        <v>34</v>
      </c>
      <c r="O140" s="145">
        <v>0</v>
      </c>
      <c r="P140" s="145">
        <f t="shared" si="0"/>
        <v>0</v>
      </c>
      <c r="Q140" s="145">
        <v>0</v>
      </c>
      <c r="R140" s="145">
        <f t="shared" si="1"/>
        <v>0</v>
      </c>
      <c r="S140" s="145">
        <v>0</v>
      </c>
      <c r="T140" s="146">
        <f t="shared" si="2"/>
        <v>0</v>
      </c>
      <c r="AR140" s="147" t="s">
        <v>168</v>
      </c>
      <c r="AT140" s="147" t="s">
        <v>164</v>
      </c>
      <c r="AU140" s="147" t="s">
        <v>81</v>
      </c>
      <c r="AY140" s="13" t="s">
        <v>162</v>
      </c>
      <c r="BE140" s="148">
        <f t="shared" si="3"/>
        <v>0</v>
      </c>
      <c r="BF140" s="148">
        <f t="shared" si="4"/>
        <v>0</v>
      </c>
      <c r="BG140" s="148">
        <f t="shared" si="5"/>
        <v>0</v>
      </c>
      <c r="BH140" s="148">
        <f t="shared" si="6"/>
        <v>0</v>
      </c>
      <c r="BI140" s="148">
        <f t="shared" si="7"/>
        <v>0</v>
      </c>
      <c r="BJ140" s="13" t="s">
        <v>81</v>
      </c>
      <c r="BK140" s="148">
        <f t="shared" si="8"/>
        <v>0</v>
      </c>
      <c r="BL140" s="13" t="s">
        <v>168</v>
      </c>
      <c r="BM140" s="147" t="s">
        <v>188</v>
      </c>
    </row>
    <row r="141" spans="2:65" s="1" customFormat="1" ht="21.75" customHeight="1" x14ac:dyDescent="0.2">
      <c r="B141" s="135"/>
      <c r="C141" s="136" t="s">
        <v>177</v>
      </c>
      <c r="D141" s="136" t="s">
        <v>164</v>
      </c>
      <c r="E141" s="137" t="s">
        <v>469</v>
      </c>
      <c r="F141" s="138" t="s">
        <v>470</v>
      </c>
      <c r="G141" s="139" t="s">
        <v>167</v>
      </c>
      <c r="H141" s="140">
        <v>28.8</v>
      </c>
      <c r="I141" s="141"/>
      <c r="J141" s="141"/>
      <c r="K141" s="142"/>
      <c r="L141" s="25"/>
      <c r="M141" s="143" t="s">
        <v>1</v>
      </c>
      <c r="N141" s="144" t="s">
        <v>34</v>
      </c>
      <c r="O141" s="145">
        <v>0</v>
      </c>
      <c r="P141" s="145">
        <f t="shared" si="0"/>
        <v>0</v>
      </c>
      <c r="Q141" s="145">
        <v>0</v>
      </c>
      <c r="R141" s="145">
        <f t="shared" si="1"/>
        <v>0</v>
      </c>
      <c r="S141" s="145">
        <v>0</v>
      </c>
      <c r="T141" s="146">
        <f t="shared" si="2"/>
        <v>0</v>
      </c>
      <c r="AR141" s="147" t="s">
        <v>168</v>
      </c>
      <c r="AT141" s="147" t="s">
        <v>164</v>
      </c>
      <c r="AU141" s="147" t="s">
        <v>81</v>
      </c>
      <c r="AY141" s="13" t="s">
        <v>162</v>
      </c>
      <c r="BE141" s="148">
        <f t="shared" si="3"/>
        <v>0</v>
      </c>
      <c r="BF141" s="148">
        <f t="shared" si="4"/>
        <v>0</v>
      </c>
      <c r="BG141" s="148">
        <f t="shared" si="5"/>
        <v>0</v>
      </c>
      <c r="BH141" s="148">
        <f t="shared" si="6"/>
        <v>0</v>
      </c>
      <c r="BI141" s="148">
        <f t="shared" si="7"/>
        <v>0</v>
      </c>
      <c r="BJ141" s="13" t="s">
        <v>81</v>
      </c>
      <c r="BK141" s="148">
        <f t="shared" si="8"/>
        <v>0</v>
      </c>
      <c r="BL141" s="13" t="s">
        <v>168</v>
      </c>
      <c r="BM141" s="147" t="s">
        <v>191</v>
      </c>
    </row>
    <row r="142" spans="2:65" s="1" customFormat="1" ht="24.2" customHeight="1" x14ac:dyDescent="0.2">
      <c r="B142" s="135"/>
      <c r="C142" s="136" t="s">
        <v>192</v>
      </c>
      <c r="D142" s="136" t="s">
        <v>164</v>
      </c>
      <c r="E142" s="137" t="s">
        <v>471</v>
      </c>
      <c r="F142" s="138" t="s">
        <v>472</v>
      </c>
      <c r="G142" s="139" t="s">
        <v>266</v>
      </c>
      <c r="H142" s="140">
        <v>28</v>
      </c>
      <c r="I142" s="141"/>
      <c r="J142" s="141"/>
      <c r="K142" s="142"/>
      <c r="L142" s="25"/>
      <c r="M142" s="143" t="s">
        <v>1</v>
      </c>
      <c r="N142" s="144" t="s">
        <v>34</v>
      </c>
      <c r="O142" s="145">
        <v>0</v>
      </c>
      <c r="P142" s="145">
        <f t="shared" si="0"/>
        <v>0</v>
      </c>
      <c r="Q142" s="145">
        <v>0</v>
      </c>
      <c r="R142" s="145">
        <f t="shared" si="1"/>
        <v>0</v>
      </c>
      <c r="S142" s="145">
        <v>0</v>
      </c>
      <c r="T142" s="146">
        <f t="shared" si="2"/>
        <v>0</v>
      </c>
      <c r="AR142" s="147" t="s">
        <v>168</v>
      </c>
      <c r="AT142" s="147" t="s">
        <v>164</v>
      </c>
      <c r="AU142" s="147" t="s">
        <v>81</v>
      </c>
      <c r="AY142" s="13" t="s">
        <v>162</v>
      </c>
      <c r="BE142" s="148">
        <f t="shared" si="3"/>
        <v>0</v>
      </c>
      <c r="BF142" s="148">
        <f t="shared" si="4"/>
        <v>0</v>
      </c>
      <c r="BG142" s="148">
        <f t="shared" si="5"/>
        <v>0</v>
      </c>
      <c r="BH142" s="148">
        <f t="shared" si="6"/>
        <v>0</v>
      </c>
      <c r="BI142" s="148">
        <f t="shared" si="7"/>
        <v>0</v>
      </c>
      <c r="BJ142" s="13" t="s">
        <v>81</v>
      </c>
      <c r="BK142" s="148">
        <f t="shared" si="8"/>
        <v>0</v>
      </c>
      <c r="BL142" s="13" t="s">
        <v>168</v>
      </c>
      <c r="BM142" s="147" t="s">
        <v>195</v>
      </c>
    </row>
    <row r="143" spans="2:65" s="1" customFormat="1" ht="24.2" customHeight="1" x14ac:dyDescent="0.2">
      <c r="B143" s="135"/>
      <c r="C143" s="136" t="s">
        <v>181</v>
      </c>
      <c r="D143" s="136" t="s">
        <v>164</v>
      </c>
      <c r="E143" s="137" t="s">
        <v>473</v>
      </c>
      <c r="F143" s="138" t="s">
        <v>474</v>
      </c>
      <c r="G143" s="139" t="s">
        <v>266</v>
      </c>
      <c r="H143" s="140">
        <v>215</v>
      </c>
      <c r="I143" s="141"/>
      <c r="J143" s="141"/>
      <c r="K143" s="142"/>
      <c r="L143" s="25"/>
      <c r="M143" s="143" t="s">
        <v>1</v>
      </c>
      <c r="N143" s="144" t="s">
        <v>34</v>
      </c>
      <c r="O143" s="145">
        <v>0</v>
      </c>
      <c r="P143" s="145">
        <f t="shared" si="0"/>
        <v>0</v>
      </c>
      <c r="Q143" s="145">
        <v>0</v>
      </c>
      <c r="R143" s="145">
        <f t="shared" si="1"/>
        <v>0</v>
      </c>
      <c r="S143" s="145">
        <v>0</v>
      </c>
      <c r="T143" s="146">
        <f t="shared" si="2"/>
        <v>0</v>
      </c>
      <c r="AR143" s="147" t="s">
        <v>168</v>
      </c>
      <c r="AT143" s="147" t="s">
        <v>164</v>
      </c>
      <c r="AU143" s="147" t="s">
        <v>81</v>
      </c>
      <c r="AY143" s="13" t="s">
        <v>162</v>
      </c>
      <c r="BE143" s="148">
        <f t="shared" si="3"/>
        <v>0</v>
      </c>
      <c r="BF143" s="148">
        <f t="shared" si="4"/>
        <v>0</v>
      </c>
      <c r="BG143" s="148">
        <f t="shared" si="5"/>
        <v>0</v>
      </c>
      <c r="BH143" s="148">
        <f t="shared" si="6"/>
        <v>0</v>
      </c>
      <c r="BI143" s="148">
        <f t="shared" si="7"/>
        <v>0</v>
      </c>
      <c r="BJ143" s="13" t="s">
        <v>81</v>
      </c>
      <c r="BK143" s="148">
        <f t="shared" si="8"/>
        <v>0</v>
      </c>
      <c r="BL143" s="13" t="s">
        <v>168</v>
      </c>
      <c r="BM143" s="147" t="s">
        <v>7</v>
      </c>
    </row>
    <row r="144" spans="2:65" s="1" customFormat="1" ht="21.75" customHeight="1" x14ac:dyDescent="0.2">
      <c r="B144" s="135"/>
      <c r="C144" s="136" t="s">
        <v>198</v>
      </c>
      <c r="D144" s="136" t="s">
        <v>164</v>
      </c>
      <c r="E144" s="137" t="s">
        <v>475</v>
      </c>
      <c r="F144" s="138" t="s">
        <v>476</v>
      </c>
      <c r="G144" s="139" t="s">
        <v>218</v>
      </c>
      <c r="H144" s="140">
        <v>1910.4</v>
      </c>
      <c r="I144" s="141"/>
      <c r="J144" s="141"/>
      <c r="K144" s="142"/>
      <c r="L144" s="25"/>
      <c r="M144" s="143" t="s">
        <v>1</v>
      </c>
      <c r="N144" s="144" t="s">
        <v>34</v>
      </c>
      <c r="O144" s="145">
        <v>0</v>
      </c>
      <c r="P144" s="145">
        <f t="shared" si="0"/>
        <v>0</v>
      </c>
      <c r="Q144" s="145">
        <v>0</v>
      </c>
      <c r="R144" s="145">
        <f t="shared" si="1"/>
        <v>0</v>
      </c>
      <c r="S144" s="145">
        <v>0</v>
      </c>
      <c r="T144" s="146">
        <f t="shared" si="2"/>
        <v>0</v>
      </c>
      <c r="AR144" s="147" t="s">
        <v>168</v>
      </c>
      <c r="AT144" s="147" t="s">
        <v>164</v>
      </c>
      <c r="AU144" s="147" t="s">
        <v>81</v>
      </c>
      <c r="AY144" s="13" t="s">
        <v>162</v>
      </c>
      <c r="BE144" s="148">
        <f t="shared" si="3"/>
        <v>0</v>
      </c>
      <c r="BF144" s="148">
        <f t="shared" si="4"/>
        <v>0</v>
      </c>
      <c r="BG144" s="148">
        <f t="shared" si="5"/>
        <v>0</v>
      </c>
      <c r="BH144" s="148">
        <f t="shared" si="6"/>
        <v>0</v>
      </c>
      <c r="BI144" s="148">
        <f t="shared" si="7"/>
        <v>0</v>
      </c>
      <c r="BJ144" s="13" t="s">
        <v>81</v>
      </c>
      <c r="BK144" s="148">
        <f t="shared" si="8"/>
        <v>0</v>
      </c>
      <c r="BL144" s="13" t="s">
        <v>168</v>
      </c>
      <c r="BM144" s="147" t="s">
        <v>201</v>
      </c>
    </row>
    <row r="145" spans="2:65" s="1" customFormat="1" ht="24.2" customHeight="1" x14ac:dyDescent="0.2">
      <c r="B145" s="135"/>
      <c r="C145" s="136" t="s">
        <v>184</v>
      </c>
      <c r="D145" s="136" t="s">
        <v>164</v>
      </c>
      <c r="E145" s="137" t="s">
        <v>477</v>
      </c>
      <c r="F145" s="138" t="s">
        <v>478</v>
      </c>
      <c r="G145" s="139" t="s">
        <v>218</v>
      </c>
      <c r="H145" s="140">
        <v>113.9</v>
      </c>
      <c r="I145" s="141"/>
      <c r="J145" s="141"/>
      <c r="K145" s="142"/>
      <c r="L145" s="25"/>
      <c r="M145" s="143" t="s">
        <v>1</v>
      </c>
      <c r="N145" s="144" t="s">
        <v>34</v>
      </c>
      <c r="O145" s="145">
        <v>0</v>
      </c>
      <c r="P145" s="145">
        <f t="shared" si="0"/>
        <v>0</v>
      </c>
      <c r="Q145" s="145">
        <v>0</v>
      </c>
      <c r="R145" s="145">
        <f t="shared" si="1"/>
        <v>0</v>
      </c>
      <c r="S145" s="145">
        <v>0</v>
      </c>
      <c r="T145" s="146">
        <f t="shared" si="2"/>
        <v>0</v>
      </c>
      <c r="AR145" s="147" t="s">
        <v>168</v>
      </c>
      <c r="AT145" s="147" t="s">
        <v>164</v>
      </c>
      <c r="AU145" s="147" t="s">
        <v>81</v>
      </c>
      <c r="AY145" s="13" t="s">
        <v>162</v>
      </c>
      <c r="BE145" s="148">
        <f t="shared" si="3"/>
        <v>0</v>
      </c>
      <c r="BF145" s="148">
        <f t="shared" si="4"/>
        <v>0</v>
      </c>
      <c r="BG145" s="148">
        <f t="shared" si="5"/>
        <v>0</v>
      </c>
      <c r="BH145" s="148">
        <f t="shared" si="6"/>
        <v>0</v>
      </c>
      <c r="BI145" s="148">
        <f t="shared" si="7"/>
        <v>0</v>
      </c>
      <c r="BJ145" s="13" t="s">
        <v>81</v>
      </c>
      <c r="BK145" s="148">
        <f t="shared" si="8"/>
        <v>0</v>
      </c>
      <c r="BL145" s="13" t="s">
        <v>168</v>
      </c>
      <c r="BM145" s="147" t="s">
        <v>204</v>
      </c>
    </row>
    <row r="146" spans="2:65" s="1" customFormat="1" ht="24.2" customHeight="1" x14ac:dyDescent="0.2">
      <c r="B146" s="135"/>
      <c r="C146" s="136" t="s">
        <v>205</v>
      </c>
      <c r="D146" s="136" t="s">
        <v>164</v>
      </c>
      <c r="E146" s="137" t="s">
        <v>479</v>
      </c>
      <c r="F146" s="138" t="s">
        <v>480</v>
      </c>
      <c r="G146" s="139" t="s">
        <v>266</v>
      </c>
      <c r="H146" s="140">
        <v>1</v>
      </c>
      <c r="I146" s="141"/>
      <c r="J146" s="141"/>
      <c r="K146" s="142"/>
      <c r="L146" s="25"/>
      <c r="M146" s="143" t="s">
        <v>1</v>
      </c>
      <c r="N146" s="144" t="s">
        <v>34</v>
      </c>
      <c r="O146" s="145">
        <v>0</v>
      </c>
      <c r="P146" s="145">
        <f t="shared" si="0"/>
        <v>0</v>
      </c>
      <c r="Q146" s="145">
        <v>0</v>
      </c>
      <c r="R146" s="145">
        <f t="shared" si="1"/>
        <v>0</v>
      </c>
      <c r="S146" s="145">
        <v>0</v>
      </c>
      <c r="T146" s="146">
        <f t="shared" si="2"/>
        <v>0</v>
      </c>
      <c r="AR146" s="147" t="s">
        <v>168</v>
      </c>
      <c r="AT146" s="147" t="s">
        <v>164</v>
      </c>
      <c r="AU146" s="147" t="s">
        <v>81</v>
      </c>
      <c r="AY146" s="13" t="s">
        <v>162</v>
      </c>
      <c r="BE146" s="148">
        <f t="shared" si="3"/>
        <v>0</v>
      </c>
      <c r="BF146" s="148">
        <f t="shared" si="4"/>
        <v>0</v>
      </c>
      <c r="BG146" s="148">
        <f t="shared" si="5"/>
        <v>0</v>
      </c>
      <c r="BH146" s="148">
        <f t="shared" si="6"/>
        <v>0</v>
      </c>
      <c r="BI146" s="148">
        <f t="shared" si="7"/>
        <v>0</v>
      </c>
      <c r="BJ146" s="13" t="s">
        <v>81</v>
      </c>
      <c r="BK146" s="148">
        <f t="shared" si="8"/>
        <v>0</v>
      </c>
      <c r="BL146" s="13" t="s">
        <v>168</v>
      </c>
      <c r="BM146" s="147" t="s">
        <v>208</v>
      </c>
    </row>
    <row r="147" spans="2:65" s="1" customFormat="1" ht="24.2" customHeight="1" x14ac:dyDescent="0.2">
      <c r="B147" s="135"/>
      <c r="C147" s="136" t="s">
        <v>188</v>
      </c>
      <c r="D147" s="136" t="s">
        <v>164</v>
      </c>
      <c r="E147" s="137" t="s">
        <v>481</v>
      </c>
      <c r="F147" s="138" t="s">
        <v>482</v>
      </c>
      <c r="G147" s="139" t="s">
        <v>266</v>
      </c>
      <c r="H147" s="140">
        <v>15</v>
      </c>
      <c r="I147" s="141"/>
      <c r="J147" s="141"/>
      <c r="K147" s="142"/>
      <c r="L147" s="25"/>
      <c r="M147" s="143" t="s">
        <v>1</v>
      </c>
      <c r="N147" s="144" t="s">
        <v>34</v>
      </c>
      <c r="O147" s="145">
        <v>0</v>
      </c>
      <c r="P147" s="145">
        <f t="shared" si="0"/>
        <v>0</v>
      </c>
      <c r="Q147" s="145">
        <v>0</v>
      </c>
      <c r="R147" s="145">
        <f t="shared" si="1"/>
        <v>0</v>
      </c>
      <c r="S147" s="145">
        <v>0</v>
      </c>
      <c r="T147" s="146">
        <f t="shared" si="2"/>
        <v>0</v>
      </c>
      <c r="AR147" s="147" t="s">
        <v>168</v>
      </c>
      <c r="AT147" s="147" t="s">
        <v>164</v>
      </c>
      <c r="AU147" s="147" t="s">
        <v>81</v>
      </c>
      <c r="AY147" s="13" t="s">
        <v>162</v>
      </c>
      <c r="BE147" s="148">
        <f t="shared" si="3"/>
        <v>0</v>
      </c>
      <c r="BF147" s="148">
        <f t="shared" si="4"/>
        <v>0</v>
      </c>
      <c r="BG147" s="148">
        <f t="shared" si="5"/>
        <v>0</v>
      </c>
      <c r="BH147" s="148">
        <f t="shared" si="6"/>
        <v>0</v>
      </c>
      <c r="BI147" s="148">
        <f t="shared" si="7"/>
        <v>0</v>
      </c>
      <c r="BJ147" s="13" t="s">
        <v>81</v>
      </c>
      <c r="BK147" s="148">
        <f t="shared" si="8"/>
        <v>0</v>
      </c>
      <c r="BL147" s="13" t="s">
        <v>168</v>
      </c>
      <c r="BM147" s="147" t="s">
        <v>211</v>
      </c>
    </row>
    <row r="148" spans="2:65" s="1" customFormat="1" ht="16.5" customHeight="1" x14ac:dyDescent="0.2">
      <c r="B148" s="135"/>
      <c r="C148" s="136" t="s">
        <v>212</v>
      </c>
      <c r="D148" s="136" t="s">
        <v>164</v>
      </c>
      <c r="E148" s="137" t="s">
        <v>483</v>
      </c>
      <c r="F148" s="138" t="s">
        <v>484</v>
      </c>
      <c r="G148" s="139" t="s">
        <v>301</v>
      </c>
      <c r="H148" s="140">
        <v>373.8</v>
      </c>
      <c r="I148" s="141"/>
      <c r="J148" s="141"/>
      <c r="K148" s="142"/>
      <c r="L148" s="25"/>
      <c r="M148" s="143" t="s">
        <v>1</v>
      </c>
      <c r="N148" s="144" t="s">
        <v>34</v>
      </c>
      <c r="O148" s="145">
        <v>0</v>
      </c>
      <c r="P148" s="145">
        <f t="shared" si="0"/>
        <v>0</v>
      </c>
      <c r="Q148" s="145">
        <v>0</v>
      </c>
      <c r="R148" s="145">
        <f t="shared" si="1"/>
        <v>0</v>
      </c>
      <c r="S148" s="145">
        <v>0</v>
      </c>
      <c r="T148" s="146">
        <f t="shared" si="2"/>
        <v>0</v>
      </c>
      <c r="AR148" s="147" t="s">
        <v>168</v>
      </c>
      <c r="AT148" s="147" t="s">
        <v>164</v>
      </c>
      <c r="AU148" s="147" t="s">
        <v>81</v>
      </c>
      <c r="AY148" s="13" t="s">
        <v>162</v>
      </c>
      <c r="BE148" s="148">
        <f t="shared" si="3"/>
        <v>0</v>
      </c>
      <c r="BF148" s="148">
        <f t="shared" si="4"/>
        <v>0</v>
      </c>
      <c r="BG148" s="148">
        <f t="shared" si="5"/>
        <v>0</v>
      </c>
      <c r="BH148" s="148">
        <f t="shared" si="6"/>
        <v>0</v>
      </c>
      <c r="BI148" s="148">
        <f t="shared" si="7"/>
        <v>0</v>
      </c>
      <c r="BJ148" s="13" t="s">
        <v>81</v>
      </c>
      <c r="BK148" s="148">
        <f t="shared" si="8"/>
        <v>0</v>
      </c>
      <c r="BL148" s="13" t="s">
        <v>168</v>
      </c>
      <c r="BM148" s="147" t="s">
        <v>215</v>
      </c>
    </row>
    <row r="149" spans="2:65" s="1" customFormat="1" ht="24.2" customHeight="1" x14ac:dyDescent="0.2">
      <c r="B149" s="135"/>
      <c r="C149" s="136" t="s">
        <v>191</v>
      </c>
      <c r="D149" s="136" t="s">
        <v>164</v>
      </c>
      <c r="E149" s="137" t="s">
        <v>485</v>
      </c>
      <c r="F149" s="138" t="s">
        <v>486</v>
      </c>
      <c r="G149" s="139" t="s">
        <v>301</v>
      </c>
      <c r="H149" s="140">
        <v>371.61</v>
      </c>
      <c r="I149" s="141"/>
      <c r="J149" s="141"/>
      <c r="K149" s="142"/>
      <c r="L149" s="25"/>
      <c r="M149" s="143" t="s">
        <v>1</v>
      </c>
      <c r="N149" s="144" t="s">
        <v>34</v>
      </c>
      <c r="O149" s="145">
        <v>0</v>
      </c>
      <c r="P149" s="145">
        <f t="shared" si="0"/>
        <v>0</v>
      </c>
      <c r="Q149" s="145">
        <v>0</v>
      </c>
      <c r="R149" s="145">
        <f t="shared" si="1"/>
        <v>0</v>
      </c>
      <c r="S149" s="145">
        <v>0</v>
      </c>
      <c r="T149" s="146">
        <f t="shared" si="2"/>
        <v>0</v>
      </c>
      <c r="AR149" s="147" t="s">
        <v>168</v>
      </c>
      <c r="AT149" s="147" t="s">
        <v>164</v>
      </c>
      <c r="AU149" s="147" t="s">
        <v>81</v>
      </c>
      <c r="AY149" s="13" t="s">
        <v>162</v>
      </c>
      <c r="BE149" s="148">
        <f t="shared" si="3"/>
        <v>0</v>
      </c>
      <c r="BF149" s="148">
        <f t="shared" si="4"/>
        <v>0</v>
      </c>
      <c r="BG149" s="148">
        <f t="shared" si="5"/>
        <v>0</v>
      </c>
      <c r="BH149" s="148">
        <f t="shared" si="6"/>
        <v>0</v>
      </c>
      <c r="BI149" s="148">
        <f t="shared" si="7"/>
        <v>0</v>
      </c>
      <c r="BJ149" s="13" t="s">
        <v>81</v>
      </c>
      <c r="BK149" s="148">
        <f t="shared" si="8"/>
        <v>0</v>
      </c>
      <c r="BL149" s="13" t="s">
        <v>168</v>
      </c>
      <c r="BM149" s="147" t="s">
        <v>219</v>
      </c>
    </row>
    <row r="150" spans="2:65" s="1" customFormat="1" ht="24.2" customHeight="1" x14ac:dyDescent="0.2">
      <c r="B150" s="135"/>
      <c r="C150" s="136" t="s">
        <v>221</v>
      </c>
      <c r="D150" s="136" t="s">
        <v>164</v>
      </c>
      <c r="E150" s="137" t="s">
        <v>487</v>
      </c>
      <c r="F150" s="138" t="s">
        <v>488</v>
      </c>
      <c r="G150" s="139" t="s">
        <v>301</v>
      </c>
      <c r="H150" s="140">
        <v>1495.2</v>
      </c>
      <c r="I150" s="141"/>
      <c r="J150" s="141"/>
      <c r="K150" s="142"/>
      <c r="L150" s="25"/>
      <c r="M150" s="143" t="s">
        <v>1</v>
      </c>
      <c r="N150" s="144" t="s">
        <v>34</v>
      </c>
      <c r="O150" s="145">
        <v>0</v>
      </c>
      <c r="P150" s="145">
        <f t="shared" si="0"/>
        <v>0</v>
      </c>
      <c r="Q150" s="145">
        <v>0</v>
      </c>
      <c r="R150" s="145">
        <f t="shared" si="1"/>
        <v>0</v>
      </c>
      <c r="S150" s="145">
        <v>0</v>
      </c>
      <c r="T150" s="146">
        <f t="shared" si="2"/>
        <v>0</v>
      </c>
      <c r="AR150" s="147" t="s">
        <v>168</v>
      </c>
      <c r="AT150" s="147" t="s">
        <v>164</v>
      </c>
      <c r="AU150" s="147" t="s">
        <v>81</v>
      </c>
      <c r="AY150" s="13" t="s">
        <v>162</v>
      </c>
      <c r="BE150" s="148">
        <f t="shared" si="3"/>
        <v>0</v>
      </c>
      <c r="BF150" s="148">
        <f t="shared" si="4"/>
        <v>0</v>
      </c>
      <c r="BG150" s="148">
        <f t="shared" si="5"/>
        <v>0</v>
      </c>
      <c r="BH150" s="148">
        <f t="shared" si="6"/>
        <v>0</v>
      </c>
      <c r="BI150" s="148">
        <f t="shared" si="7"/>
        <v>0</v>
      </c>
      <c r="BJ150" s="13" t="s">
        <v>81</v>
      </c>
      <c r="BK150" s="148">
        <f t="shared" si="8"/>
        <v>0</v>
      </c>
      <c r="BL150" s="13" t="s">
        <v>168</v>
      </c>
      <c r="BM150" s="147" t="s">
        <v>224</v>
      </c>
    </row>
    <row r="151" spans="2:65" s="1" customFormat="1" ht="21.75" customHeight="1" x14ac:dyDescent="0.2">
      <c r="B151" s="135"/>
      <c r="C151" s="136" t="s">
        <v>195</v>
      </c>
      <c r="D151" s="136" t="s">
        <v>164</v>
      </c>
      <c r="E151" s="137" t="s">
        <v>489</v>
      </c>
      <c r="F151" s="138" t="s">
        <v>490</v>
      </c>
      <c r="G151" s="139" t="s">
        <v>301</v>
      </c>
      <c r="H151" s="140">
        <v>371.61</v>
      </c>
      <c r="I151" s="141"/>
      <c r="J151" s="141"/>
      <c r="K151" s="142"/>
      <c r="L151" s="25"/>
      <c r="M151" s="143" t="s">
        <v>1</v>
      </c>
      <c r="N151" s="144" t="s">
        <v>34</v>
      </c>
      <c r="O151" s="145">
        <v>0</v>
      </c>
      <c r="P151" s="145">
        <f t="shared" si="0"/>
        <v>0</v>
      </c>
      <c r="Q151" s="145">
        <v>0</v>
      </c>
      <c r="R151" s="145">
        <f t="shared" si="1"/>
        <v>0</v>
      </c>
      <c r="S151" s="145">
        <v>0</v>
      </c>
      <c r="T151" s="146">
        <f t="shared" si="2"/>
        <v>0</v>
      </c>
      <c r="AR151" s="147" t="s">
        <v>168</v>
      </c>
      <c r="AT151" s="147" t="s">
        <v>164</v>
      </c>
      <c r="AU151" s="147" t="s">
        <v>81</v>
      </c>
      <c r="AY151" s="13" t="s">
        <v>162</v>
      </c>
      <c r="BE151" s="148">
        <f t="shared" si="3"/>
        <v>0</v>
      </c>
      <c r="BF151" s="148">
        <f t="shared" si="4"/>
        <v>0</v>
      </c>
      <c r="BG151" s="148">
        <f t="shared" si="5"/>
        <v>0</v>
      </c>
      <c r="BH151" s="148">
        <f t="shared" si="6"/>
        <v>0</v>
      </c>
      <c r="BI151" s="148">
        <f t="shared" si="7"/>
        <v>0</v>
      </c>
      <c r="BJ151" s="13" t="s">
        <v>81</v>
      </c>
      <c r="BK151" s="148">
        <f t="shared" si="8"/>
        <v>0</v>
      </c>
      <c r="BL151" s="13" t="s">
        <v>168</v>
      </c>
      <c r="BM151" s="147" t="s">
        <v>227</v>
      </c>
    </row>
    <row r="152" spans="2:65" s="1" customFormat="1" ht="24.2" customHeight="1" x14ac:dyDescent="0.2">
      <c r="B152" s="135"/>
      <c r="C152" s="136" t="s">
        <v>228</v>
      </c>
      <c r="D152" s="136" t="s">
        <v>164</v>
      </c>
      <c r="E152" s="137" t="s">
        <v>491</v>
      </c>
      <c r="F152" s="138" t="s">
        <v>492</v>
      </c>
      <c r="G152" s="139" t="s">
        <v>301</v>
      </c>
      <c r="H152" s="140">
        <v>5607</v>
      </c>
      <c r="I152" s="141"/>
      <c r="J152" s="141"/>
      <c r="K152" s="142"/>
      <c r="L152" s="25"/>
      <c r="M152" s="143" t="s">
        <v>1</v>
      </c>
      <c r="N152" s="144" t="s">
        <v>34</v>
      </c>
      <c r="O152" s="145">
        <v>0</v>
      </c>
      <c r="P152" s="145">
        <f t="shared" si="0"/>
        <v>0</v>
      </c>
      <c r="Q152" s="145">
        <v>0</v>
      </c>
      <c r="R152" s="145">
        <f t="shared" si="1"/>
        <v>0</v>
      </c>
      <c r="S152" s="145">
        <v>0</v>
      </c>
      <c r="T152" s="146">
        <f t="shared" si="2"/>
        <v>0</v>
      </c>
      <c r="AR152" s="147" t="s">
        <v>168</v>
      </c>
      <c r="AT152" s="147" t="s">
        <v>164</v>
      </c>
      <c r="AU152" s="147" t="s">
        <v>81</v>
      </c>
      <c r="AY152" s="13" t="s">
        <v>162</v>
      </c>
      <c r="BE152" s="148">
        <f t="shared" si="3"/>
        <v>0</v>
      </c>
      <c r="BF152" s="148">
        <f t="shared" si="4"/>
        <v>0</v>
      </c>
      <c r="BG152" s="148">
        <f t="shared" si="5"/>
        <v>0</v>
      </c>
      <c r="BH152" s="148">
        <f t="shared" si="6"/>
        <v>0</v>
      </c>
      <c r="BI152" s="148">
        <f t="shared" si="7"/>
        <v>0</v>
      </c>
      <c r="BJ152" s="13" t="s">
        <v>81</v>
      </c>
      <c r="BK152" s="148">
        <f t="shared" si="8"/>
        <v>0</v>
      </c>
      <c r="BL152" s="13" t="s">
        <v>168</v>
      </c>
      <c r="BM152" s="147" t="s">
        <v>231</v>
      </c>
    </row>
    <row r="153" spans="2:65" s="1" customFormat="1" ht="24.2" customHeight="1" x14ac:dyDescent="0.2">
      <c r="B153" s="135"/>
      <c r="C153" s="136" t="s">
        <v>7</v>
      </c>
      <c r="D153" s="136" t="s">
        <v>164</v>
      </c>
      <c r="E153" s="137" t="s">
        <v>493</v>
      </c>
      <c r="F153" s="138" t="s">
        <v>494</v>
      </c>
      <c r="G153" s="139" t="s">
        <v>301</v>
      </c>
      <c r="H153" s="140">
        <v>371.61</v>
      </c>
      <c r="I153" s="141"/>
      <c r="J153" s="141"/>
      <c r="K153" s="142"/>
      <c r="L153" s="25"/>
      <c r="M153" s="143" t="s">
        <v>1</v>
      </c>
      <c r="N153" s="144" t="s">
        <v>34</v>
      </c>
      <c r="O153" s="145">
        <v>0</v>
      </c>
      <c r="P153" s="145">
        <f t="shared" si="0"/>
        <v>0</v>
      </c>
      <c r="Q153" s="145">
        <v>0</v>
      </c>
      <c r="R153" s="145">
        <f t="shared" si="1"/>
        <v>0</v>
      </c>
      <c r="S153" s="145">
        <v>0</v>
      </c>
      <c r="T153" s="146">
        <f t="shared" si="2"/>
        <v>0</v>
      </c>
      <c r="AR153" s="147" t="s">
        <v>168</v>
      </c>
      <c r="AT153" s="147" t="s">
        <v>164</v>
      </c>
      <c r="AU153" s="147" t="s">
        <v>81</v>
      </c>
      <c r="AY153" s="13" t="s">
        <v>162</v>
      </c>
      <c r="BE153" s="148">
        <f t="shared" si="3"/>
        <v>0</v>
      </c>
      <c r="BF153" s="148">
        <f t="shared" si="4"/>
        <v>0</v>
      </c>
      <c r="BG153" s="148">
        <f t="shared" si="5"/>
        <v>0</v>
      </c>
      <c r="BH153" s="148">
        <f t="shared" si="6"/>
        <v>0</v>
      </c>
      <c r="BI153" s="148">
        <f t="shared" si="7"/>
        <v>0</v>
      </c>
      <c r="BJ153" s="13" t="s">
        <v>81</v>
      </c>
      <c r="BK153" s="148">
        <f t="shared" si="8"/>
        <v>0</v>
      </c>
      <c r="BL153" s="13" t="s">
        <v>168</v>
      </c>
      <c r="BM153" s="147" t="s">
        <v>234</v>
      </c>
    </row>
    <row r="154" spans="2:65" s="1" customFormat="1" ht="24.2" customHeight="1" x14ac:dyDescent="0.2">
      <c r="B154" s="135"/>
      <c r="C154" s="136" t="s">
        <v>235</v>
      </c>
      <c r="D154" s="136" t="s">
        <v>164</v>
      </c>
      <c r="E154" s="137" t="s">
        <v>495</v>
      </c>
      <c r="F154" s="138" t="s">
        <v>496</v>
      </c>
      <c r="G154" s="139" t="s">
        <v>301</v>
      </c>
      <c r="H154" s="140">
        <v>371.61</v>
      </c>
      <c r="I154" s="141"/>
      <c r="J154" s="141"/>
      <c r="K154" s="142"/>
      <c r="L154" s="25"/>
      <c r="M154" s="143" t="s">
        <v>1</v>
      </c>
      <c r="N154" s="144" t="s">
        <v>34</v>
      </c>
      <c r="O154" s="145">
        <v>0</v>
      </c>
      <c r="P154" s="145">
        <f t="shared" si="0"/>
        <v>0</v>
      </c>
      <c r="Q154" s="145">
        <v>0</v>
      </c>
      <c r="R154" s="145">
        <f t="shared" si="1"/>
        <v>0</v>
      </c>
      <c r="S154" s="145">
        <v>0</v>
      </c>
      <c r="T154" s="146">
        <f t="shared" si="2"/>
        <v>0</v>
      </c>
      <c r="AR154" s="147" t="s">
        <v>168</v>
      </c>
      <c r="AT154" s="147" t="s">
        <v>164</v>
      </c>
      <c r="AU154" s="147" t="s">
        <v>81</v>
      </c>
      <c r="AY154" s="13" t="s">
        <v>162</v>
      </c>
      <c r="BE154" s="148">
        <f t="shared" si="3"/>
        <v>0</v>
      </c>
      <c r="BF154" s="148">
        <f t="shared" si="4"/>
        <v>0</v>
      </c>
      <c r="BG154" s="148">
        <f t="shared" si="5"/>
        <v>0</v>
      </c>
      <c r="BH154" s="148">
        <f t="shared" si="6"/>
        <v>0</v>
      </c>
      <c r="BI154" s="148">
        <f t="shared" si="7"/>
        <v>0</v>
      </c>
      <c r="BJ154" s="13" t="s">
        <v>81</v>
      </c>
      <c r="BK154" s="148">
        <f t="shared" si="8"/>
        <v>0</v>
      </c>
      <c r="BL154" s="13" t="s">
        <v>168</v>
      </c>
      <c r="BM154" s="147" t="s">
        <v>238</v>
      </c>
    </row>
    <row r="155" spans="2:65" s="1" customFormat="1" ht="24.2" customHeight="1" x14ac:dyDescent="0.2">
      <c r="B155" s="135"/>
      <c r="C155" s="136" t="s">
        <v>201</v>
      </c>
      <c r="D155" s="136" t="s">
        <v>164</v>
      </c>
      <c r="E155" s="137" t="s">
        <v>497</v>
      </c>
      <c r="F155" s="138" t="s">
        <v>498</v>
      </c>
      <c r="G155" s="139" t="s">
        <v>301</v>
      </c>
      <c r="H155" s="140">
        <v>371.61</v>
      </c>
      <c r="I155" s="141"/>
      <c r="J155" s="141"/>
      <c r="K155" s="142"/>
      <c r="L155" s="25"/>
      <c r="M155" s="143" t="s">
        <v>1</v>
      </c>
      <c r="N155" s="144" t="s">
        <v>34</v>
      </c>
      <c r="O155" s="145">
        <v>0</v>
      </c>
      <c r="P155" s="145">
        <f t="shared" si="0"/>
        <v>0</v>
      </c>
      <c r="Q155" s="145">
        <v>0</v>
      </c>
      <c r="R155" s="145">
        <f t="shared" si="1"/>
        <v>0</v>
      </c>
      <c r="S155" s="145">
        <v>0</v>
      </c>
      <c r="T155" s="146">
        <f t="shared" si="2"/>
        <v>0</v>
      </c>
      <c r="AR155" s="147" t="s">
        <v>168</v>
      </c>
      <c r="AT155" s="147" t="s">
        <v>164</v>
      </c>
      <c r="AU155" s="147" t="s">
        <v>81</v>
      </c>
      <c r="AY155" s="13" t="s">
        <v>162</v>
      </c>
      <c r="BE155" s="148">
        <f t="shared" si="3"/>
        <v>0</v>
      </c>
      <c r="BF155" s="148">
        <f t="shared" si="4"/>
        <v>0</v>
      </c>
      <c r="BG155" s="148">
        <f t="shared" si="5"/>
        <v>0</v>
      </c>
      <c r="BH155" s="148">
        <f t="shared" si="6"/>
        <v>0</v>
      </c>
      <c r="BI155" s="148">
        <f t="shared" si="7"/>
        <v>0</v>
      </c>
      <c r="BJ155" s="13" t="s">
        <v>81</v>
      </c>
      <c r="BK155" s="148">
        <f t="shared" si="8"/>
        <v>0</v>
      </c>
      <c r="BL155" s="13" t="s">
        <v>168</v>
      </c>
      <c r="BM155" s="147" t="s">
        <v>241</v>
      </c>
    </row>
    <row r="156" spans="2:65" s="1" customFormat="1" ht="24.2" customHeight="1" x14ac:dyDescent="0.2">
      <c r="B156" s="135"/>
      <c r="C156" s="136" t="s">
        <v>242</v>
      </c>
      <c r="D156" s="136" t="s">
        <v>164</v>
      </c>
      <c r="E156" s="137" t="s">
        <v>499</v>
      </c>
      <c r="F156" s="138" t="s">
        <v>500</v>
      </c>
      <c r="G156" s="139" t="s">
        <v>301</v>
      </c>
      <c r="H156" s="140">
        <v>21.36</v>
      </c>
      <c r="I156" s="141"/>
      <c r="J156" s="141"/>
      <c r="K156" s="142"/>
      <c r="L156" s="25"/>
      <c r="M156" s="143" t="s">
        <v>1</v>
      </c>
      <c r="N156" s="144" t="s">
        <v>34</v>
      </c>
      <c r="O156" s="145">
        <v>0</v>
      </c>
      <c r="P156" s="145">
        <f t="shared" si="0"/>
        <v>0</v>
      </c>
      <c r="Q156" s="145">
        <v>0</v>
      </c>
      <c r="R156" s="145">
        <f t="shared" si="1"/>
        <v>0</v>
      </c>
      <c r="S156" s="145">
        <v>0</v>
      </c>
      <c r="T156" s="146">
        <f t="shared" si="2"/>
        <v>0</v>
      </c>
      <c r="AR156" s="147" t="s">
        <v>168</v>
      </c>
      <c r="AT156" s="147" t="s">
        <v>164</v>
      </c>
      <c r="AU156" s="147" t="s">
        <v>81</v>
      </c>
      <c r="AY156" s="13" t="s">
        <v>162</v>
      </c>
      <c r="BE156" s="148">
        <f t="shared" si="3"/>
        <v>0</v>
      </c>
      <c r="BF156" s="148">
        <f t="shared" si="4"/>
        <v>0</v>
      </c>
      <c r="BG156" s="148">
        <f t="shared" si="5"/>
        <v>0</v>
      </c>
      <c r="BH156" s="148">
        <f t="shared" si="6"/>
        <v>0</v>
      </c>
      <c r="BI156" s="148">
        <f t="shared" si="7"/>
        <v>0</v>
      </c>
      <c r="BJ156" s="13" t="s">
        <v>81</v>
      </c>
      <c r="BK156" s="148">
        <f t="shared" si="8"/>
        <v>0</v>
      </c>
      <c r="BL156" s="13" t="s">
        <v>168</v>
      </c>
      <c r="BM156" s="147" t="s">
        <v>245</v>
      </c>
    </row>
    <row r="157" spans="2:65" s="1" customFormat="1" ht="24.2" customHeight="1" x14ac:dyDescent="0.2">
      <c r="B157" s="135"/>
      <c r="C157" s="136" t="s">
        <v>204</v>
      </c>
      <c r="D157" s="136" t="s">
        <v>164</v>
      </c>
      <c r="E157" s="137" t="s">
        <v>501</v>
      </c>
      <c r="F157" s="138" t="s">
        <v>502</v>
      </c>
      <c r="G157" s="139" t="s">
        <v>301</v>
      </c>
      <c r="H157" s="140">
        <v>3.53</v>
      </c>
      <c r="I157" s="141"/>
      <c r="J157" s="141"/>
      <c r="K157" s="142"/>
      <c r="L157" s="25"/>
      <c r="M157" s="143" t="s">
        <v>1</v>
      </c>
      <c r="N157" s="144" t="s">
        <v>34</v>
      </c>
      <c r="O157" s="145">
        <v>0</v>
      </c>
      <c r="P157" s="145">
        <f t="shared" si="0"/>
        <v>0</v>
      </c>
      <c r="Q157" s="145">
        <v>0</v>
      </c>
      <c r="R157" s="145">
        <f t="shared" si="1"/>
        <v>0</v>
      </c>
      <c r="S157" s="145">
        <v>0</v>
      </c>
      <c r="T157" s="146">
        <f t="shared" si="2"/>
        <v>0</v>
      </c>
      <c r="AR157" s="147" t="s">
        <v>168</v>
      </c>
      <c r="AT157" s="147" t="s">
        <v>164</v>
      </c>
      <c r="AU157" s="147" t="s">
        <v>81</v>
      </c>
      <c r="AY157" s="13" t="s">
        <v>162</v>
      </c>
      <c r="BE157" s="148">
        <f t="shared" si="3"/>
        <v>0</v>
      </c>
      <c r="BF157" s="148">
        <f t="shared" si="4"/>
        <v>0</v>
      </c>
      <c r="BG157" s="148">
        <f t="shared" si="5"/>
        <v>0</v>
      </c>
      <c r="BH157" s="148">
        <f t="shared" si="6"/>
        <v>0</v>
      </c>
      <c r="BI157" s="148">
        <f t="shared" si="7"/>
        <v>0</v>
      </c>
      <c r="BJ157" s="13" t="s">
        <v>81</v>
      </c>
      <c r="BK157" s="148">
        <f t="shared" si="8"/>
        <v>0</v>
      </c>
      <c r="BL157" s="13" t="s">
        <v>168</v>
      </c>
      <c r="BM157" s="147" t="s">
        <v>248</v>
      </c>
    </row>
    <row r="158" spans="2:65" s="1" customFormat="1" ht="24.2" customHeight="1" x14ac:dyDescent="0.2">
      <c r="B158" s="135"/>
      <c r="C158" s="136" t="s">
        <v>249</v>
      </c>
      <c r="D158" s="136" t="s">
        <v>164</v>
      </c>
      <c r="E158" s="137" t="s">
        <v>503</v>
      </c>
      <c r="F158" s="138" t="s">
        <v>504</v>
      </c>
      <c r="G158" s="139" t="s">
        <v>301</v>
      </c>
      <c r="H158" s="140">
        <v>348.91</v>
      </c>
      <c r="I158" s="141"/>
      <c r="J158" s="141"/>
      <c r="K158" s="142"/>
      <c r="L158" s="25"/>
      <c r="M158" s="143" t="s">
        <v>1</v>
      </c>
      <c r="N158" s="144" t="s">
        <v>34</v>
      </c>
      <c r="O158" s="145">
        <v>0</v>
      </c>
      <c r="P158" s="145">
        <f t="shared" si="0"/>
        <v>0</v>
      </c>
      <c r="Q158" s="145">
        <v>0</v>
      </c>
      <c r="R158" s="145">
        <f t="shared" si="1"/>
        <v>0</v>
      </c>
      <c r="S158" s="145">
        <v>0</v>
      </c>
      <c r="T158" s="146">
        <f t="shared" si="2"/>
        <v>0</v>
      </c>
      <c r="AR158" s="147" t="s">
        <v>168</v>
      </c>
      <c r="AT158" s="147" t="s">
        <v>164</v>
      </c>
      <c r="AU158" s="147" t="s">
        <v>81</v>
      </c>
      <c r="AY158" s="13" t="s">
        <v>162</v>
      </c>
      <c r="BE158" s="148">
        <f t="shared" si="3"/>
        <v>0</v>
      </c>
      <c r="BF158" s="148">
        <f t="shared" si="4"/>
        <v>0</v>
      </c>
      <c r="BG158" s="148">
        <f t="shared" si="5"/>
        <v>0</v>
      </c>
      <c r="BH158" s="148">
        <f t="shared" si="6"/>
        <v>0</v>
      </c>
      <c r="BI158" s="148">
        <f t="shared" si="7"/>
        <v>0</v>
      </c>
      <c r="BJ158" s="13" t="s">
        <v>81</v>
      </c>
      <c r="BK158" s="148">
        <f t="shared" si="8"/>
        <v>0</v>
      </c>
      <c r="BL158" s="13" t="s">
        <v>168</v>
      </c>
      <c r="BM158" s="147" t="s">
        <v>252</v>
      </c>
    </row>
    <row r="159" spans="2:65" s="1" customFormat="1" ht="16.5" customHeight="1" x14ac:dyDescent="0.2">
      <c r="B159" s="135"/>
      <c r="C159" s="136" t="s">
        <v>208</v>
      </c>
      <c r="D159" s="136" t="s">
        <v>164</v>
      </c>
      <c r="E159" s="137" t="s">
        <v>505</v>
      </c>
      <c r="F159" s="138" t="s">
        <v>506</v>
      </c>
      <c r="G159" s="139" t="s">
        <v>266</v>
      </c>
      <c r="H159" s="140">
        <v>2</v>
      </c>
      <c r="I159" s="141"/>
      <c r="J159" s="141"/>
      <c r="K159" s="142"/>
      <c r="L159" s="25"/>
      <c r="M159" s="143" t="s">
        <v>1</v>
      </c>
      <c r="N159" s="144" t="s">
        <v>34</v>
      </c>
      <c r="O159" s="145">
        <v>0</v>
      </c>
      <c r="P159" s="145">
        <f t="shared" si="0"/>
        <v>0</v>
      </c>
      <c r="Q159" s="145">
        <v>0</v>
      </c>
      <c r="R159" s="145">
        <f t="shared" si="1"/>
        <v>0</v>
      </c>
      <c r="S159" s="145">
        <v>0</v>
      </c>
      <c r="T159" s="146">
        <f t="shared" si="2"/>
        <v>0</v>
      </c>
      <c r="AR159" s="147" t="s">
        <v>168</v>
      </c>
      <c r="AT159" s="147" t="s">
        <v>164</v>
      </c>
      <c r="AU159" s="147" t="s">
        <v>81</v>
      </c>
      <c r="AY159" s="13" t="s">
        <v>162</v>
      </c>
      <c r="BE159" s="148">
        <f t="shared" si="3"/>
        <v>0</v>
      </c>
      <c r="BF159" s="148">
        <f t="shared" si="4"/>
        <v>0</v>
      </c>
      <c r="BG159" s="148">
        <f t="shared" si="5"/>
        <v>0</v>
      </c>
      <c r="BH159" s="148">
        <f t="shared" si="6"/>
        <v>0</v>
      </c>
      <c r="BI159" s="148">
        <f t="shared" si="7"/>
        <v>0</v>
      </c>
      <c r="BJ159" s="13" t="s">
        <v>81</v>
      </c>
      <c r="BK159" s="148">
        <f t="shared" si="8"/>
        <v>0</v>
      </c>
      <c r="BL159" s="13" t="s">
        <v>168</v>
      </c>
      <c r="BM159" s="147" t="s">
        <v>255</v>
      </c>
    </row>
    <row r="160" spans="2:65" s="11" customFormat="1" ht="22.7" customHeight="1" x14ac:dyDescent="0.2">
      <c r="B160" s="124"/>
      <c r="D160" s="125" t="s">
        <v>67</v>
      </c>
      <c r="E160" s="133" t="s">
        <v>297</v>
      </c>
      <c r="F160" s="133" t="s">
        <v>298</v>
      </c>
      <c r="J160" s="134"/>
      <c r="L160" s="124"/>
      <c r="M160" s="128"/>
      <c r="P160" s="129">
        <f>P161</f>
        <v>0</v>
      </c>
      <c r="R160" s="129">
        <f>R161</f>
        <v>0</v>
      </c>
      <c r="T160" s="130">
        <f>T161</f>
        <v>0</v>
      </c>
      <c r="AR160" s="125" t="s">
        <v>75</v>
      </c>
      <c r="AT160" s="131" t="s">
        <v>67</v>
      </c>
      <c r="AU160" s="131" t="s">
        <v>75</v>
      </c>
      <c r="AY160" s="125" t="s">
        <v>162</v>
      </c>
      <c r="BK160" s="132">
        <f>BK161</f>
        <v>0</v>
      </c>
    </row>
    <row r="161" spans="2:65" s="1" customFormat="1" ht="24.2" customHeight="1" x14ac:dyDescent="0.2">
      <c r="B161" s="135"/>
      <c r="C161" s="136" t="s">
        <v>256</v>
      </c>
      <c r="D161" s="136" t="s">
        <v>164</v>
      </c>
      <c r="E161" s="137" t="s">
        <v>299</v>
      </c>
      <c r="F161" s="138" t="s">
        <v>300</v>
      </c>
      <c r="G161" s="139" t="s">
        <v>301</v>
      </c>
      <c r="H161" s="140">
        <v>371.61</v>
      </c>
      <c r="I161" s="141"/>
      <c r="J161" s="141"/>
      <c r="K161" s="142"/>
      <c r="L161" s="25"/>
      <c r="M161" s="143" t="s">
        <v>1</v>
      </c>
      <c r="N161" s="144" t="s">
        <v>34</v>
      </c>
      <c r="O161" s="145">
        <v>0</v>
      </c>
      <c r="P161" s="145">
        <f>O161*H161</f>
        <v>0</v>
      </c>
      <c r="Q161" s="145">
        <v>0</v>
      </c>
      <c r="R161" s="145">
        <f>Q161*H161</f>
        <v>0</v>
      </c>
      <c r="S161" s="145">
        <v>0</v>
      </c>
      <c r="T161" s="146">
        <f>S161*H161</f>
        <v>0</v>
      </c>
      <c r="AR161" s="147" t="s">
        <v>168</v>
      </c>
      <c r="AT161" s="147" t="s">
        <v>164</v>
      </c>
      <c r="AU161" s="147" t="s">
        <v>81</v>
      </c>
      <c r="AY161" s="13" t="s">
        <v>162</v>
      </c>
      <c r="BE161" s="148">
        <f>IF(N161="základná",J161,0)</f>
        <v>0</v>
      </c>
      <c r="BF161" s="148">
        <f>IF(N161="znížená",J161,0)</f>
        <v>0</v>
      </c>
      <c r="BG161" s="148">
        <f>IF(N161="zákl. prenesená",J161,0)</f>
        <v>0</v>
      </c>
      <c r="BH161" s="148">
        <f>IF(N161="zníž. prenesená",J161,0)</f>
        <v>0</v>
      </c>
      <c r="BI161" s="148">
        <f>IF(N161="nulová",J161,0)</f>
        <v>0</v>
      </c>
      <c r="BJ161" s="13" t="s">
        <v>81</v>
      </c>
      <c r="BK161" s="148">
        <f>ROUND(I161*H161,2)</f>
        <v>0</v>
      </c>
      <c r="BL161" s="13" t="s">
        <v>168</v>
      </c>
      <c r="BM161" s="147" t="s">
        <v>259</v>
      </c>
    </row>
    <row r="162" spans="2:65" s="11" customFormat="1" ht="26.1" customHeight="1" x14ac:dyDescent="0.2">
      <c r="B162" s="124"/>
      <c r="D162" s="125" t="s">
        <v>67</v>
      </c>
      <c r="E162" s="126" t="s">
        <v>303</v>
      </c>
      <c r="F162" s="126" t="s">
        <v>304</v>
      </c>
      <c r="J162" s="127"/>
      <c r="L162" s="124"/>
      <c r="M162" s="128"/>
      <c r="P162" s="129">
        <f>P163+P166+P210</f>
        <v>8.4239999999999995</v>
      </c>
      <c r="R162" s="129">
        <f>R163+R166+R210</f>
        <v>0</v>
      </c>
      <c r="T162" s="130">
        <f>T163+T166+T210</f>
        <v>0</v>
      </c>
      <c r="AR162" s="125" t="s">
        <v>81</v>
      </c>
      <c r="AT162" s="131" t="s">
        <v>67</v>
      </c>
      <c r="AU162" s="131" t="s">
        <v>68</v>
      </c>
      <c r="AY162" s="125" t="s">
        <v>162</v>
      </c>
      <c r="BK162" s="132">
        <f>BK163+BK166+BK210</f>
        <v>0</v>
      </c>
    </row>
    <row r="163" spans="2:65" s="11" customFormat="1" ht="22.7" customHeight="1" x14ac:dyDescent="0.2">
      <c r="B163" s="124"/>
      <c r="D163" s="125" t="s">
        <v>67</v>
      </c>
      <c r="E163" s="133" t="s">
        <v>507</v>
      </c>
      <c r="F163" s="133" t="s">
        <v>508</v>
      </c>
      <c r="J163" s="134"/>
      <c r="L163" s="124"/>
      <c r="M163" s="128"/>
      <c r="P163" s="129">
        <f>SUM(P164:P165)</f>
        <v>0</v>
      </c>
      <c r="R163" s="129">
        <f>SUM(R164:R165)</f>
        <v>0</v>
      </c>
      <c r="T163" s="130">
        <f>SUM(T164:T165)</f>
        <v>0</v>
      </c>
      <c r="AR163" s="125" t="s">
        <v>81</v>
      </c>
      <c r="AT163" s="131" t="s">
        <v>67</v>
      </c>
      <c r="AU163" s="131" t="s">
        <v>75</v>
      </c>
      <c r="AY163" s="125" t="s">
        <v>162</v>
      </c>
      <c r="BK163" s="132">
        <f>SUM(BK164:BK165)</f>
        <v>0</v>
      </c>
    </row>
    <row r="164" spans="2:65" s="1" customFormat="1" ht="37.700000000000003" customHeight="1" x14ac:dyDescent="0.2">
      <c r="B164" s="135"/>
      <c r="C164" s="136" t="s">
        <v>211</v>
      </c>
      <c r="D164" s="136" t="s">
        <v>164</v>
      </c>
      <c r="E164" s="137" t="s">
        <v>509</v>
      </c>
      <c r="F164" s="138" t="s">
        <v>510</v>
      </c>
      <c r="G164" s="139" t="s">
        <v>218</v>
      </c>
      <c r="H164" s="140">
        <v>540</v>
      </c>
      <c r="I164" s="141"/>
      <c r="J164" s="141"/>
      <c r="K164" s="142"/>
      <c r="L164" s="25"/>
      <c r="M164" s="143" t="s">
        <v>1</v>
      </c>
      <c r="N164" s="144" t="s">
        <v>34</v>
      </c>
      <c r="O164" s="145">
        <v>0</v>
      </c>
      <c r="P164" s="145">
        <f>O164*H164</f>
        <v>0</v>
      </c>
      <c r="Q164" s="145">
        <v>0</v>
      </c>
      <c r="R164" s="145">
        <f>Q164*H164</f>
        <v>0</v>
      </c>
      <c r="S164" s="145">
        <v>0</v>
      </c>
      <c r="T164" s="146">
        <f>S164*H164</f>
        <v>0</v>
      </c>
      <c r="AR164" s="147" t="s">
        <v>191</v>
      </c>
      <c r="AT164" s="147" t="s">
        <v>164</v>
      </c>
      <c r="AU164" s="147" t="s">
        <v>81</v>
      </c>
      <c r="AY164" s="13" t="s">
        <v>162</v>
      </c>
      <c r="BE164" s="148">
        <f>IF(N164="základná",J164,0)</f>
        <v>0</v>
      </c>
      <c r="BF164" s="148">
        <f>IF(N164="znížená",J164,0)</f>
        <v>0</v>
      </c>
      <c r="BG164" s="148">
        <f>IF(N164="zákl. prenesená",J164,0)</f>
        <v>0</v>
      </c>
      <c r="BH164" s="148">
        <f>IF(N164="zníž. prenesená",J164,0)</f>
        <v>0</v>
      </c>
      <c r="BI164" s="148">
        <f>IF(N164="nulová",J164,0)</f>
        <v>0</v>
      </c>
      <c r="BJ164" s="13" t="s">
        <v>81</v>
      </c>
      <c r="BK164" s="148">
        <f>ROUND(I164*H164,2)</f>
        <v>0</v>
      </c>
      <c r="BL164" s="13" t="s">
        <v>191</v>
      </c>
      <c r="BM164" s="147" t="s">
        <v>262</v>
      </c>
    </row>
    <row r="165" spans="2:65" s="1" customFormat="1" ht="24.2" customHeight="1" x14ac:dyDescent="0.2">
      <c r="B165" s="135"/>
      <c r="C165" s="136" t="s">
        <v>263</v>
      </c>
      <c r="D165" s="136" t="s">
        <v>164</v>
      </c>
      <c r="E165" s="137" t="s">
        <v>511</v>
      </c>
      <c r="F165" s="138" t="s">
        <v>512</v>
      </c>
      <c r="G165" s="139" t="s">
        <v>301</v>
      </c>
      <c r="H165" s="140">
        <v>1.21</v>
      </c>
      <c r="I165" s="141"/>
      <c r="J165" s="141"/>
      <c r="K165" s="142"/>
      <c r="L165" s="25"/>
      <c r="M165" s="143" t="s">
        <v>1</v>
      </c>
      <c r="N165" s="144" t="s">
        <v>34</v>
      </c>
      <c r="O165" s="145">
        <v>0</v>
      </c>
      <c r="P165" s="145">
        <f>O165*H165</f>
        <v>0</v>
      </c>
      <c r="Q165" s="145">
        <v>0</v>
      </c>
      <c r="R165" s="145">
        <f>Q165*H165</f>
        <v>0</v>
      </c>
      <c r="S165" s="145">
        <v>0</v>
      </c>
      <c r="T165" s="146">
        <f>S165*H165</f>
        <v>0</v>
      </c>
      <c r="AR165" s="147" t="s">
        <v>191</v>
      </c>
      <c r="AT165" s="147" t="s">
        <v>164</v>
      </c>
      <c r="AU165" s="147" t="s">
        <v>81</v>
      </c>
      <c r="AY165" s="13" t="s">
        <v>162</v>
      </c>
      <c r="BE165" s="148">
        <f>IF(N165="základná",J165,0)</f>
        <v>0</v>
      </c>
      <c r="BF165" s="148">
        <f>IF(N165="znížená",J165,0)</f>
        <v>0</v>
      </c>
      <c r="BG165" s="148">
        <f>IF(N165="zákl. prenesená",J165,0)</f>
        <v>0</v>
      </c>
      <c r="BH165" s="148">
        <f>IF(N165="zníž. prenesená",J165,0)</f>
        <v>0</v>
      </c>
      <c r="BI165" s="148">
        <f>IF(N165="nulová",J165,0)</f>
        <v>0</v>
      </c>
      <c r="BJ165" s="13" t="s">
        <v>81</v>
      </c>
      <c r="BK165" s="148">
        <f>ROUND(I165*H165,2)</f>
        <v>0</v>
      </c>
      <c r="BL165" s="13" t="s">
        <v>191</v>
      </c>
      <c r="BM165" s="147" t="s">
        <v>267</v>
      </c>
    </row>
    <row r="166" spans="2:65" s="11" customFormat="1" ht="22.7" customHeight="1" x14ac:dyDescent="0.2">
      <c r="B166" s="124"/>
      <c r="D166" s="125" t="s">
        <v>67</v>
      </c>
      <c r="E166" s="133" t="s">
        <v>513</v>
      </c>
      <c r="F166" s="133" t="s">
        <v>514</v>
      </c>
      <c r="J166" s="134"/>
      <c r="L166" s="124"/>
      <c r="M166" s="128"/>
      <c r="P166" s="129">
        <f>SUM(P167:P209)</f>
        <v>0</v>
      </c>
      <c r="R166" s="129">
        <f>SUM(R167:R209)</f>
        <v>0</v>
      </c>
      <c r="T166" s="130">
        <f>SUM(T167:T209)</f>
        <v>0</v>
      </c>
      <c r="AR166" s="125" t="s">
        <v>81</v>
      </c>
      <c r="AT166" s="131" t="s">
        <v>67</v>
      </c>
      <c r="AU166" s="131" t="s">
        <v>75</v>
      </c>
      <c r="AY166" s="125" t="s">
        <v>162</v>
      </c>
      <c r="BK166" s="132">
        <f>SUM(BK167:BK209)</f>
        <v>0</v>
      </c>
    </row>
    <row r="167" spans="2:65" s="1" customFormat="1" ht="16.5" customHeight="1" x14ac:dyDescent="0.2">
      <c r="B167" s="135"/>
      <c r="C167" s="136" t="s">
        <v>215</v>
      </c>
      <c r="D167" s="136" t="s">
        <v>164</v>
      </c>
      <c r="E167" s="137" t="s">
        <v>515</v>
      </c>
      <c r="F167" s="138" t="s">
        <v>516</v>
      </c>
      <c r="G167" s="139" t="s">
        <v>218</v>
      </c>
      <c r="H167" s="140">
        <v>540</v>
      </c>
      <c r="I167" s="141"/>
      <c r="J167" s="141"/>
      <c r="K167" s="142"/>
      <c r="L167" s="25"/>
      <c r="M167" s="143" t="s">
        <v>1</v>
      </c>
      <c r="N167" s="144" t="s">
        <v>34</v>
      </c>
      <c r="O167" s="145">
        <v>0</v>
      </c>
      <c r="P167" s="145">
        <f t="shared" ref="P167:P209" si="9">O167*H167</f>
        <v>0</v>
      </c>
      <c r="Q167" s="145">
        <v>0</v>
      </c>
      <c r="R167" s="145">
        <f t="shared" ref="R167:R209" si="10">Q167*H167</f>
        <v>0</v>
      </c>
      <c r="S167" s="145">
        <v>0</v>
      </c>
      <c r="T167" s="146">
        <f t="shared" ref="T167:T209" si="11">S167*H167</f>
        <v>0</v>
      </c>
      <c r="AR167" s="147" t="s">
        <v>191</v>
      </c>
      <c r="AT167" s="147" t="s">
        <v>164</v>
      </c>
      <c r="AU167" s="147" t="s">
        <v>81</v>
      </c>
      <c r="AY167" s="13" t="s">
        <v>162</v>
      </c>
      <c r="BE167" s="148">
        <f t="shared" ref="BE167:BE209" si="12">IF(N167="základná",J167,0)</f>
        <v>0</v>
      </c>
      <c r="BF167" s="148">
        <f t="shared" ref="BF167:BF209" si="13">IF(N167="znížená",J167,0)</f>
        <v>0</v>
      </c>
      <c r="BG167" s="148">
        <f t="shared" ref="BG167:BG209" si="14">IF(N167="zákl. prenesená",J167,0)</f>
        <v>0</v>
      </c>
      <c r="BH167" s="148">
        <f t="shared" ref="BH167:BH209" si="15">IF(N167="zníž. prenesená",J167,0)</f>
        <v>0</v>
      </c>
      <c r="BI167" s="148">
        <f t="shared" ref="BI167:BI209" si="16">IF(N167="nulová",J167,0)</f>
        <v>0</v>
      </c>
      <c r="BJ167" s="13" t="s">
        <v>81</v>
      </c>
      <c r="BK167" s="148">
        <f t="shared" ref="BK167:BK209" si="17">ROUND(I167*H167,2)</f>
        <v>0</v>
      </c>
      <c r="BL167" s="13" t="s">
        <v>191</v>
      </c>
      <c r="BM167" s="147" t="s">
        <v>271</v>
      </c>
    </row>
    <row r="168" spans="2:65" s="1" customFormat="1" ht="37.700000000000003" customHeight="1" x14ac:dyDescent="0.2">
      <c r="B168" s="135"/>
      <c r="C168" s="149" t="s">
        <v>272</v>
      </c>
      <c r="D168" s="149" t="s">
        <v>268</v>
      </c>
      <c r="E168" s="150" t="s">
        <v>517</v>
      </c>
      <c r="F168" s="151" t="s">
        <v>518</v>
      </c>
      <c r="G168" s="152" t="s">
        <v>218</v>
      </c>
      <c r="H168" s="153">
        <v>545.4</v>
      </c>
      <c r="I168" s="154"/>
      <c r="J168" s="154"/>
      <c r="K168" s="155"/>
      <c r="L168" s="156"/>
      <c r="M168" s="157" t="s">
        <v>1</v>
      </c>
      <c r="N168" s="158" t="s">
        <v>34</v>
      </c>
      <c r="O168" s="145">
        <v>0</v>
      </c>
      <c r="P168" s="145">
        <f t="shared" si="9"/>
        <v>0</v>
      </c>
      <c r="Q168" s="145">
        <v>0</v>
      </c>
      <c r="R168" s="145">
        <f t="shared" si="10"/>
        <v>0</v>
      </c>
      <c r="S168" s="145">
        <v>0</v>
      </c>
      <c r="T168" s="146">
        <f t="shared" si="11"/>
        <v>0</v>
      </c>
      <c r="AR168" s="147" t="s">
        <v>219</v>
      </c>
      <c r="AT168" s="147" t="s">
        <v>268</v>
      </c>
      <c r="AU168" s="147" t="s">
        <v>81</v>
      </c>
      <c r="AY168" s="13" t="s">
        <v>162</v>
      </c>
      <c r="BE168" s="148">
        <f t="shared" si="12"/>
        <v>0</v>
      </c>
      <c r="BF168" s="148">
        <f t="shared" si="13"/>
        <v>0</v>
      </c>
      <c r="BG168" s="148">
        <f t="shared" si="14"/>
        <v>0</v>
      </c>
      <c r="BH168" s="148">
        <f t="shared" si="15"/>
        <v>0</v>
      </c>
      <c r="BI168" s="148">
        <f t="shared" si="16"/>
        <v>0</v>
      </c>
      <c r="BJ168" s="13" t="s">
        <v>81</v>
      </c>
      <c r="BK168" s="148">
        <f t="shared" si="17"/>
        <v>0</v>
      </c>
      <c r="BL168" s="13" t="s">
        <v>191</v>
      </c>
      <c r="BM168" s="147" t="s">
        <v>275</v>
      </c>
    </row>
    <row r="169" spans="2:65" s="1" customFormat="1" ht="48.95" customHeight="1" x14ac:dyDescent="0.2">
      <c r="B169" s="135"/>
      <c r="C169" s="136" t="s">
        <v>219</v>
      </c>
      <c r="D169" s="136" t="s">
        <v>164</v>
      </c>
      <c r="E169" s="137" t="s">
        <v>519</v>
      </c>
      <c r="F169" s="138" t="s">
        <v>520</v>
      </c>
      <c r="G169" s="139" t="s">
        <v>218</v>
      </c>
      <c r="H169" s="140">
        <v>1910.4</v>
      </c>
      <c r="I169" s="141"/>
      <c r="J169" s="141"/>
      <c r="K169" s="142"/>
      <c r="L169" s="25"/>
      <c r="M169" s="143" t="s">
        <v>1</v>
      </c>
      <c r="N169" s="144" t="s">
        <v>34</v>
      </c>
      <c r="O169" s="145">
        <v>0</v>
      </c>
      <c r="P169" s="145">
        <f t="shared" si="9"/>
        <v>0</v>
      </c>
      <c r="Q169" s="145">
        <v>0</v>
      </c>
      <c r="R169" s="145">
        <f t="shared" si="10"/>
        <v>0</v>
      </c>
      <c r="S169" s="145">
        <v>0</v>
      </c>
      <c r="T169" s="146">
        <f t="shared" si="11"/>
        <v>0</v>
      </c>
      <c r="AR169" s="147" t="s">
        <v>191</v>
      </c>
      <c r="AT169" s="147" t="s">
        <v>164</v>
      </c>
      <c r="AU169" s="147" t="s">
        <v>81</v>
      </c>
      <c r="AY169" s="13" t="s">
        <v>162</v>
      </c>
      <c r="BE169" s="148">
        <f t="shared" si="12"/>
        <v>0</v>
      </c>
      <c r="BF169" s="148">
        <f t="shared" si="13"/>
        <v>0</v>
      </c>
      <c r="BG169" s="148">
        <f t="shared" si="14"/>
        <v>0</v>
      </c>
      <c r="BH169" s="148">
        <f t="shared" si="15"/>
        <v>0</v>
      </c>
      <c r="BI169" s="148">
        <f t="shared" si="16"/>
        <v>0</v>
      </c>
      <c r="BJ169" s="13" t="s">
        <v>81</v>
      </c>
      <c r="BK169" s="148">
        <f t="shared" si="17"/>
        <v>0</v>
      </c>
      <c r="BL169" s="13" t="s">
        <v>191</v>
      </c>
      <c r="BM169" s="147" t="s">
        <v>278</v>
      </c>
    </row>
    <row r="170" spans="2:65" s="1" customFormat="1" ht="24.2" customHeight="1" x14ac:dyDescent="0.2">
      <c r="B170" s="135"/>
      <c r="C170" s="149" t="s">
        <v>279</v>
      </c>
      <c r="D170" s="149" t="s">
        <v>268</v>
      </c>
      <c r="E170" s="150" t="s">
        <v>521</v>
      </c>
      <c r="F170" s="151" t="s">
        <v>522</v>
      </c>
      <c r="G170" s="152" t="s">
        <v>218</v>
      </c>
      <c r="H170" s="153">
        <v>1910.4</v>
      </c>
      <c r="I170" s="154"/>
      <c r="J170" s="154"/>
      <c r="K170" s="155"/>
      <c r="L170" s="156"/>
      <c r="M170" s="157" t="s">
        <v>1</v>
      </c>
      <c r="N170" s="158" t="s">
        <v>34</v>
      </c>
      <c r="O170" s="145">
        <v>0</v>
      </c>
      <c r="P170" s="145">
        <f t="shared" si="9"/>
        <v>0</v>
      </c>
      <c r="Q170" s="145">
        <v>0</v>
      </c>
      <c r="R170" s="145">
        <f t="shared" si="10"/>
        <v>0</v>
      </c>
      <c r="S170" s="145">
        <v>0</v>
      </c>
      <c r="T170" s="146">
        <f t="shared" si="11"/>
        <v>0</v>
      </c>
      <c r="AR170" s="147" t="s">
        <v>219</v>
      </c>
      <c r="AT170" s="147" t="s">
        <v>268</v>
      </c>
      <c r="AU170" s="147" t="s">
        <v>81</v>
      </c>
      <c r="AY170" s="13" t="s">
        <v>162</v>
      </c>
      <c r="BE170" s="148">
        <f t="shared" si="12"/>
        <v>0</v>
      </c>
      <c r="BF170" s="148">
        <f t="shared" si="13"/>
        <v>0</v>
      </c>
      <c r="BG170" s="148">
        <f t="shared" si="14"/>
        <v>0</v>
      </c>
      <c r="BH170" s="148">
        <f t="shared" si="15"/>
        <v>0</v>
      </c>
      <c r="BI170" s="148">
        <f t="shared" si="16"/>
        <v>0</v>
      </c>
      <c r="BJ170" s="13" t="s">
        <v>81</v>
      </c>
      <c r="BK170" s="148">
        <f t="shared" si="17"/>
        <v>0</v>
      </c>
      <c r="BL170" s="13" t="s">
        <v>191</v>
      </c>
      <c r="BM170" s="147" t="s">
        <v>282</v>
      </c>
    </row>
    <row r="171" spans="2:65" s="1" customFormat="1" ht="24.2" customHeight="1" x14ac:dyDescent="0.2">
      <c r="B171" s="135"/>
      <c r="C171" s="149" t="s">
        <v>224</v>
      </c>
      <c r="D171" s="149" t="s">
        <v>268</v>
      </c>
      <c r="E171" s="150" t="s">
        <v>523</v>
      </c>
      <c r="F171" s="151" t="s">
        <v>524</v>
      </c>
      <c r="G171" s="152" t="s">
        <v>218</v>
      </c>
      <c r="H171" s="153">
        <v>1910.4</v>
      </c>
      <c r="I171" s="154"/>
      <c r="J171" s="154"/>
      <c r="K171" s="155"/>
      <c r="L171" s="156"/>
      <c r="M171" s="157" t="s">
        <v>1</v>
      </c>
      <c r="N171" s="158" t="s">
        <v>34</v>
      </c>
      <c r="O171" s="145">
        <v>0</v>
      </c>
      <c r="P171" s="145">
        <f t="shared" si="9"/>
        <v>0</v>
      </c>
      <c r="Q171" s="145">
        <v>0</v>
      </c>
      <c r="R171" s="145">
        <f t="shared" si="10"/>
        <v>0</v>
      </c>
      <c r="S171" s="145">
        <v>0</v>
      </c>
      <c r="T171" s="146">
        <f t="shared" si="11"/>
        <v>0</v>
      </c>
      <c r="AR171" s="147" t="s">
        <v>219</v>
      </c>
      <c r="AT171" s="147" t="s">
        <v>268</v>
      </c>
      <c r="AU171" s="147" t="s">
        <v>81</v>
      </c>
      <c r="AY171" s="13" t="s">
        <v>162</v>
      </c>
      <c r="BE171" s="148">
        <f t="shared" si="12"/>
        <v>0</v>
      </c>
      <c r="BF171" s="148">
        <f t="shared" si="13"/>
        <v>0</v>
      </c>
      <c r="BG171" s="148">
        <f t="shared" si="14"/>
        <v>0</v>
      </c>
      <c r="BH171" s="148">
        <f t="shared" si="15"/>
        <v>0</v>
      </c>
      <c r="BI171" s="148">
        <f t="shared" si="16"/>
        <v>0</v>
      </c>
      <c r="BJ171" s="13" t="s">
        <v>81</v>
      </c>
      <c r="BK171" s="148">
        <f t="shared" si="17"/>
        <v>0</v>
      </c>
      <c r="BL171" s="13" t="s">
        <v>191</v>
      </c>
      <c r="BM171" s="147" t="s">
        <v>285</v>
      </c>
    </row>
    <row r="172" spans="2:65" s="1" customFormat="1" ht="66.75" customHeight="1" x14ac:dyDescent="0.2">
      <c r="B172" s="135"/>
      <c r="C172" s="149" t="s">
        <v>286</v>
      </c>
      <c r="D172" s="149" t="s">
        <v>268</v>
      </c>
      <c r="E172" s="150" t="s">
        <v>525</v>
      </c>
      <c r="F172" s="151" t="s">
        <v>526</v>
      </c>
      <c r="G172" s="152" t="s">
        <v>266</v>
      </c>
      <c r="H172" s="153">
        <v>15</v>
      </c>
      <c r="I172" s="154"/>
      <c r="J172" s="154"/>
      <c r="K172" s="155"/>
      <c r="L172" s="156"/>
      <c r="M172" s="157" t="s">
        <v>1</v>
      </c>
      <c r="N172" s="158" t="s">
        <v>34</v>
      </c>
      <c r="O172" s="145">
        <v>0</v>
      </c>
      <c r="P172" s="145">
        <f t="shared" si="9"/>
        <v>0</v>
      </c>
      <c r="Q172" s="145">
        <v>0</v>
      </c>
      <c r="R172" s="145">
        <f t="shared" si="10"/>
        <v>0</v>
      </c>
      <c r="S172" s="145">
        <v>0</v>
      </c>
      <c r="T172" s="146">
        <f t="shared" si="11"/>
        <v>0</v>
      </c>
      <c r="AR172" s="147" t="s">
        <v>219</v>
      </c>
      <c r="AT172" s="147" t="s">
        <v>268</v>
      </c>
      <c r="AU172" s="147" t="s">
        <v>81</v>
      </c>
      <c r="AY172" s="13" t="s">
        <v>162</v>
      </c>
      <c r="BE172" s="148">
        <f t="shared" si="12"/>
        <v>0</v>
      </c>
      <c r="BF172" s="148">
        <f t="shared" si="13"/>
        <v>0</v>
      </c>
      <c r="BG172" s="148">
        <f t="shared" si="14"/>
        <v>0</v>
      </c>
      <c r="BH172" s="148">
        <f t="shared" si="15"/>
        <v>0</v>
      </c>
      <c r="BI172" s="148">
        <f t="shared" si="16"/>
        <v>0</v>
      </c>
      <c r="BJ172" s="13" t="s">
        <v>81</v>
      </c>
      <c r="BK172" s="148">
        <f t="shared" si="17"/>
        <v>0</v>
      </c>
      <c r="BL172" s="13" t="s">
        <v>191</v>
      </c>
      <c r="BM172" s="147" t="s">
        <v>289</v>
      </c>
    </row>
    <row r="173" spans="2:65" s="1" customFormat="1" ht="66.75" customHeight="1" x14ac:dyDescent="0.2">
      <c r="B173" s="135"/>
      <c r="C173" s="149" t="s">
        <v>227</v>
      </c>
      <c r="D173" s="149" t="s">
        <v>268</v>
      </c>
      <c r="E173" s="150" t="s">
        <v>527</v>
      </c>
      <c r="F173" s="151" t="s">
        <v>528</v>
      </c>
      <c r="G173" s="152" t="s">
        <v>266</v>
      </c>
      <c r="H173" s="153">
        <v>3</v>
      </c>
      <c r="I173" s="154"/>
      <c r="J173" s="154"/>
      <c r="K173" s="155"/>
      <c r="L173" s="156"/>
      <c r="M173" s="157" t="s">
        <v>1</v>
      </c>
      <c r="N173" s="158" t="s">
        <v>34</v>
      </c>
      <c r="O173" s="145">
        <v>0</v>
      </c>
      <c r="P173" s="145">
        <f t="shared" si="9"/>
        <v>0</v>
      </c>
      <c r="Q173" s="145">
        <v>0</v>
      </c>
      <c r="R173" s="145">
        <f t="shared" si="10"/>
        <v>0</v>
      </c>
      <c r="S173" s="145">
        <v>0</v>
      </c>
      <c r="T173" s="146">
        <f t="shared" si="11"/>
        <v>0</v>
      </c>
      <c r="AR173" s="147" t="s">
        <v>219</v>
      </c>
      <c r="AT173" s="147" t="s">
        <v>268</v>
      </c>
      <c r="AU173" s="147" t="s">
        <v>81</v>
      </c>
      <c r="AY173" s="13" t="s">
        <v>162</v>
      </c>
      <c r="BE173" s="148">
        <f t="shared" si="12"/>
        <v>0</v>
      </c>
      <c r="BF173" s="148">
        <f t="shared" si="13"/>
        <v>0</v>
      </c>
      <c r="BG173" s="148">
        <f t="shared" si="14"/>
        <v>0</v>
      </c>
      <c r="BH173" s="148">
        <f t="shared" si="15"/>
        <v>0</v>
      </c>
      <c r="BI173" s="148">
        <f t="shared" si="16"/>
        <v>0</v>
      </c>
      <c r="BJ173" s="13" t="s">
        <v>81</v>
      </c>
      <c r="BK173" s="148">
        <f t="shared" si="17"/>
        <v>0</v>
      </c>
      <c r="BL173" s="13" t="s">
        <v>191</v>
      </c>
      <c r="BM173" s="147" t="s">
        <v>292</v>
      </c>
    </row>
    <row r="174" spans="2:65" s="1" customFormat="1" ht="66.75" customHeight="1" x14ac:dyDescent="0.2">
      <c r="B174" s="135"/>
      <c r="C174" s="149" t="s">
        <v>293</v>
      </c>
      <c r="D174" s="149" t="s">
        <v>268</v>
      </c>
      <c r="E174" s="150" t="s">
        <v>529</v>
      </c>
      <c r="F174" s="151" t="s">
        <v>530</v>
      </c>
      <c r="G174" s="152" t="s">
        <v>266</v>
      </c>
      <c r="H174" s="153">
        <v>2</v>
      </c>
      <c r="I174" s="154"/>
      <c r="J174" s="154"/>
      <c r="K174" s="155"/>
      <c r="L174" s="156"/>
      <c r="M174" s="157" t="s">
        <v>1</v>
      </c>
      <c r="N174" s="158" t="s">
        <v>34</v>
      </c>
      <c r="O174" s="145">
        <v>0</v>
      </c>
      <c r="P174" s="145">
        <f t="shared" si="9"/>
        <v>0</v>
      </c>
      <c r="Q174" s="145">
        <v>0</v>
      </c>
      <c r="R174" s="145">
        <f t="shared" si="10"/>
        <v>0</v>
      </c>
      <c r="S174" s="145">
        <v>0</v>
      </c>
      <c r="T174" s="146">
        <f t="shared" si="11"/>
        <v>0</v>
      </c>
      <c r="AR174" s="147" t="s">
        <v>219</v>
      </c>
      <c r="AT174" s="147" t="s">
        <v>268</v>
      </c>
      <c r="AU174" s="147" t="s">
        <v>81</v>
      </c>
      <c r="AY174" s="13" t="s">
        <v>162</v>
      </c>
      <c r="BE174" s="148">
        <f t="shared" si="12"/>
        <v>0</v>
      </c>
      <c r="BF174" s="148">
        <f t="shared" si="13"/>
        <v>0</v>
      </c>
      <c r="BG174" s="148">
        <f t="shared" si="14"/>
        <v>0</v>
      </c>
      <c r="BH174" s="148">
        <f t="shared" si="15"/>
        <v>0</v>
      </c>
      <c r="BI174" s="148">
        <f t="shared" si="16"/>
        <v>0</v>
      </c>
      <c r="BJ174" s="13" t="s">
        <v>81</v>
      </c>
      <c r="BK174" s="148">
        <f t="shared" si="17"/>
        <v>0</v>
      </c>
      <c r="BL174" s="13" t="s">
        <v>191</v>
      </c>
      <c r="BM174" s="147" t="s">
        <v>296</v>
      </c>
    </row>
    <row r="175" spans="2:65" s="1" customFormat="1" ht="66.75" customHeight="1" x14ac:dyDescent="0.2">
      <c r="B175" s="135"/>
      <c r="C175" s="149" t="s">
        <v>231</v>
      </c>
      <c r="D175" s="149" t="s">
        <v>268</v>
      </c>
      <c r="E175" s="150" t="s">
        <v>531</v>
      </c>
      <c r="F175" s="151" t="s">
        <v>532</v>
      </c>
      <c r="G175" s="152" t="s">
        <v>266</v>
      </c>
      <c r="H175" s="153">
        <v>1</v>
      </c>
      <c r="I175" s="154"/>
      <c r="J175" s="154"/>
      <c r="K175" s="155"/>
      <c r="L175" s="156"/>
      <c r="M175" s="157" t="s">
        <v>1</v>
      </c>
      <c r="N175" s="158" t="s">
        <v>34</v>
      </c>
      <c r="O175" s="145">
        <v>0</v>
      </c>
      <c r="P175" s="145">
        <f t="shared" si="9"/>
        <v>0</v>
      </c>
      <c r="Q175" s="145">
        <v>0</v>
      </c>
      <c r="R175" s="145">
        <f t="shared" si="10"/>
        <v>0</v>
      </c>
      <c r="S175" s="145">
        <v>0</v>
      </c>
      <c r="T175" s="146">
        <f t="shared" si="11"/>
        <v>0</v>
      </c>
      <c r="AR175" s="147" t="s">
        <v>219</v>
      </c>
      <c r="AT175" s="147" t="s">
        <v>268</v>
      </c>
      <c r="AU175" s="147" t="s">
        <v>81</v>
      </c>
      <c r="AY175" s="13" t="s">
        <v>162</v>
      </c>
      <c r="BE175" s="148">
        <f t="shared" si="12"/>
        <v>0</v>
      </c>
      <c r="BF175" s="148">
        <f t="shared" si="13"/>
        <v>0</v>
      </c>
      <c r="BG175" s="148">
        <f t="shared" si="14"/>
        <v>0</v>
      </c>
      <c r="BH175" s="148">
        <f t="shared" si="15"/>
        <v>0</v>
      </c>
      <c r="BI175" s="148">
        <f t="shared" si="16"/>
        <v>0</v>
      </c>
      <c r="BJ175" s="13" t="s">
        <v>81</v>
      </c>
      <c r="BK175" s="148">
        <f t="shared" si="17"/>
        <v>0</v>
      </c>
      <c r="BL175" s="13" t="s">
        <v>191</v>
      </c>
      <c r="BM175" s="147" t="s">
        <v>302</v>
      </c>
    </row>
    <row r="176" spans="2:65" s="1" customFormat="1" ht="66.75" customHeight="1" x14ac:dyDescent="0.2">
      <c r="B176" s="135"/>
      <c r="C176" s="149" t="s">
        <v>307</v>
      </c>
      <c r="D176" s="149" t="s">
        <v>268</v>
      </c>
      <c r="E176" s="150" t="s">
        <v>533</v>
      </c>
      <c r="F176" s="151" t="s">
        <v>534</v>
      </c>
      <c r="G176" s="152" t="s">
        <v>266</v>
      </c>
      <c r="H176" s="153">
        <v>19</v>
      </c>
      <c r="I176" s="154"/>
      <c r="J176" s="154"/>
      <c r="K176" s="155"/>
      <c r="L176" s="156"/>
      <c r="M176" s="157" t="s">
        <v>1</v>
      </c>
      <c r="N176" s="158" t="s">
        <v>34</v>
      </c>
      <c r="O176" s="145">
        <v>0</v>
      </c>
      <c r="P176" s="145">
        <f t="shared" si="9"/>
        <v>0</v>
      </c>
      <c r="Q176" s="145">
        <v>0</v>
      </c>
      <c r="R176" s="145">
        <f t="shared" si="10"/>
        <v>0</v>
      </c>
      <c r="S176" s="145">
        <v>0</v>
      </c>
      <c r="T176" s="146">
        <f t="shared" si="11"/>
        <v>0</v>
      </c>
      <c r="AR176" s="147" t="s">
        <v>219</v>
      </c>
      <c r="AT176" s="147" t="s">
        <v>268</v>
      </c>
      <c r="AU176" s="147" t="s">
        <v>81</v>
      </c>
      <c r="AY176" s="13" t="s">
        <v>162</v>
      </c>
      <c r="BE176" s="148">
        <f t="shared" si="12"/>
        <v>0</v>
      </c>
      <c r="BF176" s="148">
        <f t="shared" si="13"/>
        <v>0</v>
      </c>
      <c r="BG176" s="148">
        <f t="shared" si="14"/>
        <v>0</v>
      </c>
      <c r="BH176" s="148">
        <f t="shared" si="15"/>
        <v>0</v>
      </c>
      <c r="BI176" s="148">
        <f t="shared" si="16"/>
        <v>0</v>
      </c>
      <c r="BJ176" s="13" t="s">
        <v>81</v>
      </c>
      <c r="BK176" s="148">
        <f t="shared" si="17"/>
        <v>0</v>
      </c>
      <c r="BL176" s="13" t="s">
        <v>191</v>
      </c>
      <c r="BM176" s="147" t="s">
        <v>310</v>
      </c>
    </row>
    <row r="177" spans="2:65" s="1" customFormat="1" ht="66.75" customHeight="1" x14ac:dyDescent="0.2">
      <c r="B177" s="135"/>
      <c r="C177" s="149" t="s">
        <v>234</v>
      </c>
      <c r="D177" s="149" t="s">
        <v>268</v>
      </c>
      <c r="E177" s="150" t="s">
        <v>535</v>
      </c>
      <c r="F177" s="151" t="s">
        <v>536</v>
      </c>
      <c r="G177" s="152" t="s">
        <v>266</v>
      </c>
      <c r="H177" s="153">
        <v>26</v>
      </c>
      <c r="I177" s="154"/>
      <c r="J177" s="154"/>
      <c r="K177" s="155"/>
      <c r="L177" s="156"/>
      <c r="M177" s="157" t="s">
        <v>1</v>
      </c>
      <c r="N177" s="158" t="s">
        <v>34</v>
      </c>
      <c r="O177" s="145">
        <v>0</v>
      </c>
      <c r="P177" s="145">
        <f t="shared" si="9"/>
        <v>0</v>
      </c>
      <c r="Q177" s="145">
        <v>0</v>
      </c>
      <c r="R177" s="145">
        <f t="shared" si="10"/>
        <v>0</v>
      </c>
      <c r="S177" s="145">
        <v>0</v>
      </c>
      <c r="T177" s="146">
        <f t="shared" si="11"/>
        <v>0</v>
      </c>
      <c r="AR177" s="147" t="s">
        <v>219</v>
      </c>
      <c r="AT177" s="147" t="s">
        <v>268</v>
      </c>
      <c r="AU177" s="147" t="s">
        <v>81</v>
      </c>
      <c r="AY177" s="13" t="s">
        <v>162</v>
      </c>
      <c r="BE177" s="148">
        <f t="shared" si="12"/>
        <v>0</v>
      </c>
      <c r="BF177" s="148">
        <f t="shared" si="13"/>
        <v>0</v>
      </c>
      <c r="BG177" s="148">
        <f t="shared" si="14"/>
        <v>0</v>
      </c>
      <c r="BH177" s="148">
        <f t="shared" si="15"/>
        <v>0</v>
      </c>
      <c r="BI177" s="148">
        <f t="shared" si="16"/>
        <v>0</v>
      </c>
      <c r="BJ177" s="13" t="s">
        <v>81</v>
      </c>
      <c r="BK177" s="148">
        <f t="shared" si="17"/>
        <v>0</v>
      </c>
      <c r="BL177" s="13" t="s">
        <v>191</v>
      </c>
      <c r="BM177" s="147" t="s">
        <v>314</v>
      </c>
    </row>
    <row r="178" spans="2:65" s="1" customFormat="1" ht="66.75" customHeight="1" x14ac:dyDescent="0.2">
      <c r="B178" s="135"/>
      <c r="C178" s="149" t="s">
        <v>315</v>
      </c>
      <c r="D178" s="149" t="s">
        <v>268</v>
      </c>
      <c r="E178" s="150" t="s">
        <v>537</v>
      </c>
      <c r="F178" s="151" t="s">
        <v>538</v>
      </c>
      <c r="G178" s="152" t="s">
        <v>266</v>
      </c>
      <c r="H178" s="153">
        <v>1</v>
      </c>
      <c r="I178" s="154"/>
      <c r="J178" s="154"/>
      <c r="K178" s="155"/>
      <c r="L178" s="156"/>
      <c r="M178" s="157" t="s">
        <v>1</v>
      </c>
      <c r="N178" s="158" t="s">
        <v>34</v>
      </c>
      <c r="O178" s="145">
        <v>0</v>
      </c>
      <c r="P178" s="145">
        <f t="shared" si="9"/>
        <v>0</v>
      </c>
      <c r="Q178" s="145">
        <v>0</v>
      </c>
      <c r="R178" s="145">
        <f t="shared" si="10"/>
        <v>0</v>
      </c>
      <c r="S178" s="145">
        <v>0</v>
      </c>
      <c r="T178" s="146">
        <f t="shared" si="11"/>
        <v>0</v>
      </c>
      <c r="AR178" s="147" t="s">
        <v>219</v>
      </c>
      <c r="AT178" s="147" t="s">
        <v>268</v>
      </c>
      <c r="AU178" s="147" t="s">
        <v>81</v>
      </c>
      <c r="AY178" s="13" t="s">
        <v>162</v>
      </c>
      <c r="BE178" s="148">
        <f t="shared" si="12"/>
        <v>0</v>
      </c>
      <c r="BF178" s="148">
        <f t="shared" si="13"/>
        <v>0</v>
      </c>
      <c r="BG178" s="148">
        <f t="shared" si="14"/>
        <v>0</v>
      </c>
      <c r="BH178" s="148">
        <f t="shared" si="15"/>
        <v>0</v>
      </c>
      <c r="BI178" s="148">
        <f t="shared" si="16"/>
        <v>0</v>
      </c>
      <c r="BJ178" s="13" t="s">
        <v>81</v>
      </c>
      <c r="BK178" s="148">
        <f t="shared" si="17"/>
        <v>0</v>
      </c>
      <c r="BL178" s="13" t="s">
        <v>191</v>
      </c>
      <c r="BM178" s="147" t="s">
        <v>318</v>
      </c>
    </row>
    <row r="179" spans="2:65" s="1" customFormat="1" ht="66.75" customHeight="1" x14ac:dyDescent="0.2">
      <c r="B179" s="135"/>
      <c r="C179" s="149" t="s">
        <v>238</v>
      </c>
      <c r="D179" s="149" t="s">
        <v>268</v>
      </c>
      <c r="E179" s="150" t="s">
        <v>539</v>
      </c>
      <c r="F179" s="151" t="s">
        <v>540</v>
      </c>
      <c r="G179" s="152" t="s">
        <v>266</v>
      </c>
      <c r="H179" s="153">
        <v>4</v>
      </c>
      <c r="I179" s="154"/>
      <c r="J179" s="154"/>
      <c r="K179" s="155"/>
      <c r="L179" s="156"/>
      <c r="M179" s="157" t="s">
        <v>1</v>
      </c>
      <c r="N179" s="158" t="s">
        <v>34</v>
      </c>
      <c r="O179" s="145">
        <v>0</v>
      </c>
      <c r="P179" s="145">
        <f t="shared" si="9"/>
        <v>0</v>
      </c>
      <c r="Q179" s="145">
        <v>0</v>
      </c>
      <c r="R179" s="145">
        <f t="shared" si="10"/>
        <v>0</v>
      </c>
      <c r="S179" s="145">
        <v>0</v>
      </c>
      <c r="T179" s="146">
        <f t="shared" si="11"/>
        <v>0</v>
      </c>
      <c r="AR179" s="147" t="s">
        <v>219</v>
      </c>
      <c r="AT179" s="147" t="s">
        <v>268</v>
      </c>
      <c r="AU179" s="147" t="s">
        <v>81</v>
      </c>
      <c r="AY179" s="13" t="s">
        <v>162</v>
      </c>
      <c r="BE179" s="148">
        <f t="shared" si="12"/>
        <v>0</v>
      </c>
      <c r="BF179" s="148">
        <f t="shared" si="13"/>
        <v>0</v>
      </c>
      <c r="BG179" s="148">
        <f t="shared" si="14"/>
        <v>0</v>
      </c>
      <c r="BH179" s="148">
        <f t="shared" si="15"/>
        <v>0</v>
      </c>
      <c r="BI179" s="148">
        <f t="shared" si="16"/>
        <v>0</v>
      </c>
      <c r="BJ179" s="13" t="s">
        <v>81</v>
      </c>
      <c r="BK179" s="148">
        <f t="shared" si="17"/>
        <v>0</v>
      </c>
      <c r="BL179" s="13" t="s">
        <v>191</v>
      </c>
      <c r="BM179" s="147" t="s">
        <v>321</v>
      </c>
    </row>
    <row r="180" spans="2:65" s="1" customFormat="1" ht="66.75" customHeight="1" x14ac:dyDescent="0.2">
      <c r="B180" s="135"/>
      <c r="C180" s="149" t="s">
        <v>322</v>
      </c>
      <c r="D180" s="149" t="s">
        <v>268</v>
      </c>
      <c r="E180" s="150" t="s">
        <v>541</v>
      </c>
      <c r="F180" s="151" t="s">
        <v>542</v>
      </c>
      <c r="G180" s="152" t="s">
        <v>266</v>
      </c>
      <c r="H180" s="153">
        <v>1</v>
      </c>
      <c r="I180" s="154"/>
      <c r="J180" s="154"/>
      <c r="K180" s="155"/>
      <c r="L180" s="156"/>
      <c r="M180" s="157" t="s">
        <v>1</v>
      </c>
      <c r="N180" s="158" t="s">
        <v>34</v>
      </c>
      <c r="O180" s="145">
        <v>0</v>
      </c>
      <c r="P180" s="145">
        <f t="shared" si="9"/>
        <v>0</v>
      </c>
      <c r="Q180" s="145">
        <v>0</v>
      </c>
      <c r="R180" s="145">
        <f t="shared" si="10"/>
        <v>0</v>
      </c>
      <c r="S180" s="145">
        <v>0</v>
      </c>
      <c r="T180" s="146">
        <f t="shared" si="11"/>
        <v>0</v>
      </c>
      <c r="AR180" s="147" t="s">
        <v>219</v>
      </c>
      <c r="AT180" s="147" t="s">
        <v>268</v>
      </c>
      <c r="AU180" s="147" t="s">
        <v>81</v>
      </c>
      <c r="AY180" s="13" t="s">
        <v>162</v>
      </c>
      <c r="BE180" s="148">
        <f t="shared" si="12"/>
        <v>0</v>
      </c>
      <c r="BF180" s="148">
        <f t="shared" si="13"/>
        <v>0</v>
      </c>
      <c r="BG180" s="148">
        <f t="shared" si="14"/>
        <v>0</v>
      </c>
      <c r="BH180" s="148">
        <f t="shared" si="15"/>
        <v>0</v>
      </c>
      <c r="BI180" s="148">
        <f t="shared" si="16"/>
        <v>0</v>
      </c>
      <c r="BJ180" s="13" t="s">
        <v>81</v>
      </c>
      <c r="BK180" s="148">
        <f t="shared" si="17"/>
        <v>0</v>
      </c>
      <c r="BL180" s="13" t="s">
        <v>191</v>
      </c>
      <c r="BM180" s="147" t="s">
        <v>325</v>
      </c>
    </row>
    <row r="181" spans="2:65" s="1" customFormat="1" ht="66.75" customHeight="1" x14ac:dyDescent="0.2">
      <c r="B181" s="135"/>
      <c r="C181" s="149" t="s">
        <v>241</v>
      </c>
      <c r="D181" s="149" t="s">
        <v>268</v>
      </c>
      <c r="E181" s="150" t="s">
        <v>543</v>
      </c>
      <c r="F181" s="151" t="s">
        <v>544</v>
      </c>
      <c r="G181" s="152" t="s">
        <v>266</v>
      </c>
      <c r="H181" s="153">
        <v>1</v>
      </c>
      <c r="I181" s="154"/>
      <c r="J181" s="154"/>
      <c r="K181" s="155"/>
      <c r="L181" s="156"/>
      <c r="M181" s="157" t="s">
        <v>1</v>
      </c>
      <c r="N181" s="158" t="s">
        <v>34</v>
      </c>
      <c r="O181" s="145">
        <v>0</v>
      </c>
      <c r="P181" s="145">
        <f t="shared" si="9"/>
        <v>0</v>
      </c>
      <c r="Q181" s="145">
        <v>0</v>
      </c>
      <c r="R181" s="145">
        <f t="shared" si="10"/>
        <v>0</v>
      </c>
      <c r="S181" s="145">
        <v>0</v>
      </c>
      <c r="T181" s="146">
        <f t="shared" si="11"/>
        <v>0</v>
      </c>
      <c r="AR181" s="147" t="s">
        <v>219</v>
      </c>
      <c r="AT181" s="147" t="s">
        <v>268</v>
      </c>
      <c r="AU181" s="147" t="s">
        <v>81</v>
      </c>
      <c r="AY181" s="13" t="s">
        <v>162</v>
      </c>
      <c r="BE181" s="148">
        <f t="shared" si="12"/>
        <v>0</v>
      </c>
      <c r="BF181" s="148">
        <f t="shared" si="13"/>
        <v>0</v>
      </c>
      <c r="BG181" s="148">
        <f t="shared" si="14"/>
        <v>0</v>
      </c>
      <c r="BH181" s="148">
        <f t="shared" si="15"/>
        <v>0</v>
      </c>
      <c r="BI181" s="148">
        <f t="shared" si="16"/>
        <v>0</v>
      </c>
      <c r="BJ181" s="13" t="s">
        <v>81</v>
      </c>
      <c r="BK181" s="148">
        <f t="shared" si="17"/>
        <v>0</v>
      </c>
      <c r="BL181" s="13" t="s">
        <v>191</v>
      </c>
      <c r="BM181" s="147" t="s">
        <v>328</v>
      </c>
    </row>
    <row r="182" spans="2:65" s="1" customFormat="1" ht="66.75" customHeight="1" x14ac:dyDescent="0.2">
      <c r="B182" s="135"/>
      <c r="C182" s="149" t="s">
        <v>329</v>
      </c>
      <c r="D182" s="149" t="s">
        <v>268</v>
      </c>
      <c r="E182" s="150" t="s">
        <v>545</v>
      </c>
      <c r="F182" s="151" t="s">
        <v>546</v>
      </c>
      <c r="G182" s="152" t="s">
        <v>266</v>
      </c>
      <c r="H182" s="153">
        <v>1</v>
      </c>
      <c r="I182" s="154"/>
      <c r="J182" s="154"/>
      <c r="K182" s="155"/>
      <c r="L182" s="156"/>
      <c r="M182" s="157" t="s">
        <v>1</v>
      </c>
      <c r="N182" s="158" t="s">
        <v>34</v>
      </c>
      <c r="O182" s="145">
        <v>0</v>
      </c>
      <c r="P182" s="145">
        <f t="shared" si="9"/>
        <v>0</v>
      </c>
      <c r="Q182" s="145">
        <v>0</v>
      </c>
      <c r="R182" s="145">
        <f t="shared" si="10"/>
        <v>0</v>
      </c>
      <c r="S182" s="145">
        <v>0</v>
      </c>
      <c r="T182" s="146">
        <f t="shared" si="11"/>
        <v>0</v>
      </c>
      <c r="AR182" s="147" t="s">
        <v>219</v>
      </c>
      <c r="AT182" s="147" t="s">
        <v>268</v>
      </c>
      <c r="AU182" s="147" t="s">
        <v>81</v>
      </c>
      <c r="AY182" s="13" t="s">
        <v>162</v>
      </c>
      <c r="BE182" s="148">
        <f t="shared" si="12"/>
        <v>0</v>
      </c>
      <c r="BF182" s="148">
        <f t="shared" si="13"/>
        <v>0</v>
      </c>
      <c r="BG182" s="148">
        <f t="shared" si="14"/>
        <v>0</v>
      </c>
      <c r="BH182" s="148">
        <f t="shared" si="15"/>
        <v>0</v>
      </c>
      <c r="BI182" s="148">
        <f t="shared" si="16"/>
        <v>0</v>
      </c>
      <c r="BJ182" s="13" t="s">
        <v>81</v>
      </c>
      <c r="BK182" s="148">
        <f t="shared" si="17"/>
        <v>0</v>
      </c>
      <c r="BL182" s="13" t="s">
        <v>191</v>
      </c>
      <c r="BM182" s="147" t="s">
        <v>332</v>
      </c>
    </row>
    <row r="183" spans="2:65" s="1" customFormat="1" ht="66.75" customHeight="1" x14ac:dyDescent="0.2">
      <c r="B183" s="135"/>
      <c r="C183" s="149" t="s">
        <v>245</v>
      </c>
      <c r="D183" s="149" t="s">
        <v>268</v>
      </c>
      <c r="E183" s="150" t="s">
        <v>547</v>
      </c>
      <c r="F183" s="151" t="s">
        <v>548</v>
      </c>
      <c r="G183" s="152" t="s">
        <v>266</v>
      </c>
      <c r="H183" s="153">
        <v>2</v>
      </c>
      <c r="I183" s="154"/>
      <c r="J183" s="154"/>
      <c r="K183" s="155"/>
      <c r="L183" s="156"/>
      <c r="M183" s="157" t="s">
        <v>1</v>
      </c>
      <c r="N183" s="158" t="s">
        <v>34</v>
      </c>
      <c r="O183" s="145">
        <v>0</v>
      </c>
      <c r="P183" s="145">
        <f t="shared" si="9"/>
        <v>0</v>
      </c>
      <c r="Q183" s="145">
        <v>0</v>
      </c>
      <c r="R183" s="145">
        <f t="shared" si="10"/>
        <v>0</v>
      </c>
      <c r="S183" s="145">
        <v>0</v>
      </c>
      <c r="T183" s="146">
        <f t="shared" si="11"/>
        <v>0</v>
      </c>
      <c r="AR183" s="147" t="s">
        <v>219</v>
      </c>
      <c r="AT183" s="147" t="s">
        <v>268</v>
      </c>
      <c r="AU183" s="147" t="s">
        <v>81</v>
      </c>
      <c r="AY183" s="13" t="s">
        <v>162</v>
      </c>
      <c r="BE183" s="148">
        <f t="shared" si="12"/>
        <v>0</v>
      </c>
      <c r="BF183" s="148">
        <f t="shared" si="13"/>
        <v>0</v>
      </c>
      <c r="BG183" s="148">
        <f t="shared" si="14"/>
        <v>0</v>
      </c>
      <c r="BH183" s="148">
        <f t="shared" si="15"/>
        <v>0</v>
      </c>
      <c r="BI183" s="148">
        <f t="shared" si="16"/>
        <v>0</v>
      </c>
      <c r="BJ183" s="13" t="s">
        <v>81</v>
      </c>
      <c r="BK183" s="148">
        <f t="shared" si="17"/>
        <v>0</v>
      </c>
      <c r="BL183" s="13" t="s">
        <v>191</v>
      </c>
      <c r="BM183" s="147" t="s">
        <v>337</v>
      </c>
    </row>
    <row r="184" spans="2:65" s="1" customFormat="1" ht="66.75" customHeight="1" x14ac:dyDescent="0.2">
      <c r="B184" s="135"/>
      <c r="C184" s="149" t="s">
        <v>338</v>
      </c>
      <c r="D184" s="149" t="s">
        <v>268</v>
      </c>
      <c r="E184" s="150" t="s">
        <v>549</v>
      </c>
      <c r="F184" s="151" t="s">
        <v>550</v>
      </c>
      <c r="G184" s="152" t="s">
        <v>266</v>
      </c>
      <c r="H184" s="153">
        <v>8</v>
      </c>
      <c r="I184" s="154"/>
      <c r="J184" s="154"/>
      <c r="K184" s="155"/>
      <c r="L184" s="156"/>
      <c r="M184" s="157" t="s">
        <v>1</v>
      </c>
      <c r="N184" s="158" t="s">
        <v>34</v>
      </c>
      <c r="O184" s="145">
        <v>0</v>
      </c>
      <c r="P184" s="145">
        <f t="shared" si="9"/>
        <v>0</v>
      </c>
      <c r="Q184" s="145">
        <v>0</v>
      </c>
      <c r="R184" s="145">
        <f t="shared" si="10"/>
        <v>0</v>
      </c>
      <c r="S184" s="145">
        <v>0</v>
      </c>
      <c r="T184" s="146">
        <f t="shared" si="11"/>
        <v>0</v>
      </c>
      <c r="AR184" s="147" t="s">
        <v>219</v>
      </c>
      <c r="AT184" s="147" t="s">
        <v>268</v>
      </c>
      <c r="AU184" s="147" t="s">
        <v>81</v>
      </c>
      <c r="AY184" s="13" t="s">
        <v>162</v>
      </c>
      <c r="BE184" s="148">
        <f t="shared" si="12"/>
        <v>0</v>
      </c>
      <c r="BF184" s="148">
        <f t="shared" si="13"/>
        <v>0</v>
      </c>
      <c r="BG184" s="148">
        <f t="shared" si="14"/>
        <v>0</v>
      </c>
      <c r="BH184" s="148">
        <f t="shared" si="15"/>
        <v>0</v>
      </c>
      <c r="BI184" s="148">
        <f t="shared" si="16"/>
        <v>0</v>
      </c>
      <c r="BJ184" s="13" t="s">
        <v>81</v>
      </c>
      <c r="BK184" s="148">
        <f t="shared" si="17"/>
        <v>0</v>
      </c>
      <c r="BL184" s="13" t="s">
        <v>191</v>
      </c>
      <c r="BM184" s="147" t="s">
        <v>342</v>
      </c>
    </row>
    <row r="185" spans="2:65" s="1" customFormat="1" ht="66.75" customHeight="1" x14ac:dyDescent="0.2">
      <c r="B185" s="135"/>
      <c r="C185" s="149" t="s">
        <v>248</v>
      </c>
      <c r="D185" s="149" t="s">
        <v>268</v>
      </c>
      <c r="E185" s="150" t="s">
        <v>551</v>
      </c>
      <c r="F185" s="151" t="s">
        <v>552</v>
      </c>
      <c r="G185" s="152" t="s">
        <v>266</v>
      </c>
      <c r="H185" s="153">
        <v>130</v>
      </c>
      <c r="I185" s="154"/>
      <c r="J185" s="154"/>
      <c r="K185" s="155"/>
      <c r="L185" s="156"/>
      <c r="M185" s="157" t="s">
        <v>1</v>
      </c>
      <c r="N185" s="158" t="s">
        <v>34</v>
      </c>
      <c r="O185" s="145">
        <v>0</v>
      </c>
      <c r="P185" s="145">
        <f t="shared" si="9"/>
        <v>0</v>
      </c>
      <c r="Q185" s="145">
        <v>0</v>
      </c>
      <c r="R185" s="145">
        <f t="shared" si="10"/>
        <v>0</v>
      </c>
      <c r="S185" s="145">
        <v>0</v>
      </c>
      <c r="T185" s="146">
        <f t="shared" si="11"/>
        <v>0</v>
      </c>
      <c r="AR185" s="147" t="s">
        <v>219</v>
      </c>
      <c r="AT185" s="147" t="s">
        <v>268</v>
      </c>
      <c r="AU185" s="147" t="s">
        <v>81</v>
      </c>
      <c r="AY185" s="13" t="s">
        <v>162</v>
      </c>
      <c r="BE185" s="148">
        <f t="shared" si="12"/>
        <v>0</v>
      </c>
      <c r="BF185" s="148">
        <f t="shared" si="13"/>
        <v>0</v>
      </c>
      <c r="BG185" s="148">
        <f t="shared" si="14"/>
        <v>0</v>
      </c>
      <c r="BH185" s="148">
        <f t="shared" si="15"/>
        <v>0</v>
      </c>
      <c r="BI185" s="148">
        <f t="shared" si="16"/>
        <v>0</v>
      </c>
      <c r="BJ185" s="13" t="s">
        <v>81</v>
      </c>
      <c r="BK185" s="148">
        <f t="shared" si="17"/>
        <v>0</v>
      </c>
      <c r="BL185" s="13" t="s">
        <v>191</v>
      </c>
      <c r="BM185" s="147" t="s">
        <v>345</v>
      </c>
    </row>
    <row r="186" spans="2:65" s="1" customFormat="1" ht="66.75" customHeight="1" x14ac:dyDescent="0.2">
      <c r="B186" s="135"/>
      <c r="C186" s="149" t="s">
        <v>348</v>
      </c>
      <c r="D186" s="149" t="s">
        <v>268</v>
      </c>
      <c r="E186" s="150" t="s">
        <v>553</v>
      </c>
      <c r="F186" s="151" t="s">
        <v>554</v>
      </c>
      <c r="G186" s="152" t="s">
        <v>266</v>
      </c>
      <c r="H186" s="153">
        <v>8</v>
      </c>
      <c r="I186" s="154"/>
      <c r="J186" s="154"/>
      <c r="K186" s="155"/>
      <c r="L186" s="156"/>
      <c r="M186" s="157" t="s">
        <v>1</v>
      </c>
      <c r="N186" s="158" t="s">
        <v>34</v>
      </c>
      <c r="O186" s="145">
        <v>0</v>
      </c>
      <c r="P186" s="145">
        <f t="shared" si="9"/>
        <v>0</v>
      </c>
      <c r="Q186" s="145">
        <v>0</v>
      </c>
      <c r="R186" s="145">
        <f t="shared" si="10"/>
        <v>0</v>
      </c>
      <c r="S186" s="145">
        <v>0</v>
      </c>
      <c r="T186" s="146">
        <f t="shared" si="11"/>
        <v>0</v>
      </c>
      <c r="AR186" s="147" t="s">
        <v>219</v>
      </c>
      <c r="AT186" s="147" t="s">
        <v>268</v>
      </c>
      <c r="AU186" s="147" t="s">
        <v>81</v>
      </c>
      <c r="AY186" s="13" t="s">
        <v>162</v>
      </c>
      <c r="BE186" s="148">
        <f t="shared" si="12"/>
        <v>0</v>
      </c>
      <c r="BF186" s="148">
        <f t="shared" si="13"/>
        <v>0</v>
      </c>
      <c r="BG186" s="148">
        <f t="shared" si="14"/>
        <v>0</v>
      </c>
      <c r="BH186" s="148">
        <f t="shared" si="15"/>
        <v>0</v>
      </c>
      <c r="BI186" s="148">
        <f t="shared" si="16"/>
        <v>0</v>
      </c>
      <c r="BJ186" s="13" t="s">
        <v>81</v>
      </c>
      <c r="BK186" s="148">
        <f t="shared" si="17"/>
        <v>0</v>
      </c>
      <c r="BL186" s="13" t="s">
        <v>191</v>
      </c>
      <c r="BM186" s="147" t="s">
        <v>351</v>
      </c>
    </row>
    <row r="187" spans="2:65" s="1" customFormat="1" ht="66.75" customHeight="1" x14ac:dyDescent="0.2">
      <c r="B187" s="135"/>
      <c r="C187" s="149" t="s">
        <v>252</v>
      </c>
      <c r="D187" s="149" t="s">
        <v>268</v>
      </c>
      <c r="E187" s="150" t="s">
        <v>555</v>
      </c>
      <c r="F187" s="151" t="s">
        <v>556</v>
      </c>
      <c r="G187" s="152" t="s">
        <v>266</v>
      </c>
      <c r="H187" s="153">
        <v>13</v>
      </c>
      <c r="I187" s="154"/>
      <c r="J187" s="154"/>
      <c r="K187" s="155"/>
      <c r="L187" s="156"/>
      <c r="M187" s="157" t="s">
        <v>1</v>
      </c>
      <c r="N187" s="158" t="s">
        <v>34</v>
      </c>
      <c r="O187" s="145">
        <v>0</v>
      </c>
      <c r="P187" s="145">
        <f t="shared" si="9"/>
        <v>0</v>
      </c>
      <c r="Q187" s="145">
        <v>0</v>
      </c>
      <c r="R187" s="145">
        <f t="shared" si="10"/>
        <v>0</v>
      </c>
      <c r="S187" s="145">
        <v>0</v>
      </c>
      <c r="T187" s="146">
        <f t="shared" si="11"/>
        <v>0</v>
      </c>
      <c r="AR187" s="147" t="s">
        <v>219</v>
      </c>
      <c r="AT187" s="147" t="s">
        <v>268</v>
      </c>
      <c r="AU187" s="147" t="s">
        <v>81</v>
      </c>
      <c r="AY187" s="13" t="s">
        <v>162</v>
      </c>
      <c r="BE187" s="148">
        <f t="shared" si="12"/>
        <v>0</v>
      </c>
      <c r="BF187" s="148">
        <f t="shared" si="13"/>
        <v>0</v>
      </c>
      <c r="BG187" s="148">
        <f t="shared" si="14"/>
        <v>0</v>
      </c>
      <c r="BH187" s="148">
        <f t="shared" si="15"/>
        <v>0</v>
      </c>
      <c r="BI187" s="148">
        <f t="shared" si="16"/>
        <v>0</v>
      </c>
      <c r="BJ187" s="13" t="s">
        <v>81</v>
      </c>
      <c r="BK187" s="148">
        <f t="shared" si="17"/>
        <v>0</v>
      </c>
      <c r="BL187" s="13" t="s">
        <v>191</v>
      </c>
      <c r="BM187" s="147" t="s">
        <v>354</v>
      </c>
    </row>
    <row r="188" spans="2:65" s="1" customFormat="1" ht="66.75" customHeight="1" x14ac:dyDescent="0.2">
      <c r="B188" s="135"/>
      <c r="C188" s="149" t="s">
        <v>355</v>
      </c>
      <c r="D188" s="149" t="s">
        <v>268</v>
      </c>
      <c r="E188" s="150" t="s">
        <v>557</v>
      </c>
      <c r="F188" s="151" t="s">
        <v>558</v>
      </c>
      <c r="G188" s="152" t="s">
        <v>266</v>
      </c>
      <c r="H188" s="153">
        <v>4</v>
      </c>
      <c r="I188" s="154"/>
      <c r="J188" s="154"/>
      <c r="K188" s="155"/>
      <c r="L188" s="156"/>
      <c r="M188" s="157" t="s">
        <v>1</v>
      </c>
      <c r="N188" s="158" t="s">
        <v>34</v>
      </c>
      <c r="O188" s="145">
        <v>0</v>
      </c>
      <c r="P188" s="145">
        <f t="shared" si="9"/>
        <v>0</v>
      </c>
      <c r="Q188" s="145">
        <v>0</v>
      </c>
      <c r="R188" s="145">
        <f t="shared" si="10"/>
        <v>0</v>
      </c>
      <c r="S188" s="145">
        <v>0</v>
      </c>
      <c r="T188" s="146">
        <f t="shared" si="11"/>
        <v>0</v>
      </c>
      <c r="AR188" s="147" t="s">
        <v>219</v>
      </c>
      <c r="AT188" s="147" t="s">
        <v>268</v>
      </c>
      <c r="AU188" s="147" t="s">
        <v>81</v>
      </c>
      <c r="AY188" s="13" t="s">
        <v>162</v>
      </c>
      <c r="BE188" s="148">
        <f t="shared" si="12"/>
        <v>0</v>
      </c>
      <c r="BF188" s="148">
        <f t="shared" si="13"/>
        <v>0</v>
      </c>
      <c r="BG188" s="148">
        <f t="shared" si="14"/>
        <v>0</v>
      </c>
      <c r="BH188" s="148">
        <f t="shared" si="15"/>
        <v>0</v>
      </c>
      <c r="BI188" s="148">
        <f t="shared" si="16"/>
        <v>0</v>
      </c>
      <c r="BJ188" s="13" t="s">
        <v>81</v>
      </c>
      <c r="BK188" s="148">
        <f t="shared" si="17"/>
        <v>0</v>
      </c>
      <c r="BL188" s="13" t="s">
        <v>191</v>
      </c>
      <c r="BM188" s="147" t="s">
        <v>358</v>
      </c>
    </row>
    <row r="189" spans="2:65" s="1" customFormat="1" ht="66.75" customHeight="1" x14ac:dyDescent="0.2">
      <c r="B189" s="135"/>
      <c r="C189" s="149" t="s">
        <v>255</v>
      </c>
      <c r="D189" s="149" t="s">
        <v>268</v>
      </c>
      <c r="E189" s="150" t="s">
        <v>559</v>
      </c>
      <c r="F189" s="151" t="s">
        <v>560</v>
      </c>
      <c r="G189" s="152" t="s">
        <v>266</v>
      </c>
      <c r="H189" s="153">
        <v>1</v>
      </c>
      <c r="I189" s="154"/>
      <c r="J189" s="154"/>
      <c r="K189" s="155"/>
      <c r="L189" s="156"/>
      <c r="M189" s="157" t="s">
        <v>1</v>
      </c>
      <c r="N189" s="158" t="s">
        <v>34</v>
      </c>
      <c r="O189" s="145">
        <v>0</v>
      </c>
      <c r="P189" s="145">
        <f t="shared" si="9"/>
        <v>0</v>
      </c>
      <c r="Q189" s="145">
        <v>0</v>
      </c>
      <c r="R189" s="145">
        <f t="shared" si="10"/>
        <v>0</v>
      </c>
      <c r="S189" s="145">
        <v>0</v>
      </c>
      <c r="T189" s="146">
        <f t="shared" si="11"/>
        <v>0</v>
      </c>
      <c r="AR189" s="147" t="s">
        <v>219</v>
      </c>
      <c r="AT189" s="147" t="s">
        <v>268</v>
      </c>
      <c r="AU189" s="147" t="s">
        <v>81</v>
      </c>
      <c r="AY189" s="13" t="s">
        <v>162</v>
      </c>
      <c r="BE189" s="148">
        <f t="shared" si="12"/>
        <v>0</v>
      </c>
      <c r="BF189" s="148">
        <f t="shared" si="13"/>
        <v>0</v>
      </c>
      <c r="BG189" s="148">
        <f t="shared" si="14"/>
        <v>0</v>
      </c>
      <c r="BH189" s="148">
        <f t="shared" si="15"/>
        <v>0</v>
      </c>
      <c r="BI189" s="148">
        <f t="shared" si="16"/>
        <v>0</v>
      </c>
      <c r="BJ189" s="13" t="s">
        <v>81</v>
      </c>
      <c r="BK189" s="148">
        <f t="shared" si="17"/>
        <v>0</v>
      </c>
      <c r="BL189" s="13" t="s">
        <v>191</v>
      </c>
      <c r="BM189" s="147" t="s">
        <v>561</v>
      </c>
    </row>
    <row r="190" spans="2:65" s="1" customFormat="1" ht="66.75" customHeight="1" x14ac:dyDescent="0.2">
      <c r="B190" s="135"/>
      <c r="C190" s="149" t="s">
        <v>562</v>
      </c>
      <c r="D190" s="149" t="s">
        <v>268</v>
      </c>
      <c r="E190" s="150" t="s">
        <v>563</v>
      </c>
      <c r="F190" s="151" t="s">
        <v>564</v>
      </c>
      <c r="G190" s="152" t="s">
        <v>266</v>
      </c>
      <c r="H190" s="153">
        <v>1</v>
      </c>
      <c r="I190" s="154"/>
      <c r="J190" s="154"/>
      <c r="K190" s="155"/>
      <c r="L190" s="156"/>
      <c r="M190" s="157" t="s">
        <v>1</v>
      </c>
      <c r="N190" s="158" t="s">
        <v>34</v>
      </c>
      <c r="O190" s="145">
        <v>0</v>
      </c>
      <c r="P190" s="145">
        <f t="shared" si="9"/>
        <v>0</v>
      </c>
      <c r="Q190" s="145">
        <v>0</v>
      </c>
      <c r="R190" s="145">
        <f t="shared" si="10"/>
        <v>0</v>
      </c>
      <c r="S190" s="145">
        <v>0</v>
      </c>
      <c r="T190" s="146">
        <f t="shared" si="11"/>
        <v>0</v>
      </c>
      <c r="AR190" s="147" t="s">
        <v>219</v>
      </c>
      <c r="AT190" s="147" t="s">
        <v>268</v>
      </c>
      <c r="AU190" s="147" t="s">
        <v>81</v>
      </c>
      <c r="AY190" s="13" t="s">
        <v>162</v>
      </c>
      <c r="BE190" s="148">
        <f t="shared" si="12"/>
        <v>0</v>
      </c>
      <c r="BF190" s="148">
        <f t="shared" si="13"/>
        <v>0</v>
      </c>
      <c r="BG190" s="148">
        <f t="shared" si="14"/>
        <v>0</v>
      </c>
      <c r="BH190" s="148">
        <f t="shared" si="15"/>
        <v>0</v>
      </c>
      <c r="BI190" s="148">
        <f t="shared" si="16"/>
        <v>0</v>
      </c>
      <c r="BJ190" s="13" t="s">
        <v>81</v>
      </c>
      <c r="BK190" s="148">
        <f t="shared" si="17"/>
        <v>0</v>
      </c>
      <c r="BL190" s="13" t="s">
        <v>191</v>
      </c>
      <c r="BM190" s="147" t="s">
        <v>565</v>
      </c>
    </row>
    <row r="191" spans="2:65" s="1" customFormat="1" ht="66.75" customHeight="1" x14ac:dyDescent="0.2">
      <c r="B191" s="135"/>
      <c r="C191" s="149" t="s">
        <v>259</v>
      </c>
      <c r="D191" s="149" t="s">
        <v>268</v>
      </c>
      <c r="E191" s="150" t="s">
        <v>566</v>
      </c>
      <c r="F191" s="151" t="s">
        <v>567</v>
      </c>
      <c r="G191" s="152" t="s">
        <v>266</v>
      </c>
      <c r="H191" s="153">
        <v>1</v>
      </c>
      <c r="I191" s="154"/>
      <c r="J191" s="154"/>
      <c r="K191" s="155"/>
      <c r="L191" s="156"/>
      <c r="M191" s="157" t="s">
        <v>1</v>
      </c>
      <c r="N191" s="158" t="s">
        <v>34</v>
      </c>
      <c r="O191" s="145">
        <v>0</v>
      </c>
      <c r="P191" s="145">
        <f t="shared" si="9"/>
        <v>0</v>
      </c>
      <c r="Q191" s="145">
        <v>0</v>
      </c>
      <c r="R191" s="145">
        <f t="shared" si="10"/>
        <v>0</v>
      </c>
      <c r="S191" s="145">
        <v>0</v>
      </c>
      <c r="T191" s="146">
        <f t="shared" si="11"/>
        <v>0</v>
      </c>
      <c r="AR191" s="147" t="s">
        <v>219</v>
      </c>
      <c r="AT191" s="147" t="s">
        <v>268</v>
      </c>
      <c r="AU191" s="147" t="s">
        <v>81</v>
      </c>
      <c r="AY191" s="13" t="s">
        <v>162</v>
      </c>
      <c r="BE191" s="148">
        <f t="shared" si="12"/>
        <v>0</v>
      </c>
      <c r="BF191" s="148">
        <f t="shared" si="13"/>
        <v>0</v>
      </c>
      <c r="BG191" s="148">
        <f t="shared" si="14"/>
        <v>0</v>
      </c>
      <c r="BH191" s="148">
        <f t="shared" si="15"/>
        <v>0</v>
      </c>
      <c r="BI191" s="148">
        <f t="shared" si="16"/>
        <v>0</v>
      </c>
      <c r="BJ191" s="13" t="s">
        <v>81</v>
      </c>
      <c r="BK191" s="148">
        <f t="shared" si="17"/>
        <v>0</v>
      </c>
      <c r="BL191" s="13" t="s">
        <v>191</v>
      </c>
      <c r="BM191" s="147" t="s">
        <v>568</v>
      </c>
    </row>
    <row r="192" spans="2:65" s="1" customFormat="1" ht="66.75" customHeight="1" x14ac:dyDescent="0.2">
      <c r="B192" s="135"/>
      <c r="C192" s="149" t="s">
        <v>569</v>
      </c>
      <c r="D192" s="149" t="s">
        <v>268</v>
      </c>
      <c r="E192" s="150" t="s">
        <v>570</v>
      </c>
      <c r="F192" s="151" t="s">
        <v>571</v>
      </c>
      <c r="G192" s="152" t="s">
        <v>266</v>
      </c>
      <c r="H192" s="153">
        <v>1</v>
      </c>
      <c r="I192" s="154"/>
      <c r="J192" s="154"/>
      <c r="K192" s="155"/>
      <c r="L192" s="156"/>
      <c r="M192" s="157" t="s">
        <v>1</v>
      </c>
      <c r="N192" s="158" t="s">
        <v>34</v>
      </c>
      <c r="O192" s="145">
        <v>0</v>
      </c>
      <c r="P192" s="145">
        <f t="shared" si="9"/>
        <v>0</v>
      </c>
      <c r="Q192" s="145">
        <v>0</v>
      </c>
      <c r="R192" s="145">
        <f t="shared" si="10"/>
        <v>0</v>
      </c>
      <c r="S192" s="145">
        <v>0</v>
      </c>
      <c r="T192" s="146">
        <f t="shared" si="11"/>
        <v>0</v>
      </c>
      <c r="AR192" s="147" t="s">
        <v>219</v>
      </c>
      <c r="AT192" s="147" t="s">
        <v>268</v>
      </c>
      <c r="AU192" s="147" t="s">
        <v>81</v>
      </c>
      <c r="AY192" s="13" t="s">
        <v>162</v>
      </c>
      <c r="BE192" s="148">
        <f t="shared" si="12"/>
        <v>0</v>
      </c>
      <c r="BF192" s="148">
        <f t="shared" si="13"/>
        <v>0</v>
      </c>
      <c r="BG192" s="148">
        <f t="shared" si="14"/>
        <v>0</v>
      </c>
      <c r="BH192" s="148">
        <f t="shared" si="15"/>
        <v>0</v>
      </c>
      <c r="BI192" s="148">
        <f t="shared" si="16"/>
        <v>0</v>
      </c>
      <c r="BJ192" s="13" t="s">
        <v>81</v>
      </c>
      <c r="BK192" s="148">
        <f t="shared" si="17"/>
        <v>0</v>
      </c>
      <c r="BL192" s="13" t="s">
        <v>191</v>
      </c>
      <c r="BM192" s="147" t="s">
        <v>572</v>
      </c>
    </row>
    <row r="193" spans="2:65" s="1" customFormat="1" ht="33" customHeight="1" x14ac:dyDescent="0.2">
      <c r="B193" s="135"/>
      <c r="C193" s="136" t="s">
        <v>262</v>
      </c>
      <c r="D193" s="136" t="s">
        <v>164</v>
      </c>
      <c r="E193" s="137" t="s">
        <v>573</v>
      </c>
      <c r="F193" s="138" t="s">
        <v>574</v>
      </c>
      <c r="G193" s="139" t="s">
        <v>218</v>
      </c>
      <c r="H193" s="140">
        <v>59.4</v>
      </c>
      <c r="I193" s="141"/>
      <c r="J193" s="141"/>
      <c r="K193" s="142"/>
      <c r="L193" s="25"/>
      <c r="M193" s="143" t="s">
        <v>1</v>
      </c>
      <c r="N193" s="144" t="s">
        <v>34</v>
      </c>
      <c r="O193" s="145">
        <v>0</v>
      </c>
      <c r="P193" s="145">
        <f t="shared" si="9"/>
        <v>0</v>
      </c>
      <c r="Q193" s="145">
        <v>0</v>
      </c>
      <c r="R193" s="145">
        <f t="shared" si="10"/>
        <v>0</v>
      </c>
      <c r="S193" s="145">
        <v>0</v>
      </c>
      <c r="T193" s="146">
        <f t="shared" si="11"/>
        <v>0</v>
      </c>
      <c r="AR193" s="147" t="s">
        <v>191</v>
      </c>
      <c r="AT193" s="147" t="s">
        <v>164</v>
      </c>
      <c r="AU193" s="147" t="s">
        <v>81</v>
      </c>
      <c r="AY193" s="13" t="s">
        <v>162</v>
      </c>
      <c r="BE193" s="148">
        <f t="shared" si="12"/>
        <v>0</v>
      </c>
      <c r="BF193" s="148">
        <f t="shared" si="13"/>
        <v>0</v>
      </c>
      <c r="BG193" s="148">
        <f t="shared" si="14"/>
        <v>0</v>
      </c>
      <c r="BH193" s="148">
        <f t="shared" si="15"/>
        <v>0</v>
      </c>
      <c r="BI193" s="148">
        <f t="shared" si="16"/>
        <v>0</v>
      </c>
      <c r="BJ193" s="13" t="s">
        <v>81</v>
      </c>
      <c r="BK193" s="148">
        <f t="shared" si="17"/>
        <v>0</v>
      </c>
      <c r="BL193" s="13" t="s">
        <v>191</v>
      </c>
      <c r="BM193" s="147" t="s">
        <v>575</v>
      </c>
    </row>
    <row r="194" spans="2:65" s="1" customFormat="1" ht="37.700000000000003" customHeight="1" x14ac:dyDescent="0.2">
      <c r="B194" s="135"/>
      <c r="C194" s="149" t="s">
        <v>576</v>
      </c>
      <c r="D194" s="149" t="s">
        <v>268</v>
      </c>
      <c r="E194" s="150" t="s">
        <v>577</v>
      </c>
      <c r="F194" s="151" t="s">
        <v>578</v>
      </c>
      <c r="G194" s="152" t="s">
        <v>218</v>
      </c>
      <c r="H194" s="153">
        <v>62.37</v>
      </c>
      <c r="I194" s="154"/>
      <c r="J194" s="154"/>
      <c r="K194" s="155"/>
      <c r="L194" s="156"/>
      <c r="M194" s="157" t="s">
        <v>1</v>
      </c>
      <c r="N194" s="158" t="s">
        <v>34</v>
      </c>
      <c r="O194" s="145">
        <v>0</v>
      </c>
      <c r="P194" s="145">
        <f t="shared" si="9"/>
        <v>0</v>
      </c>
      <c r="Q194" s="145">
        <v>0</v>
      </c>
      <c r="R194" s="145">
        <f t="shared" si="10"/>
        <v>0</v>
      </c>
      <c r="S194" s="145">
        <v>0</v>
      </c>
      <c r="T194" s="146">
        <f t="shared" si="11"/>
        <v>0</v>
      </c>
      <c r="AR194" s="147" t="s">
        <v>219</v>
      </c>
      <c r="AT194" s="147" t="s">
        <v>268</v>
      </c>
      <c r="AU194" s="147" t="s">
        <v>81</v>
      </c>
      <c r="AY194" s="13" t="s">
        <v>162</v>
      </c>
      <c r="BE194" s="148">
        <f t="shared" si="12"/>
        <v>0</v>
      </c>
      <c r="BF194" s="148">
        <f t="shared" si="13"/>
        <v>0</v>
      </c>
      <c r="BG194" s="148">
        <f t="shared" si="14"/>
        <v>0</v>
      </c>
      <c r="BH194" s="148">
        <f t="shared" si="15"/>
        <v>0</v>
      </c>
      <c r="BI194" s="148">
        <f t="shared" si="16"/>
        <v>0</v>
      </c>
      <c r="BJ194" s="13" t="s">
        <v>81</v>
      </c>
      <c r="BK194" s="148">
        <f t="shared" si="17"/>
        <v>0</v>
      </c>
      <c r="BL194" s="13" t="s">
        <v>191</v>
      </c>
      <c r="BM194" s="147" t="s">
        <v>579</v>
      </c>
    </row>
    <row r="195" spans="2:65" s="1" customFormat="1" ht="37.700000000000003" customHeight="1" x14ac:dyDescent="0.2">
      <c r="B195" s="135"/>
      <c r="C195" s="149" t="s">
        <v>267</v>
      </c>
      <c r="D195" s="149" t="s">
        <v>268</v>
      </c>
      <c r="E195" s="150" t="s">
        <v>580</v>
      </c>
      <c r="F195" s="151" t="s">
        <v>581</v>
      </c>
      <c r="G195" s="152" t="s">
        <v>218</v>
      </c>
      <c r="H195" s="153">
        <v>62.37</v>
      </c>
      <c r="I195" s="154"/>
      <c r="J195" s="154"/>
      <c r="K195" s="155"/>
      <c r="L195" s="156"/>
      <c r="M195" s="157" t="s">
        <v>1</v>
      </c>
      <c r="N195" s="158" t="s">
        <v>34</v>
      </c>
      <c r="O195" s="145">
        <v>0</v>
      </c>
      <c r="P195" s="145">
        <f t="shared" si="9"/>
        <v>0</v>
      </c>
      <c r="Q195" s="145">
        <v>0</v>
      </c>
      <c r="R195" s="145">
        <f t="shared" si="10"/>
        <v>0</v>
      </c>
      <c r="S195" s="145">
        <v>0</v>
      </c>
      <c r="T195" s="146">
        <f t="shared" si="11"/>
        <v>0</v>
      </c>
      <c r="AR195" s="147" t="s">
        <v>219</v>
      </c>
      <c r="AT195" s="147" t="s">
        <v>268</v>
      </c>
      <c r="AU195" s="147" t="s">
        <v>81</v>
      </c>
      <c r="AY195" s="13" t="s">
        <v>162</v>
      </c>
      <c r="BE195" s="148">
        <f t="shared" si="12"/>
        <v>0</v>
      </c>
      <c r="BF195" s="148">
        <f t="shared" si="13"/>
        <v>0</v>
      </c>
      <c r="BG195" s="148">
        <f t="shared" si="14"/>
        <v>0</v>
      </c>
      <c r="BH195" s="148">
        <f t="shared" si="15"/>
        <v>0</v>
      </c>
      <c r="BI195" s="148">
        <f t="shared" si="16"/>
        <v>0</v>
      </c>
      <c r="BJ195" s="13" t="s">
        <v>81</v>
      </c>
      <c r="BK195" s="148">
        <f t="shared" si="17"/>
        <v>0</v>
      </c>
      <c r="BL195" s="13" t="s">
        <v>191</v>
      </c>
      <c r="BM195" s="147" t="s">
        <v>582</v>
      </c>
    </row>
    <row r="196" spans="2:65" s="1" customFormat="1" ht="24.2" customHeight="1" x14ac:dyDescent="0.2">
      <c r="B196" s="135"/>
      <c r="C196" s="149" t="s">
        <v>583</v>
      </c>
      <c r="D196" s="149" t="s">
        <v>268</v>
      </c>
      <c r="E196" s="150" t="s">
        <v>584</v>
      </c>
      <c r="F196" s="151" t="s">
        <v>585</v>
      </c>
      <c r="G196" s="152" t="s">
        <v>266</v>
      </c>
      <c r="H196" s="153">
        <v>9</v>
      </c>
      <c r="I196" s="154"/>
      <c r="J196" s="154"/>
      <c r="K196" s="155"/>
      <c r="L196" s="156"/>
      <c r="M196" s="157" t="s">
        <v>1</v>
      </c>
      <c r="N196" s="158" t="s">
        <v>34</v>
      </c>
      <c r="O196" s="145">
        <v>0</v>
      </c>
      <c r="P196" s="145">
        <f t="shared" si="9"/>
        <v>0</v>
      </c>
      <c r="Q196" s="145">
        <v>0</v>
      </c>
      <c r="R196" s="145">
        <f t="shared" si="10"/>
        <v>0</v>
      </c>
      <c r="S196" s="145">
        <v>0</v>
      </c>
      <c r="T196" s="146">
        <f t="shared" si="11"/>
        <v>0</v>
      </c>
      <c r="AR196" s="147" t="s">
        <v>219</v>
      </c>
      <c r="AT196" s="147" t="s">
        <v>268</v>
      </c>
      <c r="AU196" s="147" t="s">
        <v>81</v>
      </c>
      <c r="AY196" s="13" t="s">
        <v>162</v>
      </c>
      <c r="BE196" s="148">
        <f t="shared" si="12"/>
        <v>0</v>
      </c>
      <c r="BF196" s="148">
        <f t="shared" si="13"/>
        <v>0</v>
      </c>
      <c r="BG196" s="148">
        <f t="shared" si="14"/>
        <v>0</v>
      </c>
      <c r="BH196" s="148">
        <f t="shared" si="15"/>
        <v>0</v>
      </c>
      <c r="BI196" s="148">
        <f t="shared" si="16"/>
        <v>0</v>
      </c>
      <c r="BJ196" s="13" t="s">
        <v>81</v>
      </c>
      <c r="BK196" s="148">
        <f t="shared" si="17"/>
        <v>0</v>
      </c>
      <c r="BL196" s="13" t="s">
        <v>191</v>
      </c>
      <c r="BM196" s="147" t="s">
        <v>586</v>
      </c>
    </row>
    <row r="197" spans="2:65" s="1" customFormat="1" ht="44.25" customHeight="1" x14ac:dyDescent="0.2">
      <c r="B197" s="135"/>
      <c r="C197" s="136" t="s">
        <v>271</v>
      </c>
      <c r="D197" s="136" t="s">
        <v>164</v>
      </c>
      <c r="E197" s="137" t="s">
        <v>587</v>
      </c>
      <c r="F197" s="138" t="s">
        <v>588</v>
      </c>
      <c r="G197" s="139" t="s">
        <v>218</v>
      </c>
      <c r="H197" s="140">
        <v>24.1</v>
      </c>
      <c r="I197" s="141"/>
      <c r="J197" s="141"/>
      <c r="K197" s="142"/>
      <c r="L197" s="25"/>
      <c r="M197" s="143" t="s">
        <v>1</v>
      </c>
      <c r="N197" s="144" t="s">
        <v>34</v>
      </c>
      <c r="O197" s="145">
        <v>0</v>
      </c>
      <c r="P197" s="145">
        <f t="shared" si="9"/>
        <v>0</v>
      </c>
      <c r="Q197" s="145">
        <v>0</v>
      </c>
      <c r="R197" s="145">
        <f t="shared" si="10"/>
        <v>0</v>
      </c>
      <c r="S197" s="145">
        <v>0</v>
      </c>
      <c r="T197" s="146">
        <f t="shared" si="11"/>
        <v>0</v>
      </c>
      <c r="AR197" s="147" t="s">
        <v>191</v>
      </c>
      <c r="AT197" s="147" t="s">
        <v>164</v>
      </c>
      <c r="AU197" s="147" t="s">
        <v>81</v>
      </c>
      <c r="AY197" s="13" t="s">
        <v>162</v>
      </c>
      <c r="BE197" s="148">
        <f t="shared" si="12"/>
        <v>0</v>
      </c>
      <c r="BF197" s="148">
        <f t="shared" si="13"/>
        <v>0</v>
      </c>
      <c r="BG197" s="148">
        <f t="shared" si="14"/>
        <v>0</v>
      </c>
      <c r="BH197" s="148">
        <f t="shared" si="15"/>
        <v>0</v>
      </c>
      <c r="BI197" s="148">
        <f t="shared" si="16"/>
        <v>0</v>
      </c>
      <c r="BJ197" s="13" t="s">
        <v>81</v>
      </c>
      <c r="BK197" s="148">
        <f t="shared" si="17"/>
        <v>0</v>
      </c>
      <c r="BL197" s="13" t="s">
        <v>191</v>
      </c>
      <c r="BM197" s="147" t="s">
        <v>589</v>
      </c>
    </row>
    <row r="198" spans="2:65" s="1" customFormat="1" ht="76.349999999999994" customHeight="1" x14ac:dyDescent="0.2">
      <c r="B198" s="135"/>
      <c r="C198" s="149" t="s">
        <v>590</v>
      </c>
      <c r="D198" s="149" t="s">
        <v>268</v>
      </c>
      <c r="E198" s="150" t="s">
        <v>591</v>
      </c>
      <c r="F198" s="151" t="s">
        <v>592</v>
      </c>
      <c r="G198" s="152" t="s">
        <v>167</v>
      </c>
      <c r="H198" s="153">
        <v>10.8</v>
      </c>
      <c r="I198" s="154"/>
      <c r="J198" s="154"/>
      <c r="K198" s="155"/>
      <c r="L198" s="156"/>
      <c r="M198" s="157" t="s">
        <v>1</v>
      </c>
      <c r="N198" s="158" t="s">
        <v>34</v>
      </c>
      <c r="O198" s="145">
        <v>0</v>
      </c>
      <c r="P198" s="145">
        <f t="shared" si="9"/>
        <v>0</v>
      </c>
      <c r="Q198" s="145">
        <v>0</v>
      </c>
      <c r="R198" s="145">
        <f t="shared" si="10"/>
        <v>0</v>
      </c>
      <c r="S198" s="145">
        <v>0</v>
      </c>
      <c r="T198" s="146">
        <f t="shared" si="11"/>
        <v>0</v>
      </c>
      <c r="AR198" s="147" t="s">
        <v>219</v>
      </c>
      <c r="AT198" s="147" t="s">
        <v>268</v>
      </c>
      <c r="AU198" s="147" t="s">
        <v>81</v>
      </c>
      <c r="AY198" s="13" t="s">
        <v>162</v>
      </c>
      <c r="BE198" s="148">
        <f t="shared" si="12"/>
        <v>0</v>
      </c>
      <c r="BF198" s="148">
        <f t="shared" si="13"/>
        <v>0</v>
      </c>
      <c r="BG198" s="148">
        <f t="shared" si="14"/>
        <v>0</v>
      </c>
      <c r="BH198" s="148">
        <f t="shared" si="15"/>
        <v>0</v>
      </c>
      <c r="BI198" s="148">
        <f t="shared" si="16"/>
        <v>0</v>
      </c>
      <c r="BJ198" s="13" t="s">
        <v>81</v>
      </c>
      <c r="BK198" s="148">
        <f t="shared" si="17"/>
        <v>0</v>
      </c>
      <c r="BL198" s="13" t="s">
        <v>191</v>
      </c>
      <c r="BM198" s="147" t="s">
        <v>593</v>
      </c>
    </row>
    <row r="199" spans="2:65" s="1" customFormat="1" ht="76.349999999999994" customHeight="1" x14ac:dyDescent="0.2">
      <c r="B199" s="135"/>
      <c r="C199" s="149" t="s">
        <v>275</v>
      </c>
      <c r="D199" s="149" t="s">
        <v>268</v>
      </c>
      <c r="E199" s="150" t="s">
        <v>594</v>
      </c>
      <c r="F199" s="151" t="s">
        <v>595</v>
      </c>
      <c r="G199" s="152" t="s">
        <v>167</v>
      </c>
      <c r="H199" s="153">
        <v>7.5</v>
      </c>
      <c r="I199" s="154"/>
      <c r="J199" s="154"/>
      <c r="K199" s="155"/>
      <c r="L199" s="156"/>
      <c r="M199" s="157" t="s">
        <v>1</v>
      </c>
      <c r="N199" s="158" t="s">
        <v>34</v>
      </c>
      <c r="O199" s="145">
        <v>0</v>
      </c>
      <c r="P199" s="145">
        <f t="shared" si="9"/>
        <v>0</v>
      </c>
      <c r="Q199" s="145">
        <v>0</v>
      </c>
      <c r="R199" s="145">
        <f t="shared" si="10"/>
        <v>0</v>
      </c>
      <c r="S199" s="145">
        <v>0</v>
      </c>
      <c r="T199" s="146">
        <f t="shared" si="11"/>
        <v>0</v>
      </c>
      <c r="AR199" s="147" t="s">
        <v>219</v>
      </c>
      <c r="AT199" s="147" t="s">
        <v>268</v>
      </c>
      <c r="AU199" s="147" t="s">
        <v>81</v>
      </c>
      <c r="AY199" s="13" t="s">
        <v>162</v>
      </c>
      <c r="BE199" s="148">
        <f t="shared" si="12"/>
        <v>0</v>
      </c>
      <c r="BF199" s="148">
        <f t="shared" si="13"/>
        <v>0</v>
      </c>
      <c r="BG199" s="148">
        <f t="shared" si="14"/>
        <v>0</v>
      </c>
      <c r="BH199" s="148">
        <f t="shared" si="15"/>
        <v>0</v>
      </c>
      <c r="BI199" s="148">
        <f t="shared" si="16"/>
        <v>0</v>
      </c>
      <c r="BJ199" s="13" t="s">
        <v>81</v>
      </c>
      <c r="BK199" s="148">
        <f t="shared" si="17"/>
        <v>0</v>
      </c>
      <c r="BL199" s="13" t="s">
        <v>191</v>
      </c>
      <c r="BM199" s="147" t="s">
        <v>596</v>
      </c>
    </row>
    <row r="200" spans="2:65" s="1" customFormat="1" ht="48.95" customHeight="1" x14ac:dyDescent="0.2">
      <c r="B200" s="135"/>
      <c r="C200" s="136" t="s">
        <v>597</v>
      </c>
      <c r="D200" s="136" t="s">
        <v>164</v>
      </c>
      <c r="E200" s="137" t="s">
        <v>598</v>
      </c>
      <c r="F200" s="138" t="s">
        <v>599</v>
      </c>
      <c r="G200" s="139" t="s">
        <v>218</v>
      </c>
      <c r="H200" s="140">
        <v>39.299999999999997</v>
      </c>
      <c r="I200" s="141"/>
      <c r="J200" s="141"/>
      <c r="K200" s="142"/>
      <c r="L200" s="25"/>
      <c r="M200" s="143" t="s">
        <v>1</v>
      </c>
      <c r="N200" s="144" t="s">
        <v>34</v>
      </c>
      <c r="O200" s="145">
        <v>0</v>
      </c>
      <c r="P200" s="145">
        <f t="shared" si="9"/>
        <v>0</v>
      </c>
      <c r="Q200" s="145">
        <v>0</v>
      </c>
      <c r="R200" s="145">
        <f t="shared" si="10"/>
        <v>0</v>
      </c>
      <c r="S200" s="145">
        <v>0</v>
      </c>
      <c r="T200" s="146">
        <f t="shared" si="11"/>
        <v>0</v>
      </c>
      <c r="AR200" s="147" t="s">
        <v>191</v>
      </c>
      <c r="AT200" s="147" t="s">
        <v>164</v>
      </c>
      <c r="AU200" s="147" t="s">
        <v>81</v>
      </c>
      <c r="AY200" s="13" t="s">
        <v>162</v>
      </c>
      <c r="BE200" s="148">
        <f t="shared" si="12"/>
        <v>0</v>
      </c>
      <c r="BF200" s="148">
        <f t="shared" si="13"/>
        <v>0</v>
      </c>
      <c r="BG200" s="148">
        <f t="shared" si="14"/>
        <v>0</v>
      </c>
      <c r="BH200" s="148">
        <f t="shared" si="15"/>
        <v>0</v>
      </c>
      <c r="BI200" s="148">
        <f t="shared" si="16"/>
        <v>0</v>
      </c>
      <c r="BJ200" s="13" t="s">
        <v>81</v>
      </c>
      <c r="BK200" s="148">
        <f t="shared" si="17"/>
        <v>0</v>
      </c>
      <c r="BL200" s="13" t="s">
        <v>191</v>
      </c>
      <c r="BM200" s="147" t="s">
        <v>600</v>
      </c>
    </row>
    <row r="201" spans="2:65" s="1" customFormat="1" ht="76.349999999999994" customHeight="1" x14ac:dyDescent="0.2">
      <c r="B201" s="135"/>
      <c r="C201" s="149" t="s">
        <v>278</v>
      </c>
      <c r="D201" s="149" t="s">
        <v>268</v>
      </c>
      <c r="E201" s="150" t="s">
        <v>601</v>
      </c>
      <c r="F201" s="151" t="s">
        <v>602</v>
      </c>
      <c r="G201" s="152" t="s">
        <v>167</v>
      </c>
      <c r="H201" s="153">
        <v>33</v>
      </c>
      <c r="I201" s="154"/>
      <c r="J201" s="154"/>
      <c r="K201" s="155"/>
      <c r="L201" s="156"/>
      <c r="M201" s="157" t="s">
        <v>1</v>
      </c>
      <c r="N201" s="158" t="s">
        <v>34</v>
      </c>
      <c r="O201" s="145">
        <v>0</v>
      </c>
      <c r="P201" s="145">
        <f t="shared" si="9"/>
        <v>0</v>
      </c>
      <c r="Q201" s="145">
        <v>0</v>
      </c>
      <c r="R201" s="145">
        <f t="shared" si="10"/>
        <v>0</v>
      </c>
      <c r="S201" s="145">
        <v>0</v>
      </c>
      <c r="T201" s="146">
        <f t="shared" si="11"/>
        <v>0</v>
      </c>
      <c r="AR201" s="147" t="s">
        <v>219</v>
      </c>
      <c r="AT201" s="147" t="s">
        <v>268</v>
      </c>
      <c r="AU201" s="147" t="s">
        <v>81</v>
      </c>
      <c r="AY201" s="13" t="s">
        <v>162</v>
      </c>
      <c r="BE201" s="148">
        <f t="shared" si="12"/>
        <v>0</v>
      </c>
      <c r="BF201" s="148">
        <f t="shared" si="13"/>
        <v>0</v>
      </c>
      <c r="BG201" s="148">
        <f t="shared" si="14"/>
        <v>0</v>
      </c>
      <c r="BH201" s="148">
        <f t="shared" si="15"/>
        <v>0</v>
      </c>
      <c r="BI201" s="148">
        <f t="shared" si="16"/>
        <v>0</v>
      </c>
      <c r="BJ201" s="13" t="s">
        <v>81</v>
      </c>
      <c r="BK201" s="148">
        <f t="shared" si="17"/>
        <v>0</v>
      </c>
      <c r="BL201" s="13" t="s">
        <v>191</v>
      </c>
      <c r="BM201" s="147" t="s">
        <v>603</v>
      </c>
    </row>
    <row r="202" spans="2:65" s="1" customFormat="1" ht="66.75" customHeight="1" x14ac:dyDescent="0.2">
      <c r="B202" s="135"/>
      <c r="C202" s="149" t="s">
        <v>604</v>
      </c>
      <c r="D202" s="149" t="s">
        <v>268</v>
      </c>
      <c r="E202" s="150" t="s">
        <v>605</v>
      </c>
      <c r="F202" s="151" t="s">
        <v>606</v>
      </c>
      <c r="G202" s="152" t="s">
        <v>167</v>
      </c>
      <c r="H202" s="153">
        <v>2.31</v>
      </c>
      <c r="I202" s="154"/>
      <c r="J202" s="154"/>
      <c r="K202" s="155"/>
      <c r="L202" s="156"/>
      <c r="M202" s="157" t="s">
        <v>1</v>
      </c>
      <c r="N202" s="158" t="s">
        <v>34</v>
      </c>
      <c r="O202" s="145">
        <v>0</v>
      </c>
      <c r="P202" s="145">
        <f t="shared" si="9"/>
        <v>0</v>
      </c>
      <c r="Q202" s="145">
        <v>0</v>
      </c>
      <c r="R202" s="145">
        <f t="shared" si="10"/>
        <v>0</v>
      </c>
      <c r="S202" s="145">
        <v>0</v>
      </c>
      <c r="T202" s="146">
        <f t="shared" si="11"/>
        <v>0</v>
      </c>
      <c r="AR202" s="147" t="s">
        <v>219</v>
      </c>
      <c r="AT202" s="147" t="s">
        <v>268</v>
      </c>
      <c r="AU202" s="147" t="s">
        <v>81</v>
      </c>
      <c r="AY202" s="13" t="s">
        <v>162</v>
      </c>
      <c r="BE202" s="148">
        <f t="shared" si="12"/>
        <v>0</v>
      </c>
      <c r="BF202" s="148">
        <f t="shared" si="13"/>
        <v>0</v>
      </c>
      <c r="BG202" s="148">
        <f t="shared" si="14"/>
        <v>0</v>
      </c>
      <c r="BH202" s="148">
        <f t="shared" si="15"/>
        <v>0</v>
      </c>
      <c r="BI202" s="148">
        <f t="shared" si="16"/>
        <v>0</v>
      </c>
      <c r="BJ202" s="13" t="s">
        <v>81</v>
      </c>
      <c r="BK202" s="148">
        <f t="shared" si="17"/>
        <v>0</v>
      </c>
      <c r="BL202" s="13" t="s">
        <v>191</v>
      </c>
      <c r="BM202" s="147" t="s">
        <v>607</v>
      </c>
    </row>
    <row r="203" spans="2:65" s="1" customFormat="1" ht="37.700000000000003" customHeight="1" x14ac:dyDescent="0.2">
      <c r="B203" s="135"/>
      <c r="C203" s="136" t="s">
        <v>282</v>
      </c>
      <c r="D203" s="136" t="s">
        <v>164</v>
      </c>
      <c r="E203" s="137" t="s">
        <v>608</v>
      </c>
      <c r="F203" s="138" t="s">
        <v>609</v>
      </c>
      <c r="G203" s="139" t="s">
        <v>218</v>
      </c>
      <c r="H203" s="140">
        <v>19.3</v>
      </c>
      <c r="I203" s="141"/>
      <c r="J203" s="141"/>
      <c r="K203" s="142"/>
      <c r="L203" s="25"/>
      <c r="M203" s="143" t="s">
        <v>1</v>
      </c>
      <c r="N203" s="144" t="s">
        <v>34</v>
      </c>
      <c r="O203" s="145">
        <v>0</v>
      </c>
      <c r="P203" s="145">
        <f t="shared" si="9"/>
        <v>0</v>
      </c>
      <c r="Q203" s="145">
        <v>0</v>
      </c>
      <c r="R203" s="145">
        <f t="shared" si="10"/>
        <v>0</v>
      </c>
      <c r="S203" s="145">
        <v>0</v>
      </c>
      <c r="T203" s="146">
        <f t="shared" si="11"/>
        <v>0</v>
      </c>
      <c r="AR203" s="147" t="s">
        <v>191</v>
      </c>
      <c r="AT203" s="147" t="s">
        <v>164</v>
      </c>
      <c r="AU203" s="147" t="s">
        <v>81</v>
      </c>
      <c r="AY203" s="13" t="s">
        <v>162</v>
      </c>
      <c r="BE203" s="148">
        <f t="shared" si="12"/>
        <v>0</v>
      </c>
      <c r="BF203" s="148">
        <f t="shared" si="13"/>
        <v>0</v>
      </c>
      <c r="BG203" s="148">
        <f t="shared" si="14"/>
        <v>0</v>
      </c>
      <c r="BH203" s="148">
        <f t="shared" si="15"/>
        <v>0</v>
      </c>
      <c r="BI203" s="148">
        <f t="shared" si="16"/>
        <v>0</v>
      </c>
      <c r="BJ203" s="13" t="s">
        <v>81</v>
      </c>
      <c r="BK203" s="148">
        <f t="shared" si="17"/>
        <v>0</v>
      </c>
      <c r="BL203" s="13" t="s">
        <v>191</v>
      </c>
      <c r="BM203" s="147" t="s">
        <v>610</v>
      </c>
    </row>
    <row r="204" spans="2:65" s="1" customFormat="1" ht="76.349999999999994" customHeight="1" x14ac:dyDescent="0.2">
      <c r="B204" s="135"/>
      <c r="C204" s="149" t="s">
        <v>611</v>
      </c>
      <c r="D204" s="149" t="s">
        <v>268</v>
      </c>
      <c r="E204" s="150" t="s">
        <v>612</v>
      </c>
      <c r="F204" s="151" t="s">
        <v>613</v>
      </c>
      <c r="G204" s="152" t="s">
        <v>167</v>
      </c>
      <c r="H204" s="153">
        <v>3.2</v>
      </c>
      <c r="I204" s="154"/>
      <c r="J204" s="154"/>
      <c r="K204" s="155"/>
      <c r="L204" s="156"/>
      <c r="M204" s="157" t="s">
        <v>1</v>
      </c>
      <c r="N204" s="158" t="s">
        <v>34</v>
      </c>
      <c r="O204" s="145">
        <v>0</v>
      </c>
      <c r="P204" s="145">
        <f t="shared" si="9"/>
        <v>0</v>
      </c>
      <c r="Q204" s="145">
        <v>0</v>
      </c>
      <c r="R204" s="145">
        <f t="shared" si="10"/>
        <v>0</v>
      </c>
      <c r="S204" s="145">
        <v>0</v>
      </c>
      <c r="T204" s="146">
        <f t="shared" si="11"/>
        <v>0</v>
      </c>
      <c r="AR204" s="147" t="s">
        <v>219</v>
      </c>
      <c r="AT204" s="147" t="s">
        <v>268</v>
      </c>
      <c r="AU204" s="147" t="s">
        <v>81</v>
      </c>
      <c r="AY204" s="13" t="s">
        <v>162</v>
      </c>
      <c r="BE204" s="148">
        <f t="shared" si="12"/>
        <v>0</v>
      </c>
      <c r="BF204" s="148">
        <f t="shared" si="13"/>
        <v>0</v>
      </c>
      <c r="BG204" s="148">
        <f t="shared" si="14"/>
        <v>0</v>
      </c>
      <c r="BH204" s="148">
        <f t="shared" si="15"/>
        <v>0</v>
      </c>
      <c r="BI204" s="148">
        <f t="shared" si="16"/>
        <v>0</v>
      </c>
      <c r="BJ204" s="13" t="s">
        <v>81</v>
      </c>
      <c r="BK204" s="148">
        <f t="shared" si="17"/>
        <v>0</v>
      </c>
      <c r="BL204" s="13" t="s">
        <v>191</v>
      </c>
      <c r="BM204" s="147" t="s">
        <v>614</v>
      </c>
    </row>
    <row r="205" spans="2:65" s="1" customFormat="1" ht="76.349999999999994" customHeight="1" x14ac:dyDescent="0.2">
      <c r="B205" s="135"/>
      <c r="C205" s="149" t="s">
        <v>285</v>
      </c>
      <c r="D205" s="149" t="s">
        <v>268</v>
      </c>
      <c r="E205" s="150" t="s">
        <v>615</v>
      </c>
      <c r="F205" s="151" t="s">
        <v>616</v>
      </c>
      <c r="G205" s="152" t="s">
        <v>167</v>
      </c>
      <c r="H205" s="153">
        <v>4.68</v>
      </c>
      <c r="I205" s="154"/>
      <c r="J205" s="154"/>
      <c r="K205" s="155"/>
      <c r="L205" s="156"/>
      <c r="M205" s="157" t="s">
        <v>1</v>
      </c>
      <c r="N205" s="158" t="s">
        <v>34</v>
      </c>
      <c r="O205" s="145">
        <v>0</v>
      </c>
      <c r="P205" s="145">
        <f t="shared" si="9"/>
        <v>0</v>
      </c>
      <c r="Q205" s="145">
        <v>0</v>
      </c>
      <c r="R205" s="145">
        <f t="shared" si="10"/>
        <v>0</v>
      </c>
      <c r="S205" s="145">
        <v>0</v>
      </c>
      <c r="T205" s="146">
        <f t="shared" si="11"/>
        <v>0</v>
      </c>
      <c r="AR205" s="147" t="s">
        <v>219</v>
      </c>
      <c r="AT205" s="147" t="s">
        <v>268</v>
      </c>
      <c r="AU205" s="147" t="s">
        <v>81</v>
      </c>
      <c r="AY205" s="13" t="s">
        <v>162</v>
      </c>
      <c r="BE205" s="148">
        <f t="shared" si="12"/>
        <v>0</v>
      </c>
      <c r="BF205" s="148">
        <f t="shared" si="13"/>
        <v>0</v>
      </c>
      <c r="BG205" s="148">
        <f t="shared" si="14"/>
        <v>0</v>
      </c>
      <c r="BH205" s="148">
        <f t="shared" si="15"/>
        <v>0</v>
      </c>
      <c r="BI205" s="148">
        <f t="shared" si="16"/>
        <v>0</v>
      </c>
      <c r="BJ205" s="13" t="s">
        <v>81</v>
      </c>
      <c r="BK205" s="148">
        <f t="shared" si="17"/>
        <v>0</v>
      </c>
      <c r="BL205" s="13" t="s">
        <v>191</v>
      </c>
      <c r="BM205" s="147" t="s">
        <v>617</v>
      </c>
    </row>
    <row r="206" spans="2:65" s="1" customFormat="1" ht="24.2" customHeight="1" x14ac:dyDescent="0.2">
      <c r="B206" s="135"/>
      <c r="C206" s="136" t="s">
        <v>618</v>
      </c>
      <c r="D206" s="136" t="s">
        <v>164</v>
      </c>
      <c r="E206" s="137" t="s">
        <v>619</v>
      </c>
      <c r="F206" s="138" t="s">
        <v>620</v>
      </c>
      <c r="G206" s="139" t="s">
        <v>266</v>
      </c>
      <c r="H206" s="140">
        <v>42</v>
      </c>
      <c r="I206" s="141"/>
      <c r="J206" s="141"/>
      <c r="K206" s="142"/>
      <c r="L206" s="25"/>
      <c r="M206" s="143" t="s">
        <v>1</v>
      </c>
      <c r="N206" s="144" t="s">
        <v>34</v>
      </c>
      <c r="O206" s="145">
        <v>0</v>
      </c>
      <c r="P206" s="145">
        <f t="shared" si="9"/>
        <v>0</v>
      </c>
      <c r="Q206" s="145">
        <v>0</v>
      </c>
      <c r="R206" s="145">
        <f t="shared" si="10"/>
        <v>0</v>
      </c>
      <c r="S206" s="145">
        <v>0</v>
      </c>
      <c r="T206" s="146">
        <f t="shared" si="11"/>
        <v>0</v>
      </c>
      <c r="AR206" s="147" t="s">
        <v>191</v>
      </c>
      <c r="AT206" s="147" t="s">
        <v>164</v>
      </c>
      <c r="AU206" s="147" t="s">
        <v>81</v>
      </c>
      <c r="AY206" s="13" t="s">
        <v>162</v>
      </c>
      <c r="BE206" s="148">
        <f t="shared" si="12"/>
        <v>0</v>
      </c>
      <c r="BF206" s="148">
        <f t="shared" si="13"/>
        <v>0</v>
      </c>
      <c r="BG206" s="148">
        <f t="shared" si="14"/>
        <v>0</v>
      </c>
      <c r="BH206" s="148">
        <f t="shared" si="15"/>
        <v>0</v>
      </c>
      <c r="BI206" s="148">
        <f t="shared" si="16"/>
        <v>0</v>
      </c>
      <c r="BJ206" s="13" t="s">
        <v>81</v>
      </c>
      <c r="BK206" s="148">
        <f t="shared" si="17"/>
        <v>0</v>
      </c>
      <c r="BL206" s="13" t="s">
        <v>191</v>
      </c>
      <c r="BM206" s="147" t="s">
        <v>621</v>
      </c>
    </row>
    <row r="207" spans="2:65" s="1" customFormat="1" ht="33" customHeight="1" x14ac:dyDescent="0.2">
      <c r="B207" s="135"/>
      <c r="C207" s="149" t="s">
        <v>289</v>
      </c>
      <c r="D207" s="149" t="s">
        <v>268</v>
      </c>
      <c r="E207" s="150" t="s">
        <v>622</v>
      </c>
      <c r="F207" s="151" t="s">
        <v>623</v>
      </c>
      <c r="G207" s="152" t="s">
        <v>266</v>
      </c>
      <c r="H207" s="153">
        <v>40</v>
      </c>
      <c r="I207" s="154"/>
      <c r="J207" s="154"/>
      <c r="K207" s="155"/>
      <c r="L207" s="156"/>
      <c r="M207" s="157" t="s">
        <v>1</v>
      </c>
      <c r="N207" s="158" t="s">
        <v>34</v>
      </c>
      <c r="O207" s="145">
        <v>0</v>
      </c>
      <c r="P207" s="145">
        <f t="shared" si="9"/>
        <v>0</v>
      </c>
      <c r="Q207" s="145">
        <v>0</v>
      </c>
      <c r="R207" s="145">
        <f t="shared" si="10"/>
        <v>0</v>
      </c>
      <c r="S207" s="145">
        <v>0</v>
      </c>
      <c r="T207" s="146">
        <f t="shared" si="11"/>
        <v>0</v>
      </c>
      <c r="AR207" s="147" t="s">
        <v>219</v>
      </c>
      <c r="AT207" s="147" t="s">
        <v>268</v>
      </c>
      <c r="AU207" s="147" t="s">
        <v>81</v>
      </c>
      <c r="AY207" s="13" t="s">
        <v>162</v>
      </c>
      <c r="BE207" s="148">
        <f t="shared" si="12"/>
        <v>0</v>
      </c>
      <c r="BF207" s="148">
        <f t="shared" si="13"/>
        <v>0</v>
      </c>
      <c r="BG207" s="148">
        <f t="shared" si="14"/>
        <v>0</v>
      </c>
      <c r="BH207" s="148">
        <f t="shared" si="15"/>
        <v>0</v>
      </c>
      <c r="BI207" s="148">
        <f t="shared" si="16"/>
        <v>0</v>
      </c>
      <c r="BJ207" s="13" t="s">
        <v>81</v>
      </c>
      <c r="BK207" s="148">
        <f t="shared" si="17"/>
        <v>0</v>
      </c>
      <c r="BL207" s="13" t="s">
        <v>191</v>
      </c>
      <c r="BM207" s="147" t="s">
        <v>624</v>
      </c>
    </row>
    <row r="208" spans="2:65" s="1" customFormat="1" ht="33" customHeight="1" x14ac:dyDescent="0.2">
      <c r="B208" s="135"/>
      <c r="C208" s="149" t="s">
        <v>625</v>
      </c>
      <c r="D208" s="149" t="s">
        <v>268</v>
      </c>
      <c r="E208" s="150" t="s">
        <v>626</v>
      </c>
      <c r="F208" s="151" t="s">
        <v>627</v>
      </c>
      <c r="G208" s="152" t="s">
        <v>266</v>
      </c>
      <c r="H208" s="153">
        <v>2</v>
      </c>
      <c r="I208" s="154"/>
      <c r="J208" s="154"/>
      <c r="K208" s="155"/>
      <c r="L208" s="156"/>
      <c r="M208" s="157" t="s">
        <v>1</v>
      </c>
      <c r="N208" s="158" t="s">
        <v>34</v>
      </c>
      <c r="O208" s="145">
        <v>0</v>
      </c>
      <c r="P208" s="145">
        <f t="shared" si="9"/>
        <v>0</v>
      </c>
      <c r="Q208" s="145">
        <v>0</v>
      </c>
      <c r="R208" s="145">
        <f t="shared" si="10"/>
        <v>0</v>
      </c>
      <c r="S208" s="145">
        <v>0</v>
      </c>
      <c r="T208" s="146">
        <f t="shared" si="11"/>
        <v>0</v>
      </c>
      <c r="AR208" s="147" t="s">
        <v>219</v>
      </c>
      <c r="AT208" s="147" t="s">
        <v>268</v>
      </c>
      <c r="AU208" s="147" t="s">
        <v>81</v>
      </c>
      <c r="AY208" s="13" t="s">
        <v>162</v>
      </c>
      <c r="BE208" s="148">
        <f t="shared" si="12"/>
        <v>0</v>
      </c>
      <c r="BF208" s="148">
        <f t="shared" si="13"/>
        <v>0</v>
      </c>
      <c r="BG208" s="148">
        <f t="shared" si="14"/>
        <v>0</v>
      </c>
      <c r="BH208" s="148">
        <f t="shared" si="15"/>
        <v>0</v>
      </c>
      <c r="BI208" s="148">
        <f t="shared" si="16"/>
        <v>0</v>
      </c>
      <c r="BJ208" s="13" t="s">
        <v>81</v>
      </c>
      <c r="BK208" s="148">
        <f t="shared" si="17"/>
        <v>0</v>
      </c>
      <c r="BL208" s="13" t="s">
        <v>191</v>
      </c>
      <c r="BM208" s="147" t="s">
        <v>628</v>
      </c>
    </row>
    <row r="209" spans="2:65" s="1" customFormat="1" ht="24.2" customHeight="1" x14ac:dyDescent="0.2">
      <c r="B209" s="135"/>
      <c r="C209" s="136" t="s">
        <v>292</v>
      </c>
      <c r="D209" s="136" t="s">
        <v>164</v>
      </c>
      <c r="E209" s="137" t="s">
        <v>629</v>
      </c>
      <c r="F209" s="138" t="s">
        <v>630</v>
      </c>
      <c r="G209" s="139" t="s">
        <v>301</v>
      </c>
      <c r="H209" s="140">
        <v>34.53</v>
      </c>
      <c r="I209" s="141"/>
      <c r="J209" s="141"/>
      <c r="K209" s="142"/>
      <c r="L209" s="25"/>
      <c r="M209" s="143" t="s">
        <v>1</v>
      </c>
      <c r="N209" s="144" t="s">
        <v>34</v>
      </c>
      <c r="O209" s="145">
        <v>0</v>
      </c>
      <c r="P209" s="145">
        <f t="shared" si="9"/>
        <v>0</v>
      </c>
      <c r="Q209" s="145">
        <v>0</v>
      </c>
      <c r="R209" s="145">
        <f t="shared" si="10"/>
        <v>0</v>
      </c>
      <c r="S209" s="145">
        <v>0</v>
      </c>
      <c r="T209" s="146">
        <f t="shared" si="11"/>
        <v>0</v>
      </c>
      <c r="AR209" s="147" t="s">
        <v>191</v>
      </c>
      <c r="AT209" s="147" t="s">
        <v>164</v>
      </c>
      <c r="AU209" s="147" t="s">
        <v>81</v>
      </c>
      <c r="AY209" s="13" t="s">
        <v>162</v>
      </c>
      <c r="BE209" s="148">
        <f t="shared" si="12"/>
        <v>0</v>
      </c>
      <c r="BF209" s="148">
        <f t="shared" si="13"/>
        <v>0</v>
      </c>
      <c r="BG209" s="148">
        <f t="shared" si="14"/>
        <v>0</v>
      </c>
      <c r="BH209" s="148">
        <f t="shared" si="15"/>
        <v>0</v>
      </c>
      <c r="BI209" s="148">
        <f t="shared" si="16"/>
        <v>0</v>
      </c>
      <c r="BJ209" s="13" t="s">
        <v>81</v>
      </c>
      <c r="BK209" s="148">
        <f t="shared" si="17"/>
        <v>0</v>
      </c>
      <c r="BL209" s="13" t="s">
        <v>191</v>
      </c>
      <c r="BM209" s="147" t="s">
        <v>631</v>
      </c>
    </row>
    <row r="210" spans="2:65" s="11" customFormat="1" ht="22.7" customHeight="1" x14ac:dyDescent="0.2">
      <c r="B210" s="124"/>
      <c r="D210" s="125" t="s">
        <v>67</v>
      </c>
      <c r="E210" s="133" t="s">
        <v>346</v>
      </c>
      <c r="F210" s="133" t="s">
        <v>347</v>
      </c>
      <c r="J210" s="134"/>
      <c r="L210" s="124"/>
      <c r="M210" s="128"/>
      <c r="P210" s="129">
        <f>SUM(P211:P237)</f>
        <v>8.4239999999999995</v>
      </c>
      <c r="R210" s="129">
        <f>SUM(R211:R237)</f>
        <v>0</v>
      </c>
      <c r="T210" s="130">
        <f>SUM(T211:T237)</f>
        <v>0</v>
      </c>
      <c r="AR210" s="125" t="s">
        <v>81</v>
      </c>
      <c r="AT210" s="131" t="s">
        <v>67</v>
      </c>
      <c r="AU210" s="131" t="s">
        <v>75</v>
      </c>
      <c r="AY210" s="125" t="s">
        <v>162</v>
      </c>
      <c r="BK210" s="132">
        <f>SUM(BK211:BK237)</f>
        <v>0</v>
      </c>
    </row>
    <row r="211" spans="2:65" s="1" customFormat="1" ht="24.2" customHeight="1" x14ac:dyDescent="0.2">
      <c r="B211" s="135"/>
      <c r="C211" s="136" t="s">
        <v>632</v>
      </c>
      <c r="D211" s="136" t="s">
        <v>164</v>
      </c>
      <c r="E211" s="137" t="s">
        <v>633</v>
      </c>
      <c r="F211" s="138" t="s">
        <v>634</v>
      </c>
      <c r="G211" s="139" t="s">
        <v>167</v>
      </c>
      <c r="H211" s="140">
        <v>8.64</v>
      </c>
      <c r="I211" s="141"/>
      <c r="J211" s="141"/>
      <c r="K211" s="142"/>
      <c r="L211" s="25"/>
      <c r="M211" s="143" t="s">
        <v>1</v>
      </c>
      <c r="N211" s="144" t="s">
        <v>34</v>
      </c>
      <c r="O211" s="145">
        <v>0.97499999999999998</v>
      </c>
      <c r="P211" s="145">
        <f t="shared" ref="P211:P237" si="18">O211*H211</f>
        <v>8.4239999999999995</v>
      </c>
      <c r="Q211" s="145">
        <v>0</v>
      </c>
      <c r="R211" s="145">
        <f t="shared" ref="R211:R237" si="19">Q211*H211</f>
        <v>0</v>
      </c>
      <c r="S211" s="145">
        <v>0</v>
      </c>
      <c r="T211" s="146">
        <f t="shared" ref="T211:T237" si="20">S211*H211</f>
        <v>0</v>
      </c>
      <c r="AR211" s="147" t="s">
        <v>191</v>
      </c>
      <c r="AT211" s="147" t="s">
        <v>164</v>
      </c>
      <c r="AU211" s="147" t="s">
        <v>81</v>
      </c>
      <c r="AY211" s="13" t="s">
        <v>162</v>
      </c>
      <c r="BE211" s="148">
        <f t="shared" ref="BE211:BE237" si="21">IF(N211="základná",J211,0)</f>
        <v>0</v>
      </c>
      <c r="BF211" s="148">
        <f t="shared" ref="BF211:BF237" si="22">IF(N211="znížená",J211,0)</f>
        <v>0</v>
      </c>
      <c r="BG211" s="148">
        <f t="shared" ref="BG211:BG237" si="23">IF(N211="zákl. prenesená",J211,0)</f>
        <v>0</v>
      </c>
      <c r="BH211" s="148">
        <f t="shared" ref="BH211:BH237" si="24">IF(N211="zníž. prenesená",J211,0)</f>
        <v>0</v>
      </c>
      <c r="BI211" s="148">
        <f t="shared" ref="BI211:BI237" si="25">IF(N211="nulová",J211,0)</f>
        <v>0</v>
      </c>
      <c r="BJ211" s="13" t="s">
        <v>81</v>
      </c>
      <c r="BK211" s="148">
        <f t="shared" ref="BK211:BK237" si="26">ROUND(I211*H211,2)</f>
        <v>0</v>
      </c>
      <c r="BL211" s="13" t="s">
        <v>191</v>
      </c>
      <c r="BM211" s="147" t="s">
        <v>635</v>
      </c>
    </row>
    <row r="212" spans="2:65" s="1" customFormat="1" ht="24.2" customHeight="1" x14ac:dyDescent="0.2">
      <c r="B212" s="135"/>
      <c r="C212" s="149" t="s">
        <v>296</v>
      </c>
      <c r="D212" s="149" t="s">
        <v>268</v>
      </c>
      <c r="E212" s="150" t="s">
        <v>636</v>
      </c>
      <c r="F212" s="151" t="s">
        <v>637</v>
      </c>
      <c r="G212" s="152" t="s">
        <v>167</v>
      </c>
      <c r="H212" s="153">
        <v>9.94</v>
      </c>
      <c r="I212" s="154"/>
      <c r="J212" s="154"/>
      <c r="K212" s="155"/>
      <c r="L212" s="156"/>
      <c r="M212" s="157" t="s">
        <v>1</v>
      </c>
      <c r="N212" s="158" t="s">
        <v>34</v>
      </c>
      <c r="O212" s="145">
        <v>0</v>
      </c>
      <c r="P212" s="145">
        <f t="shared" si="18"/>
        <v>0</v>
      </c>
      <c r="Q212" s="145">
        <v>0</v>
      </c>
      <c r="R212" s="145">
        <f t="shared" si="19"/>
        <v>0</v>
      </c>
      <c r="S212" s="145">
        <v>0</v>
      </c>
      <c r="T212" s="146">
        <f t="shared" si="20"/>
        <v>0</v>
      </c>
      <c r="AR212" s="147" t="s">
        <v>219</v>
      </c>
      <c r="AT212" s="147" t="s">
        <v>268</v>
      </c>
      <c r="AU212" s="147" t="s">
        <v>81</v>
      </c>
      <c r="AY212" s="13" t="s">
        <v>162</v>
      </c>
      <c r="BE212" s="148">
        <f t="shared" si="21"/>
        <v>0</v>
      </c>
      <c r="BF212" s="148">
        <f t="shared" si="22"/>
        <v>0</v>
      </c>
      <c r="BG212" s="148">
        <f t="shared" si="23"/>
        <v>0</v>
      </c>
      <c r="BH212" s="148">
        <f t="shared" si="24"/>
        <v>0</v>
      </c>
      <c r="BI212" s="148">
        <f t="shared" si="25"/>
        <v>0</v>
      </c>
      <c r="BJ212" s="13" t="s">
        <v>81</v>
      </c>
      <c r="BK212" s="148">
        <f t="shared" si="26"/>
        <v>0</v>
      </c>
      <c r="BL212" s="13" t="s">
        <v>191</v>
      </c>
      <c r="BM212" s="147" t="s">
        <v>638</v>
      </c>
    </row>
    <row r="213" spans="2:65" s="1" customFormat="1" ht="24.2" customHeight="1" x14ac:dyDescent="0.2">
      <c r="B213" s="135"/>
      <c r="C213" s="136" t="s">
        <v>639</v>
      </c>
      <c r="D213" s="136" t="s">
        <v>164</v>
      </c>
      <c r="E213" s="137" t="s">
        <v>640</v>
      </c>
      <c r="F213" s="138" t="s">
        <v>641</v>
      </c>
      <c r="G213" s="139" t="s">
        <v>266</v>
      </c>
      <c r="H213" s="140">
        <v>4</v>
      </c>
      <c r="I213" s="141"/>
      <c r="J213" s="141"/>
      <c r="K213" s="142"/>
      <c r="L213" s="25"/>
      <c r="M213" s="143" t="s">
        <v>1</v>
      </c>
      <c r="N213" s="144" t="s">
        <v>34</v>
      </c>
      <c r="O213" s="145">
        <v>0</v>
      </c>
      <c r="P213" s="145">
        <f t="shared" si="18"/>
        <v>0</v>
      </c>
      <c r="Q213" s="145">
        <v>0</v>
      </c>
      <c r="R213" s="145">
        <f t="shared" si="19"/>
        <v>0</v>
      </c>
      <c r="S213" s="145">
        <v>0</v>
      </c>
      <c r="T213" s="146">
        <f t="shared" si="20"/>
        <v>0</v>
      </c>
      <c r="AR213" s="147" t="s">
        <v>191</v>
      </c>
      <c r="AT213" s="147" t="s">
        <v>164</v>
      </c>
      <c r="AU213" s="147" t="s">
        <v>81</v>
      </c>
      <c r="AY213" s="13" t="s">
        <v>162</v>
      </c>
      <c r="BE213" s="148">
        <f t="shared" si="21"/>
        <v>0</v>
      </c>
      <c r="BF213" s="148">
        <f t="shared" si="22"/>
        <v>0</v>
      </c>
      <c r="BG213" s="148">
        <f t="shared" si="23"/>
        <v>0</v>
      </c>
      <c r="BH213" s="148">
        <f t="shared" si="24"/>
        <v>0</v>
      </c>
      <c r="BI213" s="148">
        <f t="shared" si="25"/>
        <v>0</v>
      </c>
      <c r="BJ213" s="13" t="s">
        <v>81</v>
      </c>
      <c r="BK213" s="148">
        <f t="shared" si="26"/>
        <v>0</v>
      </c>
      <c r="BL213" s="13" t="s">
        <v>191</v>
      </c>
      <c r="BM213" s="147" t="s">
        <v>642</v>
      </c>
    </row>
    <row r="214" spans="2:65" s="1" customFormat="1" ht="24.2" customHeight="1" x14ac:dyDescent="0.2">
      <c r="B214" s="135"/>
      <c r="C214" s="149" t="s">
        <v>302</v>
      </c>
      <c r="D214" s="149" t="s">
        <v>268</v>
      </c>
      <c r="E214" s="150" t="s">
        <v>643</v>
      </c>
      <c r="F214" s="151" t="s">
        <v>644</v>
      </c>
      <c r="G214" s="152" t="s">
        <v>266</v>
      </c>
      <c r="H214" s="153">
        <v>2</v>
      </c>
      <c r="I214" s="154"/>
      <c r="J214" s="154"/>
      <c r="K214" s="155"/>
      <c r="L214" s="156"/>
      <c r="M214" s="157" t="s">
        <v>1</v>
      </c>
      <c r="N214" s="158" t="s">
        <v>34</v>
      </c>
      <c r="O214" s="145">
        <v>0</v>
      </c>
      <c r="P214" s="145">
        <f t="shared" si="18"/>
        <v>0</v>
      </c>
      <c r="Q214" s="145">
        <v>0</v>
      </c>
      <c r="R214" s="145">
        <f t="shared" si="19"/>
        <v>0</v>
      </c>
      <c r="S214" s="145">
        <v>0</v>
      </c>
      <c r="T214" s="146">
        <f t="shared" si="20"/>
        <v>0</v>
      </c>
      <c r="AR214" s="147" t="s">
        <v>219</v>
      </c>
      <c r="AT214" s="147" t="s">
        <v>268</v>
      </c>
      <c r="AU214" s="147" t="s">
        <v>81</v>
      </c>
      <c r="AY214" s="13" t="s">
        <v>162</v>
      </c>
      <c r="BE214" s="148">
        <f t="shared" si="21"/>
        <v>0</v>
      </c>
      <c r="BF214" s="148">
        <f t="shared" si="22"/>
        <v>0</v>
      </c>
      <c r="BG214" s="148">
        <f t="shared" si="23"/>
        <v>0</v>
      </c>
      <c r="BH214" s="148">
        <f t="shared" si="24"/>
        <v>0</v>
      </c>
      <c r="BI214" s="148">
        <f t="shared" si="25"/>
        <v>0</v>
      </c>
      <c r="BJ214" s="13" t="s">
        <v>81</v>
      </c>
      <c r="BK214" s="148">
        <f t="shared" si="26"/>
        <v>0</v>
      </c>
      <c r="BL214" s="13" t="s">
        <v>191</v>
      </c>
      <c r="BM214" s="147" t="s">
        <v>645</v>
      </c>
    </row>
    <row r="215" spans="2:65" s="1" customFormat="1" ht="24.2" customHeight="1" x14ac:dyDescent="0.2">
      <c r="B215" s="135"/>
      <c r="C215" s="149" t="s">
        <v>646</v>
      </c>
      <c r="D215" s="149" t="s">
        <v>268</v>
      </c>
      <c r="E215" s="150" t="s">
        <v>647</v>
      </c>
      <c r="F215" s="151" t="s">
        <v>648</v>
      </c>
      <c r="G215" s="152" t="s">
        <v>266</v>
      </c>
      <c r="H215" s="153">
        <v>1</v>
      </c>
      <c r="I215" s="154"/>
      <c r="J215" s="154"/>
      <c r="K215" s="155"/>
      <c r="L215" s="156"/>
      <c r="M215" s="157" t="s">
        <v>1</v>
      </c>
      <c r="N215" s="158" t="s">
        <v>34</v>
      </c>
      <c r="O215" s="145">
        <v>0</v>
      </c>
      <c r="P215" s="145">
        <f t="shared" si="18"/>
        <v>0</v>
      </c>
      <c r="Q215" s="145">
        <v>0</v>
      </c>
      <c r="R215" s="145">
        <f t="shared" si="19"/>
        <v>0</v>
      </c>
      <c r="S215" s="145">
        <v>0</v>
      </c>
      <c r="T215" s="146">
        <f t="shared" si="20"/>
        <v>0</v>
      </c>
      <c r="AR215" s="147" t="s">
        <v>219</v>
      </c>
      <c r="AT215" s="147" t="s">
        <v>268</v>
      </c>
      <c r="AU215" s="147" t="s">
        <v>81</v>
      </c>
      <c r="AY215" s="13" t="s">
        <v>162</v>
      </c>
      <c r="BE215" s="148">
        <f t="shared" si="21"/>
        <v>0</v>
      </c>
      <c r="BF215" s="148">
        <f t="shared" si="22"/>
        <v>0</v>
      </c>
      <c r="BG215" s="148">
        <f t="shared" si="23"/>
        <v>0</v>
      </c>
      <c r="BH215" s="148">
        <f t="shared" si="24"/>
        <v>0</v>
      </c>
      <c r="BI215" s="148">
        <f t="shared" si="25"/>
        <v>0</v>
      </c>
      <c r="BJ215" s="13" t="s">
        <v>81</v>
      </c>
      <c r="BK215" s="148">
        <f t="shared" si="26"/>
        <v>0</v>
      </c>
      <c r="BL215" s="13" t="s">
        <v>191</v>
      </c>
      <c r="BM215" s="147" t="s">
        <v>649</v>
      </c>
    </row>
    <row r="216" spans="2:65" s="1" customFormat="1" ht="24.2" customHeight="1" x14ac:dyDescent="0.2">
      <c r="B216" s="135"/>
      <c r="C216" s="149" t="s">
        <v>310</v>
      </c>
      <c r="D216" s="149" t="s">
        <v>268</v>
      </c>
      <c r="E216" s="150" t="s">
        <v>650</v>
      </c>
      <c r="F216" s="151" t="s">
        <v>651</v>
      </c>
      <c r="G216" s="152" t="s">
        <v>266</v>
      </c>
      <c r="H216" s="153">
        <v>1</v>
      </c>
      <c r="I216" s="154"/>
      <c r="J216" s="154"/>
      <c r="K216" s="155"/>
      <c r="L216" s="156"/>
      <c r="M216" s="157" t="s">
        <v>1</v>
      </c>
      <c r="N216" s="158" t="s">
        <v>34</v>
      </c>
      <c r="O216" s="145">
        <v>0</v>
      </c>
      <c r="P216" s="145">
        <f t="shared" si="18"/>
        <v>0</v>
      </c>
      <c r="Q216" s="145">
        <v>0</v>
      </c>
      <c r="R216" s="145">
        <f t="shared" si="19"/>
        <v>0</v>
      </c>
      <c r="S216" s="145">
        <v>0</v>
      </c>
      <c r="T216" s="146">
        <f t="shared" si="20"/>
        <v>0</v>
      </c>
      <c r="AR216" s="147" t="s">
        <v>219</v>
      </c>
      <c r="AT216" s="147" t="s">
        <v>268</v>
      </c>
      <c r="AU216" s="147" t="s">
        <v>81</v>
      </c>
      <c r="AY216" s="13" t="s">
        <v>162</v>
      </c>
      <c r="BE216" s="148">
        <f t="shared" si="21"/>
        <v>0</v>
      </c>
      <c r="BF216" s="148">
        <f t="shared" si="22"/>
        <v>0</v>
      </c>
      <c r="BG216" s="148">
        <f t="shared" si="23"/>
        <v>0</v>
      </c>
      <c r="BH216" s="148">
        <f t="shared" si="24"/>
        <v>0</v>
      </c>
      <c r="BI216" s="148">
        <f t="shared" si="25"/>
        <v>0</v>
      </c>
      <c r="BJ216" s="13" t="s">
        <v>81</v>
      </c>
      <c r="BK216" s="148">
        <f t="shared" si="26"/>
        <v>0</v>
      </c>
      <c r="BL216" s="13" t="s">
        <v>191</v>
      </c>
      <c r="BM216" s="147" t="s">
        <v>652</v>
      </c>
    </row>
    <row r="217" spans="2:65" s="1" customFormat="1" ht="24.2" customHeight="1" x14ac:dyDescent="0.2">
      <c r="B217" s="135"/>
      <c r="C217" s="136" t="s">
        <v>653</v>
      </c>
      <c r="D217" s="136" t="s">
        <v>164</v>
      </c>
      <c r="E217" s="137" t="s">
        <v>654</v>
      </c>
      <c r="F217" s="138" t="s">
        <v>655</v>
      </c>
      <c r="G217" s="139" t="s">
        <v>266</v>
      </c>
      <c r="H217" s="140">
        <v>4</v>
      </c>
      <c r="I217" s="141"/>
      <c r="J217" s="141"/>
      <c r="K217" s="142"/>
      <c r="L217" s="25"/>
      <c r="M217" s="143" t="s">
        <v>1</v>
      </c>
      <c r="N217" s="144" t="s">
        <v>34</v>
      </c>
      <c r="O217" s="145">
        <v>0</v>
      </c>
      <c r="P217" s="145">
        <f t="shared" si="18"/>
        <v>0</v>
      </c>
      <c r="Q217" s="145">
        <v>0</v>
      </c>
      <c r="R217" s="145">
        <f t="shared" si="19"/>
        <v>0</v>
      </c>
      <c r="S217" s="145">
        <v>0</v>
      </c>
      <c r="T217" s="146">
        <f t="shared" si="20"/>
        <v>0</v>
      </c>
      <c r="AR217" s="147" t="s">
        <v>191</v>
      </c>
      <c r="AT217" s="147" t="s">
        <v>164</v>
      </c>
      <c r="AU217" s="147" t="s">
        <v>81</v>
      </c>
      <c r="AY217" s="13" t="s">
        <v>162</v>
      </c>
      <c r="BE217" s="148">
        <f t="shared" si="21"/>
        <v>0</v>
      </c>
      <c r="BF217" s="148">
        <f t="shared" si="22"/>
        <v>0</v>
      </c>
      <c r="BG217" s="148">
        <f t="shared" si="23"/>
        <v>0</v>
      </c>
      <c r="BH217" s="148">
        <f t="shared" si="24"/>
        <v>0</v>
      </c>
      <c r="BI217" s="148">
        <f t="shared" si="25"/>
        <v>0</v>
      </c>
      <c r="BJ217" s="13" t="s">
        <v>81</v>
      </c>
      <c r="BK217" s="148">
        <f t="shared" si="26"/>
        <v>0</v>
      </c>
      <c r="BL217" s="13" t="s">
        <v>191</v>
      </c>
      <c r="BM217" s="147" t="s">
        <v>656</v>
      </c>
    </row>
    <row r="218" spans="2:65" s="1" customFormat="1" ht="44.25" customHeight="1" x14ac:dyDescent="0.2">
      <c r="B218" s="135"/>
      <c r="C218" s="149" t="s">
        <v>314</v>
      </c>
      <c r="D218" s="149" t="s">
        <v>268</v>
      </c>
      <c r="E218" s="150" t="s">
        <v>657</v>
      </c>
      <c r="F218" s="151" t="s">
        <v>658</v>
      </c>
      <c r="G218" s="152" t="s">
        <v>266</v>
      </c>
      <c r="H218" s="153">
        <v>1</v>
      </c>
      <c r="I218" s="154"/>
      <c r="J218" s="154"/>
      <c r="K218" s="155"/>
      <c r="L218" s="156"/>
      <c r="M218" s="157" t="s">
        <v>1</v>
      </c>
      <c r="N218" s="158" t="s">
        <v>34</v>
      </c>
      <c r="O218" s="145">
        <v>0</v>
      </c>
      <c r="P218" s="145">
        <f t="shared" si="18"/>
        <v>0</v>
      </c>
      <c r="Q218" s="145">
        <v>0</v>
      </c>
      <c r="R218" s="145">
        <f t="shared" si="19"/>
        <v>0</v>
      </c>
      <c r="S218" s="145">
        <v>0</v>
      </c>
      <c r="T218" s="146">
        <f t="shared" si="20"/>
        <v>0</v>
      </c>
      <c r="AR218" s="147" t="s">
        <v>219</v>
      </c>
      <c r="AT218" s="147" t="s">
        <v>268</v>
      </c>
      <c r="AU218" s="147" t="s">
        <v>81</v>
      </c>
      <c r="AY218" s="13" t="s">
        <v>162</v>
      </c>
      <c r="BE218" s="148">
        <f t="shared" si="21"/>
        <v>0</v>
      </c>
      <c r="BF218" s="148">
        <f t="shared" si="22"/>
        <v>0</v>
      </c>
      <c r="BG218" s="148">
        <f t="shared" si="23"/>
        <v>0</v>
      </c>
      <c r="BH218" s="148">
        <f t="shared" si="24"/>
        <v>0</v>
      </c>
      <c r="BI218" s="148">
        <f t="shared" si="25"/>
        <v>0</v>
      </c>
      <c r="BJ218" s="13" t="s">
        <v>81</v>
      </c>
      <c r="BK218" s="148">
        <f t="shared" si="26"/>
        <v>0</v>
      </c>
      <c r="BL218" s="13" t="s">
        <v>191</v>
      </c>
      <c r="BM218" s="147" t="s">
        <v>659</v>
      </c>
    </row>
    <row r="219" spans="2:65" s="1" customFormat="1" ht="44.25" customHeight="1" x14ac:dyDescent="0.2">
      <c r="B219" s="135"/>
      <c r="C219" s="149" t="s">
        <v>660</v>
      </c>
      <c r="D219" s="149" t="s">
        <v>268</v>
      </c>
      <c r="E219" s="150" t="s">
        <v>661</v>
      </c>
      <c r="F219" s="151" t="s">
        <v>662</v>
      </c>
      <c r="G219" s="152" t="s">
        <v>266</v>
      </c>
      <c r="H219" s="153">
        <v>3</v>
      </c>
      <c r="I219" s="154"/>
      <c r="J219" s="154"/>
      <c r="K219" s="155"/>
      <c r="L219" s="156"/>
      <c r="M219" s="157" t="s">
        <v>1</v>
      </c>
      <c r="N219" s="158" t="s">
        <v>34</v>
      </c>
      <c r="O219" s="145">
        <v>0</v>
      </c>
      <c r="P219" s="145">
        <f t="shared" si="18"/>
        <v>0</v>
      </c>
      <c r="Q219" s="145">
        <v>0</v>
      </c>
      <c r="R219" s="145">
        <f t="shared" si="19"/>
        <v>0</v>
      </c>
      <c r="S219" s="145">
        <v>0</v>
      </c>
      <c r="T219" s="146">
        <f t="shared" si="20"/>
        <v>0</v>
      </c>
      <c r="AR219" s="147" t="s">
        <v>219</v>
      </c>
      <c r="AT219" s="147" t="s">
        <v>268</v>
      </c>
      <c r="AU219" s="147" t="s">
        <v>81</v>
      </c>
      <c r="AY219" s="13" t="s">
        <v>162</v>
      </c>
      <c r="BE219" s="148">
        <f t="shared" si="21"/>
        <v>0</v>
      </c>
      <c r="BF219" s="148">
        <f t="shared" si="22"/>
        <v>0</v>
      </c>
      <c r="BG219" s="148">
        <f t="shared" si="23"/>
        <v>0</v>
      </c>
      <c r="BH219" s="148">
        <f t="shared" si="24"/>
        <v>0</v>
      </c>
      <c r="BI219" s="148">
        <f t="shared" si="25"/>
        <v>0</v>
      </c>
      <c r="BJ219" s="13" t="s">
        <v>81</v>
      </c>
      <c r="BK219" s="148">
        <f t="shared" si="26"/>
        <v>0</v>
      </c>
      <c r="BL219" s="13" t="s">
        <v>191</v>
      </c>
      <c r="BM219" s="147" t="s">
        <v>663</v>
      </c>
    </row>
    <row r="220" spans="2:65" s="1" customFormat="1" ht="37.700000000000003" customHeight="1" x14ac:dyDescent="0.2">
      <c r="B220" s="135"/>
      <c r="C220" s="136" t="s">
        <v>318</v>
      </c>
      <c r="D220" s="136" t="s">
        <v>164</v>
      </c>
      <c r="E220" s="137" t="s">
        <v>664</v>
      </c>
      <c r="F220" s="138" t="s">
        <v>665</v>
      </c>
      <c r="G220" s="139" t="s">
        <v>266</v>
      </c>
      <c r="H220" s="140">
        <v>3</v>
      </c>
      <c r="I220" s="141"/>
      <c r="J220" s="141"/>
      <c r="K220" s="142"/>
      <c r="L220" s="25"/>
      <c r="M220" s="143" t="s">
        <v>1</v>
      </c>
      <c r="N220" s="144" t="s">
        <v>34</v>
      </c>
      <c r="O220" s="145">
        <v>0</v>
      </c>
      <c r="P220" s="145">
        <f t="shared" si="18"/>
        <v>0</v>
      </c>
      <c r="Q220" s="145">
        <v>0</v>
      </c>
      <c r="R220" s="145">
        <f t="shared" si="19"/>
        <v>0</v>
      </c>
      <c r="S220" s="145">
        <v>0</v>
      </c>
      <c r="T220" s="146">
        <f t="shared" si="20"/>
        <v>0</v>
      </c>
      <c r="AR220" s="147" t="s">
        <v>191</v>
      </c>
      <c r="AT220" s="147" t="s">
        <v>164</v>
      </c>
      <c r="AU220" s="147" t="s">
        <v>81</v>
      </c>
      <c r="AY220" s="13" t="s">
        <v>162</v>
      </c>
      <c r="BE220" s="148">
        <f t="shared" si="21"/>
        <v>0</v>
      </c>
      <c r="BF220" s="148">
        <f t="shared" si="22"/>
        <v>0</v>
      </c>
      <c r="BG220" s="148">
        <f t="shared" si="23"/>
        <v>0</v>
      </c>
      <c r="BH220" s="148">
        <f t="shared" si="24"/>
        <v>0</v>
      </c>
      <c r="BI220" s="148">
        <f t="shared" si="25"/>
        <v>0</v>
      </c>
      <c r="BJ220" s="13" t="s">
        <v>81</v>
      </c>
      <c r="BK220" s="148">
        <f t="shared" si="26"/>
        <v>0</v>
      </c>
      <c r="BL220" s="13" t="s">
        <v>191</v>
      </c>
      <c r="BM220" s="147" t="s">
        <v>666</v>
      </c>
    </row>
    <row r="221" spans="2:65" s="1" customFormat="1" ht="55.5" customHeight="1" x14ac:dyDescent="0.2">
      <c r="B221" s="135"/>
      <c r="C221" s="149" t="s">
        <v>667</v>
      </c>
      <c r="D221" s="149" t="s">
        <v>268</v>
      </c>
      <c r="E221" s="150" t="s">
        <v>668</v>
      </c>
      <c r="F221" s="151" t="s">
        <v>669</v>
      </c>
      <c r="G221" s="152" t="s">
        <v>266</v>
      </c>
      <c r="H221" s="153">
        <v>1</v>
      </c>
      <c r="I221" s="154"/>
      <c r="J221" s="154"/>
      <c r="K221" s="155"/>
      <c r="L221" s="156"/>
      <c r="M221" s="157" t="s">
        <v>1</v>
      </c>
      <c r="N221" s="158" t="s">
        <v>34</v>
      </c>
      <c r="O221" s="145">
        <v>0</v>
      </c>
      <c r="P221" s="145">
        <f t="shared" si="18"/>
        <v>0</v>
      </c>
      <c r="Q221" s="145">
        <v>0</v>
      </c>
      <c r="R221" s="145">
        <f t="shared" si="19"/>
        <v>0</v>
      </c>
      <c r="S221" s="145">
        <v>0</v>
      </c>
      <c r="T221" s="146">
        <f t="shared" si="20"/>
        <v>0</v>
      </c>
      <c r="AR221" s="147" t="s">
        <v>219</v>
      </c>
      <c r="AT221" s="147" t="s">
        <v>268</v>
      </c>
      <c r="AU221" s="147" t="s">
        <v>81</v>
      </c>
      <c r="AY221" s="13" t="s">
        <v>162</v>
      </c>
      <c r="BE221" s="148">
        <f t="shared" si="21"/>
        <v>0</v>
      </c>
      <c r="BF221" s="148">
        <f t="shared" si="22"/>
        <v>0</v>
      </c>
      <c r="BG221" s="148">
        <f t="shared" si="23"/>
        <v>0</v>
      </c>
      <c r="BH221" s="148">
        <f t="shared" si="24"/>
        <v>0</v>
      </c>
      <c r="BI221" s="148">
        <f t="shared" si="25"/>
        <v>0</v>
      </c>
      <c r="BJ221" s="13" t="s">
        <v>81</v>
      </c>
      <c r="BK221" s="148">
        <f t="shared" si="26"/>
        <v>0</v>
      </c>
      <c r="BL221" s="13" t="s">
        <v>191</v>
      </c>
      <c r="BM221" s="147" t="s">
        <v>670</v>
      </c>
    </row>
    <row r="222" spans="2:65" s="1" customFormat="1" ht="44.25" customHeight="1" x14ac:dyDescent="0.2">
      <c r="B222" s="135"/>
      <c r="C222" s="149" t="s">
        <v>321</v>
      </c>
      <c r="D222" s="149" t="s">
        <v>268</v>
      </c>
      <c r="E222" s="150" t="s">
        <v>671</v>
      </c>
      <c r="F222" s="151" t="s">
        <v>672</v>
      </c>
      <c r="G222" s="152" t="s">
        <v>266</v>
      </c>
      <c r="H222" s="153">
        <v>2</v>
      </c>
      <c r="I222" s="154"/>
      <c r="J222" s="154"/>
      <c r="K222" s="155"/>
      <c r="L222" s="156"/>
      <c r="M222" s="157" t="s">
        <v>1</v>
      </c>
      <c r="N222" s="158" t="s">
        <v>34</v>
      </c>
      <c r="O222" s="145">
        <v>0</v>
      </c>
      <c r="P222" s="145">
        <f t="shared" si="18"/>
        <v>0</v>
      </c>
      <c r="Q222" s="145">
        <v>0</v>
      </c>
      <c r="R222" s="145">
        <f t="shared" si="19"/>
        <v>0</v>
      </c>
      <c r="S222" s="145">
        <v>0</v>
      </c>
      <c r="T222" s="146">
        <f t="shared" si="20"/>
        <v>0</v>
      </c>
      <c r="AR222" s="147" t="s">
        <v>219</v>
      </c>
      <c r="AT222" s="147" t="s">
        <v>268</v>
      </c>
      <c r="AU222" s="147" t="s">
        <v>81</v>
      </c>
      <c r="AY222" s="13" t="s">
        <v>162</v>
      </c>
      <c r="BE222" s="148">
        <f t="shared" si="21"/>
        <v>0</v>
      </c>
      <c r="BF222" s="148">
        <f t="shared" si="22"/>
        <v>0</v>
      </c>
      <c r="BG222" s="148">
        <f t="shared" si="23"/>
        <v>0</v>
      </c>
      <c r="BH222" s="148">
        <f t="shared" si="24"/>
        <v>0</v>
      </c>
      <c r="BI222" s="148">
        <f t="shared" si="25"/>
        <v>0</v>
      </c>
      <c r="BJ222" s="13" t="s">
        <v>81</v>
      </c>
      <c r="BK222" s="148">
        <f t="shared" si="26"/>
        <v>0</v>
      </c>
      <c r="BL222" s="13" t="s">
        <v>191</v>
      </c>
      <c r="BM222" s="147" t="s">
        <v>673</v>
      </c>
    </row>
    <row r="223" spans="2:65" s="1" customFormat="1" ht="24.2" customHeight="1" x14ac:dyDescent="0.2">
      <c r="B223" s="135"/>
      <c r="C223" s="136" t="s">
        <v>674</v>
      </c>
      <c r="D223" s="136" t="s">
        <v>164</v>
      </c>
      <c r="E223" s="137" t="s">
        <v>675</v>
      </c>
      <c r="F223" s="138" t="s">
        <v>676</v>
      </c>
      <c r="G223" s="139" t="s">
        <v>167</v>
      </c>
      <c r="H223" s="140">
        <v>942.54</v>
      </c>
      <c r="I223" s="141"/>
      <c r="J223" s="141"/>
      <c r="K223" s="142"/>
      <c r="L223" s="25"/>
      <c r="M223" s="143" t="s">
        <v>1</v>
      </c>
      <c r="N223" s="144" t="s">
        <v>34</v>
      </c>
      <c r="O223" s="145">
        <v>0</v>
      </c>
      <c r="P223" s="145">
        <f t="shared" si="18"/>
        <v>0</v>
      </c>
      <c r="Q223" s="145">
        <v>0</v>
      </c>
      <c r="R223" s="145">
        <f t="shared" si="19"/>
        <v>0</v>
      </c>
      <c r="S223" s="145">
        <v>0</v>
      </c>
      <c r="T223" s="146">
        <f t="shared" si="20"/>
        <v>0</v>
      </c>
      <c r="AR223" s="147" t="s">
        <v>191</v>
      </c>
      <c r="AT223" s="147" t="s">
        <v>164</v>
      </c>
      <c r="AU223" s="147" t="s">
        <v>81</v>
      </c>
      <c r="AY223" s="13" t="s">
        <v>162</v>
      </c>
      <c r="BE223" s="148">
        <f t="shared" si="21"/>
        <v>0</v>
      </c>
      <c r="BF223" s="148">
        <f t="shared" si="22"/>
        <v>0</v>
      </c>
      <c r="BG223" s="148">
        <f t="shared" si="23"/>
        <v>0</v>
      </c>
      <c r="BH223" s="148">
        <f t="shared" si="24"/>
        <v>0</v>
      </c>
      <c r="BI223" s="148">
        <f t="shared" si="25"/>
        <v>0</v>
      </c>
      <c r="BJ223" s="13" t="s">
        <v>81</v>
      </c>
      <c r="BK223" s="148">
        <f t="shared" si="26"/>
        <v>0</v>
      </c>
      <c r="BL223" s="13" t="s">
        <v>191</v>
      </c>
      <c r="BM223" s="147" t="s">
        <v>677</v>
      </c>
    </row>
    <row r="224" spans="2:65" s="1" customFormat="1" ht="33" customHeight="1" x14ac:dyDescent="0.2">
      <c r="B224" s="135"/>
      <c r="C224" s="149" t="s">
        <v>325</v>
      </c>
      <c r="D224" s="149" t="s">
        <v>268</v>
      </c>
      <c r="E224" s="150" t="s">
        <v>678</v>
      </c>
      <c r="F224" s="151" t="s">
        <v>679</v>
      </c>
      <c r="G224" s="152" t="s">
        <v>167</v>
      </c>
      <c r="H224" s="153">
        <v>942.54</v>
      </c>
      <c r="I224" s="154"/>
      <c r="J224" s="154"/>
      <c r="K224" s="155"/>
      <c r="L224" s="156"/>
      <c r="M224" s="157" t="s">
        <v>1</v>
      </c>
      <c r="N224" s="158" t="s">
        <v>34</v>
      </c>
      <c r="O224" s="145">
        <v>0</v>
      </c>
      <c r="P224" s="145">
        <f t="shared" si="18"/>
        <v>0</v>
      </c>
      <c r="Q224" s="145">
        <v>0</v>
      </c>
      <c r="R224" s="145">
        <f t="shared" si="19"/>
        <v>0</v>
      </c>
      <c r="S224" s="145">
        <v>0</v>
      </c>
      <c r="T224" s="146">
        <f t="shared" si="20"/>
        <v>0</v>
      </c>
      <c r="AR224" s="147" t="s">
        <v>219</v>
      </c>
      <c r="AT224" s="147" t="s">
        <v>268</v>
      </c>
      <c r="AU224" s="147" t="s">
        <v>81</v>
      </c>
      <c r="AY224" s="13" t="s">
        <v>162</v>
      </c>
      <c r="BE224" s="148">
        <f t="shared" si="21"/>
        <v>0</v>
      </c>
      <c r="BF224" s="148">
        <f t="shared" si="22"/>
        <v>0</v>
      </c>
      <c r="BG224" s="148">
        <f t="shared" si="23"/>
        <v>0</v>
      </c>
      <c r="BH224" s="148">
        <f t="shared" si="24"/>
        <v>0</v>
      </c>
      <c r="BI224" s="148">
        <f t="shared" si="25"/>
        <v>0</v>
      </c>
      <c r="BJ224" s="13" t="s">
        <v>81</v>
      </c>
      <c r="BK224" s="148">
        <f t="shared" si="26"/>
        <v>0</v>
      </c>
      <c r="BL224" s="13" t="s">
        <v>191</v>
      </c>
      <c r="BM224" s="147" t="s">
        <v>680</v>
      </c>
    </row>
    <row r="225" spans="2:65" s="1" customFormat="1" ht="44.25" customHeight="1" x14ac:dyDescent="0.2">
      <c r="B225" s="135"/>
      <c r="C225" s="136" t="s">
        <v>681</v>
      </c>
      <c r="D225" s="136" t="s">
        <v>164</v>
      </c>
      <c r="E225" s="137" t="s">
        <v>682</v>
      </c>
      <c r="F225" s="138" t="s">
        <v>683</v>
      </c>
      <c r="G225" s="139" t="s">
        <v>266</v>
      </c>
      <c r="H225" s="140">
        <v>18</v>
      </c>
      <c r="I225" s="141"/>
      <c r="J225" s="141"/>
      <c r="K225" s="142"/>
      <c r="L225" s="25"/>
      <c r="M225" s="143" t="s">
        <v>1</v>
      </c>
      <c r="N225" s="144" t="s">
        <v>34</v>
      </c>
      <c r="O225" s="145">
        <v>0</v>
      </c>
      <c r="P225" s="145">
        <f t="shared" si="18"/>
        <v>0</v>
      </c>
      <c r="Q225" s="145">
        <v>0</v>
      </c>
      <c r="R225" s="145">
        <f t="shared" si="19"/>
        <v>0</v>
      </c>
      <c r="S225" s="145">
        <v>0</v>
      </c>
      <c r="T225" s="146">
        <f t="shared" si="20"/>
        <v>0</v>
      </c>
      <c r="AR225" s="147" t="s">
        <v>191</v>
      </c>
      <c r="AT225" s="147" t="s">
        <v>164</v>
      </c>
      <c r="AU225" s="147" t="s">
        <v>81</v>
      </c>
      <c r="AY225" s="13" t="s">
        <v>162</v>
      </c>
      <c r="BE225" s="148">
        <f t="shared" si="21"/>
        <v>0</v>
      </c>
      <c r="BF225" s="148">
        <f t="shared" si="22"/>
        <v>0</v>
      </c>
      <c r="BG225" s="148">
        <f t="shared" si="23"/>
        <v>0</v>
      </c>
      <c r="BH225" s="148">
        <f t="shared" si="24"/>
        <v>0</v>
      </c>
      <c r="BI225" s="148">
        <f t="shared" si="25"/>
        <v>0</v>
      </c>
      <c r="BJ225" s="13" t="s">
        <v>81</v>
      </c>
      <c r="BK225" s="148">
        <f t="shared" si="26"/>
        <v>0</v>
      </c>
      <c r="BL225" s="13" t="s">
        <v>191</v>
      </c>
      <c r="BM225" s="147" t="s">
        <v>684</v>
      </c>
    </row>
    <row r="226" spans="2:65" s="1" customFormat="1" ht="16.5" customHeight="1" x14ac:dyDescent="0.2">
      <c r="B226" s="135"/>
      <c r="C226" s="149" t="s">
        <v>328</v>
      </c>
      <c r="D226" s="149" t="s">
        <v>268</v>
      </c>
      <c r="E226" s="150" t="s">
        <v>685</v>
      </c>
      <c r="F226" s="151" t="s">
        <v>686</v>
      </c>
      <c r="G226" s="152" t="s">
        <v>266</v>
      </c>
      <c r="H226" s="153">
        <v>9</v>
      </c>
      <c r="I226" s="154"/>
      <c r="J226" s="154"/>
      <c r="K226" s="155"/>
      <c r="L226" s="156"/>
      <c r="M226" s="157" t="s">
        <v>1</v>
      </c>
      <c r="N226" s="158" t="s">
        <v>34</v>
      </c>
      <c r="O226" s="145">
        <v>0</v>
      </c>
      <c r="P226" s="145">
        <f t="shared" si="18"/>
        <v>0</v>
      </c>
      <c r="Q226" s="145">
        <v>0</v>
      </c>
      <c r="R226" s="145">
        <f t="shared" si="19"/>
        <v>0</v>
      </c>
      <c r="S226" s="145">
        <v>0</v>
      </c>
      <c r="T226" s="146">
        <f t="shared" si="20"/>
        <v>0</v>
      </c>
      <c r="AR226" s="147" t="s">
        <v>219</v>
      </c>
      <c r="AT226" s="147" t="s">
        <v>268</v>
      </c>
      <c r="AU226" s="147" t="s">
        <v>81</v>
      </c>
      <c r="AY226" s="13" t="s">
        <v>162</v>
      </c>
      <c r="BE226" s="148">
        <f t="shared" si="21"/>
        <v>0</v>
      </c>
      <c r="BF226" s="148">
        <f t="shared" si="22"/>
        <v>0</v>
      </c>
      <c r="BG226" s="148">
        <f t="shared" si="23"/>
        <v>0</v>
      </c>
      <c r="BH226" s="148">
        <f t="shared" si="24"/>
        <v>0</v>
      </c>
      <c r="BI226" s="148">
        <f t="shared" si="25"/>
        <v>0</v>
      </c>
      <c r="BJ226" s="13" t="s">
        <v>81</v>
      </c>
      <c r="BK226" s="148">
        <f t="shared" si="26"/>
        <v>0</v>
      </c>
      <c r="BL226" s="13" t="s">
        <v>191</v>
      </c>
      <c r="BM226" s="147" t="s">
        <v>687</v>
      </c>
    </row>
    <row r="227" spans="2:65" s="1" customFormat="1" ht="21.75" customHeight="1" x14ac:dyDescent="0.2">
      <c r="B227" s="135"/>
      <c r="C227" s="149" t="s">
        <v>688</v>
      </c>
      <c r="D227" s="149" t="s">
        <v>268</v>
      </c>
      <c r="E227" s="150" t="s">
        <v>689</v>
      </c>
      <c r="F227" s="151" t="s">
        <v>690</v>
      </c>
      <c r="G227" s="152" t="s">
        <v>266</v>
      </c>
      <c r="H227" s="153">
        <v>9</v>
      </c>
      <c r="I227" s="154"/>
      <c r="J227" s="154"/>
      <c r="K227" s="155"/>
      <c r="L227" s="156"/>
      <c r="M227" s="157" t="s">
        <v>1</v>
      </c>
      <c r="N227" s="158" t="s">
        <v>34</v>
      </c>
      <c r="O227" s="145">
        <v>0</v>
      </c>
      <c r="P227" s="145">
        <f t="shared" si="18"/>
        <v>0</v>
      </c>
      <c r="Q227" s="145">
        <v>0</v>
      </c>
      <c r="R227" s="145">
        <f t="shared" si="19"/>
        <v>0</v>
      </c>
      <c r="S227" s="145">
        <v>0</v>
      </c>
      <c r="T227" s="146">
        <f t="shared" si="20"/>
        <v>0</v>
      </c>
      <c r="AR227" s="147" t="s">
        <v>219</v>
      </c>
      <c r="AT227" s="147" t="s">
        <v>268</v>
      </c>
      <c r="AU227" s="147" t="s">
        <v>81</v>
      </c>
      <c r="AY227" s="13" t="s">
        <v>162</v>
      </c>
      <c r="BE227" s="148">
        <f t="shared" si="21"/>
        <v>0</v>
      </c>
      <c r="BF227" s="148">
        <f t="shared" si="22"/>
        <v>0</v>
      </c>
      <c r="BG227" s="148">
        <f t="shared" si="23"/>
        <v>0</v>
      </c>
      <c r="BH227" s="148">
        <f t="shared" si="24"/>
        <v>0</v>
      </c>
      <c r="BI227" s="148">
        <f t="shared" si="25"/>
        <v>0</v>
      </c>
      <c r="BJ227" s="13" t="s">
        <v>81</v>
      </c>
      <c r="BK227" s="148">
        <f t="shared" si="26"/>
        <v>0</v>
      </c>
      <c r="BL227" s="13" t="s">
        <v>191</v>
      </c>
      <c r="BM227" s="147" t="s">
        <v>691</v>
      </c>
    </row>
    <row r="228" spans="2:65" s="1" customFormat="1" ht="44.25" customHeight="1" x14ac:dyDescent="0.2">
      <c r="B228" s="135"/>
      <c r="C228" s="136" t="s">
        <v>332</v>
      </c>
      <c r="D228" s="136" t="s">
        <v>164</v>
      </c>
      <c r="E228" s="137" t="s">
        <v>692</v>
      </c>
      <c r="F228" s="138" t="s">
        <v>693</v>
      </c>
      <c r="G228" s="139" t="s">
        <v>266</v>
      </c>
      <c r="H228" s="140">
        <v>87</v>
      </c>
      <c r="I228" s="141"/>
      <c r="J228" s="141"/>
      <c r="K228" s="142"/>
      <c r="L228" s="25"/>
      <c r="M228" s="143" t="s">
        <v>1</v>
      </c>
      <c r="N228" s="144" t="s">
        <v>34</v>
      </c>
      <c r="O228" s="145">
        <v>0</v>
      </c>
      <c r="P228" s="145">
        <f t="shared" si="18"/>
        <v>0</v>
      </c>
      <c r="Q228" s="145">
        <v>0</v>
      </c>
      <c r="R228" s="145">
        <f t="shared" si="19"/>
        <v>0</v>
      </c>
      <c r="S228" s="145">
        <v>0</v>
      </c>
      <c r="T228" s="146">
        <f t="shared" si="20"/>
        <v>0</v>
      </c>
      <c r="AR228" s="147" t="s">
        <v>191</v>
      </c>
      <c r="AT228" s="147" t="s">
        <v>164</v>
      </c>
      <c r="AU228" s="147" t="s">
        <v>81</v>
      </c>
      <c r="AY228" s="13" t="s">
        <v>162</v>
      </c>
      <c r="BE228" s="148">
        <f t="shared" si="21"/>
        <v>0</v>
      </c>
      <c r="BF228" s="148">
        <f t="shared" si="22"/>
        <v>0</v>
      </c>
      <c r="BG228" s="148">
        <f t="shared" si="23"/>
        <v>0</v>
      </c>
      <c r="BH228" s="148">
        <f t="shared" si="24"/>
        <v>0</v>
      </c>
      <c r="BI228" s="148">
        <f t="shared" si="25"/>
        <v>0</v>
      </c>
      <c r="BJ228" s="13" t="s">
        <v>81</v>
      </c>
      <c r="BK228" s="148">
        <f t="shared" si="26"/>
        <v>0</v>
      </c>
      <c r="BL228" s="13" t="s">
        <v>191</v>
      </c>
      <c r="BM228" s="147" t="s">
        <v>694</v>
      </c>
    </row>
    <row r="229" spans="2:65" s="1" customFormat="1" ht="21.75" customHeight="1" x14ac:dyDescent="0.2">
      <c r="B229" s="135"/>
      <c r="C229" s="149" t="s">
        <v>695</v>
      </c>
      <c r="D229" s="149" t="s">
        <v>268</v>
      </c>
      <c r="E229" s="150" t="s">
        <v>696</v>
      </c>
      <c r="F229" s="151" t="s">
        <v>697</v>
      </c>
      <c r="G229" s="152" t="s">
        <v>266</v>
      </c>
      <c r="H229" s="153">
        <v>16</v>
      </c>
      <c r="I229" s="154"/>
      <c r="J229" s="154"/>
      <c r="K229" s="155"/>
      <c r="L229" s="156"/>
      <c r="M229" s="157" t="s">
        <v>1</v>
      </c>
      <c r="N229" s="158" t="s">
        <v>34</v>
      </c>
      <c r="O229" s="145">
        <v>0</v>
      </c>
      <c r="P229" s="145">
        <f t="shared" si="18"/>
        <v>0</v>
      </c>
      <c r="Q229" s="145">
        <v>0</v>
      </c>
      <c r="R229" s="145">
        <f t="shared" si="19"/>
        <v>0</v>
      </c>
      <c r="S229" s="145">
        <v>0</v>
      </c>
      <c r="T229" s="146">
        <f t="shared" si="20"/>
        <v>0</v>
      </c>
      <c r="AR229" s="147" t="s">
        <v>219</v>
      </c>
      <c r="AT229" s="147" t="s">
        <v>268</v>
      </c>
      <c r="AU229" s="147" t="s">
        <v>81</v>
      </c>
      <c r="AY229" s="13" t="s">
        <v>162</v>
      </c>
      <c r="BE229" s="148">
        <f t="shared" si="21"/>
        <v>0</v>
      </c>
      <c r="BF229" s="148">
        <f t="shared" si="22"/>
        <v>0</v>
      </c>
      <c r="BG229" s="148">
        <f t="shared" si="23"/>
        <v>0</v>
      </c>
      <c r="BH229" s="148">
        <f t="shared" si="24"/>
        <v>0</v>
      </c>
      <c r="BI229" s="148">
        <f t="shared" si="25"/>
        <v>0</v>
      </c>
      <c r="BJ229" s="13" t="s">
        <v>81</v>
      </c>
      <c r="BK229" s="148">
        <f t="shared" si="26"/>
        <v>0</v>
      </c>
      <c r="BL229" s="13" t="s">
        <v>191</v>
      </c>
      <c r="BM229" s="147" t="s">
        <v>698</v>
      </c>
    </row>
    <row r="230" spans="2:65" s="1" customFormat="1" ht="21.75" customHeight="1" x14ac:dyDescent="0.2">
      <c r="B230" s="135"/>
      <c r="C230" s="149" t="s">
        <v>337</v>
      </c>
      <c r="D230" s="149" t="s">
        <v>268</v>
      </c>
      <c r="E230" s="150" t="s">
        <v>699</v>
      </c>
      <c r="F230" s="151" t="s">
        <v>700</v>
      </c>
      <c r="G230" s="152" t="s">
        <v>266</v>
      </c>
      <c r="H230" s="153">
        <v>71</v>
      </c>
      <c r="I230" s="154"/>
      <c r="J230" s="154"/>
      <c r="K230" s="155"/>
      <c r="L230" s="156"/>
      <c r="M230" s="157" t="s">
        <v>1</v>
      </c>
      <c r="N230" s="158" t="s">
        <v>34</v>
      </c>
      <c r="O230" s="145">
        <v>0</v>
      </c>
      <c r="P230" s="145">
        <f t="shared" si="18"/>
        <v>0</v>
      </c>
      <c r="Q230" s="145">
        <v>0</v>
      </c>
      <c r="R230" s="145">
        <f t="shared" si="19"/>
        <v>0</v>
      </c>
      <c r="S230" s="145">
        <v>0</v>
      </c>
      <c r="T230" s="146">
        <f t="shared" si="20"/>
        <v>0</v>
      </c>
      <c r="AR230" s="147" t="s">
        <v>219</v>
      </c>
      <c r="AT230" s="147" t="s">
        <v>268</v>
      </c>
      <c r="AU230" s="147" t="s">
        <v>81</v>
      </c>
      <c r="AY230" s="13" t="s">
        <v>162</v>
      </c>
      <c r="BE230" s="148">
        <f t="shared" si="21"/>
        <v>0</v>
      </c>
      <c r="BF230" s="148">
        <f t="shared" si="22"/>
        <v>0</v>
      </c>
      <c r="BG230" s="148">
        <f t="shared" si="23"/>
        <v>0</v>
      </c>
      <c r="BH230" s="148">
        <f t="shared" si="24"/>
        <v>0</v>
      </c>
      <c r="BI230" s="148">
        <f t="shared" si="25"/>
        <v>0</v>
      </c>
      <c r="BJ230" s="13" t="s">
        <v>81</v>
      </c>
      <c r="BK230" s="148">
        <f t="shared" si="26"/>
        <v>0</v>
      </c>
      <c r="BL230" s="13" t="s">
        <v>191</v>
      </c>
      <c r="BM230" s="147" t="s">
        <v>701</v>
      </c>
    </row>
    <row r="231" spans="2:65" s="1" customFormat="1" ht="33" customHeight="1" x14ac:dyDescent="0.2">
      <c r="B231" s="135"/>
      <c r="C231" s="136" t="s">
        <v>702</v>
      </c>
      <c r="D231" s="136" t="s">
        <v>164</v>
      </c>
      <c r="E231" s="137" t="s">
        <v>703</v>
      </c>
      <c r="F231" s="138" t="s">
        <v>704</v>
      </c>
      <c r="G231" s="139" t="s">
        <v>266</v>
      </c>
      <c r="H231" s="140">
        <v>9</v>
      </c>
      <c r="I231" s="141"/>
      <c r="J231" s="141"/>
      <c r="K231" s="142"/>
      <c r="L231" s="25"/>
      <c r="M231" s="143" t="s">
        <v>1</v>
      </c>
      <c r="N231" s="144" t="s">
        <v>34</v>
      </c>
      <c r="O231" s="145">
        <v>0</v>
      </c>
      <c r="P231" s="145">
        <f t="shared" si="18"/>
        <v>0</v>
      </c>
      <c r="Q231" s="145">
        <v>0</v>
      </c>
      <c r="R231" s="145">
        <f t="shared" si="19"/>
        <v>0</v>
      </c>
      <c r="S231" s="145">
        <v>0</v>
      </c>
      <c r="T231" s="146">
        <f t="shared" si="20"/>
        <v>0</v>
      </c>
      <c r="AR231" s="147" t="s">
        <v>191</v>
      </c>
      <c r="AT231" s="147" t="s">
        <v>164</v>
      </c>
      <c r="AU231" s="147" t="s">
        <v>81</v>
      </c>
      <c r="AY231" s="13" t="s">
        <v>162</v>
      </c>
      <c r="BE231" s="148">
        <f t="shared" si="21"/>
        <v>0</v>
      </c>
      <c r="BF231" s="148">
        <f t="shared" si="22"/>
        <v>0</v>
      </c>
      <c r="BG231" s="148">
        <f t="shared" si="23"/>
        <v>0</v>
      </c>
      <c r="BH231" s="148">
        <f t="shared" si="24"/>
        <v>0</v>
      </c>
      <c r="BI231" s="148">
        <f t="shared" si="25"/>
        <v>0</v>
      </c>
      <c r="BJ231" s="13" t="s">
        <v>81</v>
      </c>
      <c r="BK231" s="148">
        <f t="shared" si="26"/>
        <v>0</v>
      </c>
      <c r="BL231" s="13" t="s">
        <v>191</v>
      </c>
      <c r="BM231" s="147" t="s">
        <v>705</v>
      </c>
    </row>
    <row r="232" spans="2:65" s="1" customFormat="1" ht="16.5" customHeight="1" x14ac:dyDescent="0.2">
      <c r="B232" s="135"/>
      <c r="C232" s="149" t="s">
        <v>342</v>
      </c>
      <c r="D232" s="149" t="s">
        <v>268</v>
      </c>
      <c r="E232" s="150" t="s">
        <v>706</v>
      </c>
      <c r="F232" s="151" t="s">
        <v>707</v>
      </c>
      <c r="G232" s="152" t="s">
        <v>266</v>
      </c>
      <c r="H232" s="153">
        <v>1</v>
      </c>
      <c r="I232" s="154"/>
      <c r="J232" s="154"/>
      <c r="K232" s="155"/>
      <c r="L232" s="156"/>
      <c r="M232" s="157" t="s">
        <v>1</v>
      </c>
      <c r="N232" s="158" t="s">
        <v>34</v>
      </c>
      <c r="O232" s="145">
        <v>0</v>
      </c>
      <c r="P232" s="145">
        <f t="shared" si="18"/>
        <v>0</v>
      </c>
      <c r="Q232" s="145">
        <v>0</v>
      </c>
      <c r="R232" s="145">
        <f t="shared" si="19"/>
        <v>0</v>
      </c>
      <c r="S232" s="145">
        <v>0</v>
      </c>
      <c r="T232" s="146">
        <f t="shared" si="20"/>
        <v>0</v>
      </c>
      <c r="AR232" s="147" t="s">
        <v>219</v>
      </c>
      <c r="AT232" s="147" t="s">
        <v>268</v>
      </c>
      <c r="AU232" s="147" t="s">
        <v>81</v>
      </c>
      <c r="AY232" s="13" t="s">
        <v>162</v>
      </c>
      <c r="BE232" s="148">
        <f t="shared" si="21"/>
        <v>0</v>
      </c>
      <c r="BF232" s="148">
        <f t="shared" si="22"/>
        <v>0</v>
      </c>
      <c r="BG232" s="148">
        <f t="shared" si="23"/>
        <v>0</v>
      </c>
      <c r="BH232" s="148">
        <f t="shared" si="24"/>
        <v>0</v>
      </c>
      <c r="BI232" s="148">
        <f t="shared" si="25"/>
        <v>0</v>
      </c>
      <c r="BJ232" s="13" t="s">
        <v>81</v>
      </c>
      <c r="BK232" s="148">
        <f t="shared" si="26"/>
        <v>0</v>
      </c>
      <c r="BL232" s="13" t="s">
        <v>191</v>
      </c>
      <c r="BM232" s="147" t="s">
        <v>708</v>
      </c>
    </row>
    <row r="233" spans="2:65" s="1" customFormat="1" ht="21.75" customHeight="1" x14ac:dyDescent="0.2">
      <c r="B233" s="135"/>
      <c r="C233" s="149" t="s">
        <v>709</v>
      </c>
      <c r="D233" s="149" t="s">
        <v>268</v>
      </c>
      <c r="E233" s="150" t="s">
        <v>710</v>
      </c>
      <c r="F233" s="151" t="s">
        <v>711</v>
      </c>
      <c r="G233" s="152" t="s">
        <v>266</v>
      </c>
      <c r="H233" s="153">
        <v>8</v>
      </c>
      <c r="I233" s="154"/>
      <c r="J233" s="154"/>
      <c r="K233" s="155"/>
      <c r="L233" s="156"/>
      <c r="M233" s="157" t="s">
        <v>1</v>
      </c>
      <c r="N233" s="158" t="s">
        <v>34</v>
      </c>
      <c r="O233" s="145">
        <v>0</v>
      </c>
      <c r="P233" s="145">
        <f t="shared" si="18"/>
        <v>0</v>
      </c>
      <c r="Q233" s="145">
        <v>0</v>
      </c>
      <c r="R233" s="145">
        <f t="shared" si="19"/>
        <v>0</v>
      </c>
      <c r="S233" s="145">
        <v>0</v>
      </c>
      <c r="T233" s="146">
        <f t="shared" si="20"/>
        <v>0</v>
      </c>
      <c r="AR233" s="147" t="s">
        <v>219</v>
      </c>
      <c r="AT233" s="147" t="s">
        <v>268</v>
      </c>
      <c r="AU233" s="147" t="s">
        <v>81</v>
      </c>
      <c r="AY233" s="13" t="s">
        <v>162</v>
      </c>
      <c r="BE233" s="148">
        <f t="shared" si="21"/>
        <v>0</v>
      </c>
      <c r="BF233" s="148">
        <f t="shared" si="22"/>
        <v>0</v>
      </c>
      <c r="BG233" s="148">
        <f t="shared" si="23"/>
        <v>0</v>
      </c>
      <c r="BH233" s="148">
        <f t="shared" si="24"/>
        <v>0</v>
      </c>
      <c r="BI233" s="148">
        <f t="shared" si="25"/>
        <v>0</v>
      </c>
      <c r="BJ233" s="13" t="s">
        <v>81</v>
      </c>
      <c r="BK233" s="148">
        <f t="shared" si="26"/>
        <v>0</v>
      </c>
      <c r="BL233" s="13" t="s">
        <v>191</v>
      </c>
      <c r="BM233" s="147" t="s">
        <v>712</v>
      </c>
    </row>
    <row r="234" spans="2:65" s="1" customFormat="1" ht="24.2" customHeight="1" x14ac:dyDescent="0.2">
      <c r="B234" s="135"/>
      <c r="C234" s="136" t="s">
        <v>345</v>
      </c>
      <c r="D234" s="136" t="s">
        <v>164</v>
      </c>
      <c r="E234" s="137" t="s">
        <v>713</v>
      </c>
      <c r="F234" s="138" t="s">
        <v>714</v>
      </c>
      <c r="G234" s="139" t="s">
        <v>167</v>
      </c>
      <c r="H234" s="140">
        <v>942.54</v>
      </c>
      <c r="I234" s="141"/>
      <c r="J234" s="141"/>
      <c r="K234" s="142"/>
      <c r="L234" s="25"/>
      <c r="M234" s="143" t="s">
        <v>1</v>
      </c>
      <c r="N234" s="144" t="s">
        <v>34</v>
      </c>
      <c r="O234" s="145">
        <v>0</v>
      </c>
      <c r="P234" s="145">
        <f t="shared" si="18"/>
        <v>0</v>
      </c>
      <c r="Q234" s="145">
        <v>0</v>
      </c>
      <c r="R234" s="145">
        <f t="shared" si="19"/>
        <v>0</v>
      </c>
      <c r="S234" s="145">
        <v>0</v>
      </c>
      <c r="T234" s="146">
        <f t="shared" si="20"/>
        <v>0</v>
      </c>
      <c r="AR234" s="147" t="s">
        <v>191</v>
      </c>
      <c r="AT234" s="147" t="s">
        <v>164</v>
      </c>
      <c r="AU234" s="147" t="s">
        <v>81</v>
      </c>
      <c r="AY234" s="13" t="s">
        <v>162</v>
      </c>
      <c r="BE234" s="148">
        <f t="shared" si="21"/>
        <v>0</v>
      </c>
      <c r="BF234" s="148">
        <f t="shared" si="22"/>
        <v>0</v>
      </c>
      <c r="BG234" s="148">
        <f t="shared" si="23"/>
        <v>0</v>
      </c>
      <c r="BH234" s="148">
        <f t="shared" si="24"/>
        <v>0</v>
      </c>
      <c r="BI234" s="148">
        <f t="shared" si="25"/>
        <v>0</v>
      </c>
      <c r="BJ234" s="13" t="s">
        <v>81</v>
      </c>
      <c r="BK234" s="148">
        <f t="shared" si="26"/>
        <v>0</v>
      </c>
      <c r="BL234" s="13" t="s">
        <v>191</v>
      </c>
      <c r="BM234" s="147" t="s">
        <v>715</v>
      </c>
    </row>
    <row r="235" spans="2:65" s="1" customFormat="1" ht="16.5" customHeight="1" x14ac:dyDescent="0.2">
      <c r="B235" s="135"/>
      <c r="C235" s="149" t="s">
        <v>716</v>
      </c>
      <c r="D235" s="149" t="s">
        <v>268</v>
      </c>
      <c r="E235" s="150" t="s">
        <v>717</v>
      </c>
      <c r="F235" s="151" t="s">
        <v>718</v>
      </c>
      <c r="G235" s="152" t="s">
        <v>266</v>
      </c>
      <c r="H235" s="153">
        <v>942.54</v>
      </c>
      <c r="I235" s="154"/>
      <c r="J235" s="154"/>
      <c r="K235" s="155"/>
      <c r="L235" s="156"/>
      <c r="M235" s="157" t="s">
        <v>1</v>
      </c>
      <c r="N235" s="158" t="s">
        <v>34</v>
      </c>
      <c r="O235" s="145">
        <v>0</v>
      </c>
      <c r="P235" s="145">
        <f t="shared" si="18"/>
        <v>0</v>
      </c>
      <c r="Q235" s="145">
        <v>0</v>
      </c>
      <c r="R235" s="145">
        <f t="shared" si="19"/>
        <v>0</v>
      </c>
      <c r="S235" s="145">
        <v>0</v>
      </c>
      <c r="T235" s="146">
        <f t="shared" si="20"/>
        <v>0</v>
      </c>
      <c r="AR235" s="147" t="s">
        <v>219</v>
      </c>
      <c r="AT235" s="147" t="s">
        <v>268</v>
      </c>
      <c r="AU235" s="147" t="s">
        <v>81</v>
      </c>
      <c r="AY235" s="13" t="s">
        <v>162</v>
      </c>
      <c r="BE235" s="148">
        <f t="shared" si="21"/>
        <v>0</v>
      </c>
      <c r="BF235" s="148">
        <f t="shared" si="22"/>
        <v>0</v>
      </c>
      <c r="BG235" s="148">
        <f t="shared" si="23"/>
        <v>0</v>
      </c>
      <c r="BH235" s="148">
        <f t="shared" si="24"/>
        <v>0</v>
      </c>
      <c r="BI235" s="148">
        <f t="shared" si="25"/>
        <v>0</v>
      </c>
      <c r="BJ235" s="13" t="s">
        <v>81</v>
      </c>
      <c r="BK235" s="148">
        <f t="shared" si="26"/>
        <v>0</v>
      </c>
      <c r="BL235" s="13" t="s">
        <v>191</v>
      </c>
      <c r="BM235" s="147" t="s">
        <v>719</v>
      </c>
    </row>
    <row r="236" spans="2:65" s="1" customFormat="1" ht="24.2" customHeight="1" x14ac:dyDescent="0.2">
      <c r="B236" s="135"/>
      <c r="C236" s="149" t="s">
        <v>351</v>
      </c>
      <c r="D236" s="149" t="s">
        <v>268</v>
      </c>
      <c r="E236" s="150" t="s">
        <v>720</v>
      </c>
      <c r="F236" s="151" t="s">
        <v>721</v>
      </c>
      <c r="G236" s="152" t="s">
        <v>167</v>
      </c>
      <c r="H236" s="153">
        <v>942.54</v>
      </c>
      <c r="I236" s="154"/>
      <c r="J236" s="154"/>
      <c r="K236" s="155"/>
      <c r="L236" s="156"/>
      <c r="M236" s="157" t="s">
        <v>1</v>
      </c>
      <c r="N236" s="158" t="s">
        <v>34</v>
      </c>
      <c r="O236" s="145">
        <v>0</v>
      </c>
      <c r="P236" s="145">
        <f t="shared" si="18"/>
        <v>0</v>
      </c>
      <c r="Q236" s="145">
        <v>0</v>
      </c>
      <c r="R236" s="145">
        <f t="shared" si="19"/>
        <v>0</v>
      </c>
      <c r="S236" s="145">
        <v>0</v>
      </c>
      <c r="T236" s="146">
        <f t="shared" si="20"/>
        <v>0</v>
      </c>
      <c r="AR236" s="147" t="s">
        <v>219</v>
      </c>
      <c r="AT236" s="147" t="s">
        <v>268</v>
      </c>
      <c r="AU236" s="147" t="s">
        <v>81</v>
      </c>
      <c r="AY236" s="13" t="s">
        <v>162</v>
      </c>
      <c r="BE236" s="148">
        <f t="shared" si="21"/>
        <v>0</v>
      </c>
      <c r="BF236" s="148">
        <f t="shared" si="22"/>
        <v>0</v>
      </c>
      <c r="BG236" s="148">
        <f t="shared" si="23"/>
        <v>0</v>
      </c>
      <c r="BH236" s="148">
        <f t="shared" si="24"/>
        <v>0</v>
      </c>
      <c r="BI236" s="148">
        <f t="shared" si="25"/>
        <v>0</v>
      </c>
      <c r="BJ236" s="13" t="s">
        <v>81</v>
      </c>
      <c r="BK236" s="148">
        <f t="shared" si="26"/>
        <v>0</v>
      </c>
      <c r="BL236" s="13" t="s">
        <v>191</v>
      </c>
      <c r="BM236" s="147" t="s">
        <v>722</v>
      </c>
    </row>
    <row r="237" spans="2:65" s="1" customFormat="1" ht="24.2" customHeight="1" x14ac:dyDescent="0.2">
      <c r="B237" s="135"/>
      <c r="C237" s="136" t="s">
        <v>297</v>
      </c>
      <c r="D237" s="136" t="s">
        <v>164</v>
      </c>
      <c r="E237" s="137" t="s">
        <v>723</v>
      </c>
      <c r="F237" s="138" t="s">
        <v>724</v>
      </c>
      <c r="G237" s="139" t="s">
        <v>301</v>
      </c>
      <c r="H237" s="140">
        <v>7.47</v>
      </c>
      <c r="I237" s="141"/>
      <c r="J237" s="141"/>
      <c r="K237" s="142"/>
      <c r="L237" s="25"/>
      <c r="M237" s="163" t="s">
        <v>1</v>
      </c>
      <c r="N237" s="164" t="s">
        <v>34</v>
      </c>
      <c r="O237" s="161">
        <v>0</v>
      </c>
      <c r="P237" s="161">
        <f t="shared" si="18"/>
        <v>0</v>
      </c>
      <c r="Q237" s="161">
        <v>0</v>
      </c>
      <c r="R237" s="161">
        <f t="shared" si="19"/>
        <v>0</v>
      </c>
      <c r="S237" s="161">
        <v>0</v>
      </c>
      <c r="T237" s="162">
        <f t="shared" si="20"/>
        <v>0</v>
      </c>
      <c r="AR237" s="147" t="s">
        <v>191</v>
      </c>
      <c r="AT237" s="147" t="s">
        <v>164</v>
      </c>
      <c r="AU237" s="147" t="s">
        <v>81</v>
      </c>
      <c r="AY237" s="13" t="s">
        <v>162</v>
      </c>
      <c r="BE237" s="148">
        <f t="shared" si="21"/>
        <v>0</v>
      </c>
      <c r="BF237" s="148">
        <f t="shared" si="22"/>
        <v>0</v>
      </c>
      <c r="BG237" s="148">
        <f t="shared" si="23"/>
        <v>0</v>
      </c>
      <c r="BH237" s="148">
        <f t="shared" si="24"/>
        <v>0</v>
      </c>
      <c r="BI237" s="148">
        <f t="shared" si="25"/>
        <v>0</v>
      </c>
      <c r="BJ237" s="13" t="s">
        <v>81</v>
      </c>
      <c r="BK237" s="148">
        <f t="shared" si="26"/>
        <v>0</v>
      </c>
      <c r="BL237" s="13" t="s">
        <v>191</v>
      </c>
      <c r="BM237" s="147" t="s">
        <v>725</v>
      </c>
    </row>
    <row r="238" spans="2:65" s="1" customFormat="1" ht="6.95" customHeight="1" x14ac:dyDescent="0.2">
      <c r="B238" s="40"/>
      <c r="C238" s="41"/>
      <c r="D238" s="41"/>
      <c r="E238" s="41"/>
      <c r="F238" s="41"/>
      <c r="G238" s="41"/>
      <c r="H238" s="41"/>
      <c r="I238" s="41"/>
      <c r="J238" s="41"/>
      <c r="K238" s="41"/>
      <c r="L238" s="25"/>
    </row>
  </sheetData>
  <autoFilter ref="C128:K237"/>
  <mergeCells count="12">
    <mergeCell ref="E121:H121"/>
    <mergeCell ref="L2:V2"/>
    <mergeCell ref="E85:H85"/>
    <mergeCell ref="E87:H87"/>
    <mergeCell ref="E89:H89"/>
    <mergeCell ref="E117:H117"/>
    <mergeCell ref="E119:H11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240"/>
  <sheetViews>
    <sheetView showGridLines="0" workbookViewId="0"/>
  </sheetViews>
  <sheetFormatPr defaultColWidth="12" defaultRowHeight="11.25" x14ac:dyDescent="0.2"/>
  <cols>
    <col min="1" max="1" width="8.1640625" customWidth="1"/>
    <col min="2" max="2" width="1.1640625" customWidth="1"/>
    <col min="3" max="4" width="4.1640625" customWidth="1"/>
    <col min="5" max="5" width="17.1640625" customWidth="1"/>
    <col min="6" max="6" width="50.6640625" customWidth="1"/>
    <col min="7" max="7" width="7.5" customWidth="1"/>
    <col min="8" max="8" width="14" customWidth="1"/>
    <col min="9" max="9" width="15.6640625" customWidth="1"/>
    <col min="10" max="10" width="22.1640625" customWidth="1"/>
    <col min="11" max="11" width="22.1640625" hidden="1" customWidth="1"/>
    <col min="12" max="12" width="9.1640625" customWidth="1"/>
    <col min="13" max="13" width="10.6640625" hidden="1" customWidth="1"/>
    <col min="14" max="14" width="9.1640625" hidden="1"/>
    <col min="15" max="20" width="14.1640625" hidden="1" customWidth="1"/>
    <col min="21" max="21" width="16.1640625" hidden="1" customWidth="1"/>
    <col min="22" max="22" width="12.1640625" customWidth="1"/>
    <col min="23" max="23" width="16.1640625" customWidth="1"/>
    <col min="24" max="24" width="12.1640625" customWidth="1"/>
    <col min="25" max="25" width="15" customWidth="1"/>
    <col min="26" max="26" width="11" customWidth="1"/>
    <col min="27" max="27" width="15" customWidth="1"/>
    <col min="28" max="28" width="16.1640625" customWidth="1"/>
    <col min="29" max="29" width="11" customWidth="1"/>
    <col min="30" max="30" width="15" customWidth="1"/>
    <col min="31" max="31" width="16.1640625" customWidth="1"/>
    <col min="44" max="65" width="9.1640625" hidden="1"/>
  </cols>
  <sheetData>
    <row r="2" spans="2:46" ht="36.950000000000003" customHeight="1" x14ac:dyDescent="0.2">
      <c r="L2" s="183" t="s">
        <v>5</v>
      </c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13" t="s">
        <v>95</v>
      </c>
    </row>
    <row r="3" spans="2:46" ht="6.95" hidden="1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68</v>
      </c>
    </row>
    <row r="4" spans="2:46" ht="24.95" hidden="1" customHeight="1" x14ac:dyDescent="0.2">
      <c r="B4" s="16"/>
      <c r="D4" s="17" t="s">
        <v>129</v>
      </c>
      <c r="L4" s="16"/>
      <c r="M4" s="89" t="s">
        <v>9</v>
      </c>
      <c r="AT4" s="13" t="s">
        <v>3</v>
      </c>
    </row>
    <row r="5" spans="2:46" ht="6.95" hidden="1" customHeight="1" x14ac:dyDescent="0.2">
      <c r="B5" s="16"/>
      <c r="L5" s="16"/>
    </row>
    <row r="6" spans="2:46" ht="12" hidden="1" customHeight="1" x14ac:dyDescent="0.2">
      <c r="B6" s="16"/>
      <c r="D6" s="22" t="s">
        <v>13</v>
      </c>
      <c r="L6" s="16"/>
    </row>
    <row r="7" spans="2:46" ht="16.5" hidden="1" customHeight="1" x14ac:dyDescent="0.2">
      <c r="B7" s="16"/>
      <c r="E7" s="210" t="str">
        <f>'Rekapitulácia stavby'!K6</f>
        <v>Bratislava III. OR PZ rekonštrukcia objektu_AKTUALNY</v>
      </c>
      <c r="F7" s="211"/>
      <c r="G7" s="211"/>
      <c r="H7" s="211"/>
      <c r="L7" s="16"/>
    </row>
    <row r="8" spans="2:46" ht="12.75" hidden="1" x14ac:dyDescent="0.2">
      <c r="B8" s="16"/>
      <c r="D8" s="22" t="s">
        <v>130</v>
      </c>
      <c r="L8" s="16"/>
    </row>
    <row r="9" spans="2:46" ht="23.25" hidden="1" customHeight="1" x14ac:dyDescent="0.2">
      <c r="B9" s="16"/>
      <c r="E9" s="210" t="s">
        <v>131</v>
      </c>
      <c r="F9" s="184"/>
      <c r="G9" s="184"/>
      <c r="H9" s="184"/>
      <c r="L9" s="16"/>
    </row>
    <row r="10" spans="2:46" ht="12" hidden="1" customHeight="1" x14ac:dyDescent="0.2">
      <c r="B10" s="16"/>
      <c r="D10" s="22" t="s">
        <v>132</v>
      </c>
      <c r="L10" s="16"/>
    </row>
    <row r="11" spans="2:46" s="1" customFormat="1" ht="16.5" hidden="1" customHeight="1" x14ac:dyDescent="0.2">
      <c r="B11" s="25"/>
      <c r="E11" s="195" t="s">
        <v>726</v>
      </c>
      <c r="F11" s="209"/>
      <c r="G11" s="209"/>
      <c r="H11" s="209"/>
      <c r="L11" s="25"/>
    </row>
    <row r="12" spans="2:46" s="1" customFormat="1" ht="12" hidden="1" customHeight="1" x14ac:dyDescent="0.2">
      <c r="B12" s="25"/>
      <c r="D12" s="22" t="s">
        <v>727</v>
      </c>
      <c r="L12" s="25"/>
    </row>
    <row r="13" spans="2:46" s="1" customFormat="1" ht="16.5" hidden="1" customHeight="1" x14ac:dyDescent="0.2">
      <c r="B13" s="25"/>
      <c r="E13" s="196" t="s">
        <v>728</v>
      </c>
      <c r="F13" s="209"/>
      <c r="G13" s="209"/>
      <c r="H13" s="209"/>
      <c r="L13" s="25"/>
    </row>
    <row r="14" spans="2:46" s="1" customFormat="1" hidden="1" x14ac:dyDescent="0.2">
      <c r="B14" s="25"/>
      <c r="L14" s="25"/>
    </row>
    <row r="15" spans="2:46" s="1" customFormat="1" ht="12" hidden="1" customHeight="1" x14ac:dyDescent="0.2">
      <c r="B15" s="25"/>
      <c r="D15" s="22" t="s">
        <v>15</v>
      </c>
      <c r="F15" s="20" t="s">
        <v>1</v>
      </c>
      <c r="I15" s="22" t="s">
        <v>16</v>
      </c>
      <c r="J15" s="20" t="s">
        <v>1</v>
      </c>
      <c r="L15" s="25"/>
    </row>
    <row r="16" spans="2:46" s="1" customFormat="1" ht="12" hidden="1" customHeight="1" x14ac:dyDescent="0.2">
      <c r="B16" s="25"/>
      <c r="D16" s="22" t="s">
        <v>17</v>
      </c>
      <c r="F16" s="20" t="s">
        <v>18</v>
      </c>
      <c r="I16" s="22" t="s">
        <v>19</v>
      </c>
      <c r="J16" s="48">
        <f>'Rekapitulácia stavby'!AN8</f>
        <v>45267</v>
      </c>
      <c r="L16" s="25"/>
    </row>
    <row r="17" spans="2:12" s="1" customFormat="1" ht="10.7" hidden="1" customHeight="1" x14ac:dyDescent="0.2">
      <c r="B17" s="25"/>
      <c r="L17" s="25"/>
    </row>
    <row r="18" spans="2:12" s="1" customFormat="1" ht="12" hidden="1" customHeight="1" x14ac:dyDescent="0.2">
      <c r="B18" s="25"/>
      <c r="D18" s="22" t="s">
        <v>20</v>
      </c>
      <c r="I18" s="22" t="s">
        <v>21</v>
      </c>
      <c r="J18" s="20" t="str">
        <f>IF('Rekapitulácia stavby'!AN10="","",'Rekapitulácia stavby'!AN10)</f>
        <v/>
      </c>
      <c r="L18" s="25"/>
    </row>
    <row r="19" spans="2:12" s="1" customFormat="1" ht="18" hidden="1" customHeight="1" x14ac:dyDescent="0.2">
      <c r="B19" s="25"/>
      <c r="E19" s="20" t="str">
        <f>IF('Rekapitulácia stavby'!E11="","",'Rekapitulácia stavby'!E11)</f>
        <v xml:space="preserve"> </v>
      </c>
      <c r="I19" s="22" t="s">
        <v>22</v>
      </c>
      <c r="J19" s="20" t="str">
        <f>IF('Rekapitulácia stavby'!AN11="","",'Rekapitulácia stavby'!AN11)</f>
        <v/>
      </c>
      <c r="L19" s="25"/>
    </row>
    <row r="20" spans="2:12" s="1" customFormat="1" ht="6.95" hidden="1" customHeight="1" x14ac:dyDescent="0.2">
      <c r="B20" s="25"/>
      <c r="L20" s="25"/>
    </row>
    <row r="21" spans="2:12" s="1" customFormat="1" ht="12" hidden="1" customHeight="1" x14ac:dyDescent="0.2">
      <c r="B21" s="25"/>
      <c r="D21" s="22" t="s">
        <v>23</v>
      </c>
      <c r="I21" s="22" t="s">
        <v>21</v>
      </c>
      <c r="J21" s="20" t="str">
        <f>'Rekapitulácia stavby'!AN13</f>
        <v/>
      </c>
      <c r="L21" s="25"/>
    </row>
    <row r="22" spans="2:12" s="1" customFormat="1" ht="18" hidden="1" customHeight="1" x14ac:dyDescent="0.2">
      <c r="B22" s="25"/>
      <c r="E22" s="200" t="str">
        <f>'Rekapitulácia stavby'!E14</f>
        <v xml:space="preserve"> </v>
      </c>
      <c r="F22" s="200"/>
      <c r="G22" s="200"/>
      <c r="H22" s="200"/>
      <c r="I22" s="22" t="s">
        <v>22</v>
      </c>
      <c r="J22" s="20" t="str">
        <f>'Rekapitulácia stavby'!AN14</f>
        <v/>
      </c>
      <c r="L22" s="25"/>
    </row>
    <row r="23" spans="2:12" s="1" customFormat="1" ht="6.95" hidden="1" customHeight="1" x14ac:dyDescent="0.2">
      <c r="B23" s="25"/>
      <c r="L23" s="25"/>
    </row>
    <row r="24" spans="2:12" s="1" customFormat="1" ht="12" hidden="1" customHeight="1" x14ac:dyDescent="0.2">
      <c r="B24" s="25"/>
      <c r="D24" s="22" t="s">
        <v>24</v>
      </c>
      <c r="I24" s="22" t="s">
        <v>21</v>
      </c>
      <c r="J24" s="20" t="str">
        <f>IF('Rekapitulácia stavby'!AN16="","",'Rekapitulácia stavby'!AN16)</f>
        <v/>
      </c>
      <c r="L24" s="25"/>
    </row>
    <row r="25" spans="2:12" s="1" customFormat="1" ht="18" hidden="1" customHeight="1" x14ac:dyDescent="0.2">
      <c r="B25" s="25"/>
      <c r="E25" s="20" t="str">
        <f>IF('Rekapitulácia stavby'!E17="","",'Rekapitulácia stavby'!E17)</f>
        <v xml:space="preserve"> </v>
      </c>
      <c r="I25" s="22" t="s">
        <v>22</v>
      </c>
      <c r="J25" s="20" t="str">
        <f>IF('Rekapitulácia stavby'!AN17="","",'Rekapitulácia stavby'!AN17)</f>
        <v/>
      </c>
      <c r="L25" s="25"/>
    </row>
    <row r="26" spans="2:12" s="1" customFormat="1" ht="6.95" hidden="1" customHeight="1" x14ac:dyDescent="0.2">
      <c r="B26" s="25"/>
      <c r="L26" s="25"/>
    </row>
    <row r="27" spans="2:12" s="1" customFormat="1" ht="12" hidden="1" customHeight="1" x14ac:dyDescent="0.2">
      <c r="B27" s="25"/>
      <c r="D27" s="22" t="s">
        <v>26</v>
      </c>
      <c r="I27" s="22" t="s">
        <v>21</v>
      </c>
      <c r="J27" s="20" t="str">
        <f>IF('Rekapitulácia stavby'!AN19="","",'Rekapitulácia stavby'!AN19)</f>
        <v/>
      </c>
      <c r="L27" s="25"/>
    </row>
    <row r="28" spans="2:12" s="1" customFormat="1" ht="18" hidden="1" customHeight="1" x14ac:dyDescent="0.2">
      <c r="B28" s="25"/>
      <c r="E28" s="20" t="str">
        <f>IF('Rekapitulácia stavby'!E20="","",'Rekapitulácia stavby'!E20)</f>
        <v xml:space="preserve"> </v>
      </c>
      <c r="I28" s="22" t="s">
        <v>22</v>
      </c>
      <c r="J28" s="20" t="str">
        <f>IF('Rekapitulácia stavby'!AN20="","",'Rekapitulácia stavby'!AN20)</f>
        <v/>
      </c>
      <c r="L28" s="25"/>
    </row>
    <row r="29" spans="2:12" s="1" customFormat="1" ht="6.95" hidden="1" customHeight="1" x14ac:dyDescent="0.2">
      <c r="B29" s="25"/>
      <c r="L29" s="25"/>
    </row>
    <row r="30" spans="2:12" s="1" customFormat="1" ht="12" hidden="1" customHeight="1" x14ac:dyDescent="0.2">
      <c r="B30" s="25"/>
      <c r="D30" s="22" t="s">
        <v>27</v>
      </c>
      <c r="L30" s="25"/>
    </row>
    <row r="31" spans="2:12" s="7" customFormat="1" ht="16.5" hidden="1" customHeight="1" x14ac:dyDescent="0.2">
      <c r="B31" s="90"/>
      <c r="E31" s="202" t="s">
        <v>1</v>
      </c>
      <c r="F31" s="202"/>
      <c r="G31" s="202"/>
      <c r="H31" s="202"/>
      <c r="L31" s="90"/>
    </row>
    <row r="32" spans="2:12" s="1" customFormat="1" ht="6.95" hidden="1" customHeight="1" x14ac:dyDescent="0.2">
      <c r="B32" s="25"/>
      <c r="L32" s="25"/>
    </row>
    <row r="33" spans="2:12" s="1" customFormat="1" ht="6.95" hidden="1" customHeight="1" x14ac:dyDescent="0.2">
      <c r="B33" s="25"/>
      <c r="D33" s="49"/>
      <c r="E33" s="49"/>
      <c r="F33" s="49"/>
      <c r="G33" s="49"/>
      <c r="H33" s="49"/>
      <c r="I33" s="49"/>
      <c r="J33" s="49"/>
      <c r="K33" s="49"/>
      <c r="L33" s="25"/>
    </row>
    <row r="34" spans="2:12" s="1" customFormat="1" ht="25.5" hidden="1" customHeight="1" x14ac:dyDescent="0.2">
      <c r="B34" s="25"/>
      <c r="D34" s="91" t="s">
        <v>28</v>
      </c>
      <c r="J34" s="62">
        <f>ROUND(J136, 2)</f>
        <v>0</v>
      </c>
      <c r="L34" s="25"/>
    </row>
    <row r="35" spans="2:12" s="1" customFormat="1" ht="6.95" hidden="1" customHeight="1" x14ac:dyDescent="0.2">
      <c r="B35" s="25"/>
      <c r="D35" s="49"/>
      <c r="E35" s="49"/>
      <c r="F35" s="49"/>
      <c r="G35" s="49"/>
      <c r="H35" s="49"/>
      <c r="I35" s="49"/>
      <c r="J35" s="49"/>
      <c r="K35" s="49"/>
      <c r="L35" s="25"/>
    </row>
    <row r="36" spans="2:12" s="1" customFormat="1" ht="14.45" hidden="1" customHeight="1" x14ac:dyDescent="0.2">
      <c r="B36" s="25"/>
      <c r="F36" s="28" t="s">
        <v>30</v>
      </c>
      <c r="I36" s="28" t="s">
        <v>29</v>
      </c>
      <c r="J36" s="28" t="s">
        <v>31</v>
      </c>
      <c r="L36" s="25"/>
    </row>
    <row r="37" spans="2:12" s="1" customFormat="1" ht="14.45" hidden="1" customHeight="1" x14ac:dyDescent="0.2">
      <c r="B37" s="25"/>
      <c r="D37" s="51" t="s">
        <v>32</v>
      </c>
      <c r="E37" s="30" t="s">
        <v>33</v>
      </c>
      <c r="F37" s="92">
        <f>ROUND((SUM(BE136:BE239)),  2)</f>
        <v>0</v>
      </c>
      <c r="G37" s="93"/>
      <c r="H37" s="93"/>
      <c r="I37" s="94">
        <v>0.2</v>
      </c>
      <c r="J37" s="92">
        <f>ROUND(((SUM(BE136:BE239))*I37),  2)</f>
        <v>0</v>
      </c>
      <c r="L37" s="25"/>
    </row>
    <row r="38" spans="2:12" s="1" customFormat="1" ht="14.45" hidden="1" customHeight="1" x14ac:dyDescent="0.2">
      <c r="B38" s="25"/>
      <c r="E38" s="30" t="s">
        <v>34</v>
      </c>
      <c r="F38" s="82">
        <f>ROUND((SUM(BF136:BF239)),  2)</f>
        <v>0</v>
      </c>
      <c r="I38" s="95">
        <v>0.2</v>
      </c>
      <c r="J38" s="82">
        <f>ROUND(((SUM(BF136:BF239))*I38),  2)</f>
        <v>0</v>
      </c>
      <c r="L38" s="25"/>
    </row>
    <row r="39" spans="2:12" s="1" customFormat="1" ht="14.45" hidden="1" customHeight="1" x14ac:dyDescent="0.2">
      <c r="B39" s="25"/>
      <c r="E39" s="22" t="s">
        <v>35</v>
      </c>
      <c r="F39" s="82">
        <f>ROUND((SUM(BG136:BG239)),  2)</f>
        <v>0</v>
      </c>
      <c r="I39" s="95">
        <v>0.2</v>
      </c>
      <c r="J39" s="82">
        <f>0</f>
        <v>0</v>
      </c>
      <c r="L39" s="25"/>
    </row>
    <row r="40" spans="2:12" s="1" customFormat="1" ht="14.45" hidden="1" customHeight="1" x14ac:dyDescent="0.2">
      <c r="B40" s="25"/>
      <c r="E40" s="22" t="s">
        <v>36</v>
      </c>
      <c r="F40" s="82">
        <f>ROUND((SUM(BH136:BH239)),  2)</f>
        <v>0</v>
      </c>
      <c r="I40" s="95">
        <v>0.2</v>
      </c>
      <c r="J40" s="82">
        <f>0</f>
        <v>0</v>
      </c>
      <c r="L40" s="25"/>
    </row>
    <row r="41" spans="2:12" s="1" customFormat="1" ht="14.45" hidden="1" customHeight="1" x14ac:dyDescent="0.2">
      <c r="B41" s="25"/>
      <c r="E41" s="30" t="s">
        <v>37</v>
      </c>
      <c r="F41" s="92">
        <f>ROUND((SUM(BI136:BI239)),  2)</f>
        <v>0</v>
      </c>
      <c r="G41" s="93"/>
      <c r="H41" s="93"/>
      <c r="I41" s="94">
        <v>0</v>
      </c>
      <c r="J41" s="92">
        <f>0</f>
        <v>0</v>
      </c>
      <c r="L41" s="25"/>
    </row>
    <row r="42" spans="2:12" s="1" customFormat="1" ht="6.95" hidden="1" customHeight="1" x14ac:dyDescent="0.2">
      <c r="B42" s="25"/>
      <c r="L42" s="25"/>
    </row>
    <row r="43" spans="2:12" s="1" customFormat="1" ht="25.5" hidden="1" customHeight="1" x14ac:dyDescent="0.2">
      <c r="B43" s="25"/>
      <c r="C43" s="96"/>
      <c r="D43" s="97" t="s">
        <v>38</v>
      </c>
      <c r="E43" s="53"/>
      <c r="F43" s="53"/>
      <c r="G43" s="98" t="s">
        <v>39</v>
      </c>
      <c r="H43" s="99" t="s">
        <v>40</v>
      </c>
      <c r="I43" s="53"/>
      <c r="J43" s="100">
        <f>SUM(J34:J41)</f>
        <v>0</v>
      </c>
      <c r="K43" s="101"/>
      <c r="L43" s="25"/>
    </row>
    <row r="44" spans="2:12" s="1" customFormat="1" ht="14.45" hidden="1" customHeight="1" x14ac:dyDescent="0.2">
      <c r="B44" s="25"/>
      <c r="L44" s="25"/>
    </row>
    <row r="45" spans="2:12" ht="14.45" hidden="1" customHeight="1" x14ac:dyDescent="0.2">
      <c r="B45" s="16"/>
      <c r="L45" s="16"/>
    </row>
    <row r="46" spans="2:12" ht="14.45" hidden="1" customHeight="1" x14ac:dyDescent="0.2">
      <c r="B46" s="16"/>
      <c r="L46" s="16"/>
    </row>
    <row r="47" spans="2:12" ht="14.45" hidden="1" customHeight="1" x14ac:dyDescent="0.2">
      <c r="B47" s="16"/>
      <c r="L47" s="16"/>
    </row>
    <row r="48" spans="2:12" ht="14.45" hidden="1" customHeight="1" x14ac:dyDescent="0.2">
      <c r="B48" s="16"/>
      <c r="L48" s="16"/>
    </row>
    <row r="49" spans="2:12" ht="14.45" hidden="1" customHeight="1" x14ac:dyDescent="0.2">
      <c r="B49" s="16"/>
      <c r="L49" s="16"/>
    </row>
    <row r="50" spans="2:12" s="1" customFormat="1" ht="14.45" hidden="1" customHeight="1" x14ac:dyDescent="0.2">
      <c r="B50" s="25"/>
      <c r="D50" s="37" t="s">
        <v>41</v>
      </c>
      <c r="E50" s="38"/>
      <c r="F50" s="38"/>
      <c r="G50" s="37" t="s">
        <v>42</v>
      </c>
      <c r="H50" s="38"/>
      <c r="I50" s="38"/>
      <c r="J50" s="38"/>
      <c r="K50" s="38"/>
      <c r="L50" s="25"/>
    </row>
    <row r="51" spans="2:12" hidden="1" x14ac:dyDescent="0.2">
      <c r="B51" s="16"/>
      <c r="L51" s="16"/>
    </row>
    <row r="52" spans="2:12" hidden="1" x14ac:dyDescent="0.2">
      <c r="B52" s="16"/>
      <c r="L52" s="16"/>
    </row>
    <row r="53" spans="2:12" hidden="1" x14ac:dyDescent="0.2">
      <c r="B53" s="16"/>
      <c r="L53" s="16"/>
    </row>
    <row r="54" spans="2:12" hidden="1" x14ac:dyDescent="0.2">
      <c r="B54" s="16"/>
      <c r="L54" s="16"/>
    </row>
    <row r="55" spans="2:12" hidden="1" x14ac:dyDescent="0.2">
      <c r="B55" s="16"/>
      <c r="L55" s="16"/>
    </row>
    <row r="56" spans="2:12" hidden="1" x14ac:dyDescent="0.2">
      <c r="B56" s="16"/>
      <c r="L56" s="16"/>
    </row>
    <row r="57" spans="2:12" hidden="1" x14ac:dyDescent="0.2">
      <c r="B57" s="16"/>
      <c r="L57" s="16"/>
    </row>
    <row r="58" spans="2:12" hidden="1" x14ac:dyDescent="0.2">
      <c r="B58" s="16"/>
      <c r="L58" s="16"/>
    </row>
    <row r="59" spans="2:12" hidden="1" x14ac:dyDescent="0.2">
      <c r="B59" s="16"/>
      <c r="L59" s="16"/>
    </row>
    <row r="60" spans="2:12" hidden="1" x14ac:dyDescent="0.2">
      <c r="B60" s="16"/>
      <c r="L60" s="16"/>
    </row>
    <row r="61" spans="2:12" s="1" customFormat="1" ht="12.75" hidden="1" x14ac:dyDescent="0.2">
      <c r="B61" s="25"/>
      <c r="D61" s="39" t="s">
        <v>43</v>
      </c>
      <c r="E61" s="27"/>
      <c r="F61" s="102" t="s">
        <v>44</v>
      </c>
      <c r="G61" s="39" t="s">
        <v>43</v>
      </c>
      <c r="H61" s="27"/>
      <c r="I61" s="27"/>
      <c r="J61" s="103" t="s">
        <v>44</v>
      </c>
      <c r="K61" s="27"/>
      <c r="L61" s="25"/>
    </row>
    <row r="62" spans="2:12" hidden="1" x14ac:dyDescent="0.2">
      <c r="B62" s="16"/>
      <c r="L62" s="16"/>
    </row>
    <row r="63" spans="2:12" hidden="1" x14ac:dyDescent="0.2">
      <c r="B63" s="16"/>
      <c r="L63" s="16"/>
    </row>
    <row r="64" spans="2:12" hidden="1" x14ac:dyDescent="0.2">
      <c r="B64" s="16"/>
      <c r="L64" s="16"/>
    </row>
    <row r="65" spans="2:12" s="1" customFormat="1" ht="12.75" hidden="1" x14ac:dyDescent="0.2">
      <c r="B65" s="25"/>
      <c r="D65" s="37" t="s">
        <v>45</v>
      </c>
      <c r="E65" s="38"/>
      <c r="F65" s="38"/>
      <c r="G65" s="37" t="s">
        <v>46</v>
      </c>
      <c r="H65" s="38"/>
      <c r="I65" s="38"/>
      <c r="J65" s="38"/>
      <c r="K65" s="38"/>
      <c r="L65" s="25"/>
    </row>
    <row r="66" spans="2:12" hidden="1" x14ac:dyDescent="0.2">
      <c r="B66" s="16"/>
      <c r="L66" s="16"/>
    </row>
    <row r="67" spans="2:12" hidden="1" x14ac:dyDescent="0.2">
      <c r="B67" s="16"/>
      <c r="L67" s="16"/>
    </row>
    <row r="68" spans="2:12" hidden="1" x14ac:dyDescent="0.2">
      <c r="B68" s="16"/>
      <c r="L68" s="16"/>
    </row>
    <row r="69" spans="2:12" hidden="1" x14ac:dyDescent="0.2">
      <c r="B69" s="16"/>
      <c r="L69" s="16"/>
    </row>
    <row r="70" spans="2:12" hidden="1" x14ac:dyDescent="0.2">
      <c r="B70" s="16"/>
      <c r="L70" s="16"/>
    </row>
    <row r="71" spans="2:12" hidden="1" x14ac:dyDescent="0.2">
      <c r="B71" s="16"/>
      <c r="L71" s="16"/>
    </row>
    <row r="72" spans="2:12" hidden="1" x14ac:dyDescent="0.2">
      <c r="B72" s="16"/>
      <c r="L72" s="16"/>
    </row>
    <row r="73" spans="2:12" hidden="1" x14ac:dyDescent="0.2">
      <c r="B73" s="16"/>
      <c r="L73" s="16"/>
    </row>
    <row r="74" spans="2:12" hidden="1" x14ac:dyDescent="0.2">
      <c r="B74" s="16"/>
      <c r="L74" s="16"/>
    </row>
    <row r="75" spans="2:12" hidden="1" x14ac:dyDescent="0.2">
      <c r="B75" s="16"/>
      <c r="L75" s="16"/>
    </row>
    <row r="76" spans="2:12" s="1" customFormat="1" ht="12.75" hidden="1" x14ac:dyDescent="0.2">
      <c r="B76" s="25"/>
      <c r="D76" s="39" t="s">
        <v>43</v>
      </c>
      <c r="E76" s="27"/>
      <c r="F76" s="102" t="s">
        <v>44</v>
      </c>
      <c r="G76" s="39" t="s">
        <v>43</v>
      </c>
      <c r="H76" s="27"/>
      <c r="I76" s="27"/>
      <c r="J76" s="103" t="s">
        <v>44</v>
      </c>
      <c r="K76" s="27"/>
      <c r="L76" s="25"/>
    </row>
    <row r="77" spans="2:12" s="1" customFormat="1" ht="14.45" hidden="1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78" spans="2:12" hidden="1" x14ac:dyDescent="0.2"/>
    <row r="79" spans="2:12" hidden="1" x14ac:dyDescent="0.2"/>
    <row r="80" spans="2:12" hidden="1" x14ac:dyDescent="0.2"/>
    <row r="81" spans="2:12" s="1" customFormat="1" ht="6.95" hidden="1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12" s="1" customFormat="1" ht="24.95" hidden="1" customHeight="1" x14ac:dyDescent="0.2">
      <c r="B82" s="25"/>
      <c r="C82" s="17" t="s">
        <v>134</v>
      </c>
      <c r="L82" s="25"/>
    </row>
    <row r="83" spans="2:12" s="1" customFormat="1" ht="6.95" hidden="1" customHeight="1" x14ac:dyDescent="0.2">
      <c r="B83" s="25"/>
      <c r="L83" s="25"/>
    </row>
    <row r="84" spans="2:12" s="1" customFormat="1" ht="12" hidden="1" customHeight="1" x14ac:dyDescent="0.2">
      <c r="B84" s="25"/>
      <c r="C84" s="22" t="s">
        <v>13</v>
      </c>
      <c r="L84" s="25"/>
    </row>
    <row r="85" spans="2:12" s="1" customFormat="1" ht="16.5" hidden="1" customHeight="1" x14ac:dyDescent="0.2">
      <c r="B85" s="25"/>
      <c r="E85" s="210" t="str">
        <f>E7</f>
        <v>Bratislava III. OR PZ rekonštrukcia objektu_AKTUALNY</v>
      </c>
      <c r="F85" s="211"/>
      <c r="G85" s="211"/>
      <c r="H85" s="211"/>
      <c r="L85" s="25"/>
    </row>
    <row r="86" spans="2:12" ht="12" hidden="1" customHeight="1" x14ac:dyDescent="0.2">
      <c r="B86" s="16"/>
      <c r="C86" s="22" t="s">
        <v>130</v>
      </c>
      <c r="L86" s="16"/>
    </row>
    <row r="87" spans="2:12" ht="23.25" hidden="1" customHeight="1" x14ac:dyDescent="0.2">
      <c r="B87" s="16"/>
      <c r="E87" s="210" t="s">
        <v>131</v>
      </c>
      <c r="F87" s="184"/>
      <c r="G87" s="184"/>
      <c r="H87" s="184"/>
      <c r="L87" s="16"/>
    </row>
    <row r="88" spans="2:12" ht="12" hidden="1" customHeight="1" x14ac:dyDescent="0.2">
      <c r="B88" s="16"/>
      <c r="C88" s="22" t="s">
        <v>132</v>
      </c>
      <c r="L88" s="16"/>
    </row>
    <row r="89" spans="2:12" s="1" customFormat="1" ht="16.5" hidden="1" customHeight="1" x14ac:dyDescent="0.2">
      <c r="B89" s="25"/>
      <c r="E89" s="195" t="s">
        <v>726</v>
      </c>
      <c r="F89" s="209"/>
      <c r="G89" s="209"/>
      <c r="H89" s="209"/>
      <c r="L89" s="25"/>
    </row>
    <row r="90" spans="2:12" s="1" customFormat="1" ht="12" hidden="1" customHeight="1" x14ac:dyDescent="0.2">
      <c r="B90" s="25"/>
      <c r="C90" s="22" t="s">
        <v>727</v>
      </c>
      <c r="L90" s="25"/>
    </row>
    <row r="91" spans="2:12" s="1" customFormat="1" ht="16.5" hidden="1" customHeight="1" x14ac:dyDescent="0.2">
      <c r="B91" s="25"/>
      <c r="E91" s="196" t="str">
        <f>E13</f>
        <v xml:space="preserve">SO 01.1 d-B - SO 01.1 d) -BÚRACIE PRÁCE </v>
      </c>
      <c r="F91" s="209"/>
      <c r="G91" s="209"/>
      <c r="H91" s="209"/>
      <c r="L91" s="25"/>
    </row>
    <row r="92" spans="2:12" s="1" customFormat="1" ht="6.95" hidden="1" customHeight="1" x14ac:dyDescent="0.2">
      <c r="B92" s="25"/>
      <c r="L92" s="25"/>
    </row>
    <row r="93" spans="2:12" s="1" customFormat="1" ht="12" hidden="1" customHeight="1" x14ac:dyDescent="0.2">
      <c r="B93" s="25"/>
      <c r="C93" s="22" t="s">
        <v>17</v>
      </c>
      <c r="F93" s="20" t="str">
        <f>F16</f>
        <v xml:space="preserve"> </v>
      </c>
      <c r="I93" s="22" t="s">
        <v>19</v>
      </c>
      <c r="J93" s="48">
        <f>IF(J16="","",J16)</f>
        <v>45267</v>
      </c>
      <c r="L93" s="25"/>
    </row>
    <row r="94" spans="2:12" s="1" customFormat="1" ht="6.95" hidden="1" customHeight="1" x14ac:dyDescent="0.2">
      <c r="B94" s="25"/>
      <c r="L94" s="25"/>
    </row>
    <row r="95" spans="2:12" s="1" customFormat="1" ht="15.2" hidden="1" customHeight="1" x14ac:dyDescent="0.2">
      <c r="B95" s="25"/>
      <c r="C95" s="22" t="s">
        <v>20</v>
      </c>
      <c r="F95" s="20" t="str">
        <f>E19</f>
        <v xml:space="preserve"> </v>
      </c>
      <c r="I95" s="22" t="s">
        <v>24</v>
      </c>
      <c r="J95" s="23" t="str">
        <f>E25</f>
        <v xml:space="preserve"> </v>
      </c>
      <c r="L95" s="25"/>
    </row>
    <row r="96" spans="2:12" s="1" customFormat="1" ht="15.2" hidden="1" customHeight="1" x14ac:dyDescent="0.2">
      <c r="B96" s="25"/>
      <c r="C96" s="22" t="s">
        <v>23</v>
      </c>
      <c r="F96" s="20" t="str">
        <f>IF(E22="","",E22)</f>
        <v xml:space="preserve"> </v>
      </c>
      <c r="I96" s="22" t="s">
        <v>26</v>
      </c>
      <c r="J96" s="23" t="str">
        <f>E28</f>
        <v xml:space="preserve"> </v>
      </c>
      <c r="L96" s="25"/>
    </row>
    <row r="97" spans="2:47" s="1" customFormat="1" ht="10.35" hidden="1" customHeight="1" x14ac:dyDescent="0.2">
      <c r="B97" s="25"/>
      <c r="L97" s="25"/>
    </row>
    <row r="98" spans="2:47" s="1" customFormat="1" ht="29.25" hidden="1" customHeight="1" x14ac:dyDescent="0.2">
      <c r="B98" s="25"/>
      <c r="C98" s="104" t="s">
        <v>135</v>
      </c>
      <c r="D98" s="96"/>
      <c r="E98" s="96"/>
      <c r="F98" s="96"/>
      <c r="G98" s="96"/>
      <c r="H98" s="96"/>
      <c r="I98" s="96"/>
      <c r="J98" s="105" t="s">
        <v>136</v>
      </c>
      <c r="K98" s="96"/>
      <c r="L98" s="25"/>
    </row>
    <row r="99" spans="2:47" s="1" customFormat="1" ht="10.35" hidden="1" customHeight="1" x14ac:dyDescent="0.2">
      <c r="B99" s="25"/>
      <c r="L99" s="25"/>
    </row>
    <row r="100" spans="2:47" s="1" customFormat="1" ht="22.7" hidden="1" customHeight="1" x14ac:dyDescent="0.2">
      <c r="B100" s="25"/>
      <c r="C100" s="106" t="s">
        <v>137</v>
      </c>
      <c r="J100" s="62">
        <f>J136</f>
        <v>0</v>
      </c>
      <c r="L100" s="25"/>
      <c r="AU100" s="13" t="s">
        <v>138</v>
      </c>
    </row>
    <row r="101" spans="2:47" s="8" customFormat="1" ht="24.95" hidden="1" customHeight="1" x14ac:dyDescent="0.2">
      <c r="B101" s="107"/>
      <c r="D101" s="108" t="s">
        <v>139</v>
      </c>
      <c r="E101" s="109"/>
      <c r="F101" s="109"/>
      <c r="G101" s="109"/>
      <c r="H101" s="109"/>
      <c r="I101" s="109"/>
      <c r="J101" s="110">
        <f>J137</f>
        <v>0</v>
      </c>
      <c r="L101" s="107"/>
    </row>
    <row r="102" spans="2:47" s="9" customFormat="1" ht="20.100000000000001" hidden="1" customHeight="1" x14ac:dyDescent="0.2">
      <c r="B102" s="111"/>
      <c r="D102" s="112" t="s">
        <v>729</v>
      </c>
      <c r="E102" s="113"/>
      <c r="F102" s="113"/>
      <c r="G102" s="113"/>
      <c r="H102" s="113"/>
      <c r="I102" s="113"/>
      <c r="J102" s="114">
        <f>J138</f>
        <v>0</v>
      </c>
      <c r="L102" s="111"/>
    </row>
    <row r="103" spans="2:47" s="9" customFormat="1" ht="20.100000000000001" hidden="1" customHeight="1" x14ac:dyDescent="0.2">
      <c r="B103" s="111"/>
      <c r="D103" s="112" t="s">
        <v>730</v>
      </c>
      <c r="E103" s="113"/>
      <c r="F103" s="113"/>
      <c r="G103" s="113"/>
      <c r="H103" s="113"/>
      <c r="I103" s="113"/>
      <c r="J103" s="114">
        <f>J162</f>
        <v>0</v>
      </c>
      <c r="L103" s="111"/>
    </row>
    <row r="104" spans="2:47" s="9" customFormat="1" ht="20.100000000000001" hidden="1" customHeight="1" x14ac:dyDescent="0.2">
      <c r="B104" s="111"/>
      <c r="D104" s="112" t="s">
        <v>142</v>
      </c>
      <c r="E104" s="113"/>
      <c r="F104" s="113"/>
      <c r="G104" s="113"/>
      <c r="H104" s="113"/>
      <c r="I104" s="113"/>
      <c r="J104" s="114">
        <f>J165</f>
        <v>0</v>
      </c>
      <c r="L104" s="111"/>
    </row>
    <row r="105" spans="2:47" s="9" customFormat="1" ht="20.100000000000001" hidden="1" customHeight="1" x14ac:dyDescent="0.2">
      <c r="B105" s="111"/>
      <c r="D105" s="112" t="s">
        <v>143</v>
      </c>
      <c r="E105" s="113"/>
      <c r="F105" s="113"/>
      <c r="G105" s="113"/>
      <c r="H105" s="113"/>
      <c r="I105" s="113"/>
      <c r="J105" s="114">
        <f>J199</f>
        <v>0</v>
      </c>
      <c r="L105" s="111"/>
    </row>
    <row r="106" spans="2:47" s="8" customFormat="1" ht="24.95" hidden="1" customHeight="1" x14ac:dyDescent="0.2">
      <c r="B106" s="107"/>
      <c r="D106" s="108" t="s">
        <v>731</v>
      </c>
      <c r="E106" s="109"/>
      <c r="F106" s="109"/>
      <c r="G106" s="109"/>
      <c r="H106" s="109"/>
      <c r="I106" s="109"/>
      <c r="J106" s="110">
        <f>J202</f>
        <v>0</v>
      </c>
      <c r="L106" s="107"/>
    </row>
    <row r="107" spans="2:47" s="8" customFormat="1" ht="24.95" hidden="1" customHeight="1" x14ac:dyDescent="0.2">
      <c r="B107" s="107"/>
      <c r="D107" s="108" t="s">
        <v>144</v>
      </c>
      <c r="E107" s="109"/>
      <c r="F107" s="109"/>
      <c r="G107" s="109"/>
      <c r="H107" s="109"/>
      <c r="I107" s="109"/>
      <c r="J107" s="110">
        <f>J210</f>
        <v>0</v>
      </c>
      <c r="L107" s="107"/>
    </row>
    <row r="108" spans="2:47" s="9" customFormat="1" ht="20.100000000000001" hidden="1" customHeight="1" x14ac:dyDescent="0.2">
      <c r="B108" s="111"/>
      <c r="D108" s="112" t="s">
        <v>361</v>
      </c>
      <c r="E108" s="113"/>
      <c r="F108" s="113"/>
      <c r="G108" s="113"/>
      <c r="H108" s="113"/>
      <c r="I108" s="113"/>
      <c r="J108" s="114">
        <f>J211</f>
        <v>0</v>
      </c>
      <c r="L108" s="111"/>
    </row>
    <row r="109" spans="2:47" s="9" customFormat="1" ht="20.100000000000001" hidden="1" customHeight="1" x14ac:dyDescent="0.2">
      <c r="B109" s="111"/>
      <c r="D109" s="112" t="s">
        <v>146</v>
      </c>
      <c r="E109" s="113"/>
      <c r="F109" s="113"/>
      <c r="G109" s="113"/>
      <c r="H109" s="113"/>
      <c r="I109" s="113"/>
      <c r="J109" s="114">
        <f>J215</f>
        <v>0</v>
      </c>
      <c r="L109" s="111"/>
    </row>
    <row r="110" spans="2:47" s="9" customFormat="1" ht="20.100000000000001" hidden="1" customHeight="1" x14ac:dyDescent="0.2">
      <c r="B110" s="111"/>
      <c r="D110" s="112" t="s">
        <v>453</v>
      </c>
      <c r="E110" s="113"/>
      <c r="F110" s="113"/>
      <c r="G110" s="113"/>
      <c r="H110" s="113"/>
      <c r="I110" s="113"/>
      <c r="J110" s="114">
        <f>J218</f>
        <v>0</v>
      </c>
      <c r="L110" s="111"/>
    </row>
    <row r="111" spans="2:47" s="9" customFormat="1" ht="20.100000000000001" hidden="1" customHeight="1" x14ac:dyDescent="0.2">
      <c r="B111" s="111"/>
      <c r="D111" s="112" t="s">
        <v>454</v>
      </c>
      <c r="E111" s="113"/>
      <c r="F111" s="113"/>
      <c r="G111" s="113"/>
      <c r="H111" s="113"/>
      <c r="I111" s="113"/>
      <c r="J111" s="114">
        <f>J234</f>
        <v>0</v>
      </c>
      <c r="L111" s="111"/>
    </row>
    <row r="112" spans="2:47" s="8" customFormat="1" ht="24.95" hidden="1" customHeight="1" x14ac:dyDescent="0.2">
      <c r="B112" s="107"/>
      <c r="D112" s="108" t="s">
        <v>732</v>
      </c>
      <c r="E112" s="109"/>
      <c r="F112" s="109"/>
      <c r="G112" s="109"/>
      <c r="H112" s="109"/>
      <c r="I112" s="109"/>
      <c r="J112" s="110">
        <f>J237</f>
        <v>0</v>
      </c>
      <c r="L112" s="107"/>
    </row>
    <row r="113" spans="2:12" s="1" customFormat="1" ht="21.75" hidden="1" customHeight="1" x14ac:dyDescent="0.2">
      <c r="B113" s="25"/>
      <c r="L113" s="25"/>
    </row>
    <row r="114" spans="2:12" s="1" customFormat="1" ht="6.95" hidden="1" customHeight="1" x14ac:dyDescent="0.2"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25"/>
    </row>
    <row r="115" spans="2:12" hidden="1" x14ac:dyDescent="0.2"/>
    <row r="116" spans="2:12" hidden="1" x14ac:dyDescent="0.2"/>
    <row r="117" spans="2:12" hidden="1" x14ac:dyDescent="0.2"/>
    <row r="118" spans="2:12" s="1" customFormat="1" ht="6.95" customHeight="1" x14ac:dyDescent="0.2">
      <c r="B118" s="42"/>
      <c r="C118" s="43"/>
      <c r="D118" s="43"/>
      <c r="E118" s="43"/>
      <c r="F118" s="43"/>
      <c r="G118" s="43"/>
      <c r="H118" s="43"/>
      <c r="I118" s="43"/>
      <c r="J118" s="43"/>
      <c r="K118" s="43"/>
      <c r="L118" s="25"/>
    </row>
    <row r="119" spans="2:12" s="1" customFormat="1" ht="24.95" customHeight="1" x14ac:dyDescent="0.2">
      <c r="B119" s="25"/>
      <c r="C119" s="17" t="s">
        <v>148</v>
      </c>
      <c r="L119" s="25"/>
    </row>
    <row r="120" spans="2:12" s="1" customFormat="1" ht="6.95" customHeight="1" x14ac:dyDescent="0.2">
      <c r="B120" s="25"/>
      <c r="L120" s="25"/>
    </row>
    <row r="121" spans="2:12" s="1" customFormat="1" ht="12" customHeight="1" x14ac:dyDescent="0.2">
      <c r="B121" s="25"/>
      <c r="C121" s="22" t="s">
        <v>13</v>
      </c>
      <c r="L121" s="25"/>
    </row>
    <row r="122" spans="2:12" s="1" customFormat="1" ht="16.5" customHeight="1" x14ac:dyDescent="0.2">
      <c r="B122" s="25"/>
      <c r="E122" s="210" t="str">
        <f>E7</f>
        <v>Bratislava III. OR PZ rekonštrukcia objektu_AKTUALNY</v>
      </c>
      <c r="F122" s="211"/>
      <c r="G122" s="211"/>
      <c r="H122" s="211"/>
      <c r="L122" s="25"/>
    </row>
    <row r="123" spans="2:12" ht="12" customHeight="1" x14ac:dyDescent="0.2">
      <c r="B123" s="16"/>
      <c r="C123" s="22" t="s">
        <v>130</v>
      </c>
      <c r="L123" s="16"/>
    </row>
    <row r="124" spans="2:12" ht="23.25" customHeight="1" x14ac:dyDescent="0.2">
      <c r="B124" s="16"/>
      <c r="E124" s="210" t="s">
        <v>131</v>
      </c>
      <c r="F124" s="184"/>
      <c r="G124" s="184"/>
      <c r="H124" s="184"/>
      <c r="L124" s="16"/>
    </row>
    <row r="125" spans="2:12" ht="12" customHeight="1" x14ac:dyDescent="0.2">
      <c r="B125" s="16"/>
      <c r="C125" s="22" t="s">
        <v>132</v>
      </c>
      <c r="L125" s="16"/>
    </row>
    <row r="126" spans="2:12" s="1" customFormat="1" ht="16.5" customHeight="1" x14ac:dyDescent="0.2">
      <c r="B126" s="25"/>
      <c r="E126" s="195" t="s">
        <v>726</v>
      </c>
      <c r="F126" s="209"/>
      <c r="G126" s="209"/>
      <c r="H126" s="209"/>
      <c r="L126" s="25"/>
    </row>
    <row r="127" spans="2:12" s="1" customFormat="1" ht="12" customHeight="1" x14ac:dyDescent="0.2">
      <c r="B127" s="25"/>
      <c r="C127" s="22" t="s">
        <v>727</v>
      </c>
      <c r="L127" s="25"/>
    </row>
    <row r="128" spans="2:12" s="1" customFormat="1" ht="16.5" customHeight="1" x14ac:dyDescent="0.2">
      <c r="B128" s="25"/>
      <c r="E128" s="196" t="str">
        <f>E13</f>
        <v xml:space="preserve">SO 01.1 d-B - SO 01.1 d) -BÚRACIE PRÁCE </v>
      </c>
      <c r="F128" s="209"/>
      <c r="G128" s="209"/>
      <c r="H128" s="209"/>
      <c r="L128" s="25"/>
    </row>
    <row r="129" spans="2:65" s="1" customFormat="1" ht="6.95" customHeight="1" x14ac:dyDescent="0.2">
      <c r="B129" s="25"/>
      <c r="L129" s="25"/>
    </row>
    <row r="130" spans="2:65" s="1" customFormat="1" ht="12" customHeight="1" x14ac:dyDescent="0.2">
      <c r="B130" s="25"/>
      <c r="C130" s="22" t="s">
        <v>17</v>
      </c>
      <c r="F130" s="20" t="str">
        <f>F16</f>
        <v xml:space="preserve"> </v>
      </c>
      <c r="I130" s="22" t="s">
        <v>19</v>
      </c>
      <c r="J130" s="48">
        <f>IF(J16="","",J16)</f>
        <v>45267</v>
      </c>
      <c r="L130" s="25"/>
    </row>
    <row r="131" spans="2:65" s="1" customFormat="1" ht="6.95" customHeight="1" x14ac:dyDescent="0.2">
      <c r="B131" s="25"/>
      <c r="L131" s="25"/>
    </row>
    <row r="132" spans="2:65" s="1" customFormat="1" ht="15.2" customHeight="1" x14ac:dyDescent="0.2">
      <c r="B132" s="25"/>
      <c r="C132" s="22" t="s">
        <v>20</v>
      </c>
      <c r="F132" s="20" t="str">
        <f>E19</f>
        <v xml:space="preserve"> </v>
      </c>
      <c r="I132" s="22" t="s">
        <v>24</v>
      </c>
      <c r="J132" s="23" t="str">
        <f>E25</f>
        <v xml:space="preserve"> </v>
      </c>
      <c r="L132" s="25"/>
    </row>
    <row r="133" spans="2:65" s="1" customFormat="1" ht="15.2" customHeight="1" x14ac:dyDescent="0.2">
      <c r="B133" s="25"/>
      <c r="C133" s="22" t="s">
        <v>23</v>
      </c>
      <c r="F133" s="20" t="str">
        <f>IF(E22="","",E22)</f>
        <v xml:space="preserve"> </v>
      </c>
      <c r="I133" s="22" t="s">
        <v>26</v>
      </c>
      <c r="J133" s="23" t="str">
        <f>E28</f>
        <v xml:space="preserve"> </v>
      </c>
      <c r="L133" s="25"/>
    </row>
    <row r="134" spans="2:65" s="1" customFormat="1" ht="10.35" customHeight="1" x14ac:dyDescent="0.2">
      <c r="B134" s="25"/>
      <c r="L134" s="25"/>
    </row>
    <row r="135" spans="2:65" s="10" customFormat="1" ht="29.25" customHeight="1" x14ac:dyDescent="0.2">
      <c r="B135" s="115"/>
      <c r="C135" s="116" t="s">
        <v>149</v>
      </c>
      <c r="D135" s="117" t="s">
        <v>53</v>
      </c>
      <c r="E135" s="117" t="s">
        <v>49</v>
      </c>
      <c r="F135" s="117" t="s">
        <v>50</v>
      </c>
      <c r="G135" s="117" t="s">
        <v>150</v>
      </c>
      <c r="H135" s="117" t="s">
        <v>151</v>
      </c>
      <c r="I135" s="117" t="s">
        <v>152</v>
      </c>
      <c r="J135" s="118" t="s">
        <v>136</v>
      </c>
      <c r="K135" s="119" t="s">
        <v>153</v>
      </c>
      <c r="L135" s="115"/>
      <c r="M135" s="55" t="s">
        <v>1</v>
      </c>
      <c r="N135" s="56" t="s">
        <v>32</v>
      </c>
      <c r="O135" s="56" t="s">
        <v>154</v>
      </c>
      <c r="P135" s="56" t="s">
        <v>155</v>
      </c>
      <c r="Q135" s="56" t="s">
        <v>156</v>
      </c>
      <c r="R135" s="56" t="s">
        <v>157</v>
      </c>
      <c r="S135" s="56" t="s">
        <v>158</v>
      </c>
      <c r="T135" s="57" t="s">
        <v>159</v>
      </c>
    </row>
    <row r="136" spans="2:65" s="1" customFormat="1" ht="22.7" customHeight="1" x14ac:dyDescent="0.25">
      <c r="B136" s="25"/>
      <c r="C136" s="60" t="s">
        <v>137</v>
      </c>
      <c r="J136" s="120"/>
      <c r="L136" s="25"/>
      <c r="M136" s="58"/>
      <c r="N136" s="49"/>
      <c r="O136" s="49"/>
      <c r="P136" s="121">
        <f>P137+P202+P210+P237</f>
        <v>0</v>
      </c>
      <c r="Q136" s="49"/>
      <c r="R136" s="121">
        <f>R137+R202+R210+R237</f>
        <v>0</v>
      </c>
      <c r="S136" s="49"/>
      <c r="T136" s="122">
        <f>T137+T202+T210+T237</f>
        <v>0</v>
      </c>
      <c r="AT136" s="13" t="s">
        <v>67</v>
      </c>
      <c r="AU136" s="13" t="s">
        <v>138</v>
      </c>
      <c r="BK136" s="123">
        <f>BK137+BK202+BK210+BK237</f>
        <v>0</v>
      </c>
    </row>
    <row r="137" spans="2:65" s="11" customFormat="1" ht="26.1" customHeight="1" x14ac:dyDescent="0.2">
      <c r="B137" s="124"/>
      <c r="D137" s="125" t="s">
        <v>67</v>
      </c>
      <c r="E137" s="126" t="s">
        <v>160</v>
      </c>
      <c r="F137" s="126" t="s">
        <v>161</v>
      </c>
      <c r="J137" s="127"/>
      <c r="L137" s="124"/>
      <c r="M137" s="128"/>
      <c r="P137" s="129">
        <f>P138+P162+P165+P199</f>
        <v>0</v>
      </c>
      <c r="R137" s="129">
        <f>R138+R162+R165+R199</f>
        <v>0</v>
      </c>
      <c r="T137" s="130">
        <f>T138+T162+T165+T199</f>
        <v>0</v>
      </c>
      <c r="AR137" s="125" t="s">
        <v>75</v>
      </c>
      <c r="AT137" s="131" t="s">
        <v>67</v>
      </c>
      <c r="AU137" s="131" t="s">
        <v>68</v>
      </c>
      <c r="AY137" s="125" t="s">
        <v>162</v>
      </c>
      <c r="BK137" s="132">
        <f>BK138+BK162+BK165+BK199</f>
        <v>0</v>
      </c>
    </row>
    <row r="138" spans="2:65" s="11" customFormat="1" ht="22.7" customHeight="1" x14ac:dyDescent="0.2">
      <c r="B138" s="124"/>
      <c r="D138" s="125" t="s">
        <v>67</v>
      </c>
      <c r="E138" s="133" t="s">
        <v>75</v>
      </c>
      <c r="F138" s="133" t="s">
        <v>733</v>
      </c>
      <c r="J138" s="134"/>
      <c r="L138" s="124"/>
      <c r="M138" s="128"/>
      <c r="P138" s="129">
        <f>SUM(P139:P161)</f>
        <v>0</v>
      </c>
      <c r="R138" s="129">
        <f>SUM(R139:R161)</f>
        <v>0</v>
      </c>
      <c r="T138" s="130">
        <f>SUM(T139:T161)</f>
        <v>0</v>
      </c>
      <c r="AR138" s="125" t="s">
        <v>75</v>
      </c>
      <c r="AT138" s="131" t="s">
        <v>67</v>
      </c>
      <c r="AU138" s="131" t="s">
        <v>75</v>
      </c>
      <c r="AY138" s="125" t="s">
        <v>162</v>
      </c>
      <c r="BK138" s="132">
        <f>SUM(BK139:BK161)</f>
        <v>0</v>
      </c>
    </row>
    <row r="139" spans="2:65" s="1" customFormat="1" ht="24.2" customHeight="1" x14ac:dyDescent="0.2">
      <c r="B139" s="135"/>
      <c r="C139" s="136" t="s">
        <v>75</v>
      </c>
      <c r="D139" s="136" t="s">
        <v>164</v>
      </c>
      <c r="E139" s="137" t="s">
        <v>734</v>
      </c>
      <c r="F139" s="138" t="s">
        <v>735</v>
      </c>
      <c r="G139" s="139" t="s">
        <v>167</v>
      </c>
      <c r="H139" s="140">
        <v>14.75</v>
      </c>
      <c r="I139" s="141"/>
      <c r="J139" s="141"/>
      <c r="K139" s="142"/>
      <c r="L139" s="25"/>
      <c r="M139" s="143" t="s">
        <v>1</v>
      </c>
      <c r="N139" s="144" t="s">
        <v>34</v>
      </c>
      <c r="O139" s="145">
        <v>0</v>
      </c>
      <c r="P139" s="145">
        <f t="shared" ref="P139:P161" si="0">O139*H139</f>
        <v>0</v>
      </c>
      <c r="Q139" s="145">
        <v>0</v>
      </c>
      <c r="R139" s="145">
        <f t="shared" ref="R139:R161" si="1">Q139*H139</f>
        <v>0</v>
      </c>
      <c r="S139" s="145">
        <v>0</v>
      </c>
      <c r="T139" s="146">
        <f t="shared" ref="T139:T161" si="2">S139*H139</f>
        <v>0</v>
      </c>
      <c r="AR139" s="147" t="s">
        <v>168</v>
      </c>
      <c r="AT139" s="147" t="s">
        <v>164</v>
      </c>
      <c r="AU139" s="147" t="s">
        <v>81</v>
      </c>
      <c r="AY139" s="13" t="s">
        <v>162</v>
      </c>
      <c r="BE139" s="148">
        <f t="shared" ref="BE139:BE161" si="3">IF(N139="základná",J139,0)</f>
        <v>0</v>
      </c>
      <c r="BF139" s="148">
        <f t="shared" ref="BF139:BF161" si="4">IF(N139="znížená",J139,0)</f>
        <v>0</v>
      </c>
      <c r="BG139" s="148">
        <f t="shared" ref="BG139:BG161" si="5">IF(N139="zákl. prenesená",J139,0)</f>
        <v>0</v>
      </c>
      <c r="BH139" s="148">
        <f t="shared" ref="BH139:BH161" si="6">IF(N139="zníž. prenesená",J139,0)</f>
        <v>0</v>
      </c>
      <c r="BI139" s="148">
        <f t="shared" ref="BI139:BI161" si="7">IF(N139="nulová",J139,0)</f>
        <v>0</v>
      </c>
      <c r="BJ139" s="13" t="s">
        <v>81</v>
      </c>
      <c r="BK139" s="148">
        <f t="shared" ref="BK139:BK161" si="8">ROUND(I139*H139,2)</f>
        <v>0</v>
      </c>
      <c r="BL139" s="13" t="s">
        <v>168</v>
      </c>
      <c r="BM139" s="147" t="s">
        <v>81</v>
      </c>
    </row>
    <row r="140" spans="2:65" s="1" customFormat="1" ht="37.700000000000003" customHeight="1" x14ac:dyDescent="0.2">
      <c r="B140" s="135"/>
      <c r="C140" s="136" t="s">
        <v>81</v>
      </c>
      <c r="D140" s="136" t="s">
        <v>164</v>
      </c>
      <c r="E140" s="137" t="s">
        <v>736</v>
      </c>
      <c r="F140" s="138" t="s">
        <v>737</v>
      </c>
      <c r="G140" s="139" t="s">
        <v>167</v>
      </c>
      <c r="H140" s="140">
        <v>39.15</v>
      </c>
      <c r="I140" s="141"/>
      <c r="J140" s="141"/>
      <c r="K140" s="142"/>
      <c r="L140" s="25"/>
      <c r="M140" s="143" t="s">
        <v>1</v>
      </c>
      <c r="N140" s="144" t="s">
        <v>34</v>
      </c>
      <c r="O140" s="145">
        <v>0</v>
      </c>
      <c r="P140" s="145">
        <f t="shared" si="0"/>
        <v>0</v>
      </c>
      <c r="Q140" s="145">
        <v>0</v>
      </c>
      <c r="R140" s="145">
        <f t="shared" si="1"/>
        <v>0</v>
      </c>
      <c r="S140" s="145">
        <v>0</v>
      </c>
      <c r="T140" s="146">
        <f t="shared" si="2"/>
        <v>0</v>
      </c>
      <c r="AR140" s="147" t="s">
        <v>168</v>
      </c>
      <c r="AT140" s="147" t="s">
        <v>164</v>
      </c>
      <c r="AU140" s="147" t="s">
        <v>81</v>
      </c>
      <c r="AY140" s="13" t="s">
        <v>162</v>
      </c>
      <c r="BE140" s="148">
        <f t="shared" si="3"/>
        <v>0</v>
      </c>
      <c r="BF140" s="148">
        <f t="shared" si="4"/>
        <v>0</v>
      </c>
      <c r="BG140" s="148">
        <f t="shared" si="5"/>
        <v>0</v>
      </c>
      <c r="BH140" s="148">
        <f t="shared" si="6"/>
        <v>0</v>
      </c>
      <c r="BI140" s="148">
        <f t="shared" si="7"/>
        <v>0</v>
      </c>
      <c r="BJ140" s="13" t="s">
        <v>81</v>
      </c>
      <c r="BK140" s="148">
        <f t="shared" si="8"/>
        <v>0</v>
      </c>
      <c r="BL140" s="13" t="s">
        <v>168</v>
      </c>
      <c r="BM140" s="147" t="s">
        <v>168</v>
      </c>
    </row>
    <row r="141" spans="2:65" s="1" customFormat="1" ht="33" customHeight="1" x14ac:dyDescent="0.2">
      <c r="B141" s="135"/>
      <c r="C141" s="136" t="s">
        <v>94</v>
      </c>
      <c r="D141" s="136" t="s">
        <v>164</v>
      </c>
      <c r="E141" s="137" t="s">
        <v>738</v>
      </c>
      <c r="F141" s="138" t="s">
        <v>739</v>
      </c>
      <c r="G141" s="139" t="s">
        <v>167</v>
      </c>
      <c r="H141" s="140">
        <v>978.62</v>
      </c>
      <c r="I141" s="141"/>
      <c r="J141" s="141"/>
      <c r="K141" s="142"/>
      <c r="L141" s="25"/>
      <c r="M141" s="143" t="s">
        <v>1</v>
      </c>
      <c r="N141" s="144" t="s">
        <v>34</v>
      </c>
      <c r="O141" s="145">
        <v>0</v>
      </c>
      <c r="P141" s="145">
        <f t="shared" si="0"/>
        <v>0</v>
      </c>
      <c r="Q141" s="145">
        <v>0</v>
      </c>
      <c r="R141" s="145">
        <f t="shared" si="1"/>
        <v>0</v>
      </c>
      <c r="S141" s="145">
        <v>0</v>
      </c>
      <c r="T141" s="146">
        <f t="shared" si="2"/>
        <v>0</v>
      </c>
      <c r="AR141" s="147" t="s">
        <v>168</v>
      </c>
      <c r="AT141" s="147" t="s">
        <v>164</v>
      </c>
      <c r="AU141" s="147" t="s">
        <v>81</v>
      </c>
      <c r="AY141" s="13" t="s">
        <v>162</v>
      </c>
      <c r="BE141" s="148">
        <f t="shared" si="3"/>
        <v>0</v>
      </c>
      <c r="BF141" s="148">
        <f t="shared" si="4"/>
        <v>0</v>
      </c>
      <c r="BG141" s="148">
        <f t="shared" si="5"/>
        <v>0</v>
      </c>
      <c r="BH141" s="148">
        <f t="shared" si="6"/>
        <v>0</v>
      </c>
      <c r="BI141" s="148">
        <f t="shared" si="7"/>
        <v>0</v>
      </c>
      <c r="BJ141" s="13" t="s">
        <v>81</v>
      </c>
      <c r="BK141" s="148">
        <f t="shared" si="8"/>
        <v>0</v>
      </c>
      <c r="BL141" s="13" t="s">
        <v>168</v>
      </c>
      <c r="BM141" s="147" t="s">
        <v>169</v>
      </c>
    </row>
    <row r="142" spans="2:65" s="1" customFormat="1" ht="24.2" customHeight="1" x14ac:dyDescent="0.2">
      <c r="B142" s="135"/>
      <c r="C142" s="136" t="s">
        <v>168</v>
      </c>
      <c r="D142" s="136" t="s">
        <v>164</v>
      </c>
      <c r="E142" s="137" t="s">
        <v>740</v>
      </c>
      <c r="F142" s="138" t="s">
        <v>741</v>
      </c>
      <c r="G142" s="139" t="s">
        <v>167</v>
      </c>
      <c r="H142" s="140">
        <v>833.12</v>
      </c>
      <c r="I142" s="141"/>
      <c r="J142" s="141"/>
      <c r="K142" s="142"/>
      <c r="L142" s="25"/>
      <c r="M142" s="143" t="s">
        <v>1</v>
      </c>
      <c r="N142" s="144" t="s">
        <v>34</v>
      </c>
      <c r="O142" s="145">
        <v>0</v>
      </c>
      <c r="P142" s="145">
        <f t="shared" si="0"/>
        <v>0</v>
      </c>
      <c r="Q142" s="145">
        <v>0</v>
      </c>
      <c r="R142" s="145">
        <f t="shared" si="1"/>
        <v>0</v>
      </c>
      <c r="S142" s="145">
        <v>0</v>
      </c>
      <c r="T142" s="146">
        <f t="shared" si="2"/>
        <v>0</v>
      </c>
      <c r="AR142" s="147" t="s">
        <v>168</v>
      </c>
      <c r="AT142" s="147" t="s">
        <v>164</v>
      </c>
      <c r="AU142" s="147" t="s">
        <v>81</v>
      </c>
      <c r="AY142" s="13" t="s">
        <v>162</v>
      </c>
      <c r="BE142" s="148">
        <f t="shared" si="3"/>
        <v>0</v>
      </c>
      <c r="BF142" s="148">
        <f t="shared" si="4"/>
        <v>0</v>
      </c>
      <c r="BG142" s="148">
        <f t="shared" si="5"/>
        <v>0</v>
      </c>
      <c r="BH142" s="148">
        <f t="shared" si="6"/>
        <v>0</v>
      </c>
      <c r="BI142" s="148">
        <f t="shared" si="7"/>
        <v>0</v>
      </c>
      <c r="BJ142" s="13" t="s">
        <v>81</v>
      </c>
      <c r="BK142" s="148">
        <f t="shared" si="8"/>
        <v>0</v>
      </c>
      <c r="BL142" s="13" t="s">
        <v>168</v>
      </c>
      <c r="BM142" s="147" t="s">
        <v>177</v>
      </c>
    </row>
    <row r="143" spans="2:65" s="1" customFormat="1" ht="37.700000000000003" customHeight="1" x14ac:dyDescent="0.2">
      <c r="B143" s="135"/>
      <c r="C143" s="136" t="s">
        <v>178</v>
      </c>
      <c r="D143" s="136" t="s">
        <v>164</v>
      </c>
      <c r="E143" s="137" t="s">
        <v>742</v>
      </c>
      <c r="F143" s="138" t="s">
        <v>743</v>
      </c>
      <c r="G143" s="139" t="s">
        <v>167</v>
      </c>
      <c r="H143" s="140">
        <v>833.12</v>
      </c>
      <c r="I143" s="141"/>
      <c r="J143" s="141"/>
      <c r="K143" s="142"/>
      <c r="L143" s="25"/>
      <c r="M143" s="143" t="s">
        <v>1</v>
      </c>
      <c r="N143" s="144" t="s">
        <v>34</v>
      </c>
      <c r="O143" s="145">
        <v>0</v>
      </c>
      <c r="P143" s="145">
        <f t="shared" si="0"/>
        <v>0</v>
      </c>
      <c r="Q143" s="145">
        <v>0</v>
      </c>
      <c r="R143" s="145">
        <f t="shared" si="1"/>
        <v>0</v>
      </c>
      <c r="S143" s="145">
        <v>0</v>
      </c>
      <c r="T143" s="146">
        <f t="shared" si="2"/>
        <v>0</v>
      </c>
      <c r="AR143" s="147" t="s">
        <v>168</v>
      </c>
      <c r="AT143" s="147" t="s">
        <v>164</v>
      </c>
      <c r="AU143" s="147" t="s">
        <v>81</v>
      </c>
      <c r="AY143" s="13" t="s">
        <v>162</v>
      </c>
      <c r="BE143" s="148">
        <f t="shared" si="3"/>
        <v>0</v>
      </c>
      <c r="BF143" s="148">
        <f t="shared" si="4"/>
        <v>0</v>
      </c>
      <c r="BG143" s="148">
        <f t="shared" si="5"/>
        <v>0</v>
      </c>
      <c r="BH143" s="148">
        <f t="shared" si="6"/>
        <v>0</v>
      </c>
      <c r="BI143" s="148">
        <f t="shared" si="7"/>
        <v>0</v>
      </c>
      <c r="BJ143" s="13" t="s">
        <v>81</v>
      </c>
      <c r="BK143" s="148">
        <f t="shared" si="8"/>
        <v>0</v>
      </c>
      <c r="BL143" s="13" t="s">
        <v>168</v>
      </c>
      <c r="BM143" s="147" t="s">
        <v>181</v>
      </c>
    </row>
    <row r="144" spans="2:65" s="1" customFormat="1" ht="24.2" customHeight="1" x14ac:dyDescent="0.2">
      <c r="B144" s="135"/>
      <c r="C144" s="136" t="s">
        <v>169</v>
      </c>
      <c r="D144" s="136" t="s">
        <v>164</v>
      </c>
      <c r="E144" s="137" t="s">
        <v>744</v>
      </c>
      <c r="F144" s="138" t="s">
        <v>745</v>
      </c>
      <c r="G144" s="139" t="s">
        <v>218</v>
      </c>
      <c r="H144" s="140">
        <v>31.83</v>
      </c>
      <c r="I144" s="141"/>
      <c r="J144" s="141"/>
      <c r="K144" s="142"/>
      <c r="L144" s="25"/>
      <c r="M144" s="143" t="s">
        <v>1</v>
      </c>
      <c r="N144" s="144" t="s">
        <v>34</v>
      </c>
      <c r="O144" s="145">
        <v>0</v>
      </c>
      <c r="P144" s="145">
        <f t="shared" si="0"/>
        <v>0</v>
      </c>
      <c r="Q144" s="145">
        <v>0</v>
      </c>
      <c r="R144" s="145">
        <f t="shared" si="1"/>
        <v>0</v>
      </c>
      <c r="S144" s="145">
        <v>0</v>
      </c>
      <c r="T144" s="146">
        <f t="shared" si="2"/>
        <v>0</v>
      </c>
      <c r="AR144" s="147" t="s">
        <v>168</v>
      </c>
      <c r="AT144" s="147" t="s">
        <v>164</v>
      </c>
      <c r="AU144" s="147" t="s">
        <v>81</v>
      </c>
      <c r="AY144" s="13" t="s">
        <v>162</v>
      </c>
      <c r="BE144" s="148">
        <f t="shared" si="3"/>
        <v>0</v>
      </c>
      <c r="BF144" s="148">
        <f t="shared" si="4"/>
        <v>0</v>
      </c>
      <c r="BG144" s="148">
        <f t="shared" si="5"/>
        <v>0</v>
      </c>
      <c r="BH144" s="148">
        <f t="shared" si="6"/>
        <v>0</v>
      </c>
      <c r="BI144" s="148">
        <f t="shared" si="7"/>
        <v>0</v>
      </c>
      <c r="BJ144" s="13" t="s">
        <v>81</v>
      </c>
      <c r="BK144" s="148">
        <f t="shared" si="8"/>
        <v>0</v>
      </c>
      <c r="BL144" s="13" t="s">
        <v>168</v>
      </c>
      <c r="BM144" s="147" t="s">
        <v>184</v>
      </c>
    </row>
    <row r="145" spans="2:65" s="1" customFormat="1" ht="21.75" customHeight="1" x14ac:dyDescent="0.2">
      <c r="B145" s="135"/>
      <c r="C145" s="136" t="s">
        <v>185</v>
      </c>
      <c r="D145" s="136" t="s">
        <v>164</v>
      </c>
      <c r="E145" s="137" t="s">
        <v>746</v>
      </c>
      <c r="F145" s="138" t="s">
        <v>747</v>
      </c>
      <c r="G145" s="139" t="s">
        <v>218</v>
      </c>
      <c r="H145" s="140">
        <v>14.25</v>
      </c>
      <c r="I145" s="141"/>
      <c r="J145" s="141"/>
      <c r="K145" s="142"/>
      <c r="L145" s="25"/>
      <c r="M145" s="143" t="s">
        <v>1</v>
      </c>
      <c r="N145" s="144" t="s">
        <v>34</v>
      </c>
      <c r="O145" s="145">
        <v>0</v>
      </c>
      <c r="P145" s="145">
        <f t="shared" si="0"/>
        <v>0</v>
      </c>
      <c r="Q145" s="145">
        <v>0</v>
      </c>
      <c r="R145" s="145">
        <f t="shared" si="1"/>
        <v>0</v>
      </c>
      <c r="S145" s="145">
        <v>0</v>
      </c>
      <c r="T145" s="146">
        <f t="shared" si="2"/>
        <v>0</v>
      </c>
      <c r="AR145" s="147" t="s">
        <v>168</v>
      </c>
      <c r="AT145" s="147" t="s">
        <v>164</v>
      </c>
      <c r="AU145" s="147" t="s">
        <v>81</v>
      </c>
      <c r="AY145" s="13" t="s">
        <v>162</v>
      </c>
      <c r="BE145" s="148">
        <f t="shared" si="3"/>
        <v>0</v>
      </c>
      <c r="BF145" s="148">
        <f t="shared" si="4"/>
        <v>0</v>
      </c>
      <c r="BG145" s="148">
        <f t="shared" si="5"/>
        <v>0</v>
      </c>
      <c r="BH145" s="148">
        <f t="shared" si="6"/>
        <v>0</v>
      </c>
      <c r="BI145" s="148">
        <f t="shared" si="7"/>
        <v>0</v>
      </c>
      <c r="BJ145" s="13" t="s">
        <v>81</v>
      </c>
      <c r="BK145" s="148">
        <f t="shared" si="8"/>
        <v>0</v>
      </c>
      <c r="BL145" s="13" t="s">
        <v>168</v>
      </c>
      <c r="BM145" s="147" t="s">
        <v>188</v>
      </c>
    </row>
    <row r="146" spans="2:65" s="1" customFormat="1" ht="21.75" customHeight="1" x14ac:dyDescent="0.2">
      <c r="B146" s="135"/>
      <c r="C146" s="136" t="s">
        <v>177</v>
      </c>
      <c r="D146" s="136" t="s">
        <v>164</v>
      </c>
      <c r="E146" s="137" t="s">
        <v>748</v>
      </c>
      <c r="F146" s="138" t="s">
        <v>749</v>
      </c>
      <c r="G146" s="139" t="s">
        <v>218</v>
      </c>
      <c r="H146" s="140">
        <v>25</v>
      </c>
      <c r="I146" s="141"/>
      <c r="J146" s="141"/>
      <c r="K146" s="142"/>
      <c r="L146" s="25"/>
      <c r="M146" s="143" t="s">
        <v>1</v>
      </c>
      <c r="N146" s="144" t="s">
        <v>34</v>
      </c>
      <c r="O146" s="145">
        <v>0</v>
      </c>
      <c r="P146" s="145">
        <f t="shared" si="0"/>
        <v>0</v>
      </c>
      <c r="Q146" s="145">
        <v>0</v>
      </c>
      <c r="R146" s="145">
        <f t="shared" si="1"/>
        <v>0</v>
      </c>
      <c r="S146" s="145">
        <v>0</v>
      </c>
      <c r="T146" s="146">
        <f t="shared" si="2"/>
        <v>0</v>
      </c>
      <c r="AR146" s="147" t="s">
        <v>168</v>
      </c>
      <c r="AT146" s="147" t="s">
        <v>164</v>
      </c>
      <c r="AU146" s="147" t="s">
        <v>81</v>
      </c>
      <c r="AY146" s="13" t="s">
        <v>162</v>
      </c>
      <c r="BE146" s="148">
        <f t="shared" si="3"/>
        <v>0</v>
      </c>
      <c r="BF146" s="148">
        <f t="shared" si="4"/>
        <v>0</v>
      </c>
      <c r="BG146" s="148">
        <f t="shared" si="5"/>
        <v>0</v>
      </c>
      <c r="BH146" s="148">
        <f t="shared" si="6"/>
        <v>0</v>
      </c>
      <c r="BI146" s="148">
        <f t="shared" si="7"/>
        <v>0</v>
      </c>
      <c r="BJ146" s="13" t="s">
        <v>81</v>
      </c>
      <c r="BK146" s="148">
        <f t="shared" si="8"/>
        <v>0</v>
      </c>
      <c r="BL146" s="13" t="s">
        <v>168</v>
      </c>
      <c r="BM146" s="147" t="s">
        <v>191</v>
      </c>
    </row>
    <row r="147" spans="2:65" s="1" customFormat="1" ht="24.2" customHeight="1" x14ac:dyDescent="0.2">
      <c r="B147" s="135"/>
      <c r="C147" s="136" t="s">
        <v>192</v>
      </c>
      <c r="D147" s="136" t="s">
        <v>164</v>
      </c>
      <c r="E147" s="137" t="s">
        <v>750</v>
      </c>
      <c r="F147" s="138" t="s">
        <v>751</v>
      </c>
      <c r="G147" s="139" t="s">
        <v>218</v>
      </c>
      <c r="H147" s="140">
        <v>242.5</v>
      </c>
      <c r="I147" s="141"/>
      <c r="J147" s="141"/>
      <c r="K147" s="142"/>
      <c r="L147" s="25"/>
      <c r="M147" s="143" t="s">
        <v>1</v>
      </c>
      <c r="N147" s="144" t="s">
        <v>34</v>
      </c>
      <c r="O147" s="145">
        <v>0</v>
      </c>
      <c r="P147" s="145">
        <f t="shared" si="0"/>
        <v>0</v>
      </c>
      <c r="Q147" s="145">
        <v>0</v>
      </c>
      <c r="R147" s="145">
        <f t="shared" si="1"/>
        <v>0</v>
      </c>
      <c r="S147" s="145">
        <v>0</v>
      </c>
      <c r="T147" s="146">
        <f t="shared" si="2"/>
        <v>0</v>
      </c>
      <c r="AR147" s="147" t="s">
        <v>168</v>
      </c>
      <c r="AT147" s="147" t="s">
        <v>164</v>
      </c>
      <c r="AU147" s="147" t="s">
        <v>81</v>
      </c>
      <c r="AY147" s="13" t="s">
        <v>162</v>
      </c>
      <c r="BE147" s="148">
        <f t="shared" si="3"/>
        <v>0</v>
      </c>
      <c r="BF147" s="148">
        <f t="shared" si="4"/>
        <v>0</v>
      </c>
      <c r="BG147" s="148">
        <f t="shared" si="5"/>
        <v>0</v>
      </c>
      <c r="BH147" s="148">
        <f t="shared" si="6"/>
        <v>0</v>
      </c>
      <c r="BI147" s="148">
        <f t="shared" si="7"/>
        <v>0</v>
      </c>
      <c r="BJ147" s="13" t="s">
        <v>81</v>
      </c>
      <c r="BK147" s="148">
        <f t="shared" si="8"/>
        <v>0</v>
      </c>
      <c r="BL147" s="13" t="s">
        <v>168</v>
      </c>
      <c r="BM147" s="147" t="s">
        <v>195</v>
      </c>
    </row>
    <row r="148" spans="2:65" s="1" customFormat="1" ht="16.5" customHeight="1" x14ac:dyDescent="0.2">
      <c r="B148" s="135"/>
      <c r="C148" s="136" t="s">
        <v>181</v>
      </c>
      <c r="D148" s="136" t="s">
        <v>164</v>
      </c>
      <c r="E148" s="137" t="s">
        <v>752</v>
      </c>
      <c r="F148" s="138" t="s">
        <v>753</v>
      </c>
      <c r="G148" s="139" t="s">
        <v>341</v>
      </c>
      <c r="H148" s="140">
        <v>92.7</v>
      </c>
      <c r="I148" s="141"/>
      <c r="J148" s="141"/>
      <c r="K148" s="142"/>
      <c r="L148" s="25"/>
      <c r="M148" s="143" t="s">
        <v>1</v>
      </c>
      <c r="N148" s="144" t="s">
        <v>34</v>
      </c>
      <c r="O148" s="145">
        <v>0</v>
      </c>
      <c r="P148" s="145">
        <f t="shared" si="0"/>
        <v>0</v>
      </c>
      <c r="Q148" s="145">
        <v>0</v>
      </c>
      <c r="R148" s="145">
        <f t="shared" si="1"/>
        <v>0</v>
      </c>
      <c r="S148" s="145">
        <v>0</v>
      </c>
      <c r="T148" s="146">
        <f t="shared" si="2"/>
        <v>0</v>
      </c>
      <c r="AR148" s="147" t="s">
        <v>168</v>
      </c>
      <c r="AT148" s="147" t="s">
        <v>164</v>
      </c>
      <c r="AU148" s="147" t="s">
        <v>81</v>
      </c>
      <c r="AY148" s="13" t="s">
        <v>162</v>
      </c>
      <c r="BE148" s="148">
        <f t="shared" si="3"/>
        <v>0</v>
      </c>
      <c r="BF148" s="148">
        <f t="shared" si="4"/>
        <v>0</v>
      </c>
      <c r="BG148" s="148">
        <f t="shared" si="5"/>
        <v>0</v>
      </c>
      <c r="BH148" s="148">
        <f t="shared" si="6"/>
        <v>0</v>
      </c>
      <c r="BI148" s="148">
        <f t="shared" si="7"/>
        <v>0</v>
      </c>
      <c r="BJ148" s="13" t="s">
        <v>81</v>
      </c>
      <c r="BK148" s="148">
        <f t="shared" si="8"/>
        <v>0</v>
      </c>
      <c r="BL148" s="13" t="s">
        <v>168</v>
      </c>
      <c r="BM148" s="147" t="s">
        <v>7</v>
      </c>
    </row>
    <row r="149" spans="2:65" s="1" customFormat="1" ht="24.2" customHeight="1" x14ac:dyDescent="0.2">
      <c r="B149" s="135"/>
      <c r="C149" s="136" t="s">
        <v>198</v>
      </c>
      <c r="D149" s="136" t="s">
        <v>164</v>
      </c>
      <c r="E149" s="137" t="s">
        <v>754</v>
      </c>
      <c r="F149" s="138" t="s">
        <v>755</v>
      </c>
      <c r="G149" s="139" t="s">
        <v>341</v>
      </c>
      <c r="H149" s="140">
        <v>92.7</v>
      </c>
      <c r="I149" s="141"/>
      <c r="J149" s="141"/>
      <c r="K149" s="142"/>
      <c r="L149" s="25"/>
      <c r="M149" s="143" t="s">
        <v>1</v>
      </c>
      <c r="N149" s="144" t="s">
        <v>34</v>
      </c>
      <c r="O149" s="145">
        <v>0</v>
      </c>
      <c r="P149" s="145">
        <f t="shared" si="0"/>
        <v>0</v>
      </c>
      <c r="Q149" s="145">
        <v>0</v>
      </c>
      <c r="R149" s="145">
        <f t="shared" si="1"/>
        <v>0</v>
      </c>
      <c r="S149" s="145">
        <v>0</v>
      </c>
      <c r="T149" s="146">
        <f t="shared" si="2"/>
        <v>0</v>
      </c>
      <c r="AR149" s="147" t="s">
        <v>168</v>
      </c>
      <c r="AT149" s="147" t="s">
        <v>164</v>
      </c>
      <c r="AU149" s="147" t="s">
        <v>81</v>
      </c>
      <c r="AY149" s="13" t="s">
        <v>162</v>
      </c>
      <c r="BE149" s="148">
        <f t="shared" si="3"/>
        <v>0</v>
      </c>
      <c r="BF149" s="148">
        <f t="shared" si="4"/>
        <v>0</v>
      </c>
      <c r="BG149" s="148">
        <f t="shared" si="5"/>
        <v>0</v>
      </c>
      <c r="BH149" s="148">
        <f t="shared" si="6"/>
        <v>0</v>
      </c>
      <c r="BI149" s="148">
        <f t="shared" si="7"/>
        <v>0</v>
      </c>
      <c r="BJ149" s="13" t="s">
        <v>81</v>
      </c>
      <c r="BK149" s="148">
        <f t="shared" si="8"/>
        <v>0</v>
      </c>
      <c r="BL149" s="13" t="s">
        <v>168</v>
      </c>
      <c r="BM149" s="147" t="s">
        <v>201</v>
      </c>
    </row>
    <row r="150" spans="2:65" s="1" customFormat="1" ht="37.700000000000003" customHeight="1" x14ac:dyDescent="0.2">
      <c r="B150" s="135"/>
      <c r="C150" s="136" t="s">
        <v>184</v>
      </c>
      <c r="D150" s="136" t="s">
        <v>164</v>
      </c>
      <c r="E150" s="137" t="s">
        <v>756</v>
      </c>
      <c r="F150" s="138" t="s">
        <v>757</v>
      </c>
      <c r="G150" s="139" t="s">
        <v>341</v>
      </c>
      <c r="H150" s="140">
        <v>92.7</v>
      </c>
      <c r="I150" s="141"/>
      <c r="J150" s="141"/>
      <c r="K150" s="142"/>
      <c r="L150" s="25"/>
      <c r="M150" s="143" t="s">
        <v>1</v>
      </c>
      <c r="N150" s="144" t="s">
        <v>34</v>
      </c>
      <c r="O150" s="145">
        <v>0</v>
      </c>
      <c r="P150" s="145">
        <f t="shared" si="0"/>
        <v>0</v>
      </c>
      <c r="Q150" s="145">
        <v>0</v>
      </c>
      <c r="R150" s="145">
        <f t="shared" si="1"/>
        <v>0</v>
      </c>
      <c r="S150" s="145">
        <v>0</v>
      </c>
      <c r="T150" s="146">
        <f t="shared" si="2"/>
        <v>0</v>
      </c>
      <c r="AR150" s="147" t="s">
        <v>168</v>
      </c>
      <c r="AT150" s="147" t="s">
        <v>164</v>
      </c>
      <c r="AU150" s="147" t="s">
        <v>81</v>
      </c>
      <c r="AY150" s="13" t="s">
        <v>162</v>
      </c>
      <c r="BE150" s="148">
        <f t="shared" si="3"/>
        <v>0</v>
      </c>
      <c r="BF150" s="148">
        <f t="shared" si="4"/>
        <v>0</v>
      </c>
      <c r="BG150" s="148">
        <f t="shared" si="5"/>
        <v>0</v>
      </c>
      <c r="BH150" s="148">
        <f t="shared" si="6"/>
        <v>0</v>
      </c>
      <c r="BI150" s="148">
        <f t="shared" si="7"/>
        <v>0</v>
      </c>
      <c r="BJ150" s="13" t="s">
        <v>81</v>
      </c>
      <c r="BK150" s="148">
        <f t="shared" si="8"/>
        <v>0</v>
      </c>
      <c r="BL150" s="13" t="s">
        <v>168</v>
      </c>
      <c r="BM150" s="147" t="s">
        <v>204</v>
      </c>
    </row>
    <row r="151" spans="2:65" s="1" customFormat="1" ht="24.2" customHeight="1" x14ac:dyDescent="0.2">
      <c r="B151" s="135"/>
      <c r="C151" s="136" t="s">
        <v>205</v>
      </c>
      <c r="D151" s="136" t="s">
        <v>164</v>
      </c>
      <c r="E151" s="137" t="s">
        <v>758</v>
      </c>
      <c r="F151" s="138" t="s">
        <v>759</v>
      </c>
      <c r="G151" s="139" t="s">
        <v>341</v>
      </c>
      <c r="H151" s="140">
        <v>92.7</v>
      </c>
      <c r="I151" s="141"/>
      <c r="J151" s="141"/>
      <c r="K151" s="142"/>
      <c r="L151" s="25"/>
      <c r="M151" s="143" t="s">
        <v>1</v>
      </c>
      <c r="N151" s="144" t="s">
        <v>34</v>
      </c>
      <c r="O151" s="145">
        <v>0</v>
      </c>
      <c r="P151" s="145">
        <f t="shared" si="0"/>
        <v>0</v>
      </c>
      <c r="Q151" s="145">
        <v>0</v>
      </c>
      <c r="R151" s="145">
        <f t="shared" si="1"/>
        <v>0</v>
      </c>
      <c r="S151" s="145">
        <v>0</v>
      </c>
      <c r="T151" s="146">
        <f t="shared" si="2"/>
        <v>0</v>
      </c>
      <c r="AR151" s="147" t="s">
        <v>168</v>
      </c>
      <c r="AT151" s="147" t="s">
        <v>164</v>
      </c>
      <c r="AU151" s="147" t="s">
        <v>81</v>
      </c>
      <c r="AY151" s="13" t="s">
        <v>162</v>
      </c>
      <c r="BE151" s="148">
        <f t="shared" si="3"/>
        <v>0</v>
      </c>
      <c r="BF151" s="148">
        <f t="shared" si="4"/>
        <v>0</v>
      </c>
      <c r="BG151" s="148">
        <f t="shared" si="5"/>
        <v>0</v>
      </c>
      <c r="BH151" s="148">
        <f t="shared" si="6"/>
        <v>0</v>
      </c>
      <c r="BI151" s="148">
        <f t="shared" si="7"/>
        <v>0</v>
      </c>
      <c r="BJ151" s="13" t="s">
        <v>81</v>
      </c>
      <c r="BK151" s="148">
        <f t="shared" si="8"/>
        <v>0</v>
      </c>
      <c r="BL151" s="13" t="s">
        <v>168</v>
      </c>
      <c r="BM151" s="147" t="s">
        <v>208</v>
      </c>
    </row>
    <row r="152" spans="2:65" s="1" customFormat="1" ht="24.2" customHeight="1" x14ac:dyDescent="0.2">
      <c r="B152" s="135"/>
      <c r="C152" s="136" t="s">
        <v>188</v>
      </c>
      <c r="D152" s="136" t="s">
        <v>164</v>
      </c>
      <c r="E152" s="137" t="s">
        <v>760</v>
      </c>
      <c r="F152" s="138" t="s">
        <v>761</v>
      </c>
      <c r="G152" s="139" t="s">
        <v>341</v>
      </c>
      <c r="H152" s="140">
        <v>9.27</v>
      </c>
      <c r="I152" s="141"/>
      <c r="J152" s="141"/>
      <c r="K152" s="142"/>
      <c r="L152" s="25"/>
      <c r="M152" s="143" t="s">
        <v>1</v>
      </c>
      <c r="N152" s="144" t="s">
        <v>34</v>
      </c>
      <c r="O152" s="145">
        <v>0</v>
      </c>
      <c r="P152" s="145">
        <f t="shared" si="0"/>
        <v>0</v>
      </c>
      <c r="Q152" s="145">
        <v>0</v>
      </c>
      <c r="R152" s="145">
        <f t="shared" si="1"/>
        <v>0</v>
      </c>
      <c r="S152" s="145">
        <v>0</v>
      </c>
      <c r="T152" s="146">
        <f t="shared" si="2"/>
        <v>0</v>
      </c>
      <c r="AR152" s="147" t="s">
        <v>168</v>
      </c>
      <c r="AT152" s="147" t="s">
        <v>164</v>
      </c>
      <c r="AU152" s="147" t="s">
        <v>81</v>
      </c>
      <c r="AY152" s="13" t="s">
        <v>162</v>
      </c>
      <c r="BE152" s="148">
        <f t="shared" si="3"/>
        <v>0</v>
      </c>
      <c r="BF152" s="148">
        <f t="shared" si="4"/>
        <v>0</v>
      </c>
      <c r="BG152" s="148">
        <f t="shared" si="5"/>
        <v>0</v>
      </c>
      <c r="BH152" s="148">
        <f t="shared" si="6"/>
        <v>0</v>
      </c>
      <c r="BI152" s="148">
        <f t="shared" si="7"/>
        <v>0</v>
      </c>
      <c r="BJ152" s="13" t="s">
        <v>81</v>
      </c>
      <c r="BK152" s="148">
        <f t="shared" si="8"/>
        <v>0</v>
      </c>
      <c r="BL152" s="13" t="s">
        <v>168</v>
      </c>
      <c r="BM152" s="147" t="s">
        <v>211</v>
      </c>
    </row>
    <row r="153" spans="2:65" s="1" customFormat="1" ht="24.2" customHeight="1" x14ac:dyDescent="0.2">
      <c r="B153" s="135"/>
      <c r="C153" s="136" t="s">
        <v>212</v>
      </c>
      <c r="D153" s="136" t="s">
        <v>164</v>
      </c>
      <c r="E153" s="137" t="s">
        <v>762</v>
      </c>
      <c r="F153" s="138" t="s">
        <v>763</v>
      </c>
      <c r="G153" s="139" t="s">
        <v>341</v>
      </c>
      <c r="H153" s="140">
        <v>32.1</v>
      </c>
      <c r="I153" s="141"/>
      <c r="J153" s="141"/>
      <c r="K153" s="142"/>
      <c r="L153" s="25"/>
      <c r="M153" s="143" t="s">
        <v>1</v>
      </c>
      <c r="N153" s="144" t="s">
        <v>34</v>
      </c>
      <c r="O153" s="145">
        <v>0</v>
      </c>
      <c r="P153" s="145">
        <f t="shared" si="0"/>
        <v>0</v>
      </c>
      <c r="Q153" s="145">
        <v>0</v>
      </c>
      <c r="R153" s="145">
        <f t="shared" si="1"/>
        <v>0</v>
      </c>
      <c r="S153" s="145">
        <v>0</v>
      </c>
      <c r="T153" s="146">
        <f t="shared" si="2"/>
        <v>0</v>
      </c>
      <c r="AR153" s="147" t="s">
        <v>168</v>
      </c>
      <c r="AT153" s="147" t="s">
        <v>164</v>
      </c>
      <c r="AU153" s="147" t="s">
        <v>81</v>
      </c>
      <c r="AY153" s="13" t="s">
        <v>162</v>
      </c>
      <c r="BE153" s="148">
        <f t="shared" si="3"/>
        <v>0</v>
      </c>
      <c r="BF153" s="148">
        <f t="shared" si="4"/>
        <v>0</v>
      </c>
      <c r="BG153" s="148">
        <f t="shared" si="5"/>
        <v>0</v>
      </c>
      <c r="BH153" s="148">
        <f t="shared" si="6"/>
        <v>0</v>
      </c>
      <c r="BI153" s="148">
        <f t="shared" si="7"/>
        <v>0</v>
      </c>
      <c r="BJ153" s="13" t="s">
        <v>81</v>
      </c>
      <c r="BK153" s="148">
        <f t="shared" si="8"/>
        <v>0</v>
      </c>
      <c r="BL153" s="13" t="s">
        <v>168</v>
      </c>
      <c r="BM153" s="147" t="s">
        <v>215</v>
      </c>
    </row>
    <row r="154" spans="2:65" s="1" customFormat="1" ht="24.2" customHeight="1" x14ac:dyDescent="0.2">
      <c r="B154" s="135"/>
      <c r="C154" s="136" t="s">
        <v>191</v>
      </c>
      <c r="D154" s="136" t="s">
        <v>164</v>
      </c>
      <c r="E154" s="137" t="s">
        <v>764</v>
      </c>
      <c r="F154" s="138" t="s">
        <v>765</v>
      </c>
      <c r="G154" s="139" t="s">
        <v>341</v>
      </c>
      <c r="H154" s="140">
        <v>32.1</v>
      </c>
      <c r="I154" s="141"/>
      <c r="J154" s="141"/>
      <c r="K154" s="142"/>
      <c r="L154" s="25"/>
      <c r="M154" s="143" t="s">
        <v>1</v>
      </c>
      <c r="N154" s="144" t="s">
        <v>34</v>
      </c>
      <c r="O154" s="145">
        <v>0</v>
      </c>
      <c r="P154" s="145">
        <f t="shared" si="0"/>
        <v>0</v>
      </c>
      <c r="Q154" s="145">
        <v>0</v>
      </c>
      <c r="R154" s="145">
        <f t="shared" si="1"/>
        <v>0</v>
      </c>
      <c r="S154" s="145">
        <v>0</v>
      </c>
      <c r="T154" s="146">
        <f t="shared" si="2"/>
        <v>0</v>
      </c>
      <c r="AR154" s="147" t="s">
        <v>168</v>
      </c>
      <c r="AT154" s="147" t="s">
        <v>164</v>
      </c>
      <c r="AU154" s="147" t="s">
        <v>81</v>
      </c>
      <c r="AY154" s="13" t="s">
        <v>162</v>
      </c>
      <c r="BE154" s="148">
        <f t="shared" si="3"/>
        <v>0</v>
      </c>
      <c r="BF154" s="148">
        <f t="shared" si="4"/>
        <v>0</v>
      </c>
      <c r="BG154" s="148">
        <f t="shared" si="5"/>
        <v>0</v>
      </c>
      <c r="BH154" s="148">
        <f t="shared" si="6"/>
        <v>0</v>
      </c>
      <c r="BI154" s="148">
        <f t="shared" si="7"/>
        <v>0</v>
      </c>
      <c r="BJ154" s="13" t="s">
        <v>81</v>
      </c>
      <c r="BK154" s="148">
        <f t="shared" si="8"/>
        <v>0</v>
      </c>
      <c r="BL154" s="13" t="s">
        <v>168</v>
      </c>
      <c r="BM154" s="147" t="s">
        <v>219</v>
      </c>
    </row>
    <row r="155" spans="2:65" s="1" customFormat="1" ht="21.75" customHeight="1" x14ac:dyDescent="0.2">
      <c r="B155" s="135"/>
      <c r="C155" s="136" t="s">
        <v>221</v>
      </c>
      <c r="D155" s="136" t="s">
        <v>164</v>
      </c>
      <c r="E155" s="137" t="s">
        <v>766</v>
      </c>
      <c r="F155" s="138" t="s">
        <v>767</v>
      </c>
      <c r="G155" s="139" t="s">
        <v>341</v>
      </c>
      <c r="H155" s="140">
        <v>92.7</v>
      </c>
      <c r="I155" s="141"/>
      <c r="J155" s="141"/>
      <c r="K155" s="142"/>
      <c r="L155" s="25"/>
      <c r="M155" s="143" t="s">
        <v>1</v>
      </c>
      <c r="N155" s="144" t="s">
        <v>34</v>
      </c>
      <c r="O155" s="145">
        <v>0</v>
      </c>
      <c r="P155" s="145">
        <f t="shared" si="0"/>
        <v>0</v>
      </c>
      <c r="Q155" s="145">
        <v>0</v>
      </c>
      <c r="R155" s="145">
        <f t="shared" si="1"/>
        <v>0</v>
      </c>
      <c r="S155" s="145">
        <v>0</v>
      </c>
      <c r="T155" s="146">
        <f t="shared" si="2"/>
        <v>0</v>
      </c>
      <c r="AR155" s="147" t="s">
        <v>168</v>
      </c>
      <c r="AT155" s="147" t="s">
        <v>164</v>
      </c>
      <c r="AU155" s="147" t="s">
        <v>81</v>
      </c>
      <c r="AY155" s="13" t="s">
        <v>162</v>
      </c>
      <c r="BE155" s="148">
        <f t="shared" si="3"/>
        <v>0</v>
      </c>
      <c r="BF155" s="148">
        <f t="shared" si="4"/>
        <v>0</v>
      </c>
      <c r="BG155" s="148">
        <f t="shared" si="5"/>
        <v>0</v>
      </c>
      <c r="BH155" s="148">
        <f t="shared" si="6"/>
        <v>0</v>
      </c>
      <c r="BI155" s="148">
        <f t="shared" si="7"/>
        <v>0</v>
      </c>
      <c r="BJ155" s="13" t="s">
        <v>81</v>
      </c>
      <c r="BK155" s="148">
        <f t="shared" si="8"/>
        <v>0</v>
      </c>
      <c r="BL155" s="13" t="s">
        <v>168</v>
      </c>
      <c r="BM155" s="147" t="s">
        <v>224</v>
      </c>
    </row>
    <row r="156" spans="2:65" s="1" customFormat="1" ht="24.2" customHeight="1" x14ac:dyDescent="0.2">
      <c r="B156" s="135"/>
      <c r="C156" s="136" t="s">
        <v>195</v>
      </c>
      <c r="D156" s="136" t="s">
        <v>164</v>
      </c>
      <c r="E156" s="137" t="s">
        <v>768</v>
      </c>
      <c r="F156" s="138" t="s">
        <v>769</v>
      </c>
      <c r="G156" s="139" t="s">
        <v>341</v>
      </c>
      <c r="H156" s="140">
        <v>92.7</v>
      </c>
      <c r="I156" s="141"/>
      <c r="J156" s="141"/>
      <c r="K156" s="142"/>
      <c r="L156" s="25"/>
      <c r="M156" s="143" t="s">
        <v>1</v>
      </c>
      <c r="N156" s="144" t="s">
        <v>34</v>
      </c>
      <c r="O156" s="145">
        <v>0</v>
      </c>
      <c r="P156" s="145">
        <f t="shared" si="0"/>
        <v>0</v>
      </c>
      <c r="Q156" s="145">
        <v>0</v>
      </c>
      <c r="R156" s="145">
        <f t="shared" si="1"/>
        <v>0</v>
      </c>
      <c r="S156" s="145">
        <v>0</v>
      </c>
      <c r="T156" s="146">
        <f t="shared" si="2"/>
        <v>0</v>
      </c>
      <c r="AR156" s="147" t="s">
        <v>168</v>
      </c>
      <c r="AT156" s="147" t="s">
        <v>164</v>
      </c>
      <c r="AU156" s="147" t="s">
        <v>81</v>
      </c>
      <c r="AY156" s="13" t="s">
        <v>162</v>
      </c>
      <c r="BE156" s="148">
        <f t="shared" si="3"/>
        <v>0</v>
      </c>
      <c r="BF156" s="148">
        <f t="shared" si="4"/>
        <v>0</v>
      </c>
      <c r="BG156" s="148">
        <f t="shared" si="5"/>
        <v>0</v>
      </c>
      <c r="BH156" s="148">
        <f t="shared" si="6"/>
        <v>0</v>
      </c>
      <c r="BI156" s="148">
        <f t="shared" si="7"/>
        <v>0</v>
      </c>
      <c r="BJ156" s="13" t="s">
        <v>81</v>
      </c>
      <c r="BK156" s="148">
        <f t="shared" si="8"/>
        <v>0</v>
      </c>
      <c r="BL156" s="13" t="s">
        <v>168</v>
      </c>
      <c r="BM156" s="147" t="s">
        <v>227</v>
      </c>
    </row>
    <row r="157" spans="2:65" s="1" customFormat="1" ht="21.75" customHeight="1" x14ac:dyDescent="0.2">
      <c r="B157" s="135"/>
      <c r="C157" s="136" t="s">
        <v>228</v>
      </c>
      <c r="D157" s="136" t="s">
        <v>164</v>
      </c>
      <c r="E157" s="137" t="s">
        <v>770</v>
      </c>
      <c r="F157" s="138" t="s">
        <v>771</v>
      </c>
      <c r="G157" s="139" t="s">
        <v>341</v>
      </c>
      <c r="H157" s="140">
        <v>92.7</v>
      </c>
      <c r="I157" s="141"/>
      <c r="J157" s="141"/>
      <c r="K157" s="142"/>
      <c r="L157" s="25"/>
      <c r="M157" s="143" t="s">
        <v>1</v>
      </c>
      <c r="N157" s="144" t="s">
        <v>34</v>
      </c>
      <c r="O157" s="145">
        <v>0</v>
      </c>
      <c r="P157" s="145">
        <f t="shared" si="0"/>
        <v>0</v>
      </c>
      <c r="Q157" s="145">
        <v>0</v>
      </c>
      <c r="R157" s="145">
        <f t="shared" si="1"/>
        <v>0</v>
      </c>
      <c r="S157" s="145">
        <v>0</v>
      </c>
      <c r="T157" s="146">
        <f t="shared" si="2"/>
        <v>0</v>
      </c>
      <c r="AR157" s="147" t="s">
        <v>168</v>
      </c>
      <c r="AT157" s="147" t="s">
        <v>164</v>
      </c>
      <c r="AU157" s="147" t="s">
        <v>81</v>
      </c>
      <c r="AY157" s="13" t="s">
        <v>162</v>
      </c>
      <c r="BE157" s="148">
        <f t="shared" si="3"/>
        <v>0</v>
      </c>
      <c r="BF157" s="148">
        <f t="shared" si="4"/>
        <v>0</v>
      </c>
      <c r="BG157" s="148">
        <f t="shared" si="5"/>
        <v>0</v>
      </c>
      <c r="BH157" s="148">
        <f t="shared" si="6"/>
        <v>0</v>
      </c>
      <c r="BI157" s="148">
        <f t="shared" si="7"/>
        <v>0</v>
      </c>
      <c r="BJ157" s="13" t="s">
        <v>81</v>
      </c>
      <c r="BK157" s="148">
        <f t="shared" si="8"/>
        <v>0</v>
      </c>
      <c r="BL157" s="13" t="s">
        <v>168</v>
      </c>
      <c r="BM157" s="147" t="s">
        <v>231</v>
      </c>
    </row>
    <row r="158" spans="2:65" s="1" customFormat="1" ht="24.2" customHeight="1" x14ac:dyDescent="0.2">
      <c r="B158" s="135"/>
      <c r="C158" s="136" t="s">
        <v>7</v>
      </c>
      <c r="D158" s="136" t="s">
        <v>164</v>
      </c>
      <c r="E158" s="137" t="s">
        <v>772</v>
      </c>
      <c r="F158" s="138" t="s">
        <v>773</v>
      </c>
      <c r="G158" s="139" t="s">
        <v>301</v>
      </c>
      <c r="H158" s="140">
        <v>8.16</v>
      </c>
      <c r="I158" s="141"/>
      <c r="J158" s="141"/>
      <c r="K158" s="142"/>
      <c r="L158" s="25"/>
      <c r="M158" s="143" t="s">
        <v>1</v>
      </c>
      <c r="N158" s="144" t="s">
        <v>34</v>
      </c>
      <c r="O158" s="145">
        <v>0</v>
      </c>
      <c r="P158" s="145">
        <f t="shared" si="0"/>
        <v>0</v>
      </c>
      <c r="Q158" s="145">
        <v>0</v>
      </c>
      <c r="R158" s="145">
        <f t="shared" si="1"/>
        <v>0</v>
      </c>
      <c r="S158" s="145">
        <v>0</v>
      </c>
      <c r="T158" s="146">
        <f t="shared" si="2"/>
        <v>0</v>
      </c>
      <c r="AR158" s="147" t="s">
        <v>168</v>
      </c>
      <c r="AT158" s="147" t="s">
        <v>164</v>
      </c>
      <c r="AU158" s="147" t="s">
        <v>81</v>
      </c>
      <c r="AY158" s="13" t="s">
        <v>162</v>
      </c>
      <c r="BE158" s="148">
        <f t="shared" si="3"/>
        <v>0</v>
      </c>
      <c r="BF158" s="148">
        <f t="shared" si="4"/>
        <v>0</v>
      </c>
      <c r="BG158" s="148">
        <f t="shared" si="5"/>
        <v>0</v>
      </c>
      <c r="BH158" s="148">
        <f t="shared" si="6"/>
        <v>0</v>
      </c>
      <c r="BI158" s="148">
        <f t="shared" si="7"/>
        <v>0</v>
      </c>
      <c r="BJ158" s="13" t="s">
        <v>81</v>
      </c>
      <c r="BK158" s="148">
        <f t="shared" si="8"/>
        <v>0</v>
      </c>
      <c r="BL158" s="13" t="s">
        <v>168</v>
      </c>
      <c r="BM158" s="147" t="s">
        <v>234</v>
      </c>
    </row>
    <row r="159" spans="2:65" s="1" customFormat="1" ht="21.75" customHeight="1" x14ac:dyDescent="0.2">
      <c r="B159" s="135"/>
      <c r="C159" s="136" t="s">
        <v>235</v>
      </c>
      <c r="D159" s="136" t="s">
        <v>164</v>
      </c>
      <c r="E159" s="137" t="s">
        <v>774</v>
      </c>
      <c r="F159" s="138" t="s">
        <v>775</v>
      </c>
      <c r="G159" s="139" t="s">
        <v>167</v>
      </c>
      <c r="H159" s="140">
        <v>242.5</v>
      </c>
      <c r="I159" s="141"/>
      <c r="J159" s="141"/>
      <c r="K159" s="142"/>
      <c r="L159" s="25"/>
      <c r="M159" s="143" t="s">
        <v>1</v>
      </c>
      <c r="N159" s="144" t="s">
        <v>34</v>
      </c>
      <c r="O159" s="145">
        <v>0</v>
      </c>
      <c r="P159" s="145">
        <f t="shared" si="0"/>
        <v>0</v>
      </c>
      <c r="Q159" s="145">
        <v>0</v>
      </c>
      <c r="R159" s="145">
        <f t="shared" si="1"/>
        <v>0</v>
      </c>
      <c r="S159" s="145">
        <v>0</v>
      </c>
      <c r="T159" s="146">
        <f t="shared" si="2"/>
        <v>0</v>
      </c>
      <c r="AR159" s="147" t="s">
        <v>168</v>
      </c>
      <c r="AT159" s="147" t="s">
        <v>164</v>
      </c>
      <c r="AU159" s="147" t="s">
        <v>81</v>
      </c>
      <c r="AY159" s="13" t="s">
        <v>162</v>
      </c>
      <c r="BE159" s="148">
        <f t="shared" si="3"/>
        <v>0</v>
      </c>
      <c r="BF159" s="148">
        <f t="shared" si="4"/>
        <v>0</v>
      </c>
      <c r="BG159" s="148">
        <f t="shared" si="5"/>
        <v>0</v>
      </c>
      <c r="BH159" s="148">
        <f t="shared" si="6"/>
        <v>0</v>
      </c>
      <c r="BI159" s="148">
        <f t="shared" si="7"/>
        <v>0</v>
      </c>
      <c r="BJ159" s="13" t="s">
        <v>81</v>
      </c>
      <c r="BK159" s="148">
        <f t="shared" si="8"/>
        <v>0</v>
      </c>
      <c r="BL159" s="13" t="s">
        <v>168</v>
      </c>
      <c r="BM159" s="147" t="s">
        <v>238</v>
      </c>
    </row>
    <row r="160" spans="2:65" s="1" customFormat="1" ht="16.5" customHeight="1" x14ac:dyDescent="0.2">
      <c r="B160" s="135"/>
      <c r="C160" s="136" t="s">
        <v>201</v>
      </c>
      <c r="D160" s="136" t="s">
        <v>164</v>
      </c>
      <c r="E160" s="137" t="s">
        <v>776</v>
      </c>
      <c r="F160" s="138" t="s">
        <v>777</v>
      </c>
      <c r="G160" s="139" t="s">
        <v>167</v>
      </c>
      <c r="H160" s="140">
        <v>242.5</v>
      </c>
      <c r="I160" s="141"/>
      <c r="J160" s="141"/>
      <c r="K160" s="142"/>
      <c r="L160" s="25"/>
      <c r="M160" s="143" t="s">
        <v>1</v>
      </c>
      <c r="N160" s="144" t="s">
        <v>34</v>
      </c>
      <c r="O160" s="145">
        <v>0</v>
      </c>
      <c r="P160" s="145">
        <f t="shared" si="0"/>
        <v>0</v>
      </c>
      <c r="Q160" s="145">
        <v>0</v>
      </c>
      <c r="R160" s="145">
        <f t="shared" si="1"/>
        <v>0</v>
      </c>
      <c r="S160" s="145">
        <v>0</v>
      </c>
      <c r="T160" s="146">
        <f t="shared" si="2"/>
        <v>0</v>
      </c>
      <c r="AR160" s="147" t="s">
        <v>168</v>
      </c>
      <c r="AT160" s="147" t="s">
        <v>164</v>
      </c>
      <c r="AU160" s="147" t="s">
        <v>81</v>
      </c>
      <c r="AY160" s="13" t="s">
        <v>162</v>
      </c>
      <c r="BE160" s="148">
        <f t="shared" si="3"/>
        <v>0</v>
      </c>
      <c r="BF160" s="148">
        <f t="shared" si="4"/>
        <v>0</v>
      </c>
      <c r="BG160" s="148">
        <f t="shared" si="5"/>
        <v>0</v>
      </c>
      <c r="BH160" s="148">
        <f t="shared" si="6"/>
        <v>0</v>
      </c>
      <c r="BI160" s="148">
        <f t="shared" si="7"/>
        <v>0</v>
      </c>
      <c r="BJ160" s="13" t="s">
        <v>81</v>
      </c>
      <c r="BK160" s="148">
        <f t="shared" si="8"/>
        <v>0</v>
      </c>
      <c r="BL160" s="13" t="s">
        <v>168</v>
      </c>
      <c r="BM160" s="147" t="s">
        <v>241</v>
      </c>
    </row>
    <row r="161" spans="2:65" s="1" customFormat="1" ht="16.5" customHeight="1" x14ac:dyDescent="0.2">
      <c r="B161" s="135"/>
      <c r="C161" s="149" t="s">
        <v>242</v>
      </c>
      <c r="D161" s="149" t="s">
        <v>268</v>
      </c>
      <c r="E161" s="150" t="s">
        <v>778</v>
      </c>
      <c r="F161" s="151" t="s">
        <v>779</v>
      </c>
      <c r="G161" s="152" t="s">
        <v>313</v>
      </c>
      <c r="H161" s="153">
        <v>7.49</v>
      </c>
      <c r="I161" s="154"/>
      <c r="J161" s="154"/>
      <c r="K161" s="155"/>
      <c r="L161" s="156"/>
      <c r="M161" s="157" t="s">
        <v>1</v>
      </c>
      <c r="N161" s="158" t="s">
        <v>34</v>
      </c>
      <c r="O161" s="145">
        <v>0</v>
      </c>
      <c r="P161" s="145">
        <f t="shared" si="0"/>
        <v>0</v>
      </c>
      <c r="Q161" s="145">
        <v>0</v>
      </c>
      <c r="R161" s="145">
        <f t="shared" si="1"/>
        <v>0</v>
      </c>
      <c r="S161" s="145">
        <v>0</v>
      </c>
      <c r="T161" s="146">
        <f t="shared" si="2"/>
        <v>0</v>
      </c>
      <c r="AR161" s="147" t="s">
        <v>177</v>
      </c>
      <c r="AT161" s="147" t="s">
        <v>268</v>
      </c>
      <c r="AU161" s="147" t="s">
        <v>81</v>
      </c>
      <c r="AY161" s="13" t="s">
        <v>162</v>
      </c>
      <c r="BE161" s="148">
        <f t="shared" si="3"/>
        <v>0</v>
      </c>
      <c r="BF161" s="148">
        <f t="shared" si="4"/>
        <v>0</v>
      </c>
      <c r="BG161" s="148">
        <f t="shared" si="5"/>
        <v>0</v>
      </c>
      <c r="BH161" s="148">
        <f t="shared" si="6"/>
        <v>0</v>
      </c>
      <c r="BI161" s="148">
        <f t="shared" si="7"/>
        <v>0</v>
      </c>
      <c r="BJ161" s="13" t="s">
        <v>81</v>
      </c>
      <c r="BK161" s="148">
        <f t="shared" si="8"/>
        <v>0</v>
      </c>
      <c r="BL161" s="13" t="s">
        <v>168</v>
      </c>
      <c r="BM161" s="147" t="s">
        <v>245</v>
      </c>
    </row>
    <row r="162" spans="2:65" s="11" customFormat="1" ht="22.7" customHeight="1" x14ac:dyDescent="0.2">
      <c r="B162" s="124"/>
      <c r="D162" s="125" t="s">
        <v>67</v>
      </c>
      <c r="E162" s="133" t="s">
        <v>81</v>
      </c>
      <c r="F162" s="133" t="s">
        <v>780</v>
      </c>
      <c r="J162" s="134"/>
      <c r="L162" s="124"/>
      <c r="M162" s="128"/>
      <c r="P162" s="129">
        <f>SUM(P163:P164)</f>
        <v>0</v>
      </c>
      <c r="R162" s="129">
        <f>SUM(R163:R164)</f>
        <v>0</v>
      </c>
      <c r="T162" s="130">
        <f>SUM(T163:T164)</f>
        <v>0</v>
      </c>
      <c r="AR162" s="125" t="s">
        <v>75</v>
      </c>
      <c r="AT162" s="131" t="s">
        <v>67</v>
      </c>
      <c r="AU162" s="131" t="s">
        <v>75</v>
      </c>
      <c r="AY162" s="125" t="s">
        <v>162</v>
      </c>
      <c r="BK162" s="132">
        <f>SUM(BK163:BK164)</f>
        <v>0</v>
      </c>
    </row>
    <row r="163" spans="2:65" s="1" customFormat="1" ht="24.2" customHeight="1" x14ac:dyDescent="0.2">
      <c r="B163" s="135"/>
      <c r="C163" s="136" t="s">
        <v>204</v>
      </c>
      <c r="D163" s="136" t="s">
        <v>164</v>
      </c>
      <c r="E163" s="137" t="s">
        <v>781</v>
      </c>
      <c r="F163" s="138" t="s">
        <v>782</v>
      </c>
      <c r="G163" s="139" t="s">
        <v>167</v>
      </c>
      <c r="H163" s="140">
        <v>175.2</v>
      </c>
      <c r="I163" s="141"/>
      <c r="J163" s="141"/>
      <c r="K163" s="142"/>
      <c r="L163" s="25"/>
      <c r="M163" s="143" t="s">
        <v>1</v>
      </c>
      <c r="N163" s="144" t="s">
        <v>34</v>
      </c>
      <c r="O163" s="145">
        <v>0</v>
      </c>
      <c r="P163" s="145">
        <f>O163*H163</f>
        <v>0</v>
      </c>
      <c r="Q163" s="145">
        <v>0</v>
      </c>
      <c r="R163" s="145">
        <f>Q163*H163</f>
        <v>0</v>
      </c>
      <c r="S163" s="145">
        <v>0</v>
      </c>
      <c r="T163" s="146">
        <f>S163*H163</f>
        <v>0</v>
      </c>
      <c r="AR163" s="147" t="s">
        <v>168</v>
      </c>
      <c r="AT163" s="147" t="s">
        <v>164</v>
      </c>
      <c r="AU163" s="147" t="s">
        <v>81</v>
      </c>
      <c r="AY163" s="13" t="s">
        <v>162</v>
      </c>
      <c r="BE163" s="148">
        <f>IF(N163="základná",J163,0)</f>
        <v>0</v>
      </c>
      <c r="BF163" s="148">
        <f>IF(N163="znížená",J163,0)</f>
        <v>0</v>
      </c>
      <c r="BG163" s="148">
        <f>IF(N163="zákl. prenesená",J163,0)</f>
        <v>0</v>
      </c>
      <c r="BH163" s="148">
        <f>IF(N163="zníž. prenesená",J163,0)</f>
        <v>0</v>
      </c>
      <c r="BI163" s="148">
        <f>IF(N163="nulová",J163,0)</f>
        <v>0</v>
      </c>
      <c r="BJ163" s="13" t="s">
        <v>81</v>
      </c>
      <c r="BK163" s="148">
        <f>ROUND(I163*H163,2)</f>
        <v>0</v>
      </c>
      <c r="BL163" s="13" t="s">
        <v>168</v>
      </c>
      <c r="BM163" s="147" t="s">
        <v>248</v>
      </c>
    </row>
    <row r="164" spans="2:65" s="1" customFormat="1" ht="33" customHeight="1" x14ac:dyDescent="0.2">
      <c r="B164" s="135"/>
      <c r="C164" s="136" t="s">
        <v>249</v>
      </c>
      <c r="D164" s="136" t="s">
        <v>164</v>
      </c>
      <c r="E164" s="137" t="s">
        <v>783</v>
      </c>
      <c r="F164" s="138" t="s">
        <v>784</v>
      </c>
      <c r="G164" s="139" t="s">
        <v>167</v>
      </c>
      <c r="H164" s="140">
        <v>53.65</v>
      </c>
      <c r="I164" s="141"/>
      <c r="J164" s="141"/>
      <c r="K164" s="142"/>
      <c r="L164" s="25"/>
      <c r="M164" s="143" t="s">
        <v>1</v>
      </c>
      <c r="N164" s="144" t="s">
        <v>34</v>
      </c>
      <c r="O164" s="145">
        <v>0</v>
      </c>
      <c r="P164" s="145">
        <f>O164*H164</f>
        <v>0</v>
      </c>
      <c r="Q164" s="145">
        <v>0</v>
      </c>
      <c r="R164" s="145">
        <f>Q164*H164</f>
        <v>0</v>
      </c>
      <c r="S164" s="145">
        <v>0</v>
      </c>
      <c r="T164" s="146">
        <f>S164*H164</f>
        <v>0</v>
      </c>
      <c r="AR164" s="147" t="s">
        <v>168</v>
      </c>
      <c r="AT164" s="147" t="s">
        <v>164</v>
      </c>
      <c r="AU164" s="147" t="s">
        <v>81</v>
      </c>
      <c r="AY164" s="13" t="s">
        <v>162</v>
      </c>
      <c r="BE164" s="148">
        <f>IF(N164="základná",J164,0)</f>
        <v>0</v>
      </c>
      <c r="BF164" s="148">
        <f>IF(N164="znížená",J164,0)</f>
        <v>0</v>
      </c>
      <c r="BG164" s="148">
        <f>IF(N164="zákl. prenesená",J164,0)</f>
        <v>0</v>
      </c>
      <c r="BH164" s="148">
        <f>IF(N164="zníž. prenesená",J164,0)</f>
        <v>0</v>
      </c>
      <c r="BI164" s="148">
        <f>IF(N164="nulová",J164,0)</f>
        <v>0</v>
      </c>
      <c r="BJ164" s="13" t="s">
        <v>81</v>
      </c>
      <c r="BK164" s="148">
        <f>ROUND(I164*H164,2)</f>
        <v>0</v>
      </c>
      <c r="BL164" s="13" t="s">
        <v>168</v>
      </c>
      <c r="BM164" s="147" t="s">
        <v>252</v>
      </c>
    </row>
    <row r="165" spans="2:65" s="11" customFormat="1" ht="22.7" customHeight="1" x14ac:dyDescent="0.2">
      <c r="B165" s="124"/>
      <c r="D165" s="125" t="s">
        <v>67</v>
      </c>
      <c r="E165" s="133" t="s">
        <v>192</v>
      </c>
      <c r="F165" s="133" t="s">
        <v>220</v>
      </c>
      <c r="J165" s="134"/>
      <c r="L165" s="124"/>
      <c r="M165" s="128"/>
      <c r="P165" s="129">
        <f>SUM(P166:P198)</f>
        <v>0</v>
      </c>
      <c r="R165" s="129">
        <f>SUM(R166:R198)</f>
        <v>0</v>
      </c>
      <c r="T165" s="130">
        <f>SUM(T166:T198)</f>
        <v>0</v>
      </c>
      <c r="AR165" s="125" t="s">
        <v>75</v>
      </c>
      <c r="AT165" s="131" t="s">
        <v>67</v>
      </c>
      <c r="AU165" s="131" t="s">
        <v>75</v>
      </c>
      <c r="AY165" s="125" t="s">
        <v>162</v>
      </c>
      <c r="BK165" s="132">
        <f>SUM(BK166:BK198)</f>
        <v>0</v>
      </c>
    </row>
    <row r="166" spans="2:65" s="1" customFormat="1" ht="24.2" customHeight="1" x14ac:dyDescent="0.2">
      <c r="B166" s="135"/>
      <c r="C166" s="136" t="s">
        <v>208</v>
      </c>
      <c r="D166" s="136" t="s">
        <v>164</v>
      </c>
      <c r="E166" s="137" t="s">
        <v>785</v>
      </c>
      <c r="F166" s="138" t="s">
        <v>786</v>
      </c>
      <c r="G166" s="139" t="s">
        <v>218</v>
      </c>
      <c r="H166" s="140">
        <v>242.5</v>
      </c>
      <c r="I166" s="141"/>
      <c r="J166" s="141"/>
      <c r="K166" s="142"/>
      <c r="L166" s="25"/>
      <c r="M166" s="143" t="s">
        <v>1</v>
      </c>
      <c r="N166" s="144" t="s">
        <v>34</v>
      </c>
      <c r="O166" s="145">
        <v>0</v>
      </c>
      <c r="P166" s="145">
        <f t="shared" ref="P166:P198" si="9">O166*H166</f>
        <v>0</v>
      </c>
      <c r="Q166" s="145">
        <v>0</v>
      </c>
      <c r="R166" s="145">
        <f t="shared" ref="R166:R198" si="10">Q166*H166</f>
        <v>0</v>
      </c>
      <c r="S166" s="145">
        <v>0</v>
      </c>
      <c r="T166" s="146">
        <f t="shared" ref="T166:T198" si="11">S166*H166</f>
        <v>0</v>
      </c>
      <c r="AR166" s="147" t="s">
        <v>168</v>
      </c>
      <c r="AT166" s="147" t="s">
        <v>164</v>
      </c>
      <c r="AU166" s="147" t="s">
        <v>81</v>
      </c>
      <c r="AY166" s="13" t="s">
        <v>162</v>
      </c>
      <c r="BE166" s="148">
        <f t="shared" ref="BE166:BE198" si="12">IF(N166="základná",J166,0)</f>
        <v>0</v>
      </c>
      <c r="BF166" s="148">
        <f t="shared" ref="BF166:BF198" si="13">IF(N166="znížená",J166,0)</f>
        <v>0</v>
      </c>
      <c r="BG166" s="148">
        <f t="shared" ref="BG166:BG198" si="14">IF(N166="zákl. prenesená",J166,0)</f>
        <v>0</v>
      </c>
      <c r="BH166" s="148">
        <f t="shared" ref="BH166:BH198" si="15">IF(N166="zníž. prenesená",J166,0)</f>
        <v>0</v>
      </c>
      <c r="BI166" s="148">
        <f t="shared" ref="BI166:BI198" si="16">IF(N166="nulová",J166,0)</f>
        <v>0</v>
      </c>
      <c r="BJ166" s="13" t="s">
        <v>81</v>
      </c>
      <c r="BK166" s="148">
        <f t="shared" ref="BK166:BK198" si="17">ROUND(I166*H166,2)</f>
        <v>0</v>
      </c>
      <c r="BL166" s="13" t="s">
        <v>168</v>
      </c>
      <c r="BM166" s="147" t="s">
        <v>255</v>
      </c>
    </row>
    <row r="167" spans="2:65" s="1" customFormat="1" ht="24.2" customHeight="1" x14ac:dyDescent="0.2">
      <c r="B167" s="135"/>
      <c r="C167" s="136" t="s">
        <v>256</v>
      </c>
      <c r="D167" s="136" t="s">
        <v>164</v>
      </c>
      <c r="E167" s="137" t="s">
        <v>787</v>
      </c>
      <c r="F167" s="138" t="s">
        <v>788</v>
      </c>
      <c r="G167" s="139" t="s">
        <v>218</v>
      </c>
      <c r="H167" s="140">
        <v>83.3</v>
      </c>
      <c r="I167" s="141"/>
      <c r="J167" s="141"/>
      <c r="K167" s="142"/>
      <c r="L167" s="25"/>
      <c r="M167" s="143" t="s">
        <v>1</v>
      </c>
      <c r="N167" s="144" t="s">
        <v>34</v>
      </c>
      <c r="O167" s="145">
        <v>0</v>
      </c>
      <c r="P167" s="145">
        <f t="shared" si="9"/>
        <v>0</v>
      </c>
      <c r="Q167" s="145">
        <v>0</v>
      </c>
      <c r="R167" s="145">
        <f t="shared" si="10"/>
        <v>0</v>
      </c>
      <c r="S167" s="145">
        <v>0</v>
      </c>
      <c r="T167" s="146">
        <f t="shared" si="11"/>
        <v>0</v>
      </c>
      <c r="AR167" s="147" t="s">
        <v>168</v>
      </c>
      <c r="AT167" s="147" t="s">
        <v>164</v>
      </c>
      <c r="AU167" s="147" t="s">
        <v>81</v>
      </c>
      <c r="AY167" s="13" t="s">
        <v>162</v>
      </c>
      <c r="BE167" s="148">
        <f t="shared" si="12"/>
        <v>0</v>
      </c>
      <c r="BF167" s="148">
        <f t="shared" si="13"/>
        <v>0</v>
      </c>
      <c r="BG167" s="148">
        <f t="shared" si="14"/>
        <v>0</v>
      </c>
      <c r="BH167" s="148">
        <f t="shared" si="15"/>
        <v>0</v>
      </c>
      <c r="BI167" s="148">
        <f t="shared" si="16"/>
        <v>0</v>
      </c>
      <c r="BJ167" s="13" t="s">
        <v>81</v>
      </c>
      <c r="BK167" s="148">
        <f t="shared" si="17"/>
        <v>0</v>
      </c>
      <c r="BL167" s="13" t="s">
        <v>168</v>
      </c>
      <c r="BM167" s="147" t="s">
        <v>259</v>
      </c>
    </row>
    <row r="168" spans="2:65" s="1" customFormat="1" ht="16.5" customHeight="1" x14ac:dyDescent="0.2">
      <c r="B168" s="135"/>
      <c r="C168" s="136" t="s">
        <v>211</v>
      </c>
      <c r="D168" s="136" t="s">
        <v>164</v>
      </c>
      <c r="E168" s="137" t="s">
        <v>789</v>
      </c>
      <c r="F168" s="138" t="s">
        <v>790</v>
      </c>
      <c r="G168" s="139" t="s">
        <v>167</v>
      </c>
      <c r="H168" s="140">
        <v>53.65</v>
      </c>
      <c r="I168" s="141"/>
      <c r="J168" s="141"/>
      <c r="K168" s="142"/>
      <c r="L168" s="25"/>
      <c r="M168" s="143" t="s">
        <v>1</v>
      </c>
      <c r="N168" s="144" t="s">
        <v>34</v>
      </c>
      <c r="O168" s="145">
        <v>0</v>
      </c>
      <c r="P168" s="145">
        <f t="shared" si="9"/>
        <v>0</v>
      </c>
      <c r="Q168" s="145">
        <v>0</v>
      </c>
      <c r="R168" s="145">
        <f t="shared" si="10"/>
        <v>0</v>
      </c>
      <c r="S168" s="145">
        <v>0</v>
      </c>
      <c r="T168" s="146">
        <f t="shared" si="11"/>
        <v>0</v>
      </c>
      <c r="AR168" s="147" t="s">
        <v>168</v>
      </c>
      <c r="AT168" s="147" t="s">
        <v>164</v>
      </c>
      <c r="AU168" s="147" t="s">
        <v>81</v>
      </c>
      <c r="AY168" s="13" t="s">
        <v>162</v>
      </c>
      <c r="BE168" s="148">
        <f t="shared" si="12"/>
        <v>0</v>
      </c>
      <c r="BF168" s="148">
        <f t="shared" si="13"/>
        <v>0</v>
      </c>
      <c r="BG168" s="148">
        <f t="shared" si="14"/>
        <v>0</v>
      </c>
      <c r="BH168" s="148">
        <f t="shared" si="15"/>
        <v>0</v>
      </c>
      <c r="BI168" s="148">
        <f t="shared" si="16"/>
        <v>0</v>
      </c>
      <c r="BJ168" s="13" t="s">
        <v>81</v>
      </c>
      <c r="BK168" s="148">
        <f t="shared" si="17"/>
        <v>0</v>
      </c>
      <c r="BL168" s="13" t="s">
        <v>168</v>
      </c>
      <c r="BM168" s="147" t="s">
        <v>262</v>
      </c>
    </row>
    <row r="169" spans="2:65" s="1" customFormat="1" ht="24.2" customHeight="1" x14ac:dyDescent="0.2">
      <c r="B169" s="135"/>
      <c r="C169" s="136" t="s">
        <v>263</v>
      </c>
      <c r="D169" s="136" t="s">
        <v>164</v>
      </c>
      <c r="E169" s="137" t="s">
        <v>791</v>
      </c>
      <c r="F169" s="138" t="s">
        <v>792</v>
      </c>
      <c r="G169" s="139" t="s">
        <v>167</v>
      </c>
      <c r="H169" s="140">
        <v>53.65</v>
      </c>
      <c r="I169" s="141"/>
      <c r="J169" s="141"/>
      <c r="K169" s="142"/>
      <c r="L169" s="25"/>
      <c r="M169" s="143" t="s">
        <v>1</v>
      </c>
      <c r="N169" s="144" t="s">
        <v>34</v>
      </c>
      <c r="O169" s="145">
        <v>0</v>
      </c>
      <c r="P169" s="145">
        <f t="shared" si="9"/>
        <v>0</v>
      </c>
      <c r="Q169" s="145">
        <v>0</v>
      </c>
      <c r="R169" s="145">
        <f t="shared" si="10"/>
        <v>0</v>
      </c>
      <c r="S169" s="145">
        <v>0</v>
      </c>
      <c r="T169" s="146">
        <f t="shared" si="11"/>
        <v>0</v>
      </c>
      <c r="AR169" s="147" t="s">
        <v>168</v>
      </c>
      <c r="AT169" s="147" t="s">
        <v>164</v>
      </c>
      <c r="AU169" s="147" t="s">
        <v>81</v>
      </c>
      <c r="AY169" s="13" t="s">
        <v>162</v>
      </c>
      <c r="BE169" s="148">
        <f t="shared" si="12"/>
        <v>0</v>
      </c>
      <c r="BF169" s="148">
        <f t="shared" si="13"/>
        <v>0</v>
      </c>
      <c r="BG169" s="148">
        <f t="shared" si="14"/>
        <v>0</v>
      </c>
      <c r="BH169" s="148">
        <f t="shared" si="15"/>
        <v>0</v>
      </c>
      <c r="BI169" s="148">
        <f t="shared" si="16"/>
        <v>0</v>
      </c>
      <c r="BJ169" s="13" t="s">
        <v>81</v>
      </c>
      <c r="BK169" s="148">
        <f t="shared" si="17"/>
        <v>0</v>
      </c>
      <c r="BL169" s="13" t="s">
        <v>168</v>
      </c>
      <c r="BM169" s="147" t="s">
        <v>267</v>
      </c>
    </row>
    <row r="170" spans="2:65" s="1" customFormat="1" ht="24.2" customHeight="1" x14ac:dyDescent="0.2">
      <c r="B170" s="135"/>
      <c r="C170" s="136" t="s">
        <v>215</v>
      </c>
      <c r="D170" s="136" t="s">
        <v>164</v>
      </c>
      <c r="E170" s="137" t="s">
        <v>793</v>
      </c>
      <c r="F170" s="138" t="s">
        <v>794</v>
      </c>
      <c r="G170" s="139" t="s">
        <v>167</v>
      </c>
      <c r="H170" s="140">
        <v>175.2</v>
      </c>
      <c r="I170" s="141"/>
      <c r="J170" s="141"/>
      <c r="K170" s="142"/>
      <c r="L170" s="25"/>
      <c r="M170" s="143" t="s">
        <v>1</v>
      </c>
      <c r="N170" s="144" t="s">
        <v>34</v>
      </c>
      <c r="O170" s="145">
        <v>0</v>
      </c>
      <c r="P170" s="145">
        <f t="shared" si="9"/>
        <v>0</v>
      </c>
      <c r="Q170" s="145">
        <v>0</v>
      </c>
      <c r="R170" s="145">
        <f t="shared" si="10"/>
        <v>0</v>
      </c>
      <c r="S170" s="145">
        <v>0</v>
      </c>
      <c r="T170" s="146">
        <f t="shared" si="11"/>
        <v>0</v>
      </c>
      <c r="AR170" s="147" t="s">
        <v>168</v>
      </c>
      <c r="AT170" s="147" t="s">
        <v>164</v>
      </c>
      <c r="AU170" s="147" t="s">
        <v>81</v>
      </c>
      <c r="AY170" s="13" t="s">
        <v>162</v>
      </c>
      <c r="BE170" s="148">
        <f t="shared" si="12"/>
        <v>0</v>
      </c>
      <c r="BF170" s="148">
        <f t="shared" si="13"/>
        <v>0</v>
      </c>
      <c r="BG170" s="148">
        <f t="shared" si="14"/>
        <v>0</v>
      </c>
      <c r="BH170" s="148">
        <f t="shared" si="15"/>
        <v>0</v>
      </c>
      <c r="BI170" s="148">
        <f t="shared" si="16"/>
        <v>0</v>
      </c>
      <c r="BJ170" s="13" t="s">
        <v>81</v>
      </c>
      <c r="BK170" s="148">
        <f t="shared" si="17"/>
        <v>0</v>
      </c>
      <c r="BL170" s="13" t="s">
        <v>168</v>
      </c>
      <c r="BM170" s="147" t="s">
        <v>271</v>
      </c>
    </row>
    <row r="171" spans="2:65" s="1" customFormat="1" ht="37.700000000000003" customHeight="1" x14ac:dyDescent="0.2">
      <c r="B171" s="135"/>
      <c r="C171" s="136" t="s">
        <v>272</v>
      </c>
      <c r="D171" s="136" t="s">
        <v>164</v>
      </c>
      <c r="E171" s="137" t="s">
        <v>795</v>
      </c>
      <c r="F171" s="138" t="s">
        <v>796</v>
      </c>
      <c r="G171" s="139" t="s">
        <v>167</v>
      </c>
      <c r="H171" s="140">
        <v>212.15</v>
      </c>
      <c r="I171" s="141"/>
      <c r="J171" s="141"/>
      <c r="K171" s="142"/>
      <c r="L171" s="25"/>
      <c r="M171" s="143" t="s">
        <v>1</v>
      </c>
      <c r="N171" s="144" t="s">
        <v>34</v>
      </c>
      <c r="O171" s="145">
        <v>0</v>
      </c>
      <c r="P171" s="145">
        <f t="shared" si="9"/>
        <v>0</v>
      </c>
      <c r="Q171" s="145">
        <v>0</v>
      </c>
      <c r="R171" s="145">
        <f t="shared" si="10"/>
        <v>0</v>
      </c>
      <c r="S171" s="145">
        <v>0</v>
      </c>
      <c r="T171" s="146">
        <f t="shared" si="11"/>
        <v>0</v>
      </c>
      <c r="AR171" s="147" t="s">
        <v>168</v>
      </c>
      <c r="AT171" s="147" t="s">
        <v>164</v>
      </c>
      <c r="AU171" s="147" t="s">
        <v>81</v>
      </c>
      <c r="AY171" s="13" t="s">
        <v>162</v>
      </c>
      <c r="BE171" s="148">
        <f t="shared" si="12"/>
        <v>0</v>
      </c>
      <c r="BF171" s="148">
        <f t="shared" si="13"/>
        <v>0</v>
      </c>
      <c r="BG171" s="148">
        <f t="shared" si="14"/>
        <v>0</v>
      </c>
      <c r="BH171" s="148">
        <f t="shared" si="15"/>
        <v>0</v>
      </c>
      <c r="BI171" s="148">
        <f t="shared" si="16"/>
        <v>0</v>
      </c>
      <c r="BJ171" s="13" t="s">
        <v>81</v>
      </c>
      <c r="BK171" s="148">
        <f t="shared" si="17"/>
        <v>0</v>
      </c>
      <c r="BL171" s="13" t="s">
        <v>168</v>
      </c>
      <c r="BM171" s="147" t="s">
        <v>275</v>
      </c>
    </row>
    <row r="172" spans="2:65" s="1" customFormat="1" ht="24.2" customHeight="1" x14ac:dyDescent="0.2">
      <c r="B172" s="135"/>
      <c r="C172" s="136" t="s">
        <v>219</v>
      </c>
      <c r="D172" s="136" t="s">
        <v>164</v>
      </c>
      <c r="E172" s="137" t="s">
        <v>797</v>
      </c>
      <c r="F172" s="138" t="s">
        <v>798</v>
      </c>
      <c r="G172" s="139" t="s">
        <v>266</v>
      </c>
      <c r="H172" s="140">
        <v>100</v>
      </c>
      <c r="I172" s="141"/>
      <c r="J172" s="141"/>
      <c r="K172" s="142"/>
      <c r="L172" s="25"/>
      <c r="M172" s="143" t="s">
        <v>1</v>
      </c>
      <c r="N172" s="144" t="s">
        <v>34</v>
      </c>
      <c r="O172" s="145">
        <v>0</v>
      </c>
      <c r="P172" s="145">
        <f t="shared" si="9"/>
        <v>0</v>
      </c>
      <c r="Q172" s="145">
        <v>0</v>
      </c>
      <c r="R172" s="145">
        <f t="shared" si="10"/>
        <v>0</v>
      </c>
      <c r="S172" s="145">
        <v>0</v>
      </c>
      <c r="T172" s="146">
        <f t="shared" si="11"/>
        <v>0</v>
      </c>
      <c r="AR172" s="147" t="s">
        <v>168</v>
      </c>
      <c r="AT172" s="147" t="s">
        <v>164</v>
      </c>
      <c r="AU172" s="147" t="s">
        <v>81</v>
      </c>
      <c r="AY172" s="13" t="s">
        <v>162</v>
      </c>
      <c r="BE172" s="148">
        <f t="shared" si="12"/>
        <v>0</v>
      </c>
      <c r="BF172" s="148">
        <f t="shared" si="13"/>
        <v>0</v>
      </c>
      <c r="BG172" s="148">
        <f t="shared" si="14"/>
        <v>0</v>
      </c>
      <c r="BH172" s="148">
        <f t="shared" si="15"/>
        <v>0</v>
      </c>
      <c r="BI172" s="148">
        <f t="shared" si="16"/>
        <v>0</v>
      </c>
      <c r="BJ172" s="13" t="s">
        <v>81</v>
      </c>
      <c r="BK172" s="148">
        <f t="shared" si="17"/>
        <v>0</v>
      </c>
      <c r="BL172" s="13" t="s">
        <v>168</v>
      </c>
      <c r="BM172" s="147" t="s">
        <v>278</v>
      </c>
    </row>
    <row r="173" spans="2:65" s="1" customFormat="1" ht="24.2" customHeight="1" x14ac:dyDescent="0.2">
      <c r="B173" s="135"/>
      <c r="C173" s="136" t="s">
        <v>279</v>
      </c>
      <c r="D173" s="136" t="s">
        <v>164</v>
      </c>
      <c r="E173" s="137" t="s">
        <v>799</v>
      </c>
      <c r="F173" s="138" t="s">
        <v>800</v>
      </c>
      <c r="G173" s="139" t="s">
        <v>266</v>
      </c>
      <c r="H173" s="140">
        <v>8</v>
      </c>
      <c r="I173" s="141"/>
      <c r="J173" s="141"/>
      <c r="K173" s="142"/>
      <c r="L173" s="25"/>
      <c r="M173" s="143" t="s">
        <v>1</v>
      </c>
      <c r="N173" s="144" t="s">
        <v>34</v>
      </c>
      <c r="O173" s="145">
        <v>0</v>
      </c>
      <c r="P173" s="145">
        <f t="shared" si="9"/>
        <v>0</v>
      </c>
      <c r="Q173" s="145">
        <v>0</v>
      </c>
      <c r="R173" s="145">
        <f t="shared" si="10"/>
        <v>0</v>
      </c>
      <c r="S173" s="145">
        <v>0</v>
      </c>
      <c r="T173" s="146">
        <f t="shared" si="11"/>
        <v>0</v>
      </c>
      <c r="AR173" s="147" t="s">
        <v>168</v>
      </c>
      <c r="AT173" s="147" t="s">
        <v>164</v>
      </c>
      <c r="AU173" s="147" t="s">
        <v>81</v>
      </c>
      <c r="AY173" s="13" t="s">
        <v>162</v>
      </c>
      <c r="BE173" s="148">
        <f t="shared" si="12"/>
        <v>0</v>
      </c>
      <c r="BF173" s="148">
        <f t="shared" si="13"/>
        <v>0</v>
      </c>
      <c r="BG173" s="148">
        <f t="shared" si="14"/>
        <v>0</v>
      </c>
      <c r="BH173" s="148">
        <f t="shared" si="15"/>
        <v>0</v>
      </c>
      <c r="BI173" s="148">
        <f t="shared" si="16"/>
        <v>0</v>
      </c>
      <c r="BJ173" s="13" t="s">
        <v>81</v>
      </c>
      <c r="BK173" s="148">
        <f t="shared" si="17"/>
        <v>0</v>
      </c>
      <c r="BL173" s="13" t="s">
        <v>168</v>
      </c>
      <c r="BM173" s="147" t="s">
        <v>282</v>
      </c>
    </row>
    <row r="174" spans="2:65" s="1" customFormat="1" ht="24.2" customHeight="1" x14ac:dyDescent="0.2">
      <c r="B174" s="135"/>
      <c r="C174" s="136" t="s">
        <v>224</v>
      </c>
      <c r="D174" s="136" t="s">
        <v>164</v>
      </c>
      <c r="E174" s="137" t="s">
        <v>801</v>
      </c>
      <c r="F174" s="138" t="s">
        <v>802</v>
      </c>
      <c r="G174" s="139" t="s">
        <v>341</v>
      </c>
      <c r="H174" s="140">
        <v>0.34</v>
      </c>
      <c r="I174" s="141"/>
      <c r="J174" s="141"/>
      <c r="K174" s="142"/>
      <c r="L174" s="25"/>
      <c r="M174" s="143" t="s">
        <v>1</v>
      </c>
      <c r="N174" s="144" t="s">
        <v>34</v>
      </c>
      <c r="O174" s="145">
        <v>0</v>
      </c>
      <c r="P174" s="145">
        <f t="shared" si="9"/>
        <v>0</v>
      </c>
      <c r="Q174" s="145">
        <v>0</v>
      </c>
      <c r="R174" s="145">
        <f t="shared" si="10"/>
        <v>0</v>
      </c>
      <c r="S174" s="145">
        <v>0</v>
      </c>
      <c r="T174" s="146">
        <f t="shared" si="11"/>
        <v>0</v>
      </c>
      <c r="AR174" s="147" t="s">
        <v>168</v>
      </c>
      <c r="AT174" s="147" t="s">
        <v>164</v>
      </c>
      <c r="AU174" s="147" t="s">
        <v>81</v>
      </c>
      <c r="AY174" s="13" t="s">
        <v>162</v>
      </c>
      <c r="BE174" s="148">
        <f t="shared" si="12"/>
        <v>0</v>
      </c>
      <c r="BF174" s="148">
        <f t="shared" si="13"/>
        <v>0</v>
      </c>
      <c r="BG174" s="148">
        <f t="shared" si="14"/>
        <v>0</v>
      </c>
      <c r="BH174" s="148">
        <f t="shared" si="15"/>
        <v>0</v>
      </c>
      <c r="BI174" s="148">
        <f t="shared" si="16"/>
        <v>0</v>
      </c>
      <c r="BJ174" s="13" t="s">
        <v>81</v>
      </c>
      <c r="BK174" s="148">
        <f t="shared" si="17"/>
        <v>0</v>
      </c>
      <c r="BL174" s="13" t="s">
        <v>168</v>
      </c>
      <c r="BM174" s="147" t="s">
        <v>285</v>
      </c>
    </row>
    <row r="175" spans="2:65" s="1" customFormat="1" ht="24.2" customHeight="1" x14ac:dyDescent="0.2">
      <c r="B175" s="135"/>
      <c r="C175" s="136" t="s">
        <v>286</v>
      </c>
      <c r="D175" s="136" t="s">
        <v>164</v>
      </c>
      <c r="E175" s="137" t="s">
        <v>803</v>
      </c>
      <c r="F175" s="138" t="s">
        <v>804</v>
      </c>
      <c r="G175" s="139" t="s">
        <v>341</v>
      </c>
      <c r="H175" s="140">
        <v>0.69</v>
      </c>
      <c r="I175" s="141"/>
      <c r="J175" s="141"/>
      <c r="K175" s="142"/>
      <c r="L175" s="25"/>
      <c r="M175" s="143" t="s">
        <v>1</v>
      </c>
      <c r="N175" s="144" t="s">
        <v>34</v>
      </c>
      <c r="O175" s="145">
        <v>0</v>
      </c>
      <c r="P175" s="145">
        <f t="shared" si="9"/>
        <v>0</v>
      </c>
      <c r="Q175" s="145">
        <v>0</v>
      </c>
      <c r="R175" s="145">
        <f t="shared" si="10"/>
        <v>0</v>
      </c>
      <c r="S175" s="145">
        <v>0</v>
      </c>
      <c r="T175" s="146">
        <f t="shared" si="11"/>
        <v>0</v>
      </c>
      <c r="AR175" s="147" t="s">
        <v>168</v>
      </c>
      <c r="AT175" s="147" t="s">
        <v>164</v>
      </c>
      <c r="AU175" s="147" t="s">
        <v>81</v>
      </c>
      <c r="AY175" s="13" t="s">
        <v>162</v>
      </c>
      <c r="BE175" s="148">
        <f t="shared" si="12"/>
        <v>0</v>
      </c>
      <c r="BF175" s="148">
        <f t="shared" si="13"/>
        <v>0</v>
      </c>
      <c r="BG175" s="148">
        <f t="shared" si="14"/>
        <v>0</v>
      </c>
      <c r="BH175" s="148">
        <f t="shared" si="15"/>
        <v>0</v>
      </c>
      <c r="BI175" s="148">
        <f t="shared" si="16"/>
        <v>0</v>
      </c>
      <c r="BJ175" s="13" t="s">
        <v>81</v>
      </c>
      <c r="BK175" s="148">
        <f t="shared" si="17"/>
        <v>0</v>
      </c>
      <c r="BL175" s="13" t="s">
        <v>168</v>
      </c>
      <c r="BM175" s="147" t="s">
        <v>289</v>
      </c>
    </row>
    <row r="176" spans="2:65" s="1" customFormat="1" ht="33" customHeight="1" x14ac:dyDescent="0.2">
      <c r="B176" s="135"/>
      <c r="C176" s="136" t="s">
        <v>227</v>
      </c>
      <c r="D176" s="136" t="s">
        <v>164</v>
      </c>
      <c r="E176" s="137" t="s">
        <v>805</v>
      </c>
      <c r="F176" s="138" t="s">
        <v>806</v>
      </c>
      <c r="G176" s="139" t="s">
        <v>266</v>
      </c>
      <c r="H176" s="140">
        <v>10</v>
      </c>
      <c r="I176" s="141"/>
      <c r="J176" s="141"/>
      <c r="K176" s="142"/>
      <c r="L176" s="25"/>
      <c r="M176" s="143" t="s">
        <v>1</v>
      </c>
      <c r="N176" s="144" t="s">
        <v>34</v>
      </c>
      <c r="O176" s="145">
        <v>0</v>
      </c>
      <c r="P176" s="145">
        <f t="shared" si="9"/>
        <v>0</v>
      </c>
      <c r="Q176" s="145">
        <v>0</v>
      </c>
      <c r="R176" s="145">
        <f t="shared" si="10"/>
        <v>0</v>
      </c>
      <c r="S176" s="145">
        <v>0</v>
      </c>
      <c r="T176" s="146">
        <f t="shared" si="11"/>
        <v>0</v>
      </c>
      <c r="AR176" s="147" t="s">
        <v>168</v>
      </c>
      <c r="AT176" s="147" t="s">
        <v>164</v>
      </c>
      <c r="AU176" s="147" t="s">
        <v>81</v>
      </c>
      <c r="AY176" s="13" t="s">
        <v>162</v>
      </c>
      <c r="BE176" s="148">
        <f t="shared" si="12"/>
        <v>0</v>
      </c>
      <c r="BF176" s="148">
        <f t="shared" si="13"/>
        <v>0</v>
      </c>
      <c r="BG176" s="148">
        <f t="shared" si="14"/>
        <v>0</v>
      </c>
      <c r="BH176" s="148">
        <f t="shared" si="15"/>
        <v>0</v>
      </c>
      <c r="BI176" s="148">
        <f t="shared" si="16"/>
        <v>0</v>
      </c>
      <c r="BJ176" s="13" t="s">
        <v>81</v>
      </c>
      <c r="BK176" s="148">
        <f t="shared" si="17"/>
        <v>0</v>
      </c>
      <c r="BL176" s="13" t="s">
        <v>168</v>
      </c>
      <c r="BM176" s="147" t="s">
        <v>292</v>
      </c>
    </row>
    <row r="177" spans="2:65" s="1" customFormat="1" ht="16.5" customHeight="1" x14ac:dyDescent="0.2">
      <c r="B177" s="135"/>
      <c r="C177" s="136" t="s">
        <v>293</v>
      </c>
      <c r="D177" s="136" t="s">
        <v>164</v>
      </c>
      <c r="E177" s="137" t="s">
        <v>807</v>
      </c>
      <c r="F177" s="138" t="s">
        <v>808</v>
      </c>
      <c r="G177" s="139" t="s">
        <v>218</v>
      </c>
      <c r="H177" s="140">
        <v>25.4</v>
      </c>
      <c r="I177" s="141"/>
      <c r="J177" s="141"/>
      <c r="K177" s="142"/>
      <c r="L177" s="25"/>
      <c r="M177" s="143" t="s">
        <v>1</v>
      </c>
      <c r="N177" s="144" t="s">
        <v>34</v>
      </c>
      <c r="O177" s="145">
        <v>0</v>
      </c>
      <c r="P177" s="145">
        <f t="shared" si="9"/>
        <v>0</v>
      </c>
      <c r="Q177" s="145">
        <v>0</v>
      </c>
      <c r="R177" s="145">
        <f t="shared" si="10"/>
        <v>0</v>
      </c>
      <c r="S177" s="145">
        <v>0</v>
      </c>
      <c r="T177" s="146">
        <f t="shared" si="11"/>
        <v>0</v>
      </c>
      <c r="AR177" s="147" t="s">
        <v>168</v>
      </c>
      <c r="AT177" s="147" t="s">
        <v>164</v>
      </c>
      <c r="AU177" s="147" t="s">
        <v>81</v>
      </c>
      <c r="AY177" s="13" t="s">
        <v>162</v>
      </c>
      <c r="BE177" s="148">
        <f t="shared" si="12"/>
        <v>0</v>
      </c>
      <c r="BF177" s="148">
        <f t="shared" si="13"/>
        <v>0</v>
      </c>
      <c r="BG177" s="148">
        <f t="shared" si="14"/>
        <v>0</v>
      </c>
      <c r="BH177" s="148">
        <f t="shared" si="15"/>
        <v>0</v>
      </c>
      <c r="BI177" s="148">
        <f t="shared" si="16"/>
        <v>0</v>
      </c>
      <c r="BJ177" s="13" t="s">
        <v>81</v>
      </c>
      <c r="BK177" s="148">
        <f t="shared" si="17"/>
        <v>0</v>
      </c>
      <c r="BL177" s="13" t="s">
        <v>168</v>
      </c>
      <c r="BM177" s="147" t="s">
        <v>296</v>
      </c>
    </row>
    <row r="178" spans="2:65" s="1" customFormat="1" ht="37.700000000000003" customHeight="1" x14ac:dyDescent="0.2">
      <c r="B178" s="135"/>
      <c r="C178" s="136" t="s">
        <v>231</v>
      </c>
      <c r="D178" s="136" t="s">
        <v>164</v>
      </c>
      <c r="E178" s="137" t="s">
        <v>809</v>
      </c>
      <c r="F178" s="138" t="s">
        <v>810</v>
      </c>
      <c r="G178" s="139" t="s">
        <v>167</v>
      </c>
      <c r="H178" s="140">
        <v>3708.03</v>
      </c>
      <c r="I178" s="141"/>
      <c r="J178" s="141"/>
      <c r="K178" s="142"/>
      <c r="L178" s="25"/>
      <c r="M178" s="143" t="s">
        <v>1</v>
      </c>
      <c r="N178" s="144" t="s">
        <v>34</v>
      </c>
      <c r="O178" s="145">
        <v>0</v>
      </c>
      <c r="P178" s="145">
        <f t="shared" si="9"/>
        <v>0</v>
      </c>
      <c r="Q178" s="145">
        <v>0</v>
      </c>
      <c r="R178" s="145">
        <f t="shared" si="10"/>
        <v>0</v>
      </c>
      <c r="S178" s="145">
        <v>0</v>
      </c>
      <c r="T178" s="146">
        <f t="shared" si="11"/>
        <v>0</v>
      </c>
      <c r="AR178" s="147" t="s">
        <v>168</v>
      </c>
      <c r="AT178" s="147" t="s">
        <v>164</v>
      </c>
      <c r="AU178" s="147" t="s">
        <v>81</v>
      </c>
      <c r="AY178" s="13" t="s">
        <v>162</v>
      </c>
      <c r="BE178" s="148">
        <f t="shared" si="12"/>
        <v>0</v>
      </c>
      <c r="BF178" s="148">
        <f t="shared" si="13"/>
        <v>0</v>
      </c>
      <c r="BG178" s="148">
        <f t="shared" si="14"/>
        <v>0</v>
      </c>
      <c r="BH178" s="148">
        <f t="shared" si="15"/>
        <v>0</v>
      </c>
      <c r="BI178" s="148">
        <f t="shared" si="16"/>
        <v>0</v>
      </c>
      <c r="BJ178" s="13" t="s">
        <v>81</v>
      </c>
      <c r="BK178" s="148">
        <f t="shared" si="17"/>
        <v>0</v>
      </c>
      <c r="BL178" s="13" t="s">
        <v>168</v>
      </c>
      <c r="BM178" s="147" t="s">
        <v>302</v>
      </c>
    </row>
    <row r="179" spans="2:65" s="1" customFormat="1" ht="37.700000000000003" customHeight="1" x14ac:dyDescent="0.2">
      <c r="B179" s="135"/>
      <c r="C179" s="136" t="s">
        <v>307</v>
      </c>
      <c r="D179" s="136" t="s">
        <v>164</v>
      </c>
      <c r="E179" s="137" t="s">
        <v>811</v>
      </c>
      <c r="F179" s="138" t="s">
        <v>812</v>
      </c>
      <c r="G179" s="139" t="s">
        <v>167</v>
      </c>
      <c r="H179" s="140">
        <v>3708.03</v>
      </c>
      <c r="I179" s="141"/>
      <c r="J179" s="141"/>
      <c r="K179" s="142"/>
      <c r="L179" s="25"/>
      <c r="M179" s="143" t="s">
        <v>1</v>
      </c>
      <c r="N179" s="144" t="s">
        <v>34</v>
      </c>
      <c r="O179" s="145">
        <v>0</v>
      </c>
      <c r="P179" s="145">
        <f t="shared" si="9"/>
        <v>0</v>
      </c>
      <c r="Q179" s="145">
        <v>0</v>
      </c>
      <c r="R179" s="145">
        <f t="shared" si="10"/>
        <v>0</v>
      </c>
      <c r="S179" s="145">
        <v>0</v>
      </c>
      <c r="T179" s="146">
        <f t="shared" si="11"/>
        <v>0</v>
      </c>
      <c r="AR179" s="147" t="s">
        <v>168</v>
      </c>
      <c r="AT179" s="147" t="s">
        <v>164</v>
      </c>
      <c r="AU179" s="147" t="s">
        <v>81</v>
      </c>
      <c r="AY179" s="13" t="s">
        <v>162</v>
      </c>
      <c r="BE179" s="148">
        <f t="shared" si="12"/>
        <v>0</v>
      </c>
      <c r="BF179" s="148">
        <f t="shared" si="13"/>
        <v>0</v>
      </c>
      <c r="BG179" s="148">
        <f t="shared" si="14"/>
        <v>0</v>
      </c>
      <c r="BH179" s="148">
        <f t="shared" si="15"/>
        <v>0</v>
      </c>
      <c r="BI179" s="148">
        <f t="shared" si="16"/>
        <v>0</v>
      </c>
      <c r="BJ179" s="13" t="s">
        <v>81</v>
      </c>
      <c r="BK179" s="148">
        <f t="shared" si="17"/>
        <v>0</v>
      </c>
      <c r="BL179" s="13" t="s">
        <v>168</v>
      </c>
      <c r="BM179" s="147" t="s">
        <v>310</v>
      </c>
    </row>
    <row r="180" spans="2:65" s="1" customFormat="1" ht="24.2" customHeight="1" x14ac:dyDescent="0.2">
      <c r="B180" s="135"/>
      <c r="C180" s="136" t="s">
        <v>234</v>
      </c>
      <c r="D180" s="136" t="s">
        <v>164</v>
      </c>
      <c r="E180" s="137" t="s">
        <v>813</v>
      </c>
      <c r="F180" s="138" t="s">
        <v>814</v>
      </c>
      <c r="G180" s="139" t="s">
        <v>167</v>
      </c>
      <c r="H180" s="140">
        <v>145.5</v>
      </c>
      <c r="I180" s="141"/>
      <c r="J180" s="141"/>
      <c r="K180" s="142"/>
      <c r="L180" s="25"/>
      <c r="M180" s="143" t="s">
        <v>1</v>
      </c>
      <c r="N180" s="144" t="s">
        <v>34</v>
      </c>
      <c r="O180" s="145">
        <v>0</v>
      </c>
      <c r="P180" s="145">
        <f t="shared" si="9"/>
        <v>0</v>
      </c>
      <c r="Q180" s="145">
        <v>0</v>
      </c>
      <c r="R180" s="145">
        <f t="shared" si="10"/>
        <v>0</v>
      </c>
      <c r="S180" s="145">
        <v>0</v>
      </c>
      <c r="T180" s="146">
        <f t="shared" si="11"/>
        <v>0</v>
      </c>
      <c r="AR180" s="147" t="s">
        <v>168</v>
      </c>
      <c r="AT180" s="147" t="s">
        <v>164</v>
      </c>
      <c r="AU180" s="147" t="s">
        <v>81</v>
      </c>
      <c r="AY180" s="13" t="s">
        <v>162</v>
      </c>
      <c r="BE180" s="148">
        <f t="shared" si="12"/>
        <v>0</v>
      </c>
      <c r="BF180" s="148">
        <f t="shared" si="13"/>
        <v>0</v>
      </c>
      <c r="BG180" s="148">
        <f t="shared" si="14"/>
        <v>0</v>
      </c>
      <c r="BH180" s="148">
        <f t="shared" si="15"/>
        <v>0</v>
      </c>
      <c r="BI180" s="148">
        <f t="shared" si="16"/>
        <v>0</v>
      </c>
      <c r="BJ180" s="13" t="s">
        <v>81</v>
      </c>
      <c r="BK180" s="148">
        <f t="shared" si="17"/>
        <v>0</v>
      </c>
      <c r="BL180" s="13" t="s">
        <v>168</v>
      </c>
      <c r="BM180" s="147" t="s">
        <v>314</v>
      </c>
    </row>
    <row r="181" spans="2:65" s="1" customFormat="1" ht="24.2" customHeight="1" x14ac:dyDescent="0.2">
      <c r="B181" s="135"/>
      <c r="C181" s="136" t="s">
        <v>315</v>
      </c>
      <c r="D181" s="136" t="s">
        <v>164</v>
      </c>
      <c r="E181" s="137" t="s">
        <v>815</v>
      </c>
      <c r="F181" s="138" t="s">
        <v>816</v>
      </c>
      <c r="G181" s="139" t="s">
        <v>167</v>
      </c>
      <c r="H181" s="140">
        <v>833.12</v>
      </c>
      <c r="I181" s="141"/>
      <c r="J181" s="141"/>
      <c r="K181" s="142"/>
      <c r="L181" s="25"/>
      <c r="M181" s="143" t="s">
        <v>1</v>
      </c>
      <c r="N181" s="144" t="s">
        <v>34</v>
      </c>
      <c r="O181" s="145">
        <v>0</v>
      </c>
      <c r="P181" s="145">
        <f t="shared" si="9"/>
        <v>0</v>
      </c>
      <c r="Q181" s="145">
        <v>0</v>
      </c>
      <c r="R181" s="145">
        <f t="shared" si="10"/>
        <v>0</v>
      </c>
      <c r="S181" s="145">
        <v>0</v>
      </c>
      <c r="T181" s="146">
        <f t="shared" si="11"/>
        <v>0</v>
      </c>
      <c r="AR181" s="147" t="s">
        <v>168</v>
      </c>
      <c r="AT181" s="147" t="s">
        <v>164</v>
      </c>
      <c r="AU181" s="147" t="s">
        <v>81</v>
      </c>
      <c r="AY181" s="13" t="s">
        <v>162</v>
      </c>
      <c r="BE181" s="148">
        <f t="shared" si="12"/>
        <v>0</v>
      </c>
      <c r="BF181" s="148">
        <f t="shared" si="13"/>
        <v>0</v>
      </c>
      <c r="BG181" s="148">
        <f t="shared" si="14"/>
        <v>0</v>
      </c>
      <c r="BH181" s="148">
        <f t="shared" si="15"/>
        <v>0</v>
      </c>
      <c r="BI181" s="148">
        <f t="shared" si="16"/>
        <v>0</v>
      </c>
      <c r="BJ181" s="13" t="s">
        <v>81</v>
      </c>
      <c r="BK181" s="148">
        <f t="shared" si="17"/>
        <v>0</v>
      </c>
      <c r="BL181" s="13" t="s">
        <v>168</v>
      </c>
      <c r="BM181" s="147" t="s">
        <v>318</v>
      </c>
    </row>
    <row r="182" spans="2:65" s="1" customFormat="1" ht="37.700000000000003" customHeight="1" x14ac:dyDescent="0.2">
      <c r="B182" s="135"/>
      <c r="C182" s="136" t="s">
        <v>238</v>
      </c>
      <c r="D182" s="136" t="s">
        <v>164</v>
      </c>
      <c r="E182" s="137" t="s">
        <v>817</v>
      </c>
      <c r="F182" s="138" t="s">
        <v>818</v>
      </c>
      <c r="G182" s="139" t="s">
        <v>341</v>
      </c>
      <c r="H182" s="140">
        <v>179.75</v>
      </c>
      <c r="I182" s="141"/>
      <c r="J182" s="141"/>
      <c r="K182" s="142"/>
      <c r="L182" s="25"/>
      <c r="M182" s="143" t="s">
        <v>1</v>
      </c>
      <c r="N182" s="144" t="s">
        <v>34</v>
      </c>
      <c r="O182" s="145">
        <v>0</v>
      </c>
      <c r="P182" s="145">
        <f t="shared" si="9"/>
        <v>0</v>
      </c>
      <c r="Q182" s="145">
        <v>0</v>
      </c>
      <c r="R182" s="145">
        <f t="shared" si="10"/>
        <v>0</v>
      </c>
      <c r="S182" s="145">
        <v>0</v>
      </c>
      <c r="T182" s="146">
        <f t="shared" si="11"/>
        <v>0</v>
      </c>
      <c r="AR182" s="147" t="s">
        <v>168</v>
      </c>
      <c r="AT182" s="147" t="s">
        <v>164</v>
      </c>
      <c r="AU182" s="147" t="s">
        <v>81</v>
      </c>
      <c r="AY182" s="13" t="s">
        <v>162</v>
      </c>
      <c r="BE182" s="148">
        <f t="shared" si="12"/>
        <v>0</v>
      </c>
      <c r="BF182" s="148">
        <f t="shared" si="13"/>
        <v>0</v>
      </c>
      <c r="BG182" s="148">
        <f t="shared" si="14"/>
        <v>0</v>
      </c>
      <c r="BH182" s="148">
        <f t="shared" si="15"/>
        <v>0</v>
      </c>
      <c r="BI182" s="148">
        <f t="shared" si="16"/>
        <v>0</v>
      </c>
      <c r="BJ182" s="13" t="s">
        <v>81</v>
      </c>
      <c r="BK182" s="148">
        <f t="shared" si="17"/>
        <v>0</v>
      </c>
      <c r="BL182" s="13" t="s">
        <v>168</v>
      </c>
      <c r="BM182" s="147" t="s">
        <v>321</v>
      </c>
    </row>
    <row r="183" spans="2:65" s="1" customFormat="1" ht="24.2" customHeight="1" x14ac:dyDescent="0.2">
      <c r="B183" s="135"/>
      <c r="C183" s="136" t="s">
        <v>322</v>
      </c>
      <c r="D183" s="136" t="s">
        <v>164</v>
      </c>
      <c r="E183" s="137" t="s">
        <v>485</v>
      </c>
      <c r="F183" s="138" t="s">
        <v>486</v>
      </c>
      <c r="G183" s="139" t="s">
        <v>301</v>
      </c>
      <c r="H183" s="140">
        <v>1436.14</v>
      </c>
      <c r="I183" s="141"/>
      <c r="J183" s="141"/>
      <c r="K183" s="142"/>
      <c r="L183" s="25"/>
      <c r="M183" s="143" t="s">
        <v>1</v>
      </c>
      <c r="N183" s="144" t="s">
        <v>34</v>
      </c>
      <c r="O183" s="145">
        <v>0</v>
      </c>
      <c r="P183" s="145">
        <f t="shared" si="9"/>
        <v>0</v>
      </c>
      <c r="Q183" s="145">
        <v>0</v>
      </c>
      <c r="R183" s="145">
        <f t="shared" si="10"/>
        <v>0</v>
      </c>
      <c r="S183" s="145">
        <v>0</v>
      </c>
      <c r="T183" s="146">
        <f t="shared" si="11"/>
        <v>0</v>
      </c>
      <c r="AR183" s="147" t="s">
        <v>168</v>
      </c>
      <c r="AT183" s="147" t="s">
        <v>164</v>
      </c>
      <c r="AU183" s="147" t="s">
        <v>81</v>
      </c>
      <c r="AY183" s="13" t="s">
        <v>162</v>
      </c>
      <c r="BE183" s="148">
        <f t="shared" si="12"/>
        <v>0</v>
      </c>
      <c r="BF183" s="148">
        <f t="shared" si="13"/>
        <v>0</v>
      </c>
      <c r="BG183" s="148">
        <f t="shared" si="14"/>
        <v>0</v>
      </c>
      <c r="BH183" s="148">
        <f t="shared" si="15"/>
        <v>0</v>
      </c>
      <c r="BI183" s="148">
        <f t="shared" si="16"/>
        <v>0</v>
      </c>
      <c r="BJ183" s="13" t="s">
        <v>81</v>
      </c>
      <c r="BK183" s="148">
        <f t="shared" si="17"/>
        <v>0</v>
      </c>
      <c r="BL183" s="13" t="s">
        <v>168</v>
      </c>
      <c r="BM183" s="147" t="s">
        <v>325</v>
      </c>
    </row>
    <row r="184" spans="2:65" s="1" customFormat="1" ht="24.2" customHeight="1" x14ac:dyDescent="0.2">
      <c r="B184" s="135"/>
      <c r="C184" s="136" t="s">
        <v>241</v>
      </c>
      <c r="D184" s="136" t="s">
        <v>164</v>
      </c>
      <c r="E184" s="137" t="s">
        <v>487</v>
      </c>
      <c r="F184" s="138" t="s">
        <v>488</v>
      </c>
      <c r="G184" s="139" t="s">
        <v>301</v>
      </c>
      <c r="H184" s="140">
        <v>1436.14</v>
      </c>
      <c r="I184" s="141"/>
      <c r="J184" s="141"/>
      <c r="K184" s="142"/>
      <c r="L184" s="25"/>
      <c r="M184" s="143" t="s">
        <v>1</v>
      </c>
      <c r="N184" s="144" t="s">
        <v>34</v>
      </c>
      <c r="O184" s="145">
        <v>0</v>
      </c>
      <c r="P184" s="145">
        <f t="shared" si="9"/>
        <v>0</v>
      </c>
      <c r="Q184" s="145">
        <v>0</v>
      </c>
      <c r="R184" s="145">
        <f t="shared" si="10"/>
        <v>0</v>
      </c>
      <c r="S184" s="145">
        <v>0</v>
      </c>
      <c r="T184" s="146">
        <f t="shared" si="11"/>
        <v>0</v>
      </c>
      <c r="AR184" s="147" t="s">
        <v>168</v>
      </c>
      <c r="AT184" s="147" t="s">
        <v>164</v>
      </c>
      <c r="AU184" s="147" t="s">
        <v>81</v>
      </c>
      <c r="AY184" s="13" t="s">
        <v>162</v>
      </c>
      <c r="BE184" s="148">
        <f t="shared" si="12"/>
        <v>0</v>
      </c>
      <c r="BF184" s="148">
        <f t="shared" si="13"/>
        <v>0</v>
      </c>
      <c r="BG184" s="148">
        <f t="shared" si="14"/>
        <v>0</v>
      </c>
      <c r="BH184" s="148">
        <f t="shared" si="15"/>
        <v>0</v>
      </c>
      <c r="BI184" s="148">
        <f t="shared" si="16"/>
        <v>0</v>
      </c>
      <c r="BJ184" s="13" t="s">
        <v>81</v>
      </c>
      <c r="BK184" s="148">
        <f t="shared" si="17"/>
        <v>0</v>
      </c>
      <c r="BL184" s="13" t="s">
        <v>168</v>
      </c>
      <c r="BM184" s="147" t="s">
        <v>328</v>
      </c>
    </row>
    <row r="185" spans="2:65" s="1" customFormat="1" ht="16.5" customHeight="1" x14ac:dyDescent="0.2">
      <c r="B185" s="135"/>
      <c r="C185" s="136" t="s">
        <v>329</v>
      </c>
      <c r="D185" s="136" t="s">
        <v>164</v>
      </c>
      <c r="E185" s="137" t="s">
        <v>819</v>
      </c>
      <c r="F185" s="138" t="s">
        <v>820</v>
      </c>
      <c r="G185" s="139" t="s">
        <v>266</v>
      </c>
      <c r="H185" s="140">
        <v>1</v>
      </c>
      <c r="I185" s="141"/>
      <c r="J185" s="141"/>
      <c r="K185" s="142"/>
      <c r="L185" s="25"/>
      <c r="M185" s="143" t="s">
        <v>1</v>
      </c>
      <c r="N185" s="144" t="s">
        <v>34</v>
      </c>
      <c r="O185" s="145">
        <v>0</v>
      </c>
      <c r="P185" s="145">
        <f t="shared" si="9"/>
        <v>0</v>
      </c>
      <c r="Q185" s="145">
        <v>0</v>
      </c>
      <c r="R185" s="145">
        <f t="shared" si="10"/>
        <v>0</v>
      </c>
      <c r="S185" s="145">
        <v>0</v>
      </c>
      <c r="T185" s="146">
        <f t="shared" si="11"/>
        <v>0</v>
      </c>
      <c r="AR185" s="147" t="s">
        <v>168</v>
      </c>
      <c r="AT185" s="147" t="s">
        <v>164</v>
      </c>
      <c r="AU185" s="147" t="s">
        <v>81</v>
      </c>
      <c r="AY185" s="13" t="s">
        <v>162</v>
      </c>
      <c r="BE185" s="148">
        <f t="shared" si="12"/>
        <v>0</v>
      </c>
      <c r="BF185" s="148">
        <f t="shared" si="13"/>
        <v>0</v>
      </c>
      <c r="BG185" s="148">
        <f t="shared" si="14"/>
        <v>0</v>
      </c>
      <c r="BH185" s="148">
        <f t="shared" si="15"/>
        <v>0</v>
      </c>
      <c r="BI185" s="148">
        <f t="shared" si="16"/>
        <v>0</v>
      </c>
      <c r="BJ185" s="13" t="s">
        <v>81</v>
      </c>
      <c r="BK185" s="148">
        <f t="shared" si="17"/>
        <v>0</v>
      </c>
      <c r="BL185" s="13" t="s">
        <v>168</v>
      </c>
      <c r="BM185" s="147" t="s">
        <v>332</v>
      </c>
    </row>
    <row r="186" spans="2:65" s="1" customFormat="1" ht="16.5" customHeight="1" x14ac:dyDescent="0.2">
      <c r="B186" s="135"/>
      <c r="C186" s="136" t="s">
        <v>245</v>
      </c>
      <c r="D186" s="136" t="s">
        <v>164</v>
      </c>
      <c r="E186" s="137" t="s">
        <v>821</v>
      </c>
      <c r="F186" s="138" t="s">
        <v>822</v>
      </c>
      <c r="G186" s="139" t="s">
        <v>218</v>
      </c>
      <c r="H186" s="140">
        <v>10</v>
      </c>
      <c r="I186" s="141"/>
      <c r="J186" s="141"/>
      <c r="K186" s="142"/>
      <c r="L186" s="25"/>
      <c r="M186" s="143" t="s">
        <v>1</v>
      </c>
      <c r="N186" s="144" t="s">
        <v>34</v>
      </c>
      <c r="O186" s="145">
        <v>0</v>
      </c>
      <c r="P186" s="145">
        <f t="shared" si="9"/>
        <v>0</v>
      </c>
      <c r="Q186" s="145">
        <v>0</v>
      </c>
      <c r="R186" s="145">
        <f t="shared" si="10"/>
        <v>0</v>
      </c>
      <c r="S186" s="145">
        <v>0</v>
      </c>
      <c r="T186" s="146">
        <f t="shared" si="11"/>
        <v>0</v>
      </c>
      <c r="AR186" s="147" t="s">
        <v>168</v>
      </c>
      <c r="AT186" s="147" t="s">
        <v>164</v>
      </c>
      <c r="AU186" s="147" t="s">
        <v>81</v>
      </c>
      <c r="AY186" s="13" t="s">
        <v>162</v>
      </c>
      <c r="BE186" s="148">
        <f t="shared" si="12"/>
        <v>0</v>
      </c>
      <c r="BF186" s="148">
        <f t="shared" si="13"/>
        <v>0</v>
      </c>
      <c r="BG186" s="148">
        <f t="shared" si="14"/>
        <v>0</v>
      </c>
      <c r="BH186" s="148">
        <f t="shared" si="15"/>
        <v>0</v>
      </c>
      <c r="BI186" s="148">
        <f t="shared" si="16"/>
        <v>0</v>
      </c>
      <c r="BJ186" s="13" t="s">
        <v>81</v>
      </c>
      <c r="BK186" s="148">
        <f t="shared" si="17"/>
        <v>0</v>
      </c>
      <c r="BL186" s="13" t="s">
        <v>168</v>
      </c>
      <c r="BM186" s="147" t="s">
        <v>337</v>
      </c>
    </row>
    <row r="187" spans="2:65" s="1" customFormat="1" ht="21.75" customHeight="1" x14ac:dyDescent="0.2">
      <c r="B187" s="135"/>
      <c r="C187" s="136" t="s">
        <v>338</v>
      </c>
      <c r="D187" s="136" t="s">
        <v>164</v>
      </c>
      <c r="E187" s="137" t="s">
        <v>823</v>
      </c>
      <c r="F187" s="138" t="s">
        <v>824</v>
      </c>
      <c r="G187" s="139" t="s">
        <v>218</v>
      </c>
      <c r="H187" s="140">
        <v>20</v>
      </c>
      <c r="I187" s="141"/>
      <c r="J187" s="141"/>
      <c r="K187" s="142"/>
      <c r="L187" s="25"/>
      <c r="M187" s="143" t="s">
        <v>1</v>
      </c>
      <c r="N187" s="144" t="s">
        <v>34</v>
      </c>
      <c r="O187" s="145">
        <v>0</v>
      </c>
      <c r="P187" s="145">
        <f t="shared" si="9"/>
        <v>0</v>
      </c>
      <c r="Q187" s="145">
        <v>0</v>
      </c>
      <c r="R187" s="145">
        <f t="shared" si="10"/>
        <v>0</v>
      </c>
      <c r="S187" s="145">
        <v>0</v>
      </c>
      <c r="T187" s="146">
        <f t="shared" si="11"/>
        <v>0</v>
      </c>
      <c r="AR187" s="147" t="s">
        <v>168</v>
      </c>
      <c r="AT187" s="147" t="s">
        <v>164</v>
      </c>
      <c r="AU187" s="147" t="s">
        <v>81</v>
      </c>
      <c r="AY187" s="13" t="s">
        <v>162</v>
      </c>
      <c r="BE187" s="148">
        <f t="shared" si="12"/>
        <v>0</v>
      </c>
      <c r="BF187" s="148">
        <f t="shared" si="13"/>
        <v>0</v>
      </c>
      <c r="BG187" s="148">
        <f t="shared" si="14"/>
        <v>0</v>
      </c>
      <c r="BH187" s="148">
        <f t="shared" si="15"/>
        <v>0</v>
      </c>
      <c r="BI187" s="148">
        <f t="shared" si="16"/>
        <v>0</v>
      </c>
      <c r="BJ187" s="13" t="s">
        <v>81</v>
      </c>
      <c r="BK187" s="148">
        <f t="shared" si="17"/>
        <v>0</v>
      </c>
      <c r="BL187" s="13" t="s">
        <v>168</v>
      </c>
      <c r="BM187" s="147" t="s">
        <v>342</v>
      </c>
    </row>
    <row r="188" spans="2:65" s="1" customFormat="1" ht="21.75" customHeight="1" x14ac:dyDescent="0.2">
      <c r="B188" s="135"/>
      <c r="C188" s="136" t="s">
        <v>248</v>
      </c>
      <c r="D188" s="136" t="s">
        <v>164</v>
      </c>
      <c r="E188" s="137" t="s">
        <v>489</v>
      </c>
      <c r="F188" s="138" t="s">
        <v>490</v>
      </c>
      <c r="G188" s="139" t="s">
        <v>301</v>
      </c>
      <c r="H188" s="140">
        <v>1436.14</v>
      </c>
      <c r="I188" s="141"/>
      <c r="J188" s="141"/>
      <c r="K188" s="142"/>
      <c r="L188" s="25"/>
      <c r="M188" s="143" t="s">
        <v>1</v>
      </c>
      <c r="N188" s="144" t="s">
        <v>34</v>
      </c>
      <c r="O188" s="145">
        <v>0</v>
      </c>
      <c r="P188" s="145">
        <f t="shared" si="9"/>
        <v>0</v>
      </c>
      <c r="Q188" s="145">
        <v>0</v>
      </c>
      <c r="R188" s="145">
        <f t="shared" si="10"/>
        <v>0</v>
      </c>
      <c r="S188" s="145">
        <v>0</v>
      </c>
      <c r="T188" s="146">
        <f t="shared" si="11"/>
        <v>0</v>
      </c>
      <c r="AR188" s="147" t="s">
        <v>168</v>
      </c>
      <c r="AT188" s="147" t="s">
        <v>164</v>
      </c>
      <c r="AU188" s="147" t="s">
        <v>81</v>
      </c>
      <c r="AY188" s="13" t="s">
        <v>162</v>
      </c>
      <c r="BE188" s="148">
        <f t="shared" si="12"/>
        <v>0</v>
      </c>
      <c r="BF188" s="148">
        <f t="shared" si="13"/>
        <v>0</v>
      </c>
      <c r="BG188" s="148">
        <f t="shared" si="14"/>
        <v>0</v>
      </c>
      <c r="BH188" s="148">
        <f t="shared" si="15"/>
        <v>0</v>
      </c>
      <c r="BI188" s="148">
        <f t="shared" si="16"/>
        <v>0</v>
      </c>
      <c r="BJ188" s="13" t="s">
        <v>81</v>
      </c>
      <c r="BK188" s="148">
        <f t="shared" si="17"/>
        <v>0</v>
      </c>
      <c r="BL188" s="13" t="s">
        <v>168</v>
      </c>
      <c r="BM188" s="147" t="s">
        <v>345</v>
      </c>
    </row>
    <row r="189" spans="2:65" s="1" customFormat="1" ht="24.2" customHeight="1" x14ac:dyDescent="0.2">
      <c r="B189" s="135"/>
      <c r="C189" s="136" t="s">
        <v>348</v>
      </c>
      <c r="D189" s="136" t="s">
        <v>164</v>
      </c>
      <c r="E189" s="137" t="s">
        <v>491</v>
      </c>
      <c r="F189" s="138" t="s">
        <v>492</v>
      </c>
      <c r="G189" s="139" t="s">
        <v>301</v>
      </c>
      <c r="H189" s="140">
        <v>21542.1</v>
      </c>
      <c r="I189" s="141"/>
      <c r="J189" s="141"/>
      <c r="K189" s="142"/>
      <c r="L189" s="25"/>
      <c r="M189" s="143" t="s">
        <v>1</v>
      </c>
      <c r="N189" s="144" t="s">
        <v>34</v>
      </c>
      <c r="O189" s="145">
        <v>0</v>
      </c>
      <c r="P189" s="145">
        <f t="shared" si="9"/>
        <v>0</v>
      </c>
      <c r="Q189" s="145">
        <v>0</v>
      </c>
      <c r="R189" s="145">
        <f t="shared" si="10"/>
        <v>0</v>
      </c>
      <c r="S189" s="145">
        <v>0</v>
      </c>
      <c r="T189" s="146">
        <f t="shared" si="11"/>
        <v>0</v>
      </c>
      <c r="AR189" s="147" t="s">
        <v>168</v>
      </c>
      <c r="AT189" s="147" t="s">
        <v>164</v>
      </c>
      <c r="AU189" s="147" t="s">
        <v>81</v>
      </c>
      <c r="AY189" s="13" t="s">
        <v>162</v>
      </c>
      <c r="BE189" s="148">
        <f t="shared" si="12"/>
        <v>0</v>
      </c>
      <c r="BF189" s="148">
        <f t="shared" si="13"/>
        <v>0</v>
      </c>
      <c r="BG189" s="148">
        <f t="shared" si="14"/>
        <v>0</v>
      </c>
      <c r="BH189" s="148">
        <f t="shared" si="15"/>
        <v>0</v>
      </c>
      <c r="BI189" s="148">
        <f t="shared" si="16"/>
        <v>0</v>
      </c>
      <c r="BJ189" s="13" t="s">
        <v>81</v>
      </c>
      <c r="BK189" s="148">
        <f t="shared" si="17"/>
        <v>0</v>
      </c>
      <c r="BL189" s="13" t="s">
        <v>168</v>
      </c>
      <c r="BM189" s="147" t="s">
        <v>351</v>
      </c>
    </row>
    <row r="190" spans="2:65" s="1" customFormat="1" ht="24.2" customHeight="1" x14ac:dyDescent="0.2">
      <c r="B190" s="135"/>
      <c r="C190" s="136" t="s">
        <v>252</v>
      </c>
      <c r="D190" s="136" t="s">
        <v>164</v>
      </c>
      <c r="E190" s="137" t="s">
        <v>493</v>
      </c>
      <c r="F190" s="138" t="s">
        <v>494</v>
      </c>
      <c r="G190" s="139" t="s">
        <v>301</v>
      </c>
      <c r="H190" s="140">
        <v>1436.14</v>
      </c>
      <c r="I190" s="141"/>
      <c r="J190" s="141"/>
      <c r="K190" s="142"/>
      <c r="L190" s="25"/>
      <c r="M190" s="143" t="s">
        <v>1</v>
      </c>
      <c r="N190" s="144" t="s">
        <v>34</v>
      </c>
      <c r="O190" s="145">
        <v>0</v>
      </c>
      <c r="P190" s="145">
        <f t="shared" si="9"/>
        <v>0</v>
      </c>
      <c r="Q190" s="145">
        <v>0</v>
      </c>
      <c r="R190" s="145">
        <f t="shared" si="10"/>
        <v>0</v>
      </c>
      <c r="S190" s="145">
        <v>0</v>
      </c>
      <c r="T190" s="146">
        <f t="shared" si="11"/>
        <v>0</v>
      </c>
      <c r="AR190" s="147" t="s">
        <v>168</v>
      </c>
      <c r="AT190" s="147" t="s">
        <v>164</v>
      </c>
      <c r="AU190" s="147" t="s">
        <v>81</v>
      </c>
      <c r="AY190" s="13" t="s">
        <v>162</v>
      </c>
      <c r="BE190" s="148">
        <f t="shared" si="12"/>
        <v>0</v>
      </c>
      <c r="BF190" s="148">
        <f t="shared" si="13"/>
        <v>0</v>
      </c>
      <c r="BG190" s="148">
        <f t="shared" si="14"/>
        <v>0</v>
      </c>
      <c r="BH190" s="148">
        <f t="shared" si="15"/>
        <v>0</v>
      </c>
      <c r="BI190" s="148">
        <f t="shared" si="16"/>
        <v>0</v>
      </c>
      <c r="BJ190" s="13" t="s">
        <v>81</v>
      </c>
      <c r="BK190" s="148">
        <f t="shared" si="17"/>
        <v>0</v>
      </c>
      <c r="BL190" s="13" t="s">
        <v>168</v>
      </c>
      <c r="BM190" s="147" t="s">
        <v>354</v>
      </c>
    </row>
    <row r="191" spans="2:65" s="1" customFormat="1" ht="24.2" customHeight="1" x14ac:dyDescent="0.2">
      <c r="B191" s="135"/>
      <c r="C191" s="136" t="s">
        <v>355</v>
      </c>
      <c r="D191" s="136" t="s">
        <v>164</v>
      </c>
      <c r="E191" s="137" t="s">
        <v>495</v>
      </c>
      <c r="F191" s="138" t="s">
        <v>496</v>
      </c>
      <c r="G191" s="139" t="s">
        <v>301</v>
      </c>
      <c r="H191" s="140">
        <v>1436.14</v>
      </c>
      <c r="I191" s="141"/>
      <c r="J191" s="141"/>
      <c r="K191" s="142"/>
      <c r="L191" s="25"/>
      <c r="M191" s="143" t="s">
        <v>1</v>
      </c>
      <c r="N191" s="144" t="s">
        <v>34</v>
      </c>
      <c r="O191" s="145">
        <v>0</v>
      </c>
      <c r="P191" s="145">
        <f t="shared" si="9"/>
        <v>0</v>
      </c>
      <c r="Q191" s="145">
        <v>0</v>
      </c>
      <c r="R191" s="145">
        <f t="shared" si="10"/>
        <v>0</v>
      </c>
      <c r="S191" s="145">
        <v>0</v>
      </c>
      <c r="T191" s="146">
        <f t="shared" si="11"/>
        <v>0</v>
      </c>
      <c r="AR191" s="147" t="s">
        <v>168</v>
      </c>
      <c r="AT191" s="147" t="s">
        <v>164</v>
      </c>
      <c r="AU191" s="147" t="s">
        <v>81</v>
      </c>
      <c r="AY191" s="13" t="s">
        <v>162</v>
      </c>
      <c r="BE191" s="148">
        <f t="shared" si="12"/>
        <v>0</v>
      </c>
      <c r="BF191" s="148">
        <f t="shared" si="13"/>
        <v>0</v>
      </c>
      <c r="BG191" s="148">
        <f t="shared" si="14"/>
        <v>0</v>
      </c>
      <c r="BH191" s="148">
        <f t="shared" si="15"/>
        <v>0</v>
      </c>
      <c r="BI191" s="148">
        <f t="shared" si="16"/>
        <v>0</v>
      </c>
      <c r="BJ191" s="13" t="s">
        <v>81</v>
      </c>
      <c r="BK191" s="148">
        <f t="shared" si="17"/>
        <v>0</v>
      </c>
      <c r="BL191" s="13" t="s">
        <v>168</v>
      </c>
      <c r="BM191" s="147" t="s">
        <v>358</v>
      </c>
    </row>
    <row r="192" spans="2:65" s="1" customFormat="1" ht="24.2" customHeight="1" x14ac:dyDescent="0.2">
      <c r="B192" s="135"/>
      <c r="C192" s="136" t="s">
        <v>255</v>
      </c>
      <c r="D192" s="136" t="s">
        <v>164</v>
      </c>
      <c r="E192" s="137" t="s">
        <v>497</v>
      </c>
      <c r="F192" s="138" t="s">
        <v>498</v>
      </c>
      <c r="G192" s="139" t="s">
        <v>301</v>
      </c>
      <c r="H192" s="140">
        <v>1436.14</v>
      </c>
      <c r="I192" s="141"/>
      <c r="J192" s="141"/>
      <c r="K192" s="142"/>
      <c r="L192" s="25"/>
      <c r="M192" s="143" t="s">
        <v>1</v>
      </c>
      <c r="N192" s="144" t="s">
        <v>34</v>
      </c>
      <c r="O192" s="145">
        <v>0</v>
      </c>
      <c r="P192" s="145">
        <f t="shared" si="9"/>
        <v>0</v>
      </c>
      <c r="Q192" s="145">
        <v>0</v>
      </c>
      <c r="R192" s="145">
        <f t="shared" si="10"/>
        <v>0</v>
      </c>
      <c r="S192" s="145">
        <v>0</v>
      </c>
      <c r="T192" s="146">
        <f t="shared" si="11"/>
        <v>0</v>
      </c>
      <c r="AR192" s="147" t="s">
        <v>168</v>
      </c>
      <c r="AT192" s="147" t="s">
        <v>164</v>
      </c>
      <c r="AU192" s="147" t="s">
        <v>81</v>
      </c>
      <c r="AY192" s="13" t="s">
        <v>162</v>
      </c>
      <c r="BE192" s="148">
        <f t="shared" si="12"/>
        <v>0</v>
      </c>
      <c r="BF192" s="148">
        <f t="shared" si="13"/>
        <v>0</v>
      </c>
      <c r="BG192" s="148">
        <f t="shared" si="14"/>
        <v>0</v>
      </c>
      <c r="BH192" s="148">
        <f t="shared" si="15"/>
        <v>0</v>
      </c>
      <c r="BI192" s="148">
        <f t="shared" si="16"/>
        <v>0</v>
      </c>
      <c r="BJ192" s="13" t="s">
        <v>81</v>
      </c>
      <c r="BK192" s="148">
        <f t="shared" si="17"/>
        <v>0</v>
      </c>
      <c r="BL192" s="13" t="s">
        <v>168</v>
      </c>
      <c r="BM192" s="147" t="s">
        <v>561</v>
      </c>
    </row>
    <row r="193" spans="2:65" s="1" customFormat="1" ht="24.2" customHeight="1" x14ac:dyDescent="0.2">
      <c r="B193" s="135"/>
      <c r="C193" s="136" t="s">
        <v>562</v>
      </c>
      <c r="D193" s="136" t="s">
        <v>164</v>
      </c>
      <c r="E193" s="137" t="s">
        <v>825</v>
      </c>
      <c r="F193" s="138" t="s">
        <v>826</v>
      </c>
      <c r="G193" s="139" t="s">
        <v>301</v>
      </c>
      <c r="H193" s="140">
        <v>795.11</v>
      </c>
      <c r="I193" s="141"/>
      <c r="J193" s="141"/>
      <c r="K193" s="142"/>
      <c r="L193" s="25"/>
      <c r="M193" s="143" t="s">
        <v>1</v>
      </c>
      <c r="N193" s="144" t="s">
        <v>34</v>
      </c>
      <c r="O193" s="145">
        <v>0</v>
      </c>
      <c r="P193" s="145">
        <f t="shared" si="9"/>
        <v>0</v>
      </c>
      <c r="Q193" s="145">
        <v>0</v>
      </c>
      <c r="R193" s="145">
        <f t="shared" si="10"/>
        <v>0</v>
      </c>
      <c r="S193" s="145">
        <v>0</v>
      </c>
      <c r="T193" s="146">
        <f t="shared" si="11"/>
        <v>0</v>
      </c>
      <c r="AR193" s="147" t="s">
        <v>168</v>
      </c>
      <c r="AT193" s="147" t="s">
        <v>164</v>
      </c>
      <c r="AU193" s="147" t="s">
        <v>81</v>
      </c>
      <c r="AY193" s="13" t="s">
        <v>162</v>
      </c>
      <c r="BE193" s="148">
        <f t="shared" si="12"/>
        <v>0</v>
      </c>
      <c r="BF193" s="148">
        <f t="shared" si="13"/>
        <v>0</v>
      </c>
      <c r="BG193" s="148">
        <f t="shared" si="14"/>
        <v>0</v>
      </c>
      <c r="BH193" s="148">
        <f t="shared" si="15"/>
        <v>0</v>
      </c>
      <c r="BI193" s="148">
        <f t="shared" si="16"/>
        <v>0</v>
      </c>
      <c r="BJ193" s="13" t="s">
        <v>81</v>
      </c>
      <c r="BK193" s="148">
        <f t="shared" si="17"/>
        <v>0</v>
      </c>
      <c r="BL193" s="13" t="s">
        <v>168</v>
      </c>
      <c r="BM193" s="147" t="s">
        <v>565</v>
      </c>
    </row>
    <row r="194" spans="2:65" s="1" customFormat="1" ht="24.2" customHeight="1" x14ac:dyDescent="0.2">
      <c r="B194" s="135"/>
      <c r="C194" s="136" t="s">
        <v>259</v>
      </c>
      <c r="D194" s="136" t="s">
        <v>164</v>
      </c>
      <c r="E194" s="137" t="s">
        <v>499</v>
      </c>
      <c r="F194" s="138" t="s">
        <v>500</v>
      </c>
      <c r="G194" s="139" t="s">
        <v>301</v>
      </c>
      <c r="H194" s="140">
        <v>1.46</v>
      </c>
      <c r="I194" s="141"/>
      <c r="J194" s="141"/>
      <c r="K194" s="142"/>
      <c r="L194" s="25"/>
      <c r="M194" s="143" t="s">
        <v>1</v>
      </c>
      <c r="N194" s="144" t="s">
        <v>34</v>
      </c>
      <c r="O194" s="145">
        <v>0</v>
      </c>
      <c r="P194" s="145">
        <f t="shared" si="9"/>
        <v>0</v>
      </c>
      <c r="Q194" s="145">
        <v>0</v>
      </c>
      <c r="R194" s="145">
        <f t="shared" si="10"/>
        <v>0</v>
      </c>
      <c r="S194" s="145">
        <v>0</v>
      </c>
      <c r="T194" s="146">
        <f t="shared" si="11"/>
        <v>0</v>
      </c>
      <c r="AR194" s="147" t="s">
        <v>168</v>
      </c>
      <c r="AT194" s="147" t="s">
        <v>164</v>
      </c>
      <c r="AU194" s="147" t="s">
        <v>81</v>
      </c>
      <c r="AY194" s="13" t="s">
        <v>162</v>
      </c>
      <c r="BE194" s="148">
        <f t="shared" si="12"/>
        <v>0</v>
      </c>
      <c r="BF194" s="148">
        <f t="shared" si="13"/>
        <v>0</v>
      </c>
      <c r="BG194" s="148">
        <f t="shared" si="14"/>
        <v>0</v>
      </c>
      <c r="BH194" s="148">
        <f t="shared" si="15"/>
        <v>0</v>
      </c>
      <c r="BI194" s="148">
        <f t="shared" si="16"/>
        <v>0</v>
      </c>
      <c r="BJ194" s="13" t="s">
        <v>81</v>
      </c>
      <c r="BK194" s="148">
        <f t="shared" si="17"/>
        <v>0</v>
      </c>
      <c r="BL194" s="13" t="s">
        <v>168</v>
      </c>
      <c r="BM194" s="147" t="s">
        <v>568</v>
      </c>
    </row>
    <row r="195" spans="2:65" s="1" customFormat="1" ht="24.2" customHeight="1" x14ac:dyDescent="0.2">
      <c r="B195" s="135"/>
      <c r="C195" s="136" t="s">
        <v>569</v>
      </c>
      <c r="D195" s="136" t="s">
        <v>164</v>
      </c>
      <c r="E195" s="137" t="s">
        <v>827</v>
      </c>
      <c r="F195" s="138" t="s">
        <v>828</v>
      </c>
      <c r="G195" s="139" t="s">
        <v>301</v>
      </c>
      <c r="H195" s="140">
        <v>100.92</v>
      </c>
      <c r="I195" s="141"/>
      <c r="J195" s="141"/>
      <c r="K195" s="142"/>
      <c r="L195" s="25"/>
      <c r="M195" s="143" t="s">
        <v>1</v>
      </c>
      <c r="N195" s="144" t="s">
        <v>34</v>
      </c>
      <c r="O195" s="145">
        <v>0</v>
      </c>
      <c r="P195" s="145">
        <f t="shared" si="9"/>
        <v>0</v>
      </c>
      <c r="Q195" s="145">
        <v>0</v>
      </c>
      <c r="R195" s="145">
        <f t="shared" si="10"/>
        <v>0</v>
      </c>
      <c r="S195" s="145">
        <v>0</v>
      </c>
      <c r="T195" s="146">
        <f t="shared" si="11"/>
        <v>0</v>
      </c>
      <c r="AR195" s="147" t="s">
        <v>168</v>
      </c>
      <c r="AT195" s="147" t="s">
        <v>164</v>
      </c>
      <c r="AU195" s="147" t="s">
        <v>81</v>
      </c>
      <c r="AY195" s="13" t="s">
        <v>162</v>
      </c>
      <c r="BE195" s="148">
        <f t="shared" si="12"/>
        <v>0</v>
      </c>
      <c r="BF195" s="148">
        <f t="shared" si="13"/>
        <v>0</v>
      </c>
      <c r="BG195" s="148">
        <f t="shared" si="14"/>
        <v>0</v>
      </c>
      <c r="BH195" s="148">
        <f t="shared" si="15"/>
        <v>0</v>
      </c>
      <c r="BI195" s="148">
        <f t="shared" si="16"/>
        <v>0</v>
      </c>
      <c r="BJ195" s="13" t="s">
        <v>81</v>
      </c>
      <c r="BK195" s="148">
        <f t="shared" si="17"/>
        <v>0</v>
      </c>
      <c r="BL195" s="13" t="s">
        <v>168</v>
      </c>
      <c r="BM195" s="147" t="s">
        <v>572</v>
      </c>
    </row>
    <row r="196" spans="2:65" s="1" customFormat="1" ht="24.2" customHeight="1" x14ac:dyDescent="0.2">
      <c r="B196" s="135"/>
      <c r="C196" s="136" t="s">
        <v>262</v>
      </c>
      <c r="D196" s="136" t="s">
        <v>164</v>
      </c>
      <c r="E196" s="137" t="s">
        <v>829</v>
      </c>
      <c r="F196" s="138" t="s">
        <v>830</v>
      </c>
      <c r="G196" s="139" t="s">
        <v>301</v>
      </c>
      <c r="H196" s="140">
        <v>10.44</v>
      </c>
      <c r="I196" s="141"/>
      <c r="J196" s="141"/>
      <c r="K196" s="142"/>
      <c r="L196" s="25"/>
      <c r="M196" s="143" t="s">
        <v>1</v>
      </c>
      <c r="N196" s="144" t="s">
        <v>34</v>
      </c>
      <c r="O196" s="145">
        <v>0</v>
      </c>
      <c r="P196" s="145">
        <f t="shared" si="9"/>
        <v>0</v>
      </c>
      <c r="Q196" s="145">
        <v>0</v>
      </c>
      <c r="R196" s="145">
        <f t="shared" si="10"/>
        <v>0</v>
      </c>
      <c r="S196" s="145">
        <v>0</v>
      </c>
      <c r="T196" s="146">
        <f t="shared" si="11"/>
        <v>0</v>
      </c>
      <c r="AR196" s="147" t="s">
        <v>168</v>
      </c>
      <c r="AT196" s="147" t="s">
        <v>164</v>
      </c>
      <c r="AU196" s="147" t="s">
        <v>81</v>
      </c>
      <c r="AY196" s="13" t="s">
        <v>162</v>
      </c>
      <c r="BE196" s="148">
        <f t="shared" si="12"/>
        <v>0</v>
      </c>
      <c r="BF196" s="148">
        <f t="shared" si="13"/>
        <v>0</v>
      </c>
      <c r="BG196" s="148">
        <f t="shared" si="14"/>
        <v>0</v>
      </c>
      <c r="BH196" s="148">
        <f t="shared" si="15"/>
        <v>0</v>
      </c>
      <c r="BI196" s="148">
        <f t="shared" si="16"/>
        <v>0</v>
      </c>
      <c r="BJ196" s="13" t="s">
        <v>81</v>
      </c>
      <c r="BK196" s="148">
        <f t="shared" si="17"/>
        <v>0</v>
      </c>
      <c r="BL196" s="13" t="s">
        <v>168</v>
      </c>
      <c r="BM196" s="147" t="s">
        <v>575</v>
      </c>
    </row>
    <row r="197" spans="2:65" s="1" customFormat="1" ht="24.2" customHeight="1" x14ac:dyDescent="0.2">
      <c r="B197" s="135"/>
      <c r="C197" s="136" t="s">
        <v>576</v>
      </c>
      <c r="D197" s="136" t="s">
        <v>164</v>
      </c>
      <c r="E197" s="137" t="s">
        <v>503</v>
      </c>
      <c r="F197" s="138" t="s">
        <v>504</v>
      </c>
      <c r="G197" s="139" t="s">
        <v>301</v>
      </c>
      <c r="H197" s="140">
        <v>528.21</v>
      </c>
      <c r="I197" s="141"/>
      <c r="J197" s="141"/>
      <c r="K197" s="142"/>
      <c r="L197" s="25"/>
      <c r="M197" s="143" t="s">
        <v>1</v>
      </c>
      <c r="N197" s="144" t="s">
        <v>34</v>
      </c>
      <c r="O197" s="145">
        <v>0</v>
      </c>
      <c r="P197" s="145">
        <f t="shared" si="9"/>
        <v>0</v>
      </c>
      <c r="Q197" s="145">
        <v>0</v>
      </c>
      <c r="R197" s="145">
        <f t="shared" si="10"/>
        <v>0</v>
      </c>
      <c r="S197" s="145">
        <v>0</v>
      </c>
      <c r="T197" s="146">
        <f t="shared" si="11"/>
        <v>0</v>
      </c>
      <c r="AR197" s="147" t="s">
        <v>168</v>
      </c>
      <c r="AT197" s="147" t="s">
        <v>164</v>
      </c>
      <c r="AU197" s="147" t="s">
        <v>81</v>
      </c>
      <c r="AY197" s="13" t="s">
        <v>162</v>
      </c>
      <c r="BE197" s="148">
        <f t="shared" si="12"/>
        <v>0</v>
      </c>
      <c r="BF197" s="148">
        <f t="shared" si="13"/>
        <v>0</v>
      </c>
      <c r="BG197" s="148">
        <f t="shared" si="14"/>
        <v>0</v>
      </c>
      <c r="BH197" s="148">
        <f t="shared" si="15"/>
        <v>0</v>
      </c>
      <c r="BI197" s="148">
        <f t="shared" si="16"/>
        <v>0</v>
      </c>
      <c r="BJ197" s="13" t="s">
        <v>81</v>
      </c>
      <c r="BK197" s="148">
        <f t="shared" si="17"/>
        <v>0</v>
      </c>
      <c r="BL197" s="13" t="s">
        <v>168</v>
      </c>
      <c r="BM197" s="147" t="s">
        <v>579</v>
      </c>
    </row>
    <row r="198" spans="2:65" s="1" customFormat="1" ht="16.5" customHeight="1" x14ac:dyDescent="0.2">
      <c r="B198" s="135"/>
      <c r="C198" s="136" t="s">
        <v>267</v>
      </c>
      <c r="D198" s="136" t="s">
        <v>164</v>
      </c>
      <c r="E198" s="137" t="s">
        <v>505</v>
      </c>
      <c r="F198" s="138" t="s">
        <v>506</v>
      </c>
      <c r="G198" s="139" t="s">
        <v>266</v>
      </c>
      <c r="H198" s="140">
        <v>2</v>
      </c>
      <c r="I198" s="141"/>
      <c r="J198" s="141"/>
      <c r="K198" s="142"/>
      <c r="L198" s="25"/>
      <c r="M198" s="143" t="s">
        <v>1</v>
      </c>
      <c r="N198" s="144" t="s">
        <v>34</v>
      </c>
      <c r="O198" s="145">
        <v>0</v>
      </c>
      <c r="P198" s="145">
        <f t="shared" si="9"/>
        <v>0</v>
      </c>
      <c r="Q198" s="145">
        <v>0</v>
      </c>
      <c r="R198" s="145">
        <f t="shared" si="10"/>
        <v>0</v>
      </c>
      <c r="S198" s="145">
        <v>0</v>
      </c>
      <c r="T198" s="146">
        <f t="shared" si="11"/>
        <v>0</v>
      </c>
      <c r="AR198" s="147" t="s">
        <v>168</v>
      </c>
      <c r="AT198" s="147" t="s">
        <v>164</v>
      </c>
      <c r="AU198" s="147" t="s">
        <v>81</v>
      </c>
      <c r="AY198" s="13" t="s">
        <v>162</v>
      </c>
      <c r="BE198" s="148">
        <f t="shared" si="12"/>
        <v>0</v>
      </c>
      <c r="BF198" s="148">
        <f t="shared" si="13"/>
        <v>0</v>
      </c>
      <c r="BG198" s="148">
        <f t="shared" si="14"/>
        <v>0</v>
      </c>
      <c r="BH198" s="148">
        <f t="shared" si="15"/>
        <v>0</v>
      </c>
      <c r="BI198" s="148">
        <f t="shared" si="16"/>
        <v>0</v>
      </c>
      <c r="BJ198" s="13" t="s">
        <v>81</v>
      </c>
      <c r="BK198" s="148">
        <f t="shared" si="17"/>
        <v>0</v>
      </c>
      <c r="BL198" s="13" t="s">
        <v>168</v>
      </c>
      <c r="BM198" s="147" t="s">
        <v>582</v>
      </c>
    </row>
    <row r="199" spans="2:65" s="11" customFormat="1" ht="22.7" customHeight="1" x14ac:dyDescent="0.2">
      <c r="B199" s="124"/>
      <c r="D199" s="125" t="s">
        <v>67</v>
      </c>
      <c r="E199" s="133" t="s">
        <v>297</v>
      </c>
      <c r="F199" s="133" t="s">
        <v>298</v>
      </c>
      <c r="J199" s="134"/>
      <c r="L199" s="124"/>
      <c r="M199" s="128"/>
      <c r="P199" s="129">
        <f>SUM(P200:P201)</f>
        <v>0</v>
      </c>
      <c r="R199" s="129">
        <f>SUM(R200:R201)</f>
        <v>0</v>
      </c>
      <c r="T199" s="130">
        <f>SUM(T200:T201)</f>
        <v>0</v>
      </c>
      <c r="AR199" s="125" t="s">
        <v>75</v>
      </c>
      <c r="AT199" s="131" t="s">
        <v>67</v>
      </c>
      <c r="AU199" s="131" t="s">
        <v>75</v>
      </c>
      <c r="AY199" s="125" t="s">
        <v>162</v>
      </c>
      <c r="BK199" s="132">
        <f>SUM(BK200:BK201)</f>
        <v>0</v>
      </c>
    </row>
    <row r="200" spans="2:65" s="1" customFormat="1" ht="33" customHeight="1" x14ac:dyDescent="0.2">
      <c r="B200" s="135"/>
      <c r="C200" s="136" t="s">
        <v>583</v>
      </c>
      <c r="D200" s="136" t="s">
        <v>164</v>
      </c>
      <c r="E200" s="137" t="s">
        <v>831</v>
      </c>
      <c r="F200" s="138" t="s">
        <v>832</v>
      </c>
      <c r="G200" s="139" t="s">
        <v>301</v>
      </c>
      <c r="H200" s="140">
        <v>7.83</v>
      </c>
      <c r="I200" s="141"/>
      <c r="J200" s="141"/>
      <c r="K200" s="142"/>
      <c r="L200" s="25"/>
      <c r="M200" s="143" t="s">
        <v>1</v>
      </c>
      <c r="N200" s="144" t="s">
        <v>34</v>
      </c>
      <c r="O200" s="145">
        <v>0</v>
      </c>
      <c r="P200" s="145">
        <f>O200*H200</f>
        <v>0</v>
      </c>
      <c r="Q200" s="145">
        <v>0</v>
      </c>
      <c r="R200" s="145">
        <f>Q200*H200</f>
        <v>0</v>
      </c>
      <c r="S200" s="145">
        <v>0</v>
      </c>
      <c r="T200" s="146">
        <f>S200*H200</f>
        <v>0</v>
      </c>
      <c r="AR200" s="147" t="s">
        <v>168</v>
      </c>
      <c r="AT200" s="147" t="s">
        <v>164</v>
      </c>
      <c r="AU200" s="147" t="s">
        <v>81</v>
      </c>
      <c r="AY200" s="13" t="s">
        <v>162</v>
      </c>
      <c r="BE200" s="148">
        <f>IF(N200="základná",J200,0)</f>
        <v>0</v>
      </c>
      <c r="BF200" s="148">
        <f>IF(N200="znížená",J200,0)</f>
        <v>0</v>
      </c>
      <c r="BG200" s="148">
        <f>IF(N200="zákl. prenesená",J200,0)</f>
        <v>0</v>
      </c>
      <c r="BH200" s="148">
        <f>IF(N200="zníž. prenesená",J200,0)</f>
        <v>0</v>
      </c>
      <c r="BI200" s="148">
        <f>IF(N200="nulová",J200,0)</f>
        <v>0</v>
      </c>
      <c r="BJ200" s="13" t="s">
        <v>81</v>
      </c>
      <c r="BK200" s="148">
        <f>ROUND(I200*H200,2)</f>
        <v>0</v>
      </c>
      <c r="BL200" s="13" t="s">
        <v>168</v>
      </c>
      <c r="BM200" s="147" t="s">
        <v>586</v>
      </c>
    </row>
    <row r="201" spans="2:65" s="1" customFormat="1" ht="24.2" customHeight="1" x14ac:dyDescent="0.2">
      <c r="B201" s="135"/>
      <c r="C201" s="136" t="s">
        <v>271</v>
      </c>
      <c r="D201" s="136" t="s">
        <v>164</v>
      </c>
      <c r="E201" s="137" t="s">
        <v>299</v>
      </c>
      <c r="F201" s="138" t="s">
        <v>300</v>
      </c>
      <c r="G201" s="139" t="s">
        <v>301</v>
      </c>
      <c r="H201" s="140">
        <v>1389.04</v>
      </c>
      <c r="I201" s="141"/>
      <c r="J201" s="141"/>
      <c r="K201" s="142"/>
      <c r="L201" s="25"/>
      <c r="M201" s="143" t="s">
        <v>1</v>
      </c>
      <c r="N201" s="144" t="s">
        <v>34</v>
      </c>
      <c r="O201" s="145">
        <v>0</v>
      </c>
      <c r="P201" s="145">
        <f>O201*H201</f>
        <v>0</v>
      </c>
      <c r="Q201" s="145">
        <v>0</v>
      </c>
      <c r="R201" s="145">
        <f>Q201*H201</f>
        <v>0</v>
      </c>
      <c r="S201" s="145">
        <v>0</v>
      </c>
      <c r="T201" s="146">
        <f>S201*H201</f>
        <v>0</v>
      </c>
      <c r="AR201" s="147" t="s">
        <v>168</v>
      </c>
      <c r="AT201" s="147" t="s">
        <v>164</v>
      </c>
      <c r="AU201" s="147" t="s">
        <v>81</v>
      </c>
      <c r="AY201" s="13" t="s">
        <v>162</v>
      </c>
      <c r="BE201" s="148">
        <f>IF(N201="základná",J201,0)</f>
        <v>0</v>
      </c>
      <c r="BF201" s="148">
        <f>IF(N201="znížená",J201,0)</f>
        <v>0</v>
      </c>
      <c r="BG201" s="148">
        <f>IF(N201="zákl. prenesená",J201,0)</f>
        <v>0</v>
      </c>
      <c r="BH201" s="148">
        <f>IF(N201="zníž. prenesená",J201,0)</f>
        <v>0</v>
      </c>
      <c r="BI201" s="148">
        <f>IF(N201="nulová",J201,0)</f>
        <v>0</v>
      </c>
      <c r="BJ201" s="13" t="s">
        <v>81</v>
      </c>
      <c r="BK201" s="148">
        <f>ROUND(I201*H201,2)</f>
        <v>0</v>
      </c>
      <c r="BL201" s="13" t="s">
        <v>168</v>
      </c>
      <c r="BM201" s="147" t="s">
        <v>589</v>
      </c>
    </row>
    <row r="202" spans="2:65" s="11" customFormat="1" ht="26.1" customHeight="1" x14ac:dyDescent="0.2">
      <c r="B202" s="124"/>
      <c r="D202" s="125" t="s">
        <v>67</v>
      </c>
      <c r="E202" s="126" t="s">
        <v>346</v>
      </c>
      <c r="F202" s="126" t="s">
        <v>347</v>
      </c>
      <c r="J202" s="127"/>
      <c r="L202" s="124"/>
      <c r="M202" s="128"/>
      <c r="P202" s="129">
        <f>SUM(P203:P209)</f>
        <v>0</v>
      </c>
      <c r="R202" s="129">
        <f>SUM(R203:R209)</f>
        <v>0</v>
      </c>
      <c r="T202" s="130">
        <f>SUM(T203:T209)</f>
        <v>0</v>
      </c>
      <c r="AR202" s="125" t="s">
        <v>81</v>
      </c>
      <c r="AT202" s="131" t="s">
        <v>67</v>
      </c>
      <c r="AU202" s="131" t="s">
        <v>68</v>
      </c>
      <c r="AY202" s="125" t="s">
        <v>162</v>
      </c>
      <c r="BK202" s="132">
        <f>SUM(BK203:BK209)</f>
        <v>0</v>
      </c>
    </row>
    <row r="203" spans="2:65" s="1" customFormat="1" ht="16.5" customHeight="1" x14ac:dyDescent="0.2">
      <c r="B203" s="135"/>
      <c r="C203" s="136" t="s">
        <v>590</v>
      </c>
      <c r="D203" s="136" t="s">
        <v>164</v>
      </c>
      <c r="E203" s="137" t="s">
        <v>833</v>
      </c>
      <c r="F203" s="138" t="s">
        <v>834</v>
      </c>
      <c r="G203" s="139" t="s">
        <v>266</v>
      </c>
      <c r="H203" s="140">
        <v>15</v>
      </c>
      <c r="I203" s="141"/>
      <c r="J203" s="141"/>
      <c r="K203" s="142"/>
      <c r="L203" s="25"/>
      <c r="M203" s="143" t="s">
        <v>1</v>
      </c>
      <c r="N203" s="144" t="s">
        <v>34</v>
      </c>
      <c r="O203" s="145">
        <v>0</v>
      </c>
      <c r="P203" s="145">
        <f t="shared" ref="P203:P209" si="18">O203*H203</f>
        <v>0</v>
      </c>
      <c r="Q203" s="145">
        <v>0</v>
      </c>
      <c r="R203" s="145">
        <f t="shared" ref="R203:R209" si="19">Q203*H203</f>
        <v>0</v>
      </c>
      <c r="S203" s="145">
        <v>0</v>
      </c>
      <c r="T203" s="146">
        <f t="shared" ref="T203:T209" si="20">S203*H203</f>
        <v>0</v>
      </c>
      <c r="AR203" s="147" t="s">
        <v>191</v>
      </c>
      <c r="AT203" s="147" t="s">
        <v>164</v>
      </c>
      <c r="AU203" s="147" t="s">
        <v>75</v>
      </c>
      <c r="AY203" s="13" t="s">
        <v>162</v>
      </c>
      <c r="BE203" s="148">
        <f t="shared" ref="BE203:BE209" si="21">IF(N203="základná",J203,0)</f>
        <v>0</v>
      </c>
      <c r="BF203" s="148">
        <f t="shared" ref="BF203:BF209" si="22">IF(N203="znížená",J203,0)</f>
        <v>0</v>
      </c>
      <c r="BG203" s="148">
        <f t="shared" ref="BG203:BG209" si="23">IF(N203="zákl. prenesená",J203,0)</f>
        <v>0</v>
      </c>
      <c r="BH203" s="148">
        <f t="shared" ref="BH203:BH209" si="24">IF(N203="zníž. prenesená",J203,0)</f>
        <v>0</v>
      </c>
      <c r="BI203" s="148">
        <f t="shared" ref="BI203:BI209" si="25">IF(N203="nulová",J203,0)</f>
        <v>0</v>
      </c>
      <c r="BJ203" s="13" t="s">
        <v>81</v>
      </c>
      <c r="BK203" s="148">
        <f t="shared" ref="BK203:BK209" si="26">ROUND(I203*H203,2)</f>
        <v>0</v>
      </c>
      <c r="BL203" s="13" t="s">
        <v>191</v>
      </c>
      <c r="BM203" s="147" t="s">
        <v>593</v>
      </c>
    </row>
    <row r="204" spans="2:65" s="1" customFormat="1" ht="24.2" customHeight="1" x14ac:dyDescent="0.2">
      <c r="B204" s="135"/>
      <c r="C204" s="136" t="s">
        <v>275</v>
      </c>
      <c r="D204" s="136" t="s">
        <v>164</v>
      </c>
      <c r="E204" s="137" t="s">
        <v>835</v>
      </c>
      <c r="F204" s="138" t="s">
        <v>836</v>
      </c>
      <c r="G204" s="139" t="s">
        <v>218</v>
      </c>
      <c r="H204" s="140">
        <v>105.46</v>
      </c>
      <c r="I204" s="141"/>
      <c r="J204" s="141"/>
      <c r="K204" s="142"/>
      <c r="L204" s="25"/>
      <c r="M204" s="143" t="s">
        <v>1</v>
      </c>
      <c r="N204" s="144" t="s">
        <v>34</v>
      </c>
      <c r="O204" s="145">
        <v>0</v>
      </c>
      <c r="P204" s="145">
        <f t="shared" si="18"/>
        <v>0</v>
      </c>
      <c r="Q204" s="145">
        <v>0</v>
      </c>
      <c r="R204" s="145">
        <f t="shared" si="19"/>
        <v>0</v>
      </c>
      <c r="S204" s="145">
        <v>0</v>
      </c>
      <c r="T204" s="146">
        <f t="shared" si="20"/>
        <v>0</v>
      </c>
      <c r="AR204" s="147" t="s">
        <v>191</v>
      </c>
      <c r="AT204" s="147" t="s">
        <v>164</v>
      </c>
      <c r="AU204" s="147" t="s">
        <v>75</v>
      </c>
      <c r="AY204" s="13" t="s">
        <v>162</v>
      </c>
      <c r="BE204" s="148">
        <f t="shared" si="21"/>
        <v>0</v>
      </c>
      <c r="BF204" s="148">
        <f t="shared" si="22"/>
        <v>0</v>
      </c>
      <c r="BG204" s="148">
        <f t="shared" si="23"/>
        <v>0</v>
      </c>
      <c r="BH204" s="148">
        <f t="shared" si="24"/>
        <v>0</v>
      </c>
      <c r="BI204" s="148">
        <f t="shared" si="25"/>
        <v>0</v>
      </c>
      <c r="BJ204" s="13" t="s">
        <v>81</v>
      </c>
      <c r="BK204" s="148">
        <f t="shared" si="26"/>
        <v>0</v>
      </c>
      <c r="BL204" s="13" t="s">
        <v>191</v>
      </c>
      <c r="BM204" s="147" t="s">
        <v>596</v>
      </c>
    </row>
    <row r="205" spans="2:65" s="1" customFormat="1" ht="24.2" customHeight="1" x14ac:dyDescent="0.2">
      <c r="B205" s="135"/>
      <c r="C205" s="136" t="s">
        <v>597</v>
      </c>
      <c r="D205" s="136" t="s">
        <v>164</v>
      </c>
      <c r="E205" s="137" t="s">
        <v>837</v>
      </c>
      <c r="F205" s="138" t="s">
        <v>838</v>
      </c>
      <c r="G205" s="139" t="s">
        <v>218</v>
      </c>
      <c r="H205" s="140">
        <v>68.63</v>
      </c>
      <c r="I205" s="141"/>
      <c r="J205" s="141"/>
      <c r="K205" s="142"/>
      <c r="L205" s="25"/>
      <c r="M205" s="143" t="s">
        <v>1</v>
      </c>
      <c r="N205" s="144" t="s">
        <v>34</v>
      </c>
      <c r="O205" s="145">
        <v>0</v>
      </c>
      <c r="P205" s="145">
        <f t="shared" si="18"/>
        <v>0</v>
      </c>
      <c r="Q205" s="145">
        <v>0</v>
      </c>
      <c r="R205" s="145">
        <f t="shared" si="19"/>
        <v>0</v>
      </c>
      <c r="S205" s="145">
        <v>0</v>
      </c>
      <c r="T205" s="146">
        <f t="shared" si="20"/>
        <v>0</v>
      </c>
      <c r="AR205" s="147" t="s">
        <v>191</v>
      </c>
      <c r="AT205" s="147" t="s">
        <v>164</v>
      </c>
      <c r="AU205" s="147" t="s">
        <v>75</v>
      </c>
      <c r="AY205" s="13" t="s">
        <v>162</v>
      </c>
      <c r="BE205" s="148">
        <f t="shared" si="21"/>
        <v>0</v>
      </c>
      <c r="BF205" s="148">
        <f t="shared" si="22"/>
        <v>0</v>
      </c>
      <c r="BG205" s="148">
        <f t="shared" si="23"/>
        <v>0</v>
      </c>
      <c r="BH205" s="148">
        <f t="shared" si="24"/>
        <v>0</v>
      </c>
      <c r="BI205" s="148">
        <f t="shared" si="25"/>
        <v>0</v>
      </c>
      <c r="BJ205" s="13" t="s">
        <v>81</v>
      </c>
      <c r="BK205" s="148">
        <f t="shared" si="26"/>
        <v>0</v>
      </c>
      <c r="BL205" s="13" t="s">
        <v>191</v>
      </c>
      <c r="BM205" s="147" t="s">
        <v>600</v>
      </c>
    </row>
    <row r="206" spans="2:65" s="1" customFormat="1" ht="24.2" customHeight="1" x14ac:dyDescent="0.2">
      <c r="B206" s="135"/>
      <c r="C206" s="136" t="s">
        <v>278</v>
      </c>
      <c r="D206" s="136" t="s">
        <v>164</v>
      </c>
      <c r="E206" s="137" t="s">
        <v>839</v>
      </c>
      <c r="F206" s="138" t="s">
        <v>840</v>
      </c>
      <c r="G206" s="139" t="s">
        <v>266</v>
      </c>
      <c r="H206" s="140">
        <v>1</v>
      </c>
      <c r="I206" s="141"/>
      <c r="J206" s="141"/>
      <c r="K206" s="142"/>
      <c r="L206" s="25"/>
      <c r="M206" s="143" t="s">
        <v>1</v>
      </c>
      <c r="N206" s="144" t="s">
        <v>34</v>
      </c>
      <c r="O206" s="145">
        <v>0</v>
      </c>
      <c r="P206" s="145">
        <f t="shared" si="18"/>
        <v>0</v>
      </c>
      <c r="Q206" s="145">
        <v>0</v>
      </c>
      <c r="R206" s="145">
        <f t="shared" si="19"/>
        <v>0</v>
      </c>
      <c r="S206" s="145">
        <v>0</v>
      </c>
      <c r="T206" s="146">
        <f t="shared" si="20"/>
        <v>0</v>
      </c>
      <c r="AR206" s="147" t="s">
        <v>191</v>
      </c>
      <c r="AT206" s="147" t="s">
        <v>164</v>
      </c>
      <c r="AU206" s="147" t="s">
        <v>75</v>
      </c>
      <c r="AY206" s="13" t="s">
        <v>162</v>
      </c>
      <c r="BE206" s="148">
        <f t="shared" si="21"/>
        <v>0</v>
      </c>
      <c r="BF206" s="148">
        <f t="shared" si="22"/>
        <v>0</v>
      </c>
      <c r="BG206" s="148">
        <f t="shared" si="23"/>
        <v>0</v>
      </c>
      <c r="BH206" s="148">
        <f t="shared" si="24"/>
        <v>0</v>
      </c>
      <c r="BI206" s="148">
        <f t="shared" si="25"/>
        <v>0</v>
      </c>
      <c r="BJ206" s="13" t="s">
        <v>81</v>
      </c>
      <c r="BK206" s="148">
        <f t="shared" si="26"/>
        <v>0</v>
      </c>
      <c r="BL206" s="13" t="s">
        <v>191</v>
      </c>
      <c r="BM206" s="147" t="s">
        <v>603</v>
      </c>
    </row>
    <row r="207" spans="2:65" s="1" customFormat="1" ht="33" customHeight="1" x14ac:dyDescent="0.2">
      <c r="B207" s="135"/>
      <c r="C207" s="136" t="s">
        <v>604</v>
      </c>
      <c r="D207" s="136" t="s">
        <v>164</v>
      </c>
      <c r="E207" s="137" t="s">
        <v>841</v>
      </c>
      <c r="F207" s="138" t="s">
        <v>842</v>
      </c>
      <c r="G207" s="139" t="s">
        <v>313</v>
      </c>
      <c r="H207" s="140">
        <v>4850</v>
      </c>
      <c r="I207" s="141"/>
      <c r="J207" s="141"/>
      <c r="K207" s="142"/>
      <c r="L207" s="25"/>
      <c r="M207" s="143" t="s">
        <v>1</v>
      </c>
      <c r="N207" s="144" t="s">
        <v>34</v>
      </c>
      <c r="O207" s="145">
        <v>0</v>
      </c>
      <c r="P207" s="145">
        <f t="shared" si="18"/>
        <v>0</v>
      </c>
      <c r="Q207" s="145">
        <v>0</v>
      </c>
      <c r="R207" s="145">
        <f t="shared" si="19"/>
        <v>0</v>
      </c>
      <c r="S207" s="145">
        <v>0</v>
      </c>
      <c r="T207" s="146">
        <f t="shared" si="20"/>
        <v>0</v>
      </c>
      <c r="AR207" s="147" t="s">
        <v>191</v>
      </c>
      <c r="AT207" s="147" t="s">
        <v>164</v>
      </c>
      <c r="AU207" s="147" t="s">
        <v>75</v>
      </c>
      <c r="AY207" s="13" t="s">
        <v>162</v>
      </c>
      <c r="BE207" s="148">
        <f t="shared" si="21"/>
        <v>0</v>
      </c>
      <c r="BF207" s="148">
        <f t="shared" si="22"/>
        <v>0</v>
      </c>
      <c r="BG207" s="148">
        <f t="shared" si="23"/>
        <v>0</v>
      </c>
      <c r="BH207" s="148">
        <f t="shared" si="24"/>
        <v>0</v>
      </c>
      <c r="BI207" s="148">
        <f t="shared" si="25"/>
        <v>0</v>
      </c>
      <c r="BJ207" s="13" t="s">
        <v>81</v>
      </c>
      <c r="BK207" s="148">
        <f t="shared" si="26"/>
        <v>0</v>
      </c>
      <c r="BL207" s="13" t="s">
        <v>191</v>
      </c>
      <c r="BM207" s="147" t="s">
        <v>607</v>
      </c>
    </row>
    <row r="208" spans="2:65" s="1" customFormat="1" ht="33" customHeight="1" x14ac:dyDescent="0.2">
      <c r="B208" s="135"/>
      <c r="C208" s="136" t="s">
        <v>282</v>
      </c>
      <c r="D208" s="136" t="s">
        <v>164</v>
      </c>
      <c r="E208" s="137" t="s">
        <v>843</v>
      </c>
      <c r="F208" s="138" t="s">
        <v>844</v>
      </c>
      <c r="G208" s="139" t="s">
        <v>313</v>
      </c>
      <c r="H208" s="140">
        <v>630</v>
      </c>
      <c r="I208" s="141"/>
      <c r="J208" s="141"/>
      <c r="K208" s="142"/>
      <c r="L208" s="25"/>
      <c r="M208" s="143" t="s">
        <v>1</v>
      </c>
      <c r="N208" s="144" t="s">
        <v>34</v>
      </c>
      <c r="O208" s="145">
        <v>0</v>
      </c>
      <c r="P208" s="145">
        <f t="shared" si="18"/>
        <v>0</v>
      </c>
      <c r="Q208" s="145">
        <v>0</v>
      </c>
      <c r="R208" s="145">
        <f t="shared" si="19"/>
        <v>0</v>
      </c>
      <c r="S208" s="145">
        <v>0</v>
      </c>
      <c r="T208" s="146">
        <f t="shared" si="20"/>
        <v>0</v>
      </c>
      <c r="AR208" s="147" t="s">
        <v>191</v>
      </c>
      <c r="AT208" s="147" t="s">
        <v>164</v>
      </c>
      <c r="AU208" s="147" t="s">
        <v>75</v>
      </c>
      <c r="AY208" s="13" t="s">
        <v>162</v>
      </c>
      <c r="BE208" s="148">
        <f t="shared" si="21"/>
        <v>0</v>
      </c>
      <c r="BF208" s="148">
        <f t="shared" si="22"/>
        <v>0</v>
      </c>
      <c r="BG208" s="148">
        <f t="shared" si="23"/>
        <v>0</v>
      </c>
      <c r="BH208" s="148">
        <f t="shared" si="24"/>
        <v>0</v>
      </c>
      <c r="BI208" s="148">
        <f t="shared" si="25"/>
        <v>0</v>
      </c>
      <c r="BJ208" s="13" t="s">
        <v>81</v>
      </c>
      <c r="BK208" s="148">
        <f t="shared" si="26"/>
        <v>0</v>
      </c>
      <c r="BL208" s="13" t="s">
        <v>191</v>
      </c>
      <c r="BM208" s="147" t="s">
        <v>610</v>
      </c>
    </row>
    <row r="209" spans="2:65" s="1" customFormat="1" ht="24.2" customHeight="1" x14ac:dyDescent="0.2">
      <c r="B209" s="135"/>
      <c r="C209" s="136" t="s">
        <v>611</v>
      </c>
      <c r="D209" s="136" t="s">
        <v>164</v>
      </c>
      <c r="E209" s="137" t="s">
        <v>723</v>
      </c>
      <c r="F209" s="138" t="s">
        <v>724</v>
      </c>
      <c r="G209" s="139" t="s">
        <v>301</v>
      </c>
      <c r="H209" s="140">
        <v>7.35</v>
      </c>
      <c r="I209" s="141"/>
      <c r="J209" s="141"/>
      <c r="K209" s="142"/>
      <c r="L209" s="25"/>
      <c r="M209" s="143" t="s">
        <v>1</v>
      </c>
      <c r="N209" s="144" t="s">
        <v>34</v>
      </c>
      <c r="O209" s="145">
        <v>0</v>
      </c>
      <c r="P209" s="145">
        <f t="shared" si="18"/>
        <v>0</v>
      </c>
      <c r="Q209" s="145">
        <v>0</v>
      </c>
      <c r="R209" s="145">
        <f t="shared" si="19"/>
        <v>0</v>
      </c>
      <c r="S209" s="145">
        <v>0</v>
      </c>
      <c r="T209" s="146">
        <f t="shared" si="20"/>
        <v>0</v>
      </c>
      <c r="AR209" s="147" t="s">
        <v>191</v>
      </c>
      <c r="AT209" s="147" t="s">
        <v>164</v>
      </c>
      <c r="AU209" s="147" t="s">
        <v>75</v>
      </c>
      <c r="AY209" s="13" t="s">
        <v>162</v>
      </c>
      <c r="BE209" s="148">
        <f t="shared" si="21"/>
        <v>0</v>
      </c>
      <c r="BF209" s="148">
        <f t="shared" si="22"/>
        <v>0</v>
      </c>
      <c r="BG209" s="148">
        <f t="shared" si="23"/>
        <v>0</v>
      </c>
      <c r="BH209" s="148">
        <f t="shared" si="24"/>
        <v>0</v>
      </c>
      <c r="BI209" s="148">
        <f t="shared" si="25"/>
        <v>0</v>
      </c>
      <c r="BJ209" s="13" t="s">
        <v>81</v>
      </c>
      <c r="BK209" s="148">
        <f t="shared" si="26"/>
        <v>0</v>
      </c>
      <c r="BL209" s="13" t="s">
        <v>191</v>
      </c>
      <c r="BM209" s="147" t="s">
        <v>614</v>
      </c>
    </row>
    <row r="210" spans="2:65" s="11" customFormat="1" ht="26.1" customHeight="1" x14ac:dyDescent="0.2">
      <c r="B210" s="124"/>
      <c r="D210" s="125" t="s">
        <v>67</v>
      </c>
      <c r="E210" s="126" t="s">
        <v>303</v>
      </c>
      <c r="F210" s="126" t="s">
        <v>304</v>
      </c>
      <c r="J210" s="127"/>
      <c r="L210" s="124"/>
      <c r="M210" s="128"/>
      <c r="P210" s="129">
        <f>P211+P215+P218+P234</f>
        <v>0</v>
      </c>
      <c r="R210" s="129">
        <f>R211+R215+R218+R234</f>
        <v>0</v>
      </c>
      <c r="T210" s="130">
        <f>T211+T215+T218+T234</f>
        <v>0</v>
      </c>
      <c r="AR210" s="125" t="s">
        <v>81</v>
      </c>
      <c r="AT210" s="131" t="s">
        <v>67</v>
      </c>
      <c r="AU210" s="131" t="s">
        <v>68</v>
      </c>
      <c r="AY210" s="125" t="s">
        <v>162</v>
      </c>
      <c r="BK210" s="132">
        <f>BK211+BK215+BK218+BK234</f>
        <v>0</v>
      </c>
    </row>
    <row r="211" spans="2:65" s="11" customFormat="1" ht="22.7" customHeight="1" x14ac:dyDescent="0.2">
      <c r="B211" s="124"/>
      <c r="D211" s="125" t="s">
        <v>67</v>
      </c>
      <c r="E211" s="133" t="s">
        <v>396</v>
      </c>
      <c r="F211" s="133" t="s">
        <v>397</v>
      </c>
      <c r="J211" s="134"/>
      <c r="L211" s="124"/>
      <c r="M211" s="128"/>
      <c r="P211" s="129">
        <f>SUM(P212:P214)</f>
        <v>0</v>
      </c>
      <c r="R211" s="129">
        <f>SUM(R212:R214)</f>
        <v>0</v>
      </c>
      <c r="T211" s="130">
        <f>SUM(T212:T214)</f>
        <v>0</v>
      </c>
      <c r="AR211" s="125" t="s">
        <v>81</v>
      </c>
      <c r="AT211" s="131" t="s">
        <v>67</v>
      </c>
      <c r="AU211" s="131" t="s">
        <v>75</v>
      </c>
      <c r="AY211" s="125" t="s">
        <v>162</v>
      </c>
      <c r="BK211" s="132">
        <f>SUM(BK212:BK214)</f>
        <v>0</v>
      </c>
    </row>
    <row r="212" spans="2:65" s="1" customFormat="1" ht="24.2" customHeight="1" x14ac:dyDescent="0.2">
      <c r="B212" s="135"/>
      <c r="C212" s="136" t="s">
        <v>285</v>
      </c>
      <c r="D212" s="136" t="s">
        <v>164</v>
      </c>
      <c r="E212" s="137" t="s">
        <v>845</v>
      </c>
      <c r="F212" s="138" t="s">
        <v>846</v>
      </c>
      <c r="G212" s="139" t="s">
        <v>167</v>
      </c>
      <c r="H212" s="140">
        <v>1847.9</v>
      </c>
      <c r="I212" s="141"/>
      <c r="J212" s="141"/>
      <c r="K212" s="142"/>
      <c r="L212" s="25"/>
      <c r="M212" s="143" t="s">
        <v>1</v>
      </c>
      <c r="N212" s="144" t="s">
        <v>34</v>
      </c>
      <c r="O212" s="145">
        <v>0</v>
      </c>
      <c r="P212" s="145">
        <f>O212*H212</f>
        <v>0</v>
      </c>
      <c r="Q212" s="145">
        <v>0</v>
      </c>
      <c r="R212" s="145">
        <f>Q212*H212</f>
        <v>0</v>
      </c>
      <c r="S212" s="145">
        <v>0</v>
      </c>
      <c r="T212" s="146">
        <f>S212*H212</f>
        <v>0</v>
      </c>
      <c r="AR212" s="147" t="s">
        <v>191</v>
      </c>
      <c r="AT212" s="147" t="s">
        <v>164</v>
      </c>
      <c r="AU212" s="147" t="s">
        <v>81</v>
      </c>
      <c r="AY212" s="13" t="s">
        <v>162</v>
      </c>
      <c r="BE212" s="148">
        <f>IF(N212="základná",J212,0)</f>
        <v>0</v>
      </c>
      <c r="BF212" s="148">
        <f>IF(N212="znížená",J212,0)</f>
        <v>0</v>
      </c>
      <c r="BG212" s="148">
        <f>IF(N212="zákl. prenesená",J212,0)</f>
        <v>0</v>
      </c>
      <c r="BH212" s="148">
        <f>IF(N212="zníž. prenesená",J212,0)</f>
        <v>0</v>
      </c>
      <c r="BI212" s="148">
        <f>IF(N212="nulová",J212,0)</f>
        <v>0</v>
      </c>
      <c r="BJ212" s="13" t="s">
        <v>81</v>
      </c>
      <c r="BK212" s="148">
        <f>ROUND(I212*H212,2)</f>
        <v>0</v>
      </c>
      <c r="BL212" s="13" t="s">
        <v>191</v>
      </c>
      <c r="BM212" s="147" t="s">
        <v>617</v>
      </c>
    </row>
    <row r="213" spans="2:65" s="1" customFormat="1" ht="24.2" customHeight="1" x14ac:dyDescent="0.2">
      <c r="B213" s="135"/>
      <c r="C213" s="136" t="s">
        <v>618</v>
      </c>
      <c r="D213" s="136" t="s">
        <v>164</v>
      </c>
      <c r="E213" s="137" t="s">
        <v>847</v>
      </c>
      <c r="F213" s="138" t="s">
        <v>848</v>
      </c>
      <c r="G213" s="139" t="s">
        <v>167</v>
      </c>
      <c r="H213" s="140">
        <v>1807.64</v>
      </c>
      <c r="I213" s="141"/>
      <c r="J213" s="141"/>
      <c r="K213" s="142"/>
      <c r="L213" s="25"/>
      <c r="M213" s="143" t="s">
        <v>1</v>
      </c>
      <c r="N213" s="144" t="s">
        <v>34</v>
      </c>
      <c r="O213" s="145">
        <v>0</v>
      </c>
      <c r="P213" s="145">
        <f>O213*H213</f>
        <v>0</v>
      </c>
      <c r="Q213" s="145">
        <v>0</v>
      </c>
      <c r="R213" s="145">
        <f>Q213*H213</f>
        <v>0</v>
      </c>
      <c r="S213" s="145">
        <v>0</v>
      </c>
      <c r="T213" s="146">
        <f>S213*H213</f>
        <v>0</v>
      </c>
      <c r="AR213" s="147" t="s">
        <v>191</v>
      </c>
      <c r="AT213" s="147" t="s">
        <v>164</v>
      </c>
      <c r="AU213" s="147" t="s">
        <v>81</v>
      </c>
      <c r="AY213" s="13" t="s">
        <v>162</v>
      </c>
      <c r="BE213" s="148">
        <f>IF(N213="základná",J213,0)</f>
        <v>0</v>
      </c>
      <c r="BF213" s="148">
        <f>IF(N213="znížená",J213,0)</f>
        <v>0</v>
      </c>
      <c r="BG213" s="148">
        <f>IF(N213="zákl. prenesená",J213,0)</f>
        <v>0</v>
      </c>
      <c r="BH213" s="148">
        <f>IF(N213="zníž. prenesená",J213,0)</f>
        <v>0</v>
      </c>
      <c r="BI213" s="148">
        <f>IF(N213="nulová",J213,0)</f>
        <v>0</v>
      </c>
      <c r="BJ213" s="13" t="s">
        <v>81</v>
      </c>
      <c r="BK213" s="148">
        <f>ROUND(I213*H213,2)</f>
        <v>0</v>
      </c>
      <c r="BL213" s="13" t="s">
        <v>191</v>
      </c>
      <c r="BM213" s="147" t="s">
        <v>621</v>
      </c>
    </row>
    <row r="214" spans="2:65" s="1" customFormat="1" ht="24.2" customHeight="1" x14ac:dyDescent="0.2">
      <c r="B214" s="135"/>
      <c r="C214" s="136" t="s">
        <v>289</v>
      </c>
      <c r="D214" s="136" t="s">
        <v>164</v>
      </c>
      <c r="E214" s="137" t="s">
        <v>438</v>
      </c>
      <c r="F214" s="138" t="s">
        <v>439</v>
      </c>
      <c r="G214" s="139" t="s">
        <v>301</v>
      </c>
      <c r="H214" s="140">
        <v>29.49</v>
      </c>
      <c r="I214" s="141"/>
      <c r="J214" s="141"/>
      <c r="K214" s="142"/>
      <c r="L214" s="25"/>
      <c r="M214" s="143" t="s">
        <v>1</v>
      </c>
      <c r="N214" s="144" t="s">
        <v>34</v>
      </c>
      <c r="O214" s="145">
        <v>0</v>
      </c>
      <c r="P214" s="145">
        <f>O214*H214</f>
        <v>0</v>
      </c>
      <c r="Q214" s="145">
        <v>0</v>
      </c>
      <c r="R214" s="145">
        <f>Q214*H214</f>
        <v>0</v>
      </c>
      <c r="S214" s="145">
        <v>0</v>
      </c>
      <c r="T214" s="146">
        <f>S214*H214</f>
        <v>0</v>
      </c>
      <c r="AR214" s="147" t="s">
        <v>191</v>
      </c>
      <c r="AT214" s="147" t="s">
        <v>164</v>
      </c>
      <c r="AU214" s="147" t="s">
        <v>81</v>
      </c>
      <c r="AY214" s="13" t="s">
        <v>162</v>
      </c>
      <c r="BE214" s="148">
        <f>IF(N214="základná",J214,0)</f>
        <v>0</v>
      </c>
      <c r="BF214" s="148">
        <f>IF(N214="znížená",J214,0)</f>
        <v>0</v>
      </c>
      <c r="BG214" s="148">
        <f>IF(N214="zákl. prenesená",J214,0)</f>
        <v>0</v>
      </c>
      <c r="BH214" s="148">
        <f>IF(N214="zníž. prenesená",J214,0)</f>
        <v>0</v>
      </c>
      <c r="BI214" s="148">
        <f>IF(N214="nulová",J214,0)</f>
        <v>0</v>
      </c>
      <c r="BJ214" s="13" t="s">
        <v>81</v>
      </c>
      <c r="BK214" s="148">
        <f>ROUND(I214*H214,2)</f>
        <v>0</v>
      </c>
      <c r="BL214" s="13" t="s">
        <v>191</v>
      </c>
      <c r="BM214" s="147" t="s">
        <v>624</v>
      </c>
    </row>
    <row r="215" spans="2:65" s="11" customFormat="1" ht="22.7" customHeight="1" x14ac:dyDescent="0.2">
      <c r="B215" s="124"/>
      <c r="D215" s="125" t="s">
        <v>67</v>
      </c>
      <c r="E215" s="133" t="s">
        <v>333</v>
      </c>
      <c r="F215" s="133" t="s">
        <v>334</v>
      </c>
      <c r="J215" s="134"/>
      <c r="L215" s="124"/>
      <c r="M215" s="128"/>
      <c r="P215" s="129">
        <f>SUM(P216:P217)</f>
        <v>0</v>
      </c>
      <c r="R215" s="129">
        <f>SUM(R216:R217)</f>
        <v>0</v>
      </c>
      <c r="T215" s="130">
        <f>SUM(T216:T217)</f>
        <v>0</v>
      </c>
      <c r="AR215" s="125" t="s">
        <v>81</v>
      </c>
      <c r="AT215" s="131" t="s">
        <v>67</v>
      </c>
      <c r="AU215" s="131" t="s">
        <v>75</v>
      </c>
      <c r="AY215" s="125" t="s">
        <v>162</v>
      </c>
      <c r="BK215" s="132">
        <f>SUM(BK216:BK217)</f>
        <v>0</v>
      </c>
    </row>
    <row r="216" spans="2:65" s="1" customFormat="1" ht="24.2" customHeight="1" x14ac:dyDescent="0.2">
      <c r="B216" s="135"/>
      <c r="C216" s="136" t="s">
        <v>625</v>
      </c>
      <c r="D216" s="136" t="s">
        <v>164</v>
      </c>
      <c r="E216" s="137" t="s">
        <v>849</v>
      </c>
      <c r="F216" s="138" t="s">
        <v>850</v>
      </c>
      <c r="G216" s="139" t="s">
        <v>167</v>
      </c>
      <c r="H216" s="140">
        <v>833.12</v>
      </c>
      <c r="I216" s="141"/>
      <c r="J216" s="141"/>
      <c r="K216" s="142"/>
      <c r="L216" s="25"/>
      <c r="M216" s="143" t="s">
        <v>1</v>
      </c>
      <c r="N216" s="144" t="s">
        <v>34</v>
      </c>
      <c r="O216" s="145">
        <v>0</v>
      </c>
      <c r="P216" s="145">
        <f>O216*H216</f>
        <v>0</v>
      </c>
      <c r="Q216" s="145">
        <v>0</v>
      </c>
      <c r="R216" s="145">
        <f>Q216*H216</f>
        <v>0</v>
      </c>
      <c r="S216" s="145">
        <v>0</v>
      </c>
      <c r="T216" s="146">
        <f>S216*H216</f>
        <v>0</v>
      </c>
      <c r="AR216" s="147" t="s">
        <v>191</v>
      </c>
      <c r="AT216" s="147" t="s">
        <v>164</v>
      </c>
      <c r="AU216" s="147" t="s">
        <v>81</v>
      </c>
      <c r="AY216" s="13" t="s">
        <v>162</v>
      </c>
      <c r="BE216" s="148">
        <f>IF(N216="základná",J216,0)</f>
        <v>0</v>
      </c>
      <c r="BF216" s="148">
        <f>IF(N216="znížená",J216,0)</f>
        <v>0</v>
      </c>
      <c r="BG216" s="148">
        <f>IF(N216="zákl. prenesená",J216,0)</f>
        <v>0</v>
      </c>
      <c r="BH216" s="148">
        <f>IF(N216="zníž. prenesená",J216,0)</f>
        <v>0</v>
      </c>
      <c r="BI216" s="148">
        <f>IF(N216="nulová",J216,0)</f>
        <v>0</v>
      </c>
      <c r="BJ216" s="13" t="s">
        <v>81</v>
      </c>
      <c r="BK216" s="148">
        <f>ROUND(I216*H216,2)</f>
        <v>0</v>
      </c>
      <c r="BL216" s="13" t="s">
        <v>191</v>
      </c>
      <c r="BM216" s="147" t="s">
        <v>628</v>
      </c>
    </row>
    <row r="217" spans="2:65" s="1" customFormat="1" ht="24.2" customHeight="1" x14ac:dyDescent="0.2">
      <c r="B217" s="135"/>
      <c r="C217" s="136" t="s">
        <v>292</v>
      </c>
      <c r="D217" s="136" t="s">
        <v>164</v>
      </c>
      <c r="E217" s="137" t="s">
        <v>343</v>
      </c>
      <c r="F217" s="138" t="s">
        <v>344</v>
      </c>
      <c r="G217" s="139" t="s">
        <v>301</v>
      </c>
      <c r="H217" s="140">
        <v>6.65</v>
      </c>
      <c r="I217" s="141"/>
      <c r="J217" s="141"/>
      <c r="K217" s="142"/>
      <c r="L217" s="25"/>
      <c r="M217" s="143" t="s">
        <v>1</v>
      </c>
      <c r="N217" s="144" t="s">
        <v>34</v>
      </c>
      <c r="O217" s="145">
        <v>0</v>
      </c>
      <c r="P217" s="145">
        <f>O217*H217</f>
        <v>0</v>
      </c>
      <c r="Q217" s="145">
        <v>0</v>
      </c>
      <c r="R217" s="145">
        <f>Q217*H217</f>
        <v>0</v>
      </c>
      <c r="S217" s="145">
        <v>0</v>
      </c>
      <c r="T217" s="146">
        <f>S217*H217</f>
        <v>0</v>
      </c>
      <c r="AR217" s="147" t="s">
        <v>191</v>
      </c>
      <c r="AT217" s="147" t="s">
        <v>164</v>
      </c>
      <c r="AU217" s="147" t="s">
        <v>81</v>
      </c>
      <c r="AY217" s="13" t="s">
        <v>162</v>
      </c>
      <c r="BE217" s="148">
        <f>IF(N217="základná",J217,0)</f>
        <v>0</v>
      </c>
      <c r="BF217" s="148">
        <f>IF(N217="znížená",J217,0)</f>
        <v>0</v>
      </c>
      <c r="BG217" s="148">
        <f>IF(N217="zákl. prenesená",J217,0)</f>
        <v>0</v>
      </c>
      <c r="BH217" s="148">
        <f>IF(N217="zníž. prenesená",J217,0)</f>
        <v>0</v>
      </c>
      <c r="BI217" s="148">
        <f>IF(N217="nulová",J217,0)</f>
        <v>0</v>
      </c>
      <c r="BJ217" s="13" t="s">
        <v>81</v>
      </c>
      <c r="BK217" s="148">
        <f>ROUND(I217*H217,2)</f>
        <v>0</v>
      </c>
      <c r="BL217" s="13" t="s">
        <v>191</v>
      </c>
      <c r="BM217" s="147" t="s">
        <v>631</v>
      </c>
    </row>
    <row r="218" spans="2:65" s="11" customFormat="1" ht="22.7" customHeight="1" x14ac:dyDescent="0.2">
      <c r="B218" s="124"/>
      <c r="D218" s="125" t="s">
        <v>67</v>
      </c>
      <c r="E218" s="133" t="s">
        <v>507</v>
      </c>
      <c r="F218" s="133" t="s">
        <v>508</v>
      </c>
      <c r="J218" s="134"/>
      <c r="L218" s="124"/>
      <c r="M218" s="128"/>
      <c r="P218" s="129">
        <f>SUM(P219:P233)</f>
        <v>0</v>
      </c>
      <c r="R218" s="129">
        <f>SUM(R219:R233)</f>
        <v>0</v>
      </c>
      <c r="T218" s="130">
        <f>SUM(T219:T233)</f>
        <v>0</v>
      </c>
      <c r="AR218" s="125" t="s">
        <v>81</v>
      </c>
      <c r="AT218" s="131" t="s">
        <v>67</v>
      </c>
      <c r="AU218" s="131" t="s">
        <v>75</v>
      </c>
      <c r="AY218" s="125" t="s">
        <v>162</v>
      </c>
      <c r="BK218" s="132">
        <f>SUM(BK219:BK233)</f>
        <v>0</v>
      </c>
    </row>
    <row r="219" spans="2:65" s="1" customFormat="1" ht="37.700000000000003" customHeight="1" x14ac:dyDescent="0.2">
      <c r="B219" s="135"/>
      <c r="C219" s="136" t="s">
        <v>632</v>
      </c>
      <c r="D219" s="136" t="s">
        <v>164</v>
      </c>
      <c r="E219" s="137" t="s">
        <v>851</v>
      </c>
      <c r="F219" s="138" t="s">
        <v>852</v>
      </c>
      <c r="G219" s="139" t="s">
        <v>218</v>
      </c>
      <c r="H219" s="140">
        <v>57.6</v>
      </c>
      <c r="I219" s="141"/>
      <c r="J219" s="141"/>
      <c r="K219" s="142"/>
      <c r="L219" s="25"/>
      <c r="M219" s="143" t="s">
        <v>1</v>
      </c>
      <c r="N219" s="144" t="s">
        <v>34</v>
      </c>
      <c r="O219" s="145">
        <v>0</v>
      </c>
      <c r="P219" s="145">
        <f t="shared" ref="P219:P233" si="27">O219*H219</f>
        <v>0</v>
      </c>
      <c r="Q219" s="145">
        <v>0</v>
      </c>
      <c r="R219" s="145">
        <f t="shared" ref="R219:R233" si="28">Q219*H219</f>
        <v>0</v>
      </c>
      <c r="S219" s="145">
        <v>0</v>
      </c>
      <c r="T219" s="146">
        <f t="shared" ref="T219:T233" si="29">S219*H219</f>
        <v>0</v>
      </c>
      <c r="AR219" s="147" t="s">
        <v>191</v>
      </c>
      <c r="AT219" s="147" t="s">
        <v>164</v>
      </c>
      <c r="AU219" s="147" t="s">
        <v>81</v>
      </c>
      <c r="AY219" s="13" t="s">
        <v>162</v>
      </c>
      <c r="BE219" s="148">
        <f t="shared" ref="BE219:BE233" si="30">IF(N219="základná",J219,0)</f>
        <v>0</v>
      </c>
      <c r="BF219" s="148">
        <f t="shared" ref="BF219:BF233" si="31">IF(N219="znížená",J219,0)</f>
        <v>0</v>
      </c>
      <c r="BG219" s="148">
        <f t="shared" ref="BG219:BG233" si="32">IF(N219="zákl. prenesená",J219,0)</f>
        <v>0</v>
      </c>
      <c r="BH219" s="148">
        <f t="shared" ref="BH219:BH233" si="33">IF(N219="zníž. prenesená",J219,0)</f>
        <v>0</v>
      </c>
      <c r="BI219" s="148">
        <f t="shared" ref="BI219:BI233" si="34">IF(N219="nulová",J219,0)</f>
        <v>0</v>
      </c>
      <c r="BJ219" s="13" t="s">
        <v>81</v>
      </c>
      <c r="BK219" s="148">
        <f t="shared" ref="BK219:BK233" si="35">ROUND(I219*H219,2)</f>
        <v>0</v>
      </c>
      <c r="BL219" s="13" t="s">
        <v>191</v>
      </c>
      <c r="BM219" s="147" t="s">
        <v>642</v>
      </c>
    </row>
    <row r="220" spans="2:65" s="1" customFormat="1" ht="33" customHeight="1" x14ac:dyDescent="0.2">
      <c r="B220" s="135"/>
      <c r="C220" s="136" t="s">
        <v>296</v>
      </c>
      <c r="D220" s="136" t="s">
        <v>164</v>
      </c>
      <c r="E220" s="137" t="s">
        <v>853</v>
      </c>
      <c r="F220" s="138" t="s">
        <v>854</v>
      </c>
      <c r="G220" s="139" t="s">
        <v>167</v>
      </c>
      <c r="H220" s="140">
        <v>7.97</v>
      </c>
      <c r="I220" s="141"/>
      <c r="J220" s="141"/>
      <c r="K220" s="142"/>
      <c r="L220" s="25"/>
      <c r="M220" s="143" t="s">
        <v>1</v>
      </c>
      <c r="N220" s="144" t="s">
        <v>34</v>
      </c>
      <c r="O220" s="145">
        <v>0</v>
      </c>
      <c r="P220" s="145">
        <f t="shared" si="27"/>
        <v>0</v>
      </c>
      <c r="Q220" s="145">
        <v>0</v>
      </c>
      <c r="R220" s="145">
        <f t="shared" si="28"/>
        <v>0</v>
      </c>
      <c r="S220" s="145">
        <v>0</v>
      </c>
      <c r="T220" s="146">
        <f t="shared" si="29"/>
        <v>0</v>
      </c>
      <c r="AR220" s="147" t="s">
        <v>191</v>
      </c>
      <c r="AT220" s="147" t="s">
        <v>164</v>
      </c>
      <c r="AU220" s="147" t="s">
        <v>81</v>
      </c>
      <c r="AY220" s="13" t="s">
        <v>162</v>
      </c>
      <c r="BE220" s="148">
        <f t="shared" si="30"/>
        <v>0</v>
      </c>
      <c r="BF220" s="148">
        <f t="shared" si="31"/>
        <v>0</v>
      </c>
      <c r="BG220" s="148">
        <f t="shared" si="32"/>
        <v>0</v>
      </c>
      <c r="BH220" s="148">
        <f t="shared" si="33"/>
        <v>0</v>
      </c>
      <c r="BI220" s="148">
        <f t="shared" si="34"/>
        <v>0</v>
      </c>
      <c r="BJ220" s="13" t="s">
        <v>81</v>
      </c>
      <c r="BK220" s="148">
        <f t="shared" si="35"/>
        <v>0</v>
      </c>
      <c r="BL220" s="13" t="s">
        <v>191</v>
      </c>
      <c r="BM220" s="147" t="s">
        <v>645</v>
      </c>
    </row>
    <row r="221" spans="2:65" s="1" customFormat="1" ht="37.700000000000003" customHeight="1" x14ac:dyDescent="0.2">
      <c r="B221" s="135"/>
      <c r="C221" s="136" t="s">
        <v>639</v>
      </c>
      <c r="D221" s="136" t="s">
        <v>164</v>
      </c>
      <c r="E221" s="137" t="s">
        <v>855</v>
      </c>
      <c r="F221" s="138" t="s">
        <v>856</v>
      </c>
      <c r="G221" s="139" t="s">
        <v>266</v>
      </c>
      <c r="H221" s="140">
        <v>26</v>
      </c>
      <c r="I221" s="141"/>
      <c r="J221" s="141"/>
      <c r="K221" s="142"/>
      <c r="L221" s="25"/>
      <c r="M221" s="143" t="s">
        <v>1</v>
      </c>
      <c r="N221" s="144" t="s">
        <v>34</v>
      </c>
      <c r="O221" s="145">
        <v>0</v>
      </c>
      <c r="P221" s="145">
        <f t="shared" si="27"/>
        <v>0</v>
      </c>
      <c r="Q221" s="145">
        <v>0</v>
      </c>
      <c r="R221" s="145">
        <f t="shared" si="28"/>
        <v>0</v>
      </c>
      <c r="S221" s="145">
        <v>0</v>
      </c>
      <c r="T221" s="146">
        <f t="shared" si="29"/>
        <v>0</v>
      </c>
      <c r="AR221" s="147" t="s">
        <v>191</v>
      </c>
      <c r="AT221" s="147" t="s">
        <v>164</v>
      </c>
      <c r="AU221" s="147" t="s">
        <v>81</v>
      </c>
      <c r="AY221" s="13" t="s">
        <v>162</v>
      </c>
      <c r="BE221" s="148">
        <f t="shared" si="30"/>
        <v>0</v>
      </c>
      <c r="BF221" s="148">
        <f t="shared" si="31"/>
        <v>0</v>
      </c>
      <c r="BG221" s="148">
        <f t="shared" si="32"/>
        <v>0</v>
      </c>
      <c r="BH221" s="148">
        <f t="shared" si="33"/>
        <v>0</v>
      </c>
      <c r="BI221" s="148">
        <f t="shared" si="34"/>
        <v>0</v>
      </c>
      <c r="BJ221" s="13" t="s">
        <v>81</v>
      </c>
      <c r="BK221" s="148">
        <f t="shared" si="35"/>
        <v>0</v>
      </c>
      <c r="BL221" s="13" t="s">
        <v>191</v>
      </c>
      <c r="BM221" s="147" t="s">
        <v>649</v>
      </c>
    </row>
    <row r="222" spans="2:65" s="1" customFormat="1" ht="21.75" customHeight="1" x14ac:dyDescent="0.2">
      <c r="B222" s="135"/>
      <c r="C222" s="136" t="s">
        <v>302</v>
      </c>
      <c r="D222" s="136" t="s">
        <v>164</v>
      </c>
      <c r="E222" s="137" t="s">
        <v>857</v>
      </c>
      <c r="F222" s="138" t="s">
        <v>858</v>
      </c>
      <c r="G222" s="139" t="s">
        <v>266</v>
      </c>
      <c r="H222" s="140">
        <v>6</v>
      </c>
      <c r="I222" s="141"/>
      <c r="J222" s="141"/>
      <c r="K222" s="142"/>
      <c r="L222" s="25"/>
      <c r="M222" s="143" t="s">
        <v>1</v>
      </c>
      <c r="N222" s="144" t="s">
        <v>34</v>
      </c>
      <c r="O222" s="145">
        <v>0</v>
      </c>
      <c r="P222" s="145">
        <f t="shared" si="27"/>
        <v>0</v>
      </c>
      <c r="Q222" s="145">
        <v>0</v>
      </c>
      <c r="R222" s="145">
        <f t="shared" si="28"/>
        <v>0</v>
      </c>
      <c r="S222" s="145">
        <v>0</v>
      </c>
      <c r="T222" s="146">
        <f t="shared" si="29"/>
        <v>0</v>
      </c>
      <c r="AR222" s="147" t="s">
        <v>191</v>
      </c>
      <c r="AT222" s="147" t="s">
        <v>164</v>
      </c>
      <c r="AU222" s="147" t="s">
        <v>81</v>
      </c>
      <c r="AY222" s="13" t="s">
        <v>162</v>
      </c>
      <c r="BE222" s="148">
        <f t="shared" si="30"/>
        <v>0</v>
      </c>
      <c r="BF222" s="148">
        <f t="shared" si="31"/>
        <v>0</v>
      </c>
      <c r="BG222" s="148">
        <f t="shared" si="32"/>
        <v>0</v>
      </c>
      <c r="BH222" s="148">
        <f t="shared" si="33"/>
        <v>0</v>
      </c>
      <c r="BI222" s="148">
        <f t="shared" si="34"/>
        <v>0</v>
      </c>
      <c r="BJ222" s="13" t="s">
        <v>81</v>
      </c>
      <c r="BK222" s="148">
        <f t="shared" si="35"/>
        <v>0</v>
      </c>
      <c r="BL222" s="13" t="s">
        <v>191</v>
      </c>
      <c r="BM222" s="147" t="s">
        <v>652</v>
      </c>
    </row>
    <row r="223" spans="2:65" s="1" customFormat="1" ht="33" customHeight="1" x14ac:dyDescent="0.2">
      <c r="B223" s="135"/>
      <c r="C223" s="136" t="s">
        <v>646</v>
      </c>
      <c r="D223" s="136" t="s">
        <v>164</v>
      </c>
      <c r="E223" s="137" t="s">
        <v>859</v>
      </c>
      <c r="F223" s="138" t="s">
        <v>860</v>
      </c>
      <c r="G223" s="139" t="s">
        <v>218</v>
      </c>
      <c r="H223" s="140">
        <v>5.45</v>
      </c>
      <c r="I223" s="141"/>
      <c r="J223" s="141"/>
      <c r="K223" s="142"/>
      <c r="L223" s="25"/>
      <c r="M223" s="143" t="s">
        <v>1</v>
      </c>
      <c r="N223" s="144" t="s">
        <v>34</v>
      </c>
      <c r="O223" s="145">
        <v>0</v>
      </c>
      <c r="P223" s="145">
        <f t="shared" si="27"/>
        <v>0</v>
      </c>
      <c r="Q223" s="145">
        <v>0</v>
      </c>
      <c r="R223" s="145">
        <f t="shared" si="28"/>
        <v>0</v>
      </c>
      <c r="S223" s="145">
        <v>0</v>
      </c>
      <c r="T223" s="146">
        <f t="shared" si="29"/>
        <v>0</v>
      </c>
      <c r="AR223" s="147" t="s">
        <v>191</v>
      </c>
      <c r="AT223" s="147" t="s">
        <v>164</v>
      </c>
      <c r="AU223" s="147" t="s">
        <v>81</v>
      </c>
      <c r="AY223" s="13" t="s">
        <v>162</v>
      </c>
      <c r="BE223" s="148">
        <f t="shared" si="30"/>
        <v>0</v>
      </c>
      <c r="BF223" s="148">
        <f t="shared" si="31"/>
        <v>0</v>
      </c>
      <c r="BG223" s="148">
        <f t="shared" si="32"/>
        <v>0</v>
      </c>
      <c r="BH223" s="148">
        <f t="shared" si="33"/>
        <v>0</v>
      </c>
      <c r="BI223" s="148">
        <f t="shared" si="34"/>
        <v>0</v>
      </c>
      <c r="BJ223" s="13" t="s">
        <v>81</v>
      </c>
      <c r="BK223" s="148">
        <f t="shared" si="35"/>
        <v>0</v>
      </c>
      <c r="BL223" s="13" t="s">
        <v>191</v>
      </c>
      <c r="BM223" s="147" t="s">
        <v>656</v>
      </c>
    </row>
    <row r="224" spans="2:65" s="1" customFormat="1" ht="24.2" customHeight="1" x14ac:dyDescent="0.2">
      <c r="B224" s="135"/>
      <c r="C224" s="136" t="s">
        <v>310</v>
      </c>
      <c r="D224" s="136" t="s">
        <v>164</v>
      </c>
      <c r="E224" s="137" t="s">
        <v>861</v>
      </c>
      <c r="F224" s="138" t="s">
        <v>862</v>
      </c>
      <c r="G224" s="139" t="s">
        <v>266</v>
      </c>
      <c r="H224" s="140">
        <v>2</v>
      </c>
      <c r="I224" s="141"/>
      <c r="J224" s="141"/>
      <c r="K224" s="142"/>
      <c r="L224" s="25"/>
      <c r="M224" s="143" t="s">
        <v>1</v>
      </c>
      <c r="N224" s="144" t="s">
        <v>34</v>
      </c>
      <c r="O224" s="145">
        <v>0</v>
      </c>
      <c r="P224" s="145">
        <f t="shared" si="27"/>
        <v>0</v>
      </c>
      <c r="Q224" s="145">
        <v>0</v>
      </c>
      <c r="R224" s="145">
        <f t="shared" si="28"/>
        <v>0</v>
      </c>
      <c r="S224" s="145">
        <v>0</v>
      </c>
      <c r="T224" s="146">
        <f t="shared" si="29"/>
        <v>0</v>
      </c>
      <c r="AR224" s="147" t="s">
        <v>191</v>
      </c>
      <c r="AT224" s="147" t="s">
        <v>164</v>
      </c>
      <c r="AU224" s="147" t="s">
        <v>81</v>
      </c>
      <c r="AY224" s="13" t="s">
        <v>162</v>
      </c>
      <c r="BE224" s="148">
        <f t="shared" si="30"/>
        <v>0</v>
      </c>
      <c r="BF224" s="148">
        <f t="shared" si="31"/>
        <v>0</v>
      </c>
      <c r="BG224" s="148">
        <f t="shared" si="32"/>
        <v>0</v>
      </c>
      <c r="BH224" s="148">
        <f t="shared" si="33"/>
        <v>0</v>
      </c>
      <c r="BI224" s="148">
        <f t="shared" si="34"/>
        <v>0</v>
      </c>
      <c r="BJ224" s="13" t="s">
        <v>81</v>
      </c>
      <c r="BK224" s="148">
        <f t="shared" si="35"/>
        <v>0</v>
      </c>
      <c r="BL224" s="13" t="s">
        <v>191</v>
      </c>
      <c r="BM224" s="147" t="s">
        <v>659</v>
      </c>
    </row>
    <row r="225" spans="2:65" s="1" customFormat="1" ht="24.2" customHeight="1" x14ac:dyDescent="0.2">
      <c r="B225" s="135"/>
      <c r="C225" s="136" t="s">
        <v>653</v>
      </c>
      <c r="D225" s="136" t="s">
        <v>164</v>
      </c>
      <c r="E225" s="137" t="s">
        <v>863</v>
      </c>
      <c r="F225" s="138" t="s">
        <v>864</v>
      </c>
      <c r="G225" s="139" t="s">
        <v>218</v>
      </c>
      <c r="H225" s="140">
        <v>5.55</v>
      </c>
      <c r="I225" s="141"/>
      <c r="J225" s="141"/>
      <c r="K225" s="142"/>
      <c r="L225" s="25"/>
      <c r="M225" s="143" t="s">
        <v>1</v>
      </c>
      <c r="N225" s="144" t="s">
        <v>34</v>
      </c>
      <c r="O225" s="145">
        <v>0</v>
      </c>
      <c r="P225" s="145">
        <f t="shared" si="27"/>
        <v>0</v>
      </c>
      <c r="Q225" s="145">
        <v>0</v>
      </c>
      <c r="R225" s="145">
        <f t="shared" si="28"/>
        <v>0</v>
      </c>
      <c r="S225" s="145">
        <v>0</v>
      </c>
      <c r="T225" s="146">
        <f t="shared" si="29"/>
        <v>0</v>
      </c>
      <c r="AR225" s="147" t="s">
        <v>191</v>
      </c>
      <c r="AT225" s="147" t="s">
        <v>164</v>
      </c>
      <c r="AU225" s="147" t="s">
        <v>81</v>
      </c>
      <c r="AY225" s="13" t="s">
        <v>162</v>
      </c>
      <c r="BE225" s="148">
        <f t="shared" si="30"/>
        <v>0</v>
      </c>
      <c r="BF225" s="148">
        <f t="shared" si="31"/>
        <v>0</v>
      </c>
      <c r="BG225" s="148">
        <f t="shared" si="32"/>
        <v>0</v>
      </c>
      <c r="BH225" s="148">
        <f t="shared" si="33"/>
        <v>0</v>
      </c>
      <c r="BI225" s="148">
        <f t="shared" si="34"/>
        <v>0</v>
      </c>
      <c r="BJ225" s="13" t="s">
        <v>81</v>
      </c>
      <c r="BK225" s="148">
        <f t="shared" si="35"/>
        <v>0</v>
      </c>
      <c r="BL225" s="13" t="s">
        <v>191</v>
      </c>
      <c r="BM225" s="147" t="s">
        <v>663</v>
      </c>
    </row>
    <row r="226" spans="2:65" s="1" customFormat="1" ht="24.2" customHeight="1" x14ac:dyDescent="0.2">
      <c r="B226" s="135"/>
      <c r="C226" s="136" t="s">
        <v>314</v>
      </c>
      <c r="D226" s="136" t="s">
        <v>164</v>
      </c>
      <c r="E226" s="137" t="s">
        <v>865</v>
      </c>
      <c r="F226" s="138" t="s">
        <v>866</v>
      </c>
      <c r="G226" s="139" t="s">
        <v>218</v>
      </c>
      <c r="H226" s="140">
        <v>540</v>
      </c>
      <c r="I226" s="141"/>
      <c r="J226" s="141"/>
      <c r="K226" s="142"/>
      <c r="L226" s="25"/>
      <c r="M226" s="143" t="s">
        <v>1</v>
      </c>
      <c r="N226" s="144" t="s">
        <v>34</v>
      </c>
      <c r="O226" s="145">
        <v>0</v>
      </c>
      <c r="P226" s="145">
        <f t="shared" si="27"/>
        <v>0</v>
      </c>
      <c r="Q226" s="145">
        <v>0</v>
      </c>
      <c r="R226" s="145">
        <f t="shared" si="28"/>
        <v>0</v>
      </c>
      <c r="S226" s="145">
        <v>0</v>
      </c>
      <c r="T226" s="146">
        <f t="shared" si="29"/>
        <v>0</v>
      </c>
      <c r="AR226" s="147" t="s">
        <v>191</v>
      </c>
      <c r="AT226" s="147" t="s">
        <v>164</v>
      </c>
      <c r="AU226" s="147" t="s">
        <v>81</v>
      </c>
      <c r="AY226" s="13" t="s">
        <v>162</v>
      </c>
      <c r="BE226" s="148">
        <f t="shared" si="30"/>
        <v>0</v>
      </c>
      <c r="BF226" s="148">
        <f t="shared" si="31"/>
        <v>0</v>
      </c>
      <c r="BG226" s="148">
        <f t="shared" si="32"/>
        <v>0</v>
      </c>
      <c r="BH226" s="148">
        <f t="shared" si="33"/>
        <v>0</v>
      </c>
      <c r="BI226" s="148">
        <f t="shared" si="34"/>
        <v>0</v>
      </c>
      <c r="BJ226" s="13" t="s">
        <v>81</v>
      </c>
      <c r="BK226" s="148">
        <f t="shared" si="35"/>
        <v>0</v>
      </c>
      <c r="BL226" s="13" t="s">
        <v>191</v>
      </c>
      <c r="BM226" s="147" t="s">
        <v>666</v>
      </c>
    </row>
    <row r="227" spans="2:65" s="1" customFormat="1" ht="24.2" customHeight="1" x14ac:dyDescent="0.2">
      <c r="B227" s="135"/>
      <c r="C227" s="136" t="s">
        <v>660</v>
      </c>
      <c r="D227" s="136" t="s">
        <v>164</v>
      </c>
      <c r="E227" s="137" t="s">
        <v>867</v>
      </c>
      <c r="F227" s="138" t="s">
        <v>868</v>
      </c>
      <c r="G227" s="139" t="s">
        <v>218</v>
      </c>
      <c r="H227" s="140">
        <v>49.95</v>
      </c>
      <c r="I227" s="141"/>
      <c r="J227" s="141"/>
      <c r="K227" s="142"/>
      <c r="L227" s="25"/>
      <c r="M227" s="143" t="s">
        <v>1</v>
      </c>
      <c r="N227" s="144" t="s">
        <v>34</v>
      </c>
      <c r="O227" s="145">
        <v>0</v>
      </c>
      <c r="P227" s="145">
        <f t="shared" si="27"/>
        <v>0</v>
      </c>
      <c r="Q227" s="145">
        <v>0</v>
      </c>
      <c r="R227" s="145">
        <f t="shared" si="28"/>
        <v>0</v>
      </c>
      <c r="S227" s="145">
        <v>0</v>
      </c>
      <c r="T227" s="146">
        <f t="shared" si="29"/>
        <v>0</v>
      </c>
      <c r="AR227" s="147" t="s">
        <v>191</v>
      </c>
      <c r="AT227" s="147" t="s">
        <v>164</v>
      </c>
      <c r="AU227" s="147" t="s">
        <v>81</v>
      </c>
      <c r="AY227" s="13" t="s">
        <v>162</v>
      </c>
      <c r="BE227" s="148">
        <f t="shared" si="30"/>
        <v>0</v>
      </c>
      <c r="BF227" s="148">
        <f t="shared" si="31"/>
        <v>0</v>
      </c>
      <c r="BG227" s="148">
        <f t="shared" si="32"/>
        <v>0</v>
      </c>
      <c r="BH227" s="148">
        <f t="shared" si="33"/>
        <v>0</v>
      </c>
      <c r="BI227" s="148">
        <f t="shared" si="34"/>
        <v>0</v>
      </c>
      <c r="BJ227" s="13" t="s">
        <v>81</v>
      </c>
      <c r="BK227" s="148">
        <f t="shared" si="35"/>
        <v>0</v>
      </c>
      <c r="BL227" s="13" t="s">
        <v>191</v>
      </c>
      <c r="BM227" s="147" t="s">
        <v>670</v>
      </c>
    </row>
    <row r="228" spans="2:65" s="1" customFormat="1" ht="24.2" customHeight="1" x14ac:dyDescent="0.2">
      <c r="B228" s="135"/>
      <c r="C228" s="136" t="s">
        <v>318</v>
      </c>
      <c r="D228" s="136" t="s">
        <v>164</v>
      </c>
      <c r="E228" s="137" t="s">
        <v>869</v>
      </c>
      <c r="F228" s="138" t="s">
        <v>870</v>
      </c>
      <c r="G228" s="139" t="s">
        <v>218</v>
      </c>
      <c r="H228" s="140">
        <v>424.83</v>
      </c>
      <c r="I228" s="141"/>
      <c r="J228" s="141"/>
      <c r="K228" s="142"/>
      <c r="L228" s="25"/>
      <c r="M228" s="143" t="s">
        <v>1</v>
      </c>
      <c r="N228" s="144" t="s">
        <v>34</v>
      </c>
      <c r="O228" s="145">
        <v>0</v>
      </c>
      <c r="P228" s="145">
        <f t="shared" si="27"/>
        <v>0</v>
      </c>
      <c r="Q228" s="145">
        <v>0</v>
      </c>
      <c r="R228" s="145">
        <f t="shared" si="28"/>
        <v>0</v>
      </c>
      <c r="S228" s="145">
        <v>0</v>
      </c>
      <c r="T228" s="146">
        <f t="shared" si="29"/>
        <v>0</v>
      </c>
      <c r="AR228" s="147" t="s">
        <v>191</v>
      </c>
      <c r="AT228" s="147" t="s">
        <v>164</v>
      </c>
      <c r="AU228" s="147" t="s">
        <v>81</v>
      </c>
      <c r="AY228" s="13" t="s">
        <v>162</v>
      </c>
      <c r="BE228" s="148">
        <f t="shared" si="30"/>
        <v>0</v>
      </c>
      <c r="BF228" s="148">
        <f t="shared" si="31"/>
        <v>0</v>
      </c>
      <c r="BG228" s="148">
        <f t="shared" si="32"/>
        <v>0</v>
      </c>
      <c r="BH228" s="148">
        <f t="shared" si="33"/>
        <v>0</v>
      </c>
      <c r="BI228" s="148">
        <f t="shared" si="34"/>
        <v>0</v>
      </c>
      <c r="BJ228" s="13" t="s">
        <v>81</v>
      </c>
      <c r="BK228" s="148">
        <f t="shared" si="35"/>
        <v>0</v>
      </c>
      <c r="BL228" s="13" t="s">
        <v>191</v>
      </c>
      <c r="BM228" s="147" t="s">
        <v>673</v>
      </c>
    </row>
    <row r="229" spans="2:65" s="1" customFormat="1" ht="24.2" customHeight="1" x14ac:dyDescent="0.2">
      <c r="B229" s="135"/>
      <c r="C229" s="136" t="s">
        <v>667</v>
      </c>
      <c r="D229" s="136" t="s">
        <v>164</v>
      </c>
      <c r="E229" s="137" t="s">
        <v>871</v>
      </c>
      <c r="F229" s="138" t="s">
        <v>872</v>
      </c>
      <c r="G229" s="139" t="s">
        <v>266</v>
      </c>
      <c r="H229" s="140">
        <v>2</v>
      </c>
      <c r="I229" s="141"/>
      <c r="J229" s="141"/>
      <c r="K229" s="142"/>
      <c r="L229" s="25"/>
      <c r="M229" s="143" t="s">
        <v>1</v>
      </c>
      <c r="N229" s="144" t="s">
        <v>34</v>
      </c>
      <c r="O229" s="145">
        <v>0</v>
      </c>
      <c r="P229" s="145">
        <f t="shared" si="27"/>
        <v>0</v>
      </c>
      <c r="Q229" s="145">
        <v>0</v>
      </c>
      <c r="R229" s="145">
        <f t="shared" si="28"/>
        <v>0</v>
      </c>
      <c r="S229" s="145">
        <v>0</v>
      </c>
      <c r="T229" s="146">
        <f t="shared" si="29"/>
        <v>0</v>
      </c>
      <c r="AR229" s="147" t="s">
        <v>191</v>
      </c>
      <c r="AT229" s="147" t="s">
        <v>164</v>
      </c>
      <c r="AU229" s="147" t="s">
        <v>81</v>
      </c>
      <c r="AY229" s="13" t="s">
        <v>162</v>
      </c>
      <c r="BE229" s="148">
        <f t="shared" si="30"/>
        <v>0</v>
      </c>
      <c r="BF229" s="148">
        <f t="shared" si="31"/>
        <v>0</v>
      </c>
      <c r="BG229" s="148">
        <f t="shared" si="32"/>
        <v>0</v>
      </c>
      <c r="BH229" s="148">
        <f t="shared" si="33"/>
        <v>0</v>
      </c>
      <c r="BI229" s="148">
        <f t="shared" si="34"/>
        <v>0</v>
      </c>
      <c r="BJ229" s="13" t="s">
        <v>81</v>
      </c>
      <c r="BK229" s="148">
        <f t="shared" si="35"/>
        <v>0</v>
      </c>
      <c r="BL229" s="13" t="s">
        <v>191</v>
      </c>
      <c r="BM229" s="147" t="s">
        <v>677</v>
      </c>
    </row>
    <row r="230" spans="2:65" s="1" customFormat="1" ht="24.2" customHeight="1" x14ac:dyDescent="0.2">
      <c r="B230" s="135"/>
      <c r="C230" s="136" t="s">
        <v>321</v>
      </c>
      <c r="D230" s="136" t="s">
        <v>164</v>
      </c>
      <c r="E230" s="137" t="s">
        <v>873</v>
      </c>
      <c r="F230" s="138" t="s">
        <v>874</v>
      </c>
      <c r="G230" s="139" t="s">
        <v>266</v>
      </c>
      <c r="H230" s="140">
        <v>2</v>
      </c>
      <c r="I230" s="141"/>
      <c r="J230" s="141"/>
      <c r="K230" s="142"/>
      <c r="L230" s="25"/>
      <c r="M230" s="143" t="s">
        <v>1</v>
      </c>
      <c r="N230" s="144" t="s">
        <v>34</v>
      </c>
      <c r="O230" s="145">
        <v>0</v>
      </c>
      <c r="P230" s="145">
        <f t="shared" si="27"/>
        <v>0</v>
      </c>
      <c r="Q230" s="145">
        <v>0</v>
      </c>
      <c r="R230" s="145">
        <f t="shared" si="28"/>
        <v>0</v>
      </c>
      <c r="S230" s="145">
        <v>0</v>
      </c>
      <c r="T230" s="146">
        <f t="shared" si="29"/>
        <v>0</v>
      </c>
      <c r="AR230" s="147" t="s">
        <v>191</v>
      </c>
      <c r="AT230" s="147" t="s">
        <v>164</v>
      </c>
      <c r="AU230" s="147" t="s">
        <v>81</v>
      </c>
      <c r="AY230" s="13" t="s">
        <v>162</v>
      </c>
      <c r="BE230" s="148">
        <f t="shared" si="30"/>
        <v>0</v>
      </c>
      <c r="BF230" s="148">
        <f t="shared" si="31"/>
        <v>0</v>
      </c>
      <c r="BG230" s="148">
        <f t="shared" si="32"/>
        <v>0</v>
      </c>
      <c r="BH230" s="148">
        <f t="shared" si="33"/>
        <v>0</v>
      </c>
      <c r="BI230" s="148">
        <f t="shared" si="34"/>
        <v>0</v>
      </c>
      <c r="BJ230" s="13" t="s">
        <v>81</v>
      </c>
      <c r="BK230" s="148">
        <f t="shared" si="35"/>
        <v>0</v>
      </c>
      <c r="BL230" s="13" t="s">
        <v>191</v>
      </c>
      <c r="BM230" s="147" t="s">
        <v>680</v>
      </c>
    </row>
    <row r="231" spans="2:65" s="1" customFormat="1" ht="24.2" customHeight="1" x14ac:dyDescent="0.2">
      <c r="B231" s="135"/>
      <c r="C231" s="136" t="s">
        <v>674</v>
      </c>
      <c r="D231" s="136" t="s">
        <v>164</v>
      </c>
      <c r="E231" s="137" t="s">
        <v>875</v>
      </c>
      <c r="F231" s="138" t="s">
        <v>876</v>
      </c>
      <c r="G231" s="139" t="s">
        <v>218</v>
      </c>
      <c r="H231" s="140">
        <v>5</v>
      </c>
      <c r="I231" s="141"/>
      <c r="J231" s="141"/>
      <c r="K231" s="142"/>
      <c r="L231" s="25"/>
      <c r="M231" s="143" t="s">
        <v>1</v>
      </c>
      <c r="N231" s="144" t="s">
        <v>34</v>
      </c>
      <c r="O231" s="145">
        <v>0</v>
      </c>
      <c r="P231" s="145">
        <f t="shared" si="27"/>
        <v>0</v>
      </c>
      <c r="Q231" s="145">
        <v>0</v>
      </c>
      <c r="R231" s="145">
        <f t="shared" si="28"/>
        <v>0</v>
      </c>
      <c r="S231" s="145">
        <v>0</v>
      </c>
      <c r="T231" s="146">
        <f t="shared" si="29"/>
        <v>0</v>
      </c>
      <c r="AR231" s="147" t="s">
        <v>191</v>
      </c>
      <c r="AT231" s="147" t="s">
        <v>164</v>
      </c>
      <c r="AU231" s="147" t="s">
        <v>81</v>
      </c>
      <c r="AY231" s="13" t="s">
        <v>162</v>
      </c>
      <c r="BE231" s="148">
        <f t="shared" si="30"/>
        <v>0</v>
      </c>
      <c r="BF231" s="148">
        <f t="shared" si="31"/>
        <v>0</v>
      </c>
      <c r="BG231" s="148">
        <f t="shared" si="32"/>
        <v>0</v>
      </c>
      <c r="BH231" s="148">
        <f t="shared" si="33"/>
        <v>0</v>
      </c>
      <c r="BI231" s="148">
        <f t="shared" si="34"/>
        <v>0</v>
      </c>
      <c r="BJ231" s="13" t="s">
        <v>81</v>
      </c>
      <c r="BK231" s="148">
        <f t="shared" si="35"/>
        <v>0</v>
      </c>
      <c r="BL231" s="13" t="s">
        <v>191</v>
      </c>
      <c r="BM231" s="147" t="s">
        <v>684</v>
      </c>
    </row>
    <row r="232" spans="2:65" s="1" customFormat="1" ht="24.2" customHeight="1" x14ac:dyDescent="0.2">
      <c r="B232" s="135"/>
      <c r="C232" s="136" t="s">
        <v>325</v>
      </c>
      <c r="D232" s="136" t="s">
        <v>164</v>
      </c>
      <c r="E232" s="137" t="s">
        <v>877</v>
      </c>
      <c r="F232" s="138" t="s">
        <v>878</v>
      </c>
      <c r="G232" s="139" t="s">
        <v>879</v>
      </c>
      <c r="H232" s="140">
        <v>40</v>
      </c>
      <c r="I232" s="141"/>
      <c r="J232" s="141"/>
      <c r="K232" s="142"/>
      <c r="L232" s="25"/>
      <c r="M232" s="143" t="s">
        <v>1</v>
      </c>
      <c r="N232" s="144" t="s">
        <v>34</v>
      </c>
      <c r="O232" s="145">
        <v>0</v>
      </c>
      <c r="P232" s="145">
        <f t="shared" si="27"/>
        <v>0</v>
      </c>
      <c r="Q232" s="145">
        <v>0</v>
      </c>
      <c r="R232" s="145">
        <f t="shared" si="28"/>
        <v>0</v>
      </c>
      <c r="S232" s="145">
        <v>0</v>
      </c>
      <c r="T232" s="146">
        <f t="shared" si="29"/>
        <v>0</v>
      </c>
      <c r="AR232" s="147" t="s">
        <v>191</v>
      </c>
      <c r="AT232" s="147" t="s">
        <v>164</v>
      </c>
      <c r="AU232" s="147" t="s">
        <v>81</v>
      </c>
      <c r="AY232" s="13" t="s">
        <v>162</v>
      </c>
      <c r="BE232" s="148">
        <f t="shared" si="30"/>
        <v>0</v>
      </c>
      <c r="BF232" s="148">
        <f t="shared" si="31"/>
        <v>0</v>
      </c>
      <c r="BG232" s="148">
        <f t="shared" si="32"/>
        <v>0</v>
      </c>
      <c r="BH232" s="148">
        <f t="shared" si="33"/>
        <v>0</v>
      </c>
      <c r="BI232" s="148">
        <f t="shared" si="34"/>
        <v>0</v>
      </c>
      <c r="BJ232" s="13" t="s">
        <v>81</v>
      </c>
      <c r="BK232" s="148">
        <f t="shared" si="35"/>
        <v>0</v>
      </c>
      <c r="BL232" s="13" t="s">
        <v>191</v>
      </c>
      <c r="BM232" s="147" t="s">
        <v>687</v>
      </c>
    </row>
    <row r="233" spans="2:65" s="1" customFormat="1" ht="24.2" customHeight="1" x14ac:dyDescent="0.2">
      <c r="B233" s="135"/>
      <c r="C233" s="136" t="s">
        <v>681</v>
      </c>
      <c r="D233" s="136" t="s">
        <v>164</v>
      </c>
      <c r="E233" s="137" t="s">
        <v>511</v>
      </c>
      <c r="F233" s="138" t="s">
        <v>512</v>
      </c>
      <c r="G233" s="139" t="s">
        <v>301</v>
      </c>
      <c r="H233" s="140">
        <v>2.15</v>
      </c>
      <c r="I233" s="141"/>
      <c r="J233" s="141"/>
      <c r="K233" s="142"/>
      <c r="L233" s="25"/>
      <c r="M233" s="143" t="s">
        <v>1</v>
      </c>
      <c r="N233" s="144" t="s">
        <v>34</v>
      </c>
      <c r="O233" s="145">
        <v>0</v>
      </c>
      <c r="P233" s="145">
        <f t="shared" si="27"/>
        <v>0</v>
      </c>
      <c r="Q233" s="145">
        <v>0</v>
      </c>
      <c r="R233" s="145">
        <f t="shared" si="28"/>
        <v>0</v>
      </c>
      <c r="S233" s="145">
        <v>0</v>
      </c>
      <c r="T233" s="146">
        <f t="shared" si="29"/>
        <v>0</v>
      </c>
      <c r="AR233" s="147" t="s">
        <v>191</v>
      </c>
      <c r="AT233" s="147" t="s">
        <v>164</v>
      </c>
      <c r="AU233" s="147" t="s">
        <v>81</v>
      </c>
      <c r="AY233" s="13" t="s">
        <v>162</v>
      </c>
      <c r="BE233" s="148">
        <f t="shared" si="30"/>
        <v>0</v>
      </c>
      <c r="BF233" s="148">
        <f t="shared" si="31"/>
        <v>0</v>
      </c>
      <c r="BG233" s="148">
        <f t="shared" si="32"/>
        <v>0</v>
      </c>
      <c r="BH233" s="148">
        <f t="shared" si="33"/>
        <v>0</v>
      </c>
      <c r="BI233" s="148">
        <f t="shared" si="34"/>
        <v>0</v>
      </c>
      <c r="BJ233" s="13" t="s">
        <v>81</v>
      </c>
      <c r="BK233" s="148">
        <f t="shared" si="35"/>
        <v>0</v>
      </c>
      <c r="BL233" s="13" t="s">
        <v>191</v>
      </c>
      <c r="BM233" s="147" t="s">
        <v>691</v>
      </c>
    </row>
    <row r="234" spans="2:65" s="11" customFormat="1" ht="22.7" customHeight="1" x14ac:dyDescent="0.2">
      <c r="B234" s="124"/>
      <c r="D234" s="125" t="s">
        <v>67</v>
      </c>
      <c r="E234" s="133" t="s">
        <v>513</v>
      </c>
      <c r="F234" s="133" t="s">
        <v>514</v>
      </c>
      <c r="J234" s="134"/>
      <c r="L234" s="124"/>
      <c r="M234" s="128"/>
      <c r="P234" s="129">
        <f>SUM(P235:P236)</f>
        <v>0</v>
      </c>
      <c r="R234" s="129">
        <f>SUM(R235:R236)</f>
        <v>0</v>
      </c>
      <c r="T234" s="130">
        <f>SUM(T235:T236)</f>
        <v>0</v>
      </c>
      <c r="AR234" s="125" t="s">
        <v>81</v>
      </c>
      <c r="AT234" s="131" t="s">
        <v>67</v>
      </c>
      <c r="AU234" s="131" t="s">
        <v>75</v>
      </c>
      <c r="AY234" s="125" t="s">
        <v>162</v>
      </c>
      <c r="BK234" s="132">
        <f>SUM(BK235:BK236)</f>
        <v>0</v>
      </c>
    </row>
    <row r="235" spans="2:65" s="1" customFormat="1" ht="24.2" customHeight="1" x14ac:dyDescent="0.2">
      <c r="B235" s="135"/>
      <c r="C235" s="136" t="s">
        <v>328</v>
      </c>
      <c r="D235" s="136" t="s">
        <v>164</v>
      </c>
      <c r="E235" s="137" t="s">
        <v>880</v>
      </c>
      <c r="F235" s="138" t="s">
        <v>881</v>
      </c>
      <c r="G235" s="139" t="s">
        <v>266</v>
      </c>
      <c r="H235" s="140">
        <v>244</v>
      </c>
      <c r="I235" s="141"/>
      <c r="J235" s="141"/>
      <c r="K235" s="142"/>
      <c r="L235" s="25"/>
      <c r="M235" s="143" t="s">
        <v>1</v>
      </c>
      <c r="N235" s="144" t="s">
        <v>34</v>
      </c>
      <c r="O235" s="145">
        <v>0</v>
      </c>
      <c r="P235" s="145">
        <f>O235*H235</f>
        <v>0</v>
      </c>
      <c r="Q235" s="145">
        <v>0</v>
      </c>
      <c r="R235" s="145">
        <f>Q235*H235</f>
        <v>0</v>
      </c>
      <c r="S235" s="145">
        <v>0</v>
      </c>
      <c r="T235" s="146">
        <f>S235*H235</f>
        <v>0</v>
      </c>
      <c r="AR235" s="147" t="s">
        <v>191</v>
      </c>
      <c r="AT235" s="147" t="s">
        <v>164</v>
      </c>
      <c r="AU235" s="147" t="s">
        <v>81</v>
      </c>
      <c r="AY235" s="13" t="s">
        <v>162</v>
      </c>
      <c r="BE235" s="148">
        <f>IF(N235="základná",J235,0)</f>
        <v>0</v>
      </c>
      <c r="BF235" s="148">
        <f>IF(N235="znížená",J235,0)</f>
        <v>0</v>
      </c>
      <c r="BG235" s="148">
        <f>IF(N235="zákl. prenesená",J235,0)</f>
        <v>0</v>
      </c>
      <c r="BH235" s="148">
        <f>IF(N235="zníž. prenesená",J235,0)</f>
        <v>0</v>
      </c>
      <c r="BI235" s="148">
        <f>IF(N235="nulová",J235,0)</f>
        <v>0</v>
      </c>
      <c r="BJ235" s="13" t="s">
        <v>81</v>
      </c>
      <c r="BK235" s="148">
        <f>ROUND(I235*H235,2)</f>
        <v>0</v>
      </c>
      <c r="BL235" s="13" t="s">
        <v>191</v>
      </c>
      <c r="BM235" s="147" t="s">
        <v>694</v>
      </c>
    </row>
    <row r="236" spans="2:65" s="1" customFormat="1" ht="24.2" customHeight="1" x14ac:dyDescent="0.2">
      <c r="B236" s="135"/>
      <c r="C236" s="136" t="s">
        <v>688</v>
      </c>
      <c r="D236" s="136" t="s">
        <v>164</v>
      </c>
      <c r="E236" s="137" t="s">
        <v>629</v>
      </c>
      <c r="F236" s="138" t="s">
        <v>630</v>
      </c>
      <c r="G236" s="139" t="s">
        <v>301</v>
      </c>
      <c r="H236" s="140">
        <v>1.46</v>
      </c>
      <c r="I236" s="141"/>
      <c r="J236" s="141"/>
      <c r="K236" s="142"/>
      <c r="L236" s="25"/>
      <c r="M236" s="143" t="s">
        <v>1</v>
      </c>
      <c r="N236" s="144" t="s">
        <v>34</v>
      </c>
      <c r="O236" s="145">
        <v>0</v>
      </c>
      <c r="P236" s="145">
        <f>O236*H236</f>
        <v>0</v>
      </c>
      <c r="Q236" s="145">
        <v>0</v>
      </c>
      <c r="R236" s="145">
        <f>Q236*H236</f>
        <v>0</v>
      </c>
      <c r="S236" s="145">
        <v>0</v>
      </c>
      <c r="T236" s="146">
        <f>S236*H236</f>
        <v>0</v>
      </c>
      <c r="AR236" s="147" t="s">
        <v>191</v>
      </c>
      <c r="AT236" s="147" t="s">
        <v>164</v>
      </c>
      <c r="AU236" s="147" t="s">
        <v>81</v>
      </c>
      <c r="AY236" s="13" t="s">
        <v>162</v>
      </c>
      <c r="BE236" s="148">
        <f>IF(N236="základná",J236,0)</f>
        <v>0</v>
      </c>
      <c r="BF236" s="148">
        <f>IF(N236="znížená",J236,0)</f>
        <v>0</v>
      </c>
      <c r="BG236" s="148">
        <f>IF(N236="zákl. prenesená",J236,0)</f>
        <v>0</v>
      </c>
      <c r="BH236" s="148">
        <f>IF(N236="zníž. prenesená",J236,0)</f>
        <v>0</v>
      </c>
      <c r="BI236" s="148">
        <f>IF(N236="nulová",J236,0)</f>
        <v>0</v>
      </c>
      <c r="BJ236" s="13" t="s">
        <v>81</v>
      </c>
      <c r="BK236" s="148">
        <f>ROUND(I236*H236,2)</f>
        <v>0</v>
      </c>
      <c r="BL236" s="13" t="s">
        <v>191</v>
      </c>
      <c r="BM236" s="147" t="s">
        <v>698</v>
      </c>
    </row>
    <row r="237" spans="2:65" s="11" customFormat="1" ht="26.1" customHeight="1" x14ac:dyDescent="0.2">
      <c r="B237" s="124"/>
      <c r="D237" s="125" t="s">
        <v>67</v>
      </c>
      <c r="E237" s="126" t="s">
        <v>882</v>
      </c>
      <c r="F237" s="126" t="s">
        <v>883</v>
      </c>
      <c r="J237" s="127"/>
      <c r="L237" s="124"/>
      <c r="M237" s="128"/>
      <c r="P237" s="129">
        <f>SUM(P238:P239)</f>
        <v>0</v>
      </c>
      <c r="R237" s="129">
        <f>SUM(R238:R239)</f>
        <v>0</v>
      </c>
      <c r="T237" s="130">
        <f>SUM(T238:T239)</f>
        <v>0</v>
      </c>
      <c r="AR237" s="125" t="s">
        <v>168</v>
      </c>
      <c r="AT237" s="131" t="s">
        <v>67</v>
      </c>
      <c r="AU237" s="131" t="s">
        <v>68</v>
      </c>
      <c r="AY237" s="125" t="s">
        <v>162</v>
      </c>
      <c r="BK237" s="132">
        <f>SUM(BK238:BK239)</f>
        <v>0</v>
      </c>
    </row>
    <row r="238" spans="2:65" s="1" customFormat="1" ht="16.5" customHeight="1" x14ac:dyDescent="0.2">
      <c r="B238" s="135"/>
      <c r="C238" s="136" t="s">
        <v>332</v>
      </c>
      <c r="D238" s="136" t="s">
        <v>164</v>
      </c>
      <c r="E238" s="137" t="s">
        <v>884</v>
      </c>
      <c r="F238" s="138" t="s">
        <v>885</v>
      </c>
      <c r="G238" s="139" t="s">
        <v>879</v>
      </c>
      <c r="H238" s="140">
        <v>170</v>
      </c>
      <c r="I238" s="141"/>
      <c r="J238" s="141"/>
      <c r="K238" s="142"/>
      <c r="L238" s="25"/>
      <c r="M238" s="143" t="s">
        <v>1</v>
      </c>
      <c r="N238" s="144" t="s">
        <v>34</v>
      </c>
      <c r="O238" s="145">
        <v>0</v>
      </c>
      <c r="P238" s="145">
        <f>O238*H238</f>
        <v>0</v>
      </c>
      <c r="Q238" s="145">
        <v>0</v>
      </c>
      <c r="R238" s="145">
        <f>Q238*H238</f>
        <v>0</v>
      </c>
      <c r="S238" s="145">
        <v>0</v>
      </c>
      <c r="T238" s="146">
        <f>S238*H238</f>
        <v>0</v>
      </c>
      <c r="AR238" s="147" t="s">
        <v>886</v>
      </c>
      <c r="AT238" s="147" t="s">
        <v>164</v>
      </c>
      <c r="AU238" s="147" t="s">
        <v>75</v>
      </c>
      <c r="AY238" s="13" t="s">
        <v>162</v>
      </c>
      <c r="BE238" s="148">
        <f>IF(N238="základná",J238,0)</f>
        <v>0</v>
      </c>
      <c r="BF238" s="148">
        <f>IF(N238="znížená",J238,0)</f>
        <v>0</v>
      </c>
      <c r="BG238" s="148">
        <f>IF(N238="zákl. prenesená",J238,0)</f>
        <v>0</v>
      </c>
      <c r="BH238" s="148">
        <f>IF(N238="zníž. prenesená",J238,0)</f>
        <v>0</v>
      </c>
      <c r="BI238" s="148">
        <f>IF(N238="nulová",J238,0)</f>
        <v>0</v>
      </c>
      <c r="BJ238" s="13" t="s">
        <v>81</v>
      </c>
      <c r="BK238" s="148">
        <f>ROUND(I238*H238,2)</f>
        <v>0</v>
      </c>
      <c r="BL238" s="13" t="s">
        <v>886</v>
      </c>
      <c r="BM238" s="147" t="s">
        <v>701</v>
      </c>
    </row>
    <row r="239" spans="2:65" s="1" customFormat="1" ht="62.85" customHeight="1" x14ac:dyDescent="0.2">
      <c r="B239" s="135"/>
      <c r="C239" s="136" t="s">
        <v>695</v>
      </c>
      <c r="D239" s="136" t="s">
        <v>164</v>
      </c>
      <c r="E239" s="137" t="s">
        <v>887</v>
      </c>
      <c r="F239" s="138" t="s">
        <v>888</v>
      </c>
      <c r="G239" s="139" t="s">
        <v>879</v>
      </c>
      <c r="H239" s="140">
        <v>20</v>
      </c>
      <c r="I239" s="141"/>
      <c r="J239" s="141"/>
      <c r="K239" s="142"/>
      <c r="L239" s="25"/>
      <c r="M239" s="163" t="s">
        <v>1</v>
      </c>
      <c r="N239" s="164" t="s">
        <v>34</v>
      </c>
      <c r="O239" s="161">
        <v>0</v>
      </c>
      <c r="P239" s="161">
        <f>O239*H239</f>
        <v>0</v>
      </c>
      <c r="Q239" s="161">
        <v>0</v>
      </c>
      <c r="R239" s="161">
        <f>Q239*H239</f>
        <v>0</v>
      </c>
      <c r="S239" s="161">
        <v>0</v>
      </c>
      <c r="T239" s="162">
        <f>S239*H239</f>
        <v>0</v>
      </c>
      <c r="AR239" s="147" t="s">
        <v>886</v>
      </c>
      <c r="AT239" s="147" t="s">
        <v>164</v>
      </c>
      <c r="AU239" s="147" t="s">
        <v>75</v>
      </c>
      <c r="AY239" s="13" t="s">
        <v>162</v>
      </c>
      <c r="BE239" s="148">
        <f>IF(N239="základná",J239,0)</f>
        <v>0</v>
      </c>
      <c r="BF239" s="148">
        <f>IF(N239="znížená",J239,0)</f>
        <v>0</v>
      </c>
      <c r="BG239" s="148">
        <f>IF(N239="zákl. prenesená",J239,0)</f>
        <v>0</v>
      </c>
      <c r="BH239" s="148">
        <f>IF(N239="zníž. prenesená",J239,0)</f>
        <v>0</v>
      </c>
      <c r="BI239" s="148">
        <f>IF(N239="nulová",J239,0)</f>
        <v>0</v>
      </c>
      <c r="BJ239" s="13" t="s">
        <v>81</v>
      </c>
      <c r="BK239" s="148">
        <f>ROUND(I239*H239,2)</f>
        <v>0</v>
      </c>
      <c r="BL239" s="13" t="s">
        <v>886</v>
      </c>
      <c r="BM239" s="147" t="s">
        <v>705</v>
      </c>
    </row>
    <row r="240" spans="2:65" s="1" customFormat="1" ht="6.95" customHeight="1" x14ac:dyDescent="0.2">
      <c r="B240" s="40"/>
      <c r="C240" s="41"/>
      <c r="D240" s="41"/>
      <c r="E240" s="41"/>
      <c r="F240" s="41"/>
      <c r="G240" s="41"/>
      <c r="H240" s="41"/>
      <c r="I240" s="41"/>
      <c r="J240" s="41"/>
      <c r="K240" s="41"/>
      <c r="L240" s="25"/>
    </row>
  </sheetData>
  <autoFilter ref="C135:K239"/>
  <mergeCells count="15">
    <mergeCell ref="E122:H122"/>
    <mergeCell ref="E126:H126"/>
    <mergeCell ref="E124:H124"/>
    <mergeCell ref="E128:H128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278"/>
  <sheetViews>
    <sheetView showGridLines="0" workbookViewId="0"/>
  </sheetViews>
  <sheetFormatPr defaultColWidth="12" defaultRowHeight="11.25" x14ac:dyDescent="0.2"/>
  <cols>
    <col min="1" max="1" width="8.1640625" customWidth="1"/>
    <col min="2" max="2" width="1.1640625" customWidth="1"/>
    <col min="3" max="4" width="4.1640625" customWidth="1"/>
    <col min="5" max="5" width="17.1640625" customWidth="1"/>
    <col min="6" max="6" width="50.6640625" customWidth="1"/>
    <col min="7" max="7" width="7.5" customWidth="1"/>
    <col min="8" max="8" width="14" customWidth="1"/>
    <col min="9" max="9" width="15.6640625" customWidth="1"/>
    <col min="10" max="10" width="22.1640625" customWidth="1"/>
    <col min="11" max="11" width="22.1640625" hidden="1" customWidth="1"/>
    <col min="12" max="12" width="9.1640625" customWidth="1"/>
    <col min="13" max="13" width="10.6640625" hidden="1" customWidth="1"/>
    <col min="14" max="14" width="9.1640625" hidden="1"/>
    <col min="15" max="20" width="14.1640625" hidden="1" customWidth="1"/>
    <col min="21" max="21" width="16.1640625" hidden="1" customWidth="1"/>
    <col min="22" max="22" width="12.1640625" customWidth="1"/>
    <col min="23" max="23" width="16.1640625" customWidth="1"/>
    <col min="24" max="24" width="12.1640625" customWidth="1"/>
    <col min="25" max="25" width="15" customWidth="1"/>
    <col min="26" max="26" width="11" customWidth="1"/>
    <col min="27" max="27" width="15" customWidth="1"/>
    <col min="28" max="28" width="16.1640625" customWidth="1"/>
    <col min="29" max="29" width="11" customWidth="1"/>
    <col min="30" max="30" width="15" customWidth="1"/>
    <col min="31" max="31" width="16.1640625" customWidth="1"/>
    <col min="44" max="65" width="9.1640625" hidden="1"/>
  </cols>
  <sheetData>
    <row r="2" spans="2:46" ht="36.950000000000003" customHeight="1" x14ac:dyDescent="0.2">
      <c r="L2" s="183" t="s">
        <v>5</v>
      </c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13" t="s">
        <v>98</v>
      </c>
    </row>
    <row r="3" spans="2:46" ht="6.95" hidden="1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68</v>
      </c>
    </row>
    <row r="4" spans="2:46" ht="24.95" hidden="1" customHeight="1" x14ac:dyDescent="0.2">
      <c r="B4" s="16"/>
      <c r="D4" s="17" t="s">
        <v>129</v>
      </c>
      <c r="L4" s="16"/>
      <c r="M4" s="89" t="s">
        <v>9</v>
      </c>
      <c r="AT4" s="13" t="s">
        <v>3</v>
      </c>
    </row>
    <row r="5" spans="2:46" ht="6.95" hidden="1" customHeight="1" x14ac:dyDescent="0.2">
      <c r="B5" s="16"/>
      <c r="L5" s="16"/>
    </row>
    <row r="6" spans="2:46" ht="12" hidden="1" customHeight="1" x14ac:dyDescent="0.2">
      <c r="B6" s="16"/>
      <c r="D6" s="22" t="s">
        <v>13</v>
      </c>
      <c r="L6" s="16"/>
    </row>
    <row r="7" spans="2:46" ht="16.5" hidden="1" customHeight="1" x14ac:dyDescent="0.2">
      <c r="B7" s="16"/>
      <c r="E7" s="210" t="str">
        <f>'Rekapitulácia stavby'!K6</f>
        <v>Bratislava III. OR PZ rekonštrukcia objektu_AKTUALNY</v>
      </c>
      <c r="F7" s="211"/>
      <c r="G7" s="211"/>
      <c r="H7" s="211"/>
      <c r="L7" s="16"/>
    </row>
    <row r="8" spans="2:46" ht="12.75" hidden="1" x14ac:dyDescent="0.2">
      <c r="B8" s="16"/>
      <c r="D8" s="22" t="s">
        <v>130</v>
      </c>
      <c r="L8" s="16"/>
    </row>
    <row r="9" spans="2:46" ht="23.25" hidden="1" customHeight="1" x14ac:dyDescent="0.2">
      <c r="B9" s="16"/>
      <c r="E9" s="210" t="s">
        <v>131</v>
      </c>
      <c r="F9" s="184"/>
      <c r="G9" s="184"/>
      <c r="H9" s="184"/>
      <c r="L9" s="16"/>
    </row>
    <row r="10" spans="2:46" ht="12" hidden="1" customHeight="1" x14ac:dyDescent="0.2">
      <c r="B10" s="16"/>
      <c r="D10" s="22" t="s">
        <v>132</v>
      </c>
      <c r="L10" s="16"/>
    </row>
    <row r="11" spans="2:46" s="1" customFormat="1" ht="16.5" hidden="1" customHeight="1" x14ac:dyDescent="0.2">
      <c r="B11" s="25"/>
      <c r="E11" s="195" t="s">
        <v>726</v>
      </c>
      <c r="F11" s="209"/>
      <c r="G11" s="209"/>
      <c r="H11" s="209"/>
      <c r="L11" s="25"/>
    </row>
    <row r="12" spans="2:46" s="1" customFormat="1" ht="12" hidden="1" customHeight="1" x14ac:dyDescent="0.2">
      <c r="B12" s="25"/>
      <c r="D12" s="22" t="s">
        <v>727</v>
      </c>
      <c r="L12" s="25"/>
    </row>
    <row r="13" spans="2:46" s="1" customFormat="1" ht="16.5" hidden="1" customHeight="1" x14ac:dyDescent="0.2">
      <c r="B13" s="25"/>
      <c r="E13" s="196" t="s">
        <v>889</v>
      </c>
      <c r="F13" s="209"/>
      <c r="G13" s="209"/>
      <c r="H13" s="209"/>
      <c r="L13" s="25"/>
    </row>
    <row r="14" spans="2:46" s="1" customFormat="1" hidden="1" x14ac:dyDescent="0.2">
      <c r="B14" s="25"/>
      <c r="L14" s="25"/>
    </row>
    <row r="15" spans="2:46" s="1" customFormat="1" ht="12" hidden="1" customHeight="1" x14ac:dyDescent="0.2">
      <c r="B15" s="25"/>
      <c r="D15" s="22" t="s">
        <v>15</v>
      </c>
      <c r="F15" s="20" t="s">
        <v>1</v>
      </c>
      <c r="I15" s="22" t="s">
        <v>16</v>
      </c>
      <c r="J15" s="20" t="s">
        <v>1</v>
      </c>
      <c r="L15" s="25"/>
    </row>
    <row r="16" spans="2:46" s="1" customFormat="1" ht="12" hidden="1" customHeight="1" x14ac:dyDescent="0.2">
      <c r="B16" s="25"/>
      <c r="D16" s="22" t="s">
        <v>17</v>
      </c>
      <c r="F16" s="20" t="s">
        <v>18</v>
      </c>
      <c r="I16" s="22" t="s">
        <v>19</v>
      </c>
      <c r="J16" s="48">
        <f>'Rekapitulácia stavby'!AN8</f>
        <v>45267</v>
      </c>
      <c r="L16" s="25"/>
    </row>
    <row r="17" spans="2:12" s="1" customFormat="1" ht="10.7" hidden="1" customHeight="1" x14ac:dyDescent="0.2">
      <c r="B17" s="25"/>
      <c r="L17" s="25"/>
    </row>
    <row r="18" spans="2:12" s="1" customFormat="1" ht="12" hidden="1" customHeight="1" x14ac:dyDescent="0.2">
      <c r="B18" s="25"/>
      <c r="D18" s="22" t="s">
        <v>20</v>
      </c>
      <c r="I18" s="22" t="s">
        <v>21</v>
      </c>
      <c r="J18" s="20" t="str">
        <f>IF('Rekapitulácia stavby'!AN10="","",'Rekapitulácia stavby'!AN10)</f>
        <v/>
      </c>
      <c r="L18" s="25"/>
    </row>
    <row r="19" spans="2:12" s="1" customFormat="1" ht="18" hidden="1" customHeight="1" x14ac:dyDescent="0.2">
      <c r="B19" s="25"/>
      <c r="E19" s="20" t="str">
        <f>IF('Rekapitulácia stavby'!E11="","",'Rekapitulácia stavby'!E11)</f>
        <v xml:space="preserve"> </v>
      </c>
      <c r="I19" s="22" t="s">
        <v>22</v>
      </c>
      <c r="J19" s="20" t="str">
        <f>IF('Rekapitulácia stavby'!AN11="","",'Rekapitulácia stavby'!AN11)</f>
        <v/>
      </c>
      <c r="L19" s="25"/>
    </row>
    <row r="20" spans="2:12" s="1" customFormat="1" ht="6.95" hidden="1" customHeight="1" x14ac:dyDescent="0.2">
      <c r="B20" s="25"/>
      <c r="L20" s="25"/>
    </row>
    <row r="21" spans="2:12" s="1" customFormat="1" ht="12" hidden="1" customHeight="1" x14ac:dyDescent="0.2">
      <c r="B21" s="25"/>
      <c r="D21" s="22" t="s">
        <v>23</v>
      </c>
      <c r="I21" s="22" t="s">
        <v>21</v>
      </c>
      <c r="J21" s="20" t="str">
        <f>'Rekapitulácia stavby'!AN13</f>
        <v/>
      </c>
      <c r="L21" s="25"/>
    </row>
    <row r="22" spans="2:12" s="1" customFormat="1" ht="18" hidden="1" customHeight="1" x14ac:dyDescent="0.2">
      <c r="B22" s="25"/>
      <c r="E22" s="200" t="str">
        <f>'Rekapitulácia stavby'!E14</f>
        <v xml:space="preserve"> </v>
      </c>
      <c r="F22" s="200"/>
      <c r="G22" s="200"/>
      <c r="H22" s="200"/>
      <c r="I22" s="22" t="s">
        <v>22</v>
      </c>
      <c r="J22" s="20" t="str">
        <f>'Rekapitulácia stavby'!AN14</f>
        <v/>
      </c>
      <c r="L22" s="25"/>
    </row>
    <row r="23" spans="2:12" s="1" customFormat="1" ht="6.95" hidden="1" customHeight="1" x14ac:dyDescent="0.2">
      <c r="B23" s="25"/>
      <c r="L23" s="25"/>
    </row>
    <row r="24" spans="2:12" s="1" customFormat="1" ht="12" hidden="1" customHeight="1" x14ac:dyDescent="0.2">
      <c r="B24" s="25"/>
      <c r="D24" s="22" t="s">
        <v>24</v>
      </c>
      <c r="I24" s="22" t="s">
        <v>21</v>
      </c>
      <c r="J24" s="20" t="str">
        <f>IF('Rekapitulácia stavby'!AN16="","",'Rekapitulácia stavby'!AN16)</f>
        <v/>
      </c>
      <c r="L24" s="25"/>
    </row>
    <row r="25" spans="2:12" s="1" customFormat="1" ht="18" hidden="1" customHeight="1" x14ac:dyDescent="0.2">
      <c r="B25" s="25"/>
      <c r="E25" s="20" t="str">
        <f>IF('Rekapitulácia stavby'!E17="","",'Rekapitulácia stavby'!E17)</f>
        <v xml:space="preserve"> </v>
      </c>
      <c r="I25" s="22" t="s">
        <v>22</v>
      </c>
      <c r="J25" s="20" t="str">
        <f>IF('Rekapitulácia stavby'!AN17="","",'Rekapitulácia stavby'!AN17)</f>
        <v/>
      </c>
      <c r="L25" s="25"/>
    </row>
    <row r="26" spans="2:12" s="1" customFormat="1" ht="6.95" hidden="1" customHeight="1" x14ac:dyDescent="0.2">
      <c r="B26" s="25"/>
      <c r="L26" s="25"/>
    </row>
    <row r="27" spans="2:12" s="1" customFormat="1" ht="12" hidden="1" customHeight="1" x14ac:dyDescent="0.2">
      <c r="B27" s="25"/>
      <c r="D27" s="22" t="s">
        <v>26</v>
      </c>
      <c r="I27" s="22" t="s">
        <v>21</v>
      </c>
      <c r="J27" s="20" t="str">
        <f>IF('Rekapitulácia stavby'!AN19="","",'Rekapitulácia stavby'!AN19)</f>
        <v/>
      </c>
      <c r="L27" s="25"/>
    </row>
    <row r="28" spans="2:12" s="1" customFormat="1" ht="18" hidden="1" customHeight="1" x14ac:dyDescent="0.2">
      <c r="B28" s="25"/>
      <c r="E28" s="20" t="str">
        <f>IF('Rekapitulácia stavby'!E20="","",'Rekapitulácia stavby'!E20)</f>
        <v xml:space="preserve"> </v>
      </c>
      <c r="I28" s="22" t="s">
        <v>22</v>
      </c>
      <c r="J28" s="20" t="str">
        <f>IF('Rekapitulácia stavby'!AN20="","",'Rekapitulácia stavby'!AN20)</f>
        <v/>
      </c>
      <c r="L28" s="25"/>
    </row>
    <row r="29" spans="2:12" s="1" customFormat="1" ht="6.95" hidden="1" customHeight="1" x14ac:dyDescent="0.2">
      <c r="B29" s="25"/>
      <c r="L29" s="25"/>
    </row>
    <row r="30" spans="2:12" s="1" customFormat="1" ht="12" hidden="1" customHeight="1" x14ac:dyDescent="0.2">
      <c r="B30" s="25"/>
      <c r="D30" s="22" t="s">
        <v>27</v>
      </c>
      <c r="L30" s="25"/>
    </row>
    <row r="31" spans="2:12" s="7" customFormat="1" ht="16.5" hidden="1" customHeight="1" x14ac:dyDescent="0.2">
      <c r="B31" s="90"/>
      <c r="E31" s="202" t="s">
        <v>1</v>
      </c>
      <c r="F31" s="202"/>
      <c r="G31" s="202"/>
      <c r="H31" s="202"/>
      <c r="L31" s="90"/>
    </row>
    <row r="32" spans="2:12" s="1" customFormat="1" ht="6.95" hidden="1" customHeight="1" x14ac:dyDescent="0.2">
      <c r="B32" s="25"/>
      <c r="L32" s="25"/>
    </row>
    <row r="33" spans="2:12" s="1" customFormat="1" ht="6.95" hidden="1" customHeight="1" x14ac:dyDescent="0.2">
      <c r="B33" s="25"/>
      <c r="D33" s="49"/>
      <c r="E33" s="49"/>
      <c r="F33" s="49"/>
      <c r="G33" s="49"/>
      <c r="H33" s="49"/>
      <c r="I33" s="49"/>
      <c r="J33" s="49"/>
      <c r="K33" s="49"/>
      <c r="L33" s="25"/>
    </row>
    <row r="34" spans="2:12" s="1" customFormat="1" ht="25.5" hidden="1" customHeight="1" x14ac:dyDescent="0.2">
      <c r="B34" s="25"/>
      <c r="D34" s="91" t="s">
        <v>28</v>
      </c>
      <c r="J34" s="62">
        <f>ROUND(J145, 2)</f>
        <v>0</v>
      </c>
      <c r="L34" s="25"/>
    </row>
    <row r="35" spans="2:12" s="1" customFormat="1" ht="6.95" hidden="1" customHeight="1" x14ac:dyDescent="0.2">
      <c r="B35" s="25"/>
      <c r="D35" s="49"/>
      <c r="E35" s="49"/>
      <c r="F35" s="49"/>
      <c r="G35" s="49"/>
      <c r="H35" s="49"/>
      <c r="I35" s="49"/>
      <c r="J35" s="49"/>
      <c r="K35" s="49"/>
      <c r="L35" s="25"/>
    </row>
    <row r="36" spans="2:12" s="1" customFormat="1" ht="14.45" hidden="1" customHeight="1" x14ac:dyDescent="0.2">
      <c r="B36" s="25"/>
      <c r="F36" s="28" t="s">
        <v>30</v>
      </c>
      <c r="I36" s="28" t="s">
        <v>29</v>
      </c>
      <c r="J36" s="28" t="s">
        <v>31</v>
      </c>
      <c r="L36" s="25"/>
    </row>
    <row r="37" spans="2:12" s="1" customFormat="1" ht="14.45" hidden="1" customHeight="1" x14ac:dyDescent="0.2">
      <c r="B37" s="25"/>
      <c r="D37" s="51" t="s">
        <v>32</v>
      </c>
      <c r="E37" s="30" t="s">
        <v>33</v>
      </c>
      <c r="F37" s="92">
        <f>ROUND((SUM(BE145:BE277)),  2)</f>
        <v>0</v>
      </c>
      <c r="G37" s="93"/>
      <c r="H37" s="93"/>
      <c r="I37" s="94">
        <v>0.2</v>
      </c>
      <c r="J37" s="92">
        <f>ROUND(((SUM(BE145:BE277))*I37),  2)</f>
        <v>0</v>
      </c>
      <c r="L37" s="25"/>
    </row>
    <row r="38" spans="2:12" s="1" customFormat="1" ht="14.45" hidden="1" customHeight="1" x14ac:dyDescent="0.2">
      <c r="B38" s="25"/>
      <c r="E38" s="30" t="s">
        <v>34</v>
      </c>
      <c r="F38" s="82">
        <f>ROUND((SUM(BF145:BF277)),  2)</f>
        <v>0</v>
      </c>
      <c r="I38" s="95">
        <v>0.2</v>
      </c>
      <c r="J38" s="82">
        <f>ROUND(((SUM(BF145:BF277))*I38),  2)</f>
        <v>0</v>
      </c>
      <c r="L38" s="25"/>
    </row>
    <row r="39" spans="2:12" s="1" customFormat="1" ht="14.45" hidden="1" customHeight="1" x14ac:dyDescent="0.2">
      <c r="B39" s="25"/>
      <c r="E39" s="22" t="s">
        <v>35</v>
      </c>
      <c r="F39" s="82">
        <f>ROUND((SUM(BG145:BG277)),  2)</f>
        <v>0</v>
      </c>
      <c r="I39" s="95">
        <v>0.2</v>
      </c>
      <c r="J39" s="82">
        <f>0</f>
        <v>0</v>
      </c>
      <c r="L39" s="25"/>
    </row>
    <row r="40" spans="2:12" s="1" customFormat="1" ht="14.45" hidden="1" customHeight="1" x14ac:dyDescent="0.2">
      <c r="B40" s="25"/>
      <c r="E40" s="22" t="s">
        <v>36</v>
      </c>
      <c r="F40" s="82">
        <f>ROUND((SUM(BH145:BH277)),  2)</f>
        <v>0</v>
      </c>
      <c r="I40" s="95">
        <v>0.2</v>
      </c>
      <c r="J40" s="82">
        <f>0</f>
        <v>0</v>
      </c>
      <c r="L40" s="25"/>
    </row>
    <row r="41" spans="2:12" s="1" customFormat="1" ht="14.45" hidden="1" customHeight="1" x14ac:dyDescent="0.2">
      <c r="B41" s="25"/>
      <c r="E41" s="30" t="s">
        <v>37</v>
      </c>
      <c r="F41" s="92">
        <f>ROUND((SUM(BI145:BI277)),  2)</f>
        <v>0</v>
      </c>
      <c r="G41" s="93"/>
      <c r="H41" s="93"/>
      <c r="I41" s="94">
        <v>0</v>
      </c>
      <c r="J41" s="92">
        <f>0</f>
        <v>0</v>
      </c>
      <c r="L41" s="25"/>
    </row>
    <row r="42" spans="2:12" s="1" customFormat="1" ht="6.95" hidden="1" customHeight="1" x14ac:dyDescent="0.2">
      <c r="B42" s="25"/>
      <c r="L42" s="25"/>
    </row>
    <row r="43" spans="2:12" s="1" customFormat="1" ht="25.5" hidden="1" customHeight="1" x14ac:dyDescent="0.2">
      <c r="B43" s="25"/>
      <c r="C43" s="96"/>
      <c r="D43" s="97" t="s">
        <v>38</v>
      </c>
      <c r="E43" s="53"/>
      <c r="F43" s="53"/>
      <c r="G43" s="98" t="s">
        <v>39</v>
      </c>
      <c r="H43" s="99" t="s">
        <v>40</v>
      </c>
      <c r="I43" s="53"/>
      <c r="J43" s="100">
        <f>SUM(J34:J41)</f>
        <v>0</v>
      </c>
      <c r="K43" s="101"/>
      <c r="L43" s="25"/>
    </row>
    <row r="44" spans="2:12" s="1" customFormat="1" ht="14.45" hidden="1" customHeight="1" x14ac:dyDescent="0.2">
      <c r="B44" s="25"/>
      <c r="L44" s="25"/>
    </row>
    <row r="45" spans="2:12" ht="14.45" hidden="1" customHeight="1" x14ac:dyDescent="0.2">
      <c r="B45" s="16"/>
      <c r="L45" s="16"/>
    </row>
    <row r="46" spans="2:12" ht="14.45" hidden="1" customHeight="1" x14ac:dyDescent="0.2">
      <c r="B46" s="16"/>
      <c r="L46" s="16"/>
    </row>
    <row r="47" spans="2:12" ht="14.45" hidden="1" customHeight="1" x14ac:dyDescent="0.2">
      <c r="B47" s="16"/>
      <c r="L47" s="16"/>
    </row>
    <row r="48" spans="2:12" ht="14.45" hidden="1" customHeight="1" x14ac:dyDescent="0.2">
      <c r="B48" s="16"/>
      <c r="L48" s="16"/>
    </row>
    <row r="49" spans="2:12" ht="14.45" hidden="1" customHeight="1" x14ac:dyDescent="0.2">
      <c r="B49" s="16"/>
      <c r="L49" s="16"/>
    </row>
    <row r="50" spans="2:12" s="1" customFormat="1" ht="14.45" hidden="1" customHeight="1" x14ac:dyDescent="0.2">
      <c r="B50" s="25"/>
      <c r="D50" s="37" t="s">
        <v>41</v>
      </c>
      <c r="E50" s="38"/>
      <c r="F50" s="38"/>
      <c r="G50" s="37" t="s">
        <v>42</v>
      </c>
      <c r="H50" s="38"/>
      <c r="I50" s="38"/>
      <c r="J50" s="38"/>
      <c r="K50" s="38"/>
      <c r="L50" s="25"/>
    </row>
    <row r="51" spans="2:12" hidden="1" x14ac:dyDescent="0.2">
      <c r="B51" s="16"/>
      <c r="L51" s="16"/>
    </row>
    <row r="52" spans="2:12" hidden="1" x14ac:dyDescent="0.2">
      <c r="B52" s="16"/>
      <c r="L52" s="16"/>
    </row>
    <row r="53" spans="2:12" hidden="1" x14ac:dyDescent="0.2">
      <c r="B53" s="16"/>
      <c r="L53" s="16"/>
    </row>
    <row r="54" spans="2:12" hidden="1" x14ac:dyDescent="0.2">
      <c r="B54" s="16"/>
      <c r="L54" s="16"/>
    </row>
    <row r="55" spans="2:12" hidden="1" x14ac:dyDescent="0.2">
      <c r="B55" s="16"/>
      <c r="L55" s="16"/>
    </row>
    <row r="56" spans="2:12" hidden="1" x14ac:dyDescent="0.2">
      <c r="B56" s="16"/>
      <c r="L56" s="16"/>
    </row>
    <row r="57" spans="2:12" hidden="1" x14ac:dyDescent="0.2">
      <c r="B57" s="16"/>
      <c r="L57" s="16"/>
    </row>
    <row r="58" spans="2:12" hidden="1" x14ac:dyDescent="0.2">
      <c r="B58" s="16"/>
      <c r="L58" s="16"/>
    </row>
    <row r="59" spans="2:12" hidden="1" x14ac:dyDescent="0.2">
      <c r="B59" s="16"/>
      <c r="L59" s="16"/>
    </row>
    <row r="60" spans="2:12" hidden="1" x14ac:dyDescent="0.2">
      <c r="B60" s="16"/>
      <c r="L60" s="16"/>
    </row>
    <row r="61" spans="2:12" s="1" customFormat="1" ht="12.75" hidden="1" x14ac:dyDescent="0.2">
      <c r="B61" s="25"/>
      <c r="D61" s="39" t="s">
        <v>43</v>
      </c>
      <c r="E61" s="27"/>
      <c r="F61" s="102" t="s">
        <v>44</v>
      </c>
      <c r="G61" s="39" t="s">
        <v>43</v>
      </c>
      <c r="H61" s="27"/>
      <c r="I61" s="27"/>
      <c r="J61" s="103" t="s">
        <v>44</v>
      </c>
      <c r="K61" s="27"/>
      <c r="L61" s="25"/>
    </row>
    <row r="62" spans="2:12" hidden="1" x14ac:dyDescent="0.2">
      <c r="B62" s="16"/>
      <c r="L62" s="16"/>
    </row>
    <row r="63" spans="2:12" hidden="1" x14ac:dyDescent="0.2">
      <c r="B63" s="16"/>
      <c r="L63" s="16"/>
    </row>
    <row r="64" spans="2:12" hidden="1" x14ac:dyDescent="0.2">
      <c r="B64" s="16"/>
      <c r="L64" s="16"/>
    </row>
    <row r="65" spans="2:12" s="1" customFormat="1" ht="12.75" hidden="1" x14ac:dyDescent="0.2">
      <c r="B65" s="25"/>
      <c r="D65" s="37" t="s">
        <v>45</v>
      </c>
      <c r="E65" s="38"/>
      <c r="F65" s="38"/>
      <c r="G65" s="37" t="s">
        <v>46</v>
      </c>
      <c r="H65" s="38"/>
      <c r="I65" s="38"/>
      <c r="J65" s="38"/>
      <c r="K65" s="38"/>
      <c r="L65" s="25"/>
    </row>
    <row r="66" spans="2:12" hidden="1" x14ac:dyDescent="0.2">
      <c r="B66" s="16"/>
      <c r="L66" s="16"/>
    </row>
    <row r="67" spans="2:12" hidden="1" x14ac:dyDescent="0.2">
      <c r="B67" s="16"/>
      <c r="L67" s="16"/>
    </row>
    <row r="68" spans="2:12" hidden="1" x14ac:dyDescent="0.2">
      <c r="B68" s="16"/>
      <c r="L68" s="16"/>
    </row>
    <row r="69" spans="2:12" hidden="1" x14ac:dyDescent="0.2">
      <c r="B69" s="16"/>
      <c r="L69" s="16"/>
    </row>
    <row r="70" spans="2:12" hidden="1" x14ac:dyDescent="0.2">
      <c r="B70" s="16"/>
      <c r="L70" s="16"/>
    </row>
    <row r="71" spans="2:12" hidden="1" x14ac:dyDescent="0.2">
      <c r="B71" s="16"/>
      <c r="L71" s="16"/>
    </row>
    <row r="72" spans="2:12" hidden="1" x14ac:dyDescent="0.2">
      <c r="B72" s="16"/>
      <c r="L72" s="16"/>
    </row>
    <row r="73" spans="2:12" hidden="1" x14ac:dyDescent="0.2">
      <c r="B73" s="16"/>
      <c r="L73" s="16"/>
    </row>
    <row r="74" spans="2:12" hidden="1" x14ac:dyDescent="0.2">
      <c r="B74" s="16"/>
      <c r="L74" s="16"/>
    </row>
    <row r="75" spans="2:12" hidden="1" x14ac:dyDescent="0.2">
      <c r="B75" s="16"/>
      <c r="L75" s="16"/>
    </row>
    <row r="76" spans="2:12" s="1" customFormat="1" ht="12.75" hidden="1" x14ac:dyDescent="0.2">
      <c r="B76" s="25"/>
      <c r="D76" s="39" t="s">
        <v>43</v>
      </c>
      <c r="E76" s="27"/>
      <c r="F76" s="102" t="s">
        <v>44</v>
      </c>
      <c r="G76" s="39" t="s">
        <v>43</v>
      </c>
      <c r="H76" s="27"/>
      <c r="I76" s="27"/>
      <c r="J76" s="103" t="s">
        <v>44</v>
      </c>
      <c r="K76" s="27"/>
      <c r="L76" s="25"/>
    </row>
    <row r="77" spans="2:12" s="1" customFormat="1" ht="14.45" hidden="1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78" spans="2:12" hidden="1" x14ac:dyDescent="0.2"/>
    <row r="79" spans="2:12" hidden="1" x14ac:dyDescent="0.2"/>
    <row r="80" spans="2:12" hidden="1" x14ac:dyDescent="0.2"/>
    <row r="81" spans="2:12" s="1" customFormat="1" ht="6.95" hidden="1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12" s="1" customFormat="1" ht="24.95" hidden="1" customHeight="1" x14ac:dyDescent="0.2">
      <c r="B82" s="25"/>
      <c r="C82" s="17" t="s">
        <v>134</v>
      </c>
      <c r="L82" s="25"/>
    </row>
    <row r="83" spans="2:12" s="1" customFormat="1" ht="6.95" hidden="1" customHeight="1" x14ac:dyDescent="0.2">
      <c r="B83" s="25"/>
      <c r="L83" s="25"/>
    </row>
    <row r="84" spans="2:12" s="1" customFormat="1" ht="12" hidden="1" customHeight="1" x14ac:dyDescent="0.2">
      <c r="B84" s="25"/>
      <c r="C84" s="22" t="s">
        <v>13</v>
      </c>
      <c r="L84" s="25"/>
    </row>
    <row r="85" spans="2:12" s="1" customFormat="1" ht="16.5" hidden="1" customHeight="1" x14ac:dyDescent="0.2">
      <c r="B85" s="25"/>
      <c r="E85" s="210" t="str">
        <f>E7</f>
        <v>Bratislava III. OR PZ rekonštrukcia objektu_AKTUALNY</v>
      </c>
      <c r="F85" s="211"/>
      <c r="G85" s="211"/>
      <c r="H85" s="211"/>
      <c r="L85" s="25"/>
    </row>
    <row r="86" spans="2:12" ht="12" hidden="1" customHeight="1" x14ac:dyDescent="0.2">
      <c r="B86" s="16"/>
      <c r="C86" s="22" t="s">
        <v>130</v>
      </c>
      <c r="L86" s="16"/>
    </row>
    <row r="87" spans="2:12" ht="23.25" hidden="1" customHeight="1" x14ac:dyDescent="0.2">
      <c r="B87" s="16"/>
      <c r="E87" s="210" t="s">
        <v>131</v>
      </c>
      <c r="F87" s="184"/>
      <c r="G87" s="184"/>
      <c r="H87" s="184"/>
      <c r="L87" s="16"/>
    </row>
    <row r="88" spans="2:12" ht="12" hidden="1" customHeight="1" x14ac:dyDescent="0.2">
      <c r="B88" s="16"/>
      <c r="C88" s="22" t="s">
        <v>132</v>
      </c>
      <c r="L88" s="16"/>
    </row>
    <row r="89" spans="2:12" s="1" customFormat="1" ht="16.5" hidden="1" customHeight="1" x14ac:dyDescent="0.2">
      <c r="B89" s="25"/>
      <c r="E89" s="195" t="s">
        <v>726</v>
      </c>
      <c r="F89" s="209"/>
      <c r="G89" s="209"/>
      <c r="H89" s="209"/>
      <c r="L89" s="25"/>
    </row>
    <row r="90" spans="2:12" s="1" customFormat="1" ht="12" hidden="1" customHeight="1" x14ac:dyDescent="0.2">
      <c r="B90" s="25"/>
      <c r="C90" s="22" t="s">
        <v>727</v>
      </c>
      <c r="L90" s="25"/>
    </row>
    <row r="91" spans="2:12" s="1" customFormat="1" ht="16.5" hidden="1" customHeight="1" x14ac:dyDescent="0.2">
      <c r="B91" s="25"/>
      <c r="E91" s="196" t="str">
        <f>E13</f>
        <v xml:space="preserve">SO 01.1 d-N - SO 01.1 d) -NOVÉ KONŠTRUKCIE </v>
      </c>
      <c r="F91" s="209"/>
      <c r="G91" s="209"/>
      <c r="H91" s="209"/>
      <c r="L91" s="25"/>
    </row>
    <row r="92" spans="2:12" s="1" customFormat="1" ht="6.95" hidden="1" customHeight="1" x14ac:dyDescent="0.2">
      <c r="B92" s="25"/>
      <c r="L92" s="25"/>
    </row>
    <row r="93" spans="2:12" s="1" customFormat="1" ht="12" hidden="1" customHeight="1" x14ac:dyDescent="0.2">
      <c r="B93" s="25"/>
      <c r="C93" s="22" t="s">
        <v>17</v>
      </c>
      <c r="F93" s="20" t="str">
        <f>F16</f>
        <v xml:space="preserve"> </v>
      </c>
      <c r="I93" s="22" t="s">
        <v>19</v>
      </c>
      <c r="J93" s="48">
        <f>IF(J16="","",J16)</f>
        <v>45267</v>
      </c>
      <c r="L93" s="25"/>
    </row>
    <row r="94" spans="2:12" s="1" customFormat="1" ht="6.95" hidden="1" customHeight="1" x14ac:dyDescent="0.2">
      <c r="B94" s="25"/>
      <c r="L94" s="25"/>
    </row>
    <row r="95" spans="2:12" s="1" customFormat="1" ht="15.2" hidden="1" customHeight="1" x14ac:dyDescent="0.2">
      <c r="B95" s="25"/>
      <c r="C95" s="22" t="s">
        <v>20</v>
      </c>
      <c r="F95" s="20" t="str">
        <f>E19</f>
        <v xml:space="preserve"> </v>
      </c>
      <c r="I95" s="22" t="s">
        <v>24</v>
      </c>
      <c r="J95" s="23" t="str">
        <f>E25</f>
        <v xml:space="preserve"> </v>
      </c>
      <c r="L95" s="25"/>
    </row>
    <row r="96" spans="2:12" s="1" customFormat="1" ht="15.2" hidden="1" customHeight="1" x14ac:dyDescent="0.2">
      <c r="B96" s="25"/>
      <c r="C96" s="22" t="s">
        <v>23</v>
      </c>
      <c r="F96" s="20" t="str">
        <f>IF(E22="","",E22)</f>
        <v xml:space="preserve"> </v>
      </c>
      <c r="I96" s="22" t="s">
        <v>26</v>
      </c>
      <c r="J96" s="23" t="str">
        <f>E28</f>
        <v xml:space="preserve"> </v>
      </c>
      <c r="L96" s="25"/>
    </row>
    <row r="97" spans="2:47" s="1" customFormat="1" ht="10.35" hidden="1" customHeight="1" x14ac:dyDescent="0.2">
      <c r="B97" s="25"/>
      <c r="L97" s="25"/>
    </row>
    <row r="98" spans="2:47" s="1" customFormat="1" ht="29.25" hidden="1" customHeight="1" x14ac:dyDescent="0.2">
      <c r="B98" s="25"/>
      <c r="C98" s="104" t="s">
        <v>135</v>
      </c>
      <c r="D98" s="96"/>
      <c r="E98" s="96"/>
      <c r="F98" s="96"/>
      <c r="G98" s="96"/>
      <c r="H98" s="96"/>
      <c r="I98" s="96"/>
      <c r="J98" s="105" t="s">
        <v>136</v>
      </c>
      <c r="K98" s="96"/>
      <c r="L98" s="25"/>
    </row>
    <row r="99" spans="2:47" s="1" customFormat="1" ht="10.35" hidden="1" customHeight="1" x14ac:dyDescent="0.2">
      <c r="B99" s="25"/>
      <c r="L99" s="25"/>
    </row>
    <row r="100" spans="2:47" s="1" customFormat="1" ht="22.7" hidden="1" customHeight="1" x14ac:dyDescent="0.2">
      <c r="B100" s="25"/>
      <c r="C100" s="106" t="s">
        <v>137</v>
      </c>
      <c r="J100" s="62">
        <f>J145</f>
        <v>0</v>
      </c>
      <c r="L100" s="25"/>
      <c r="AU100" s="13" t="s">
        <v>138</v>
      </c>
    </row>
    <row r="101" spans="2:47" s="8" customFormat="1" ht="24.95" hidden="1" customHeight="1" x14ac:dyDescent="0.2">
      <c r="B101" s="107"/>
      <c r="D101" s="108" t="s">
        <v>139</v>
      </c>
      <c r="E101" s="109"/>
      <c r="F101" s="109"/>
      <c r="G101" s="109"/>
      <c r="H101" s="109"/>
      <c r="I101" s="109"/>
      <c r="J101" s="110">
        <f>J146</f>
        <v>0</v>
      </c>
      <c r="L101" s="107"/>
    </row>
    <row r="102" spans="2:47" s="9" customFormat="1" ht="20.100000000000001" hidden="1" customHeight="1" x14ac:dyDescent="0.2">
      <c r="B102" s="111"/>
      <c r="D102" s="112" t="s">
        <v>729</v>
      </c>
      <c r="E102" s="113"/>
      <c r="F102" s="113"/>
      <c r="G102" s="113"/>
      <c r="H102" s="113"/>
      <c r="I102" s="113"/>
      <c r="J102" s="114">
        <f>J147</f>
        <v>0</v>
      </c>
      <c r="L102" s="111"/>
    </row>
    <row r="103" spans="2:47" s="9" customFormat="1" ht="20.100000000000001" hidden="1" customHeight="1" x14ac:dyDescent="0.2">
      <c r="B103" s="111"/>
      <c r="D103" s="112" t="s">
        <v>730</v>
      </c>
      <c r="E103" s="113"/>
      <c r="F103" s="113"/>
      <c r="G103" s="113"/>
      <c r="H103" s="113"/>
      <c r="I103" s="113"/>
      <c r="J103" s="114">
        <f>J150</f>
        <v>0</v>
      </c>
      <c r="L103" s="111"/>
    </row>
    <row r="104" spans="2:47" s="9" customFormat="1" ht="20.100000000000001" hidden="1" customHeight="1" x14ac:dyDescent="0.2">
      <c r="B104" s="111"/>
      <c r="D104" s="112" t="s">
        <v>140</v>
      </c>
      <c r="E104" s="113"/>
      <c r="F104" s="113"/>
      <c r="G104" s="113"/>
      <c r="H104" s="113"/>
      <c r="I104" s="113"/>
      <c r="J104" s="114">
        <f>J152</f>
        <v>0</v>
      </c>
      <c r="L104" s="111"/>
    </row>
    <row r="105" spans="2:47" s="9" customFormat="1" ht="20.100000000000001" hidden="1" customHeight="1" x14ac:dyDescent="0.2">
      <c r="B105" s="111"/>
      <c r="D105" s="112" t="s">
        <v>890</v>
      </c>
      <c r="E105" s="113"/>
      <c r="F105" s="113"/>
      <c r="G105" s="113"/>
      <c r="H105" s="113"/>
      <c r="I105" s="113"/>
      <c r="J105" s="114">
        <f>J157</f>
        <v>0</v>
      </c>
      <c r="L105" s="111"/>
    </row>
    <row r="106" spans="2:47" s="9" customFormat="1" ht="20.100000000000001" hidden="1" customHeight="1" x14ac:dyDescent="0.2">
      <c r="B106" s="111"/>
      <c r="D106" s="112" t="s">
        <v>360</v>
      </c>
      <c r="E106" s="113"/>
      <c r="F106" s="113"/>
      <c r="G106" s="113"/>
      <c r="H106" s="113"/>
      <c r="I106" s="113"/>
      <c r="J106" s="114">
        <f>J161</f>
        <v>0</v>
      </c>
      <c r="L106" s="111"/>
    </row>
    <row r="107" spans="2:47" s="9" customFormat="1" ht="20.100000000000001" hidden="1" customHeight="1" x14ac:dyDescent="0.2">
      <c r="B107" s="111"/>
      <c r="D107" s="112" t="s">
        <v>141</v>
      </c>
      <c r="E107" s="113"/>
      <c r="F107" s="113"/>
      <c r="G107" s="113"/>
      <c r="H107" s="113"/>
      <c r="I107" s="113"/>
      <c r="J107" s="114">
        <f>J170</f>
        <v>0</v>
      </c>
      <c r="L107" s="111"/>
    </row>
    <row r="108" spans="2:47" s="9" customFormat="1" ht="20.100000000000001" hidden="1" customHeight="1" x14ac:dyDescent="0.2">
      <c r="B108" s="111"/>
      <c r="D108" s="112" t="s">
        <v>142</v>
      </c>
      <c r="E108" s="113"/>
      <c r="F108" s="113"/>
      <c r="G108" s="113"/>
      <c r="H108" s="113"/>
      <c r="I108" s="113"/>
      <c r="J108" s="114">
        <f>J187</f>
        <v>0</v>
      </c>
      <c r="L108" s="111"/>
    </row>
    <row r="109" spans="2:47" s="9" customFormat="1" ht="20.100000000000001" hidden="1" customHeight="1" x14ac:dyDescent="0.2">
      <c r="B109" s="111"/>
      <c r="D109" s="112" t="s">
        <v>143</v>
      </c>
      <c r="E109" s="113"/>
      <c r="F109" s="113"/>
      <c r="G109" s="113"/>
      <c r="H109" s="113"/>
      <c r="I109" s="113"/>
      <c r="J109" s="114">
        <f>J192</f>
        <v>0</v>
      </c>
      <c r="L109" s="111"/>
    </row>
    <row r="110" spans="2:47" s="8" customFormat="1" ht="24.95" hidden="1" customHeight="1" x14ac:dyDescent="0.2">
      <c r="B110" s="107"/>
      <c r="D110" s="108" t="s">
        <v>144</v>
      </c>
      <c r="E110" s="109"/>
      <c r="F110" s="109"/>
      <c r="G110" s="109"/>
      <c r="H110" s="109"/>
      <c r="I110" s="109"/>
      <c r="J110" s="110">
        <f>J195</f>
        <v>0</v>
      </c>
      <c r="L110" s="107"/>
    </row>
    <row r="111" spans="2:47" s="9" customFormat="1" ht="20.100000000000001" hidden="1" customHeight="1" x14ac:dyDescent="0.2">
      <c r="B111" s="111"/>
      <c r="D111" s="112" t="s">
        <v>145</v>
      </c>
      <c r="E111" s="113"/>
      <c r="F111" s="113"/>
      <c r="G111" s="113"/>
      <c r="H111" s="113"/>
      <c r="I111" s="113"/>
      <c r="J111" s="114">
        <f>J196</f>
        <v>0</v>
      </c>
      <c r="L111" s="111"/>
    </row>
    <row r="112" spans="2:47" s="9" customFormat="1" ht="20.100000000000001" hidden="1" customHeight="1" x14ac:dyDescent="0.2">
      <c r="B112" s="111"/>
      <c r="D112" s="112" t="s">
        <v>146</v>
      </c>
      <c r="E112" s="113"/>
      <c r="F112" s="113"/>
      <c r="G112" s="113"/>
      <c r="H112" s="113"/>
      <c r="I112" s="113"/>
      <c r="J112" s="114">
        <f>J200</f>
        <v>0</v>
      </c>
      <c r="L112" s="111"/>
    </row>
    <row r="113" spans="2:12" s="9" customFormat="1" ht="20.100000000000001" hidden="1" customHeight="1" x14ac:dyDescent="0.2">
      <c r="B113" s="111"/>
      <c r="D113" s="112" t="s">
        <v>891</v>
      </c>
      <c r="E113" s="113"/>
      <c r="F113" s="113"/>
      <c r="G113" s="113"/>
      <c r="H113" s="113"/>
      <c r="I113" s="113"/>
      <c r="J113" s="114">
        <f>J207</f>
        <v>0</v>
      </c>
      <c r="L113" s="111"/>
    </row>
    <row r="114" spans="2:12" s="9" customFormat="1" ht="20.100000000000001" hidden="1" customHeight="1" x14ac:dyDescent="0.2">
      <c r="B114" s="111"/>
      <c r="D114" s="112" t="s">
        <v>453</v>
      </c>
      <c r="E114" s="113"/>
      <c r="F114" s="113"/>
      <c r="G114" s="113"/>
      <c r="H114" s="113"/>
      <c r="I114" s="113"/>
      <c r="J114" s="114">
        <f>J212</f>
        <v>0</v>
      </c>
      <c r="L114" s="111"/>
    </row>
    <row r="115" spans="2:12" s="9" customFormat="1" ht="20.100000000000001" hidden="1" customHeight="1" x14ac:dyDescent="0.2">
      <c r="B115" s="111"/>
      <c r="D115" s="112" t="s">
        <v>147</v>
      </c>
      <c r="E115" s="113"/>
      <c r="F115" s="113"/>
      <c r="G115" s="113"/>
      <c r="H115" s="113"/>
      <c r="I115" s="113"/>
      <c r="J115" s="114">
        <f>J235</f>
        <v>0</v>
      </c>
      <c r="L115" s="111"/>
    </row>
    <row r="116" spans="2:12" s="9" customFormat="1" ht="20.100000000000001" hidden="1" customHeight="1" x14ac:dyDescent="0.2">
      <c r="B116" s="111"/>
      <c r="D116" s="112" t="s">
        <v>892</v>
      </c>
      <c r="E116" s="113"/>
      <c r="F116" s="113"/>
      <c r="G116" s="113"/>
      <c r="H116" s="113"/>
      <c r="I116" s="113"/>
      <c r="J116" s="114">
        <f>J250</f>
        <v>0</v>
      </c>
      <c r="L116" s="111"/>
    </row>
    <row r="117" spans="2:12" s="9" customFormat="1" ht="20.100000000000001" hidden="1" customHeight="1" x14ac:dyDescent="0.2">
      <c r="B117" s="111"/>
      <c r="D117" s="112" t="s">
        <v>893</v>
      </c>
      <c r="E117" s="113"/>
      <c r="F117" s="113"/>
      <c r="G117" s="113"/>
      <c r="H117" s="113"/>
      <c r="I117" s="113"/>
      <c r="J117" s="114">
        <f>J263</f>
        <v>0</v>
      </c>
      <c r="L117" s="111"/>
    </row>
    <row r="118" spans="2:12" s="9" customFormat="1" ht="20.100000000000001" hidden="1" customHeight="1" x14ac:dyDescent="0.2">
      <c r="B118" s="111"/>
      <c r="D118" s="112" t="s">
        <v>894</v>
      </c>
      <c r="E118" s="113"/>
      <c r="F118" s="113"/>
      <c r="G118" s="113"/>
      <c r="H118" s="113"/>
      <c r="I118" s="113"/>
      <c r="J118" s="114">
        <f>J268</f>
        <v>0</v>
      </c>
      <c r="L118" s="111"/>
    </row>
    <row r="119" spans="2:12" s="8" customFormat="1" ht="24.95" hidden="1" customHeight="1" x14ac:dyDescent="0.2">
      <c r="B119" s="107"/>
      <c r="D119" s="108" t="s">
        <v>895</v>
      </c>
      <c r="E119" s="109"/>
      <c r="F119" s="109"/>
      <c r="G119" s="109"/>
      <c r="H119" s="109"/>
      <c r="I119" s="109"/>
      <c r="J119" s="110">
        <f>J271</f>
        <v>0</v>
      </c>
      <c r="L119" s="107"/>
    </row>
    <row r="120" spans="2:12" s="9" customFormat="1" ht="20.100000000000001" hidden="1" customHeight="1" x14ac:dyDescent="0.2">
      <c r="B120" s="111"/>
      <c r="D120" s="112" t="s">
        <v>896</v>
      </c>
      <c r="E120" s="113"/>
      <c r="F120" s="113"/>
      <c r="G120" s="113"/>
      <c r="H120" s="113"/>
      <c r="I120" s="113"/>
      <c r="J120" s="114">
        <f>J272</f>
        <v>0</v>
      </c>
      <c r="L120" s="111"/>
    </row>
    <row r="121" spans="2:12" s="8" customFormat="1" ht="24.95" hidden="1" customHeight="1" x14ac:dyDescent="0.2">
      <c r="B121" s="107"/>
      <c r="D121" s="108" t="s">
        <v>732</v>
      </c>
      <c r="E121" s="109"/>
      <c r="F121" s="109"/>
      <c r="G121" s="109"/>
      <c r="H121" s="109"/>
      <c r="I121" s="109"/>
      <c r="J121" s="110">
        <f>J276</f>
        <v>0</v>
      </c>
      <c r="L121" s="107"/>
    </row>
    <row r="122" spans="2:12" s="1" customFormat="1" ht="21.75" hidden="1" customHeight="1" x14ac:dyDescent="0.2">
      <c r="B122" s="25"/>
      <c r="L122" s="25"/>
    </row>
    <row r="123" spans="2:12" s="1" customFormat="1" ht="6.95" hidden="1" customHeight="1" x14ac:dyDescent="0.2"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25"/>
    </row>
    <row r="124" spans="2:12" hidden="1" x14ac:dyDescent="0.2"/>
    <row r="125" spans="2:12" hidden="1" x14ac:dyDescent="0.2"/>
    <row r="126" spans="2:12" hidden="1" x14ac:dyDescent="0.2"/>
    <row r="127" spans="2:12" s="1" customFormat="1" ht="6.95" customHeight="1" x14ac:dyDescent="0.2">
      <c r="B127" s="42"/>
      <c r="C127" s="43"/>
      <c r="D127" s="43"/>
      <c r="E127" s="43"/>
      <c r="F127" s="43"/>
      <c r="G127" s="43"/>
      <c r="H127" s="43"/>
      <c r="I127" s="43"/>
      <c r="J127" s="43"/>
      <c r="K127" s="43"/>
      <c r="L127" s="25"/>
    </row>
    <row r="128" spans="2:12" s="1" customFormat="1" ht="24.95" customHeight="1" x14ac:dyDescent="0.2">
      <c r="B128" s="25"/>
      <c r="C128" s="17" t="s">
        <v>148</v>
      </c>
      <c r="L128" s="25"/>
    </row>
    <row r="129" spans="2:20" s="1" customFormat="1" ht="6.95" customHeight="1" x14ac:dyDescent="0.2">
      <c r="B129" s="25"/>
      <c r="L129" s="25"/>
    </row>
    <row r="130" spans="2:20" s="1" customFormat="1" ht="12" customHeight="1" x14ac:dyDescent="0.2">
      <c r="B130" s="25"/>
      <c r="C130" s="22" t="s">
        <v>13</v>
      </c>
      <c r="L130" s="25"/>
    </row>
    <row r="131" spans="2:20" s="1" customFormat="1" ht="16.5" customHeight="1" x14ac:dyDescent="0.2">
      <c r="B131" s="25"/>
      <c r="E131" s="210" t="str">
        <f>E7</f>
        <v>Bratislava III. OR PZ rekonštrukcia objektu_AKTUALNY</v>
      </c>
      <c r="F131" s="211"/>
      <c r="G131" s="211"/>
      <c r="H131" s="211"/>
      <c r="L131" s="25"/>
    </row>
    <row r="132" spans="2:20" ht="12" customHeight="1" x14ac:dyDescent="0.2">
      <c r="B132" s="16"/>
      <c r="C132" s="22" t="s">
        <v>130</v>
      </c>
      <c r="L132" s="16"/>
    </row>
    <row r="133" spans="2:20" ht="23.25" customHeight="1" x14ac:dyDescent="0.2">
      <c r="B133" s="16"/>
      <c r="E133" s="210" t="s">
        <v>131</v>
      </c>
      <c r="F133" s="184"/>
      <c r="G133" s="184"/>
      <c r="H133" s="184"/>
      <c r="L133" s="16"/>
    </row>
    <row r="134" spans="2:20" ht="12" customHeight="1" x14ac:dyDescent="0.2">
      <c r="B134" s="16"/>
      <c r="C134" s="22" t="s">
        <v>132</v>
      </c>
      <c r="L134" s="16"/>
    </row>
    <row r="135" spans="2:20" s="1" customFormat="1" ht="16.5" customHeight="1" x14ac:dyDescent="0.2">
      <c r="B135" s="25"/>
      <c r="E135" s="195" t="s">
        <v>726</v>
      </c>
      <c r="F135" s="209"/>
      <c r="G135" s="209"/>
      <c r="H135" s="209"/>
      <c r="L135" s="25"/>
    </row>
    <row r="136" spans="2:20" s="1" customFormat="1" ht="12" customHeight="1" x14ac:dyDescent="0.2">
      <c r="B136" s="25"/>
      <c r="C136" s="22" t="s">
        <v>727</v>
      </c>
      <c r="L136" s="25"/>
    </row>
    <row r="137" spans="2:20" s="1" customFormat="1" ht="16.5" customHeight="1" x14ac:dyDescent="0.2">
      <c r="B137" s="25"/>
      <c r="E137" s="196" t="str">
        <f>E13</f>
        <v xml:space="preserve">SO 01.1 d-N - SO 01.1 d) -NOVÉ KONŠTRUKCIE </v>
      </c>
      <c r="F137" s="209"/>
      <c r="G137" s="209"/>
      <c r="H137" s="209"/>
      <c r="L137" s="25"/>
    </row>
    <row r="138" spans="2:20" s="1" customFormat="1" ht="6.95" customHeight="1" x14ac:dyDescent="0.2">
      <c r="B138" s="25"/>
      <c r="L138" s="25"/>
    </row>
    <row r="139" spans="2:20" s="1" customFormat="1" ht="12" customHeight="1" x14ac:dyDescent="0.2">
      <c r="B139" s="25"/>
      <c r="C139" s="22" t="s">
        <v>17</v>
      </c>
      <c r="F139" s="20" t="str">
        <f>F16</f>
        <v xml:space="preserve"> </v>
      </c>
      <c r="I139" s="22" t="s">
        <v>19</v>
      </c>
      <c r="J139" s="48">
        <f>IF(J16="","",J16)</f>
        <v>45267</v>
      </c>
      <c r="L139" s="25"/>
    </row>
    <row r="140" spans="2:20" s="1" customFormat="1" ht="6.95" customHeight="1" x14ac:dyDescent="0.2">
      <c r="B140" s="25"/>
      <c r="L140" s="25"/>
    </row>
    <row r="141" spans="2:20" s="1" customFormat="1" ht="15.2" customHeight="1" x14ac:dyDescent="0.2">
      <c r="B141" s="25"/>
      <c r="C141" s="22" t="s">
        <v>20</v>
      </c>
      <c r="F141" s="20" t="str">
        <f>E19</f>
        <v xml:space="preserve"> </v>
      </c>
      <c r="I141" s="22" t="s">
        <v>24</v>
      </c>
      <c r="J141" s="23" t="str">
        <f>E25</f>
        <v xml:space="preserve"> </v>
      </c>
      <c r="L141" s="25"/>
    </row>
    <row r="142" spans="2:20" s="1" customFormat="1" ht="15.2" customHeight="1" x14ac:dyDescent="0.2">
      <c r="B142" s="25"/>
      <c r="C142" s="22" t="s">
        <v>23</v>
      </c>
      <c r="F142" s="20" t="str">
        <f>IF(E22="","",E22)</f>
        <v xml:space="preserve"> </v>
      </c>
      <c r="I142" s="22" t="s">
        <v>26</v>
      </c>
      <c r="J142" s="23" t="str">
        <f>E28</f>
        <v xml:space="preserve"> </v>
      </c>
      <c r="L142" s="25"/>
    </row>
    <row r="143" spans="2:20" s="1" customFormat="1" ht="10.35" customHeight="1" x14ac:dyDescent="0.2">
      <c r="B143" s="25"/>
      <c r="L143" s="25"/>
    </row>
    <row r="144" spans="2:20" s="10" customFormat="1" ht="29.25" customHeight="1" x14ac:dyDescent="0.2">
      <c r="B144" s="115"/>
      <c r="C144" s="116" t="s">
        <v>149</v>
      </c>
      <c r="D144" s="117" t="s">
        <v>53</v>
      </c>
      <c r="E144" s="117" t="s">
        <v>49</v>
      </c>
      <c r="F144" s="117" t="s">
        <v>50</v>
      </c>
      <c r="G144" s="117" t="s">
        <v>150</v>
      </c>
      <c r="H144" s="117" t="s">
        <v>151</v>
      </c>
      <c r="I144" s="117" t="s">
        <v>152</v>
      </c>
      <c r="J144" s="118" t="s">
        <v>136</v>
      </c>
      <c r="K144" s="119" t="s">
        <v>153</v>
      </c>
      <c r="L144" s="115"/>
      <c r="M144" s="55" t="s">
        <v>1</v>
      </c>
      <c r="N144" s="56" t="s">
        <v>32</v>
      </c>
      <c r="O144" s="56" t="s">
        <v>154</v>
      </c>
      <c r="P144" s="56" t="s">
        <v>155</v>
      </c>
      <c r="Q144" s="56" t="s">
        <v>156</v>
      </c>
      <c r="R144" s="56" t="s">
        <v>157</v>
      </c>
      <c r="S144" s="56" t="s">
        <v>158</v>
      </c>
      <c r="T144" s="57" t="s">
        <v>159</v>
      </c>
    </row>
    <row r="145" spans="2:65" s="1" customFormat="1" ht="22.7" customHeight="1" x14ac:dyDescent="0.25">
      <c r="B145" s="25"/>
      <c r="C145" s="60" t="s">
        <v>137</v>
      </c>
      <c r="J145" s="120"/>
      <c r="L145" s="25"/>
      <c r="M145" s="58"/>
      <c r="N145" s="49"/>
      <c r="O145" s="49"/>
      <c r="P145" s="121">
        <f>P146+P195+P271+P276</f>
        <v>0</v>
      </c>
      <c r="Q145" s="49"/>
      <c r="R145" s="121">
        <f>R146+R195+R271+R276</f>
        <v>0</v>
      </c>
      <c r="S145" s="49"/>
      <c r="T145" s="122">
        <f>T146+T195+T271+T276</f>
        <v>0</v>
      </c>
      <c r="AT145" s="13" t="s">
        <v>67</v>
      </c>
      <c r="AU145" s="13" t="s">
        <v>138</v>
      </c>
      <c r="BK145" s="123">
        <f>BK146+BK195+BK271+BK276</f>
        <v>0</v>
      </c>
    </row>
    <row r="146" spans="2:65" s="11" customFormat="1" ht="26.1" customHeight="1" x14ac:dyDescent="0.2">
      <c r="B146" s="124"/>
      <c r="D146" s="125" t="s">
        <v>67</v>
      </c>
      <c r="E146" s="126" t="s">
        <v>160</v>
      </c>
      <c r="F146" s="126" t="s">
        <v>161</v>
      </c>
      <c r="J146" s="127"/>
      <c r="L146" s="124"/>
      <c r="M146" s="128"/>
      <c r="P146" s="129">
        <f>P147+P150+P152+P157+P161+P170+P187+P192</f>
        <v>0</v>
      </c>
      <c r="R146" s="129">
        <f>R147+R150+R152+R157+R161+R170+R187+R192</f>
        <v>0</v>
      </c>
      <c r="T146" s="130">
        <f>T147+T150+T152+T157+T161+T170+T187+T192</f>
        <v>0</v>
      </c>
      <c r="AR146" s="125" t="s">
        <v>75</v>
      </c>
      <c r="AT146" s="131" t="s">
        <v>67</v>
      </c>
      <c r="AU146" s="131" t="s">
        <v>68</v>
      </c>
      <c r="AY146" s="125" t="s">
        <v>162</v>
      </c>
      <c r="BK146" s="132">
        <f>BK147+BK150+BK152+BK157+BK161+BK170+BK187+BK192</f>
        <v>0</v>
      </c>
    </row>
    <row r="147" spans="2:65" s="11" customFormat="1" ht="22.7" customHeight="1" x14ac:dyDescent="0.2">
      <c r="B147" s="124"/>
      <c r="D147" s="125" t="s">
        <v>67</v>
      </c>
      <c r="E147" s="133" t="s">
        <v>75</v>
      </c>
      <c r="F147" s="133" t="s">
        <v>733</v>
      </c>
      <c r="J147" s="134"/>
      <c r="L147" s="124"/>
      <c r="M147" s="128"/>
      <c r="P147" s="129">
        <f>SUM(P148:P149)</f>
        <v>0</v>
      </c>
      <c r="R147" s="129">
        <f>SUM(R148:R149)</f>
        <v>0</v>
      </c>
      <c r="T147" s="130">
        <f>SUM(T148:T149)</f>
        <v>0</v>
      </c>
      <c r="AR147" s="125" t="s">
        <v>75</v>
      </c>
      <c r="AT147" s="131" t="s">
        <v>67</v>
      </c>
      <c r="AU147" s="131" t="s">
        <v>75</v>
      </c>
      <c r="AY147" s="125" t="s">
        <v>162</v>
      </c>
      <c r="BK147" s="132">
        <f>SUM(BK148:BK149)</f>
        <v>0</v>
      </c>
    </row>
    <row r="148" spans="2:65" s="1" customFormat="1" ht="33" customHeight="1" x14ac:dyDescent="0.2">
      <c r="B148" s="135"/>
      <c r="C148" s="136" t="s">
        <v>75</v>
      </c>
      <c r="D148" s="136" t="s">
        <v>164</v>
      </c>
      <c r="E148" s="137" t="s">
        <v>897</v>
      </c>
      <c r="F148" s="138" t="s">
        <v>898</v>
      </c>
      <c r="G148" s="139" t="s">
        <v>341</v>
      </c>
      <c r="H148" s="140">
        <v>45.15</v>
      </c>
      <c r="I148" s="141"/>
      <c r="J148" s="141"/>
      <c r="K148" s="142"/>
      <c r="L148" s="25"/>
      <c r="M148" s="143" t="s">
        <v>1</v>
      </c>
      <c r="N148" s="144" t="s">
        <v>34</v>
      </c>
      <c r="O148" s="145">
        <v>0</v>
      </c>
      <c r="P148" s="145">
        <f>O148*H148</f>
        <v>0</v>
      </c>
      <c r="Q148" s="145">
        <v>0</v>
      </c>
      <c r="R148" s="145">
        <f>Q148*H148</f>
        <v>0</v>
      </c>
      <c r="S148" s="145">
        <v>0</v>
      </c>
      <c r="T148" s="146">
        <f>S148*H148</f>
        <v>0</v>
      </c>
      <c r="AR148" s="147" t="s">
        <v>168</v>
      </c>
      <c r="AT148" s="147" t="s">
        <v>164</v>
      </c>
      <c r="AU148" s="147" t="s">
        <v>81</v>
      </c>
      <c r="AY148" s="13" t="s">
        <v>162</v>
      </c>
      <c r="BE148" s="148">
        <f>IF(N148="základná",J148,0)</f>
        <v>0</v>
      </c>
      <c r="BF148" s="148">
        <f>IF(N148="znížená",J148,0)</f>
        <v>0</v>
      </c>
      <c r="BG148" s="148">
        <f>IF(N148="zákl. prenesená",J148,0)</f>
        <v>0</v>
      </c>
      <c r="BH148" s="148">
        <f>IF(N148="zníž. prenesená",J148,0)</f>
        <v>0</v>
      </c>
      <c r="BI148" s="148">
        <f>IF(N148="nulová",J148,0)</f>
        <v>0</v>
      </c>
      <c r="BJ148" s="13" t="s">
        <v>81</v>
      </c>
      <c r="BK148" s="148">
        <f>ROUND(I148*H148,2)</f>
        <v>0</v>
      </c>
      <c r="BL148" s="13" t="s">
        <v>168</v>
      </c>
      <c r="BM148" s="147" t="s">
        <v>81</v>
      </c>
    </row>
    <row r="149" spans="2:65" s="1" customFormat="1" ht="21.75" customHeight="1" x14ac:dyDescent="0.2">
      <c r="B149" s="135"/>
      <c r="C149" s="136" t="s">
        <v>81</v>
      </c>
      <c r="D149" s="136" t="s">
        <v>164</v>
      </c>
      <c r="E149" s="137" t="s">
        <v>899</v>
      </c>
      <c r="F149" s="138" t="s">
        <v>900</v>
      </c>
      <c r="G149" s="139" t="s">
        <v>167</v>
      </c>
      <c r="H149" s="140">
        <v>257.52</v>
      </c>
      <c r="I149" s="141"/>
      <c r="J149" s="141"/>
      <c r="K149" s="142"/>
      <c r="L149" s="25"/>
      <c r="M149" s="143" t="s">
        <v>1</v>
      </c>
      <c r="N149" s="144" t="s">
        <v>34</v>
      </c>
      <c r="O149" s="145">
        <v>0</v>
      </c>
      <c r="P149" s="145">
        <f>O149*H149</f>
        <v>0</v>
      </c>
      <c r="Q149" s="145">
        <v>0</v>
      </c>
      <c r="R149" s="145">
        <f>Q149*H149</f>
        <v>0</v>
      </c>
      <c r="S149" s="145">
        <v>0</v>
      </c>
      <c r="T149" s="146">
        <f>S149*H149</f>
        <v>0</v>
      </c>
      <c r="AR149" s="147" t="s">
        <v>168</v>
      </c>
      <c r="AT149" s="147" t="s">
        <v>164</v>
      </c>
      <c r="AU149" s="147" t="s">
        <v>81</v>
      </c>
      <c r="AY149" s="13" t="s">
        <v>162</v>
      </c>
      <c r="BE149" s="148">
        <f>IF(N149="základná",J149,0)</f>
        <v>0</v>
      </c>
      <c r="BF149" s="148">
        <f>IF(N149="znížená",J149,0)</f>
        <v>0</v>
      </c>
      <c r="BG149" s="148">
        <f>IF(N149="zákl. prenesená",J149,0)</f>
        <v>0</v>
      </c>
      <c r="BH149" s="148">
        <f>IF(N149="zníž. prenesená",J149,0)</f>
        <v>0</v>
      </c>
      <c r="BI149" s="148">
        <f>IF(N149="nulová",J149,0)</f>
        <v>0</v>
      </c>
      <c r="BJ149" s="13" t="s">
        <v>81</v>
      </c>
      <c r="BK149" s="148">
        <f>ROUND(I149*H149,2)</f>
        <v>0</v>
      </c>
      <c r="BL149" s="13" t="s">
        <v>168</v>
      </c>
      <c r="BM149" s="147" t="s">
        <v>168</v>
      </c>
    </row>
    <row r="150" spans="2:65" s="11" customFormat="1" ht="22.7" customHeight="1" x14ac:dyDescent="0.2">
      <c r="B150" s="124"/>
      <c r="D150" s="125" t="s">
        <v>67</v>
      </c>
      <c r="E150" s="133" t="s">
        <v>81</v>
      </c>
      <c r="F150" s="133" t="s">
        <v>780</v>
      </c>
      <c r="J150" s="134"/>
      <c r="L150" s="124"/>
      <c r="M150" s="128"/>
      <c r="P150" s="129">
        <f>P151</f>
        <v>0</v>
      </c>
      <c r="R150" s="129">
        <f>R151</f>
        <v>0</v>
      </c>
      <c r="T150" s="130">
        <f>T151</f>
        <v>0</v>
      </c>
      <c r="AR150" s="125" t="s">
        <v>75</v>
      </c>
      <c r="AT150" s="131" t="s">
        <v>67</v>
      </c>
      <c r="AU150" s="131" t="s">
        <v>75</v>
      </c>
      <c r="AY150" s="125" t="s">
        <v>162</v>
      </c>
      <c r="BK150" s="132">
        <f>BK151</f>
        <v>0</v>
      </c>
    </row>
    <row r="151" spans="2:65" s="1" customFormat="1" ht="16.5" customHeight="1" x14ac:dyDescent="0.2">
      <c r="B151" s="135"/>
      <c r="C151" s="136" t="s">
        <v>94</v>
      </c>
      <c r="D151" s="136" t="s">
        <v>164</v>
      </c>
      <c r="E151" s="137" t="s">
        <v>901</v>
      </c>
      <c r="F151" s="138" t="s">
        <v>902</v>
      </c>
      <c r="G151" s="139" t="s">
        <v>341</v>
      </c>
      <c r="H151" s="140">
        <v>0.24</v>
      </c>
      <c r="I151" s="141"/>
      <c r="J151" s="141"/>
      <c r="K151" s="142"/>
      <c r="L151" s="25"/>
      <c r="M151" s="143" t="s">
        <v>1</v>
      </c>
      <c r="N151" s="144" t="s">
        <v>34</v>
      </c>
      <c r="O151" s="145">
        <v>0</v>
      </c>
      <c r="P151" s="145">
        <f>O151*H151</f>
        <v>0</v>
      </c>
      <c r="Q151" s="145">
        <v>0</v>
      </c>
      <c r="R151" s="145">
        <f>Q151*H151</f>
        <v>0</v>
      </c>
      <c r="S151" s="145">
        <v>0</v>
      </c>
      <c r="T151" s="146">
        <f>S151*H151</f>
        <v>0</v>
      </c>
      <c r="AR151" s="147" t="s">
        <v>168</v>
      </c>
      <c r="AT151" s="147" t="s">
        <v>164</v>
      </c>
      <c r="AU151" s="147" t="s">
        <v>81</v>
      </c>
      <c r="AY151" s="13" t="s">
        <v>162</v>
      </c>
      <c r="BE151" s="148">
        <f>IF(N151="základná",J151,0)</f>
        <v>0</v>
      </c>
      <c r="BF151" s="148">
        <f>IF(N151="znížená",J151,0)</f>
        <v>0</v>
      </c>
      <c r="BG151" s="148">
        <f>IF(N151="zákl. prenesená",J151,0)</f>
        <v>0</v>
      </c>
      <c r="BH151" s="148">
        <f>IF(N151="zníž. prenesená",J151,0)</f>
        <v>0</v>
      </c>
      <c r="BI151" s="148">
        <f>IF(N151="nulová",J151,0)</f>
        <v>0</v>
      </c>
      <c r="BJ151" s="13" t="s">
        <v>81</v>
      </c>
      <c r="BK151" s="148">
        <f>ROUND(I151*H151,2)</f>
        <v>0</v>
      </c>
      <c r="BL151" s="13" t="s">
        <v>168</v>
      </c>
      <c r="BM151" s="147" t="s">
        <v>169</v>
      </c>
    </row>
    <row r="152" spans="2:65" s="11" customFormat="1" ht="22.7" customHeight="1" x14ac:dyDescent="0.2">
      <c r="B152" s="124"/>
      <c r="D152" s="125" t="s">
        <v>67</v>
      </c>
      <c r="E152" s="133" t="s">
        <v>94</v>
      </c>
      <c r="F152" s="133" t="s">
        <v>163</v>
      </c>
      <c r="J152" s="134"/>
      <c r="L152" s="124"/>
      <c r="M152" s="128"/>
      <c r="P152" s="129">
        <f>SUM(P153:P156)</f>
        <v>0</v>
      </c>
      <c r="R152" s="129">
        <f>SUM(R153:R156)</f>
        <v>0</v>
      </c>
      <c r="T152" s="130">
        <f>SUM(T153:T156)</f>
        <v>0</v>
      </c>
      <c r="AR152" s="125" t="s">
        <v>75</v>
      </c>
      <c r="AT152" s="131" t="s">
        <v>67</v>
      </c>
      <c r="AU152" s="131" t="s">
        <v>75</v>
      </c>
      <c r="AY152" s="125" t="s">
        <v>162</v>
      </c>
      <c r="BK152" s="132">
        <f>SUM(BK153:BK156)</f>
        <v>0</v>
      </c>
    </row>
    <row r="153" spans="2:65" s="1" customFormat="1" ht="24.2" customHeight="1" x14ac:dyDescent="0.2">
      <c r="B153" s="135"/>
      <c r="C153" s="136" t="s">
        <v>168</v>
      </c>
      <c r="D153" s="136" t="s">
        <v>164</v>
      </c>
      <c r="E153" s="137" t="s">
        <v>903</v>
      </c>
      <c r="F153" s="138" t="s">
        <v>904</v>
      </c>
      <c r="G153" s="139" t="s">
        <v>266</v>
      </c>
      <c r="H153" s="140">
        <v>2</v>
      </c>
      <c r="I153" s="141"/>
      <c r="J153" s="141"/>
      <c r="K153" s="142"/>
      <c r="L153" s="25"/>
      <c r="M153" s="143" t="s">
        <v>1</v>
      </c>
      <c r="N153" s="144" t="s">
        <v>34</v>
      </c>
      <c r="O153" s="145">
        <v>0</v>
      </c>
      <c r="P153" s="145">
        <f>O153*H153</f>
        <v>0</v>
      </c>
      <c r="Q153" s="145">
        <v>0</v>
      </c>
      <c r="R153" s="145">
        <f>Q153*H153</f>
        <v>0</v>
      </c>
      <c r="S153" s="145">
        <v>0</v>
      </c>
      <c r="T153" s="146">
        <f>S153*H153</f>
        <v>0</v>
      </c>
      <c r="AR153" s="147" t="s">
        <v>168</v>
      </c>
      <c r="AT153" s="147" t="s">
        <v>164</v>
      </c>
      <c r="AU153" s="147" t="s">
        <v>81</v>
      </c>
      <c r="AY153" s="13" t="s">
        <v>162</v>
      </c>
      <c r="BE153" s="148">
        <f>IF(N153="základná",J153,0)</f>
        <v>0</v>
      </c>
      <c r="BF153" s="148">
        <f>IF(N153="znížená",J153,0)</f>
        <v>0</v>
      </c>
      <c r="BG153" s="148">
        <f>IF(N153="zákl. prenesená",J153,0)</f>
        <v>0</v>
      </c>
      <c r="BH153" s="148">
        <f>IF(N153="zníž. prenesená",J153,0)</f>
        <v>0</v>
      </c>
      <c r="BI153" s="148">
        <f>IF(N153="nulová",J153,0)</f>
        <v>0</v>
      </c>
      <c r="BJ153" s="13" t="s">
        <v>81</v>
      </c>
      <c r="BK153" s="148">
        <f>ROUND(I153*H153,2)</f>
        <v>0</v>
      </c>
      <c r="BL153" s="13" t="s">
        <v>168</v>
      </c>
      <c r="BM153" s="147" t="s">
        <v>177</v>
      </c>
    </row>
    <row r="154" spans="2:65" s="1" customFormat="1" ht="24.2" customHeight="1" x14ac:dyDescent="0.2">
      <c r="B154" s="135"/>
      <c r="C154" s="149" t="s">
        <v>178</v>
      </c>
      <c r="D154" s="149" t="s">
        <v>268</v>
      </c>
      <c r="E154" s="150" t="s">
        <v>905</v>
      </c>
      <c r="F154" s="151" t="s">
        <v>906</v>
      </c>
      <c r="G154" s="152" t="s">
        <v>266</v>
      </c>
      <c r="H154" s="153">
        <v>2.02</v>
      </c>
      <c r="I154" s="154"/>
      <c r="J154" s="154"/>
      <c r="K154" s="155"/>
      <c r="L154" s="156"/>
      <c r="M154" s="157" t="s">
        <v>1</v>
      </c>
      <c r="N154" s="158" t="s">
        <v>34</v>
      </c>
      <c r="O154" s="145">
        <v>0</v>
      </c>
      <c r="P154" s="145">
        <f>O154*H154</f>
        <v>0</v>
      </c>
      <c r="Q154" s="145">
        <v>0</v>
      </c>
      <c r="R154" s="145">
        <f>Q154*H154</f>
        <v>0</v>
      </c>
      <c r="S154" s="145">
        <v>0</v>
      </c>
      <c r="T154" s="146">
        <f>S154*H154</f>
        <v>0</v>
      </c>
      <c r="AR154" s="147" t="s">
        <v>177</v>
      </c>
      <c r="AT154" s="147" t="s">
        <v>268</v>
      </c>
      <c r="AU154" s="147" t="s">
        <v>81</v>
      </c>
      <c r="AY154" s="13" t="s">
        <v>162</v>
      </c>
      <c r="BE154" s="148">
        <f>IF(N154="základná",J154,0)</f>
        <v>0</v>
      </c>
      <c r="BF154" s="148">
        <f>IF(N154="znížená",J154,0)</f>
        <v>0</v>
      </c>
      <c r="BG154" s="148">
        <f>IF(N154="zákl. prenesená",J154,0)</f>
        <v>0</v>
      </c>
      <c r="BH154" s="148">
        <f>IF(N154="zníž. prenesená",J154,0)</f>
        <v>0</v>
      </c>
      <c r="BI154" s="148">
        <f>IF(N154="nulová",J154,0)</f>
        <v>0</v>
      </c>
      <c r="BJ154" s="13" t="s">
        <v>81</v>
      </c>
      <c r="BK154" s="148">
        <f>ROUND(I154*H154,2)</f>
        <v>0</v>
      </c>
      <c r="BL154" s="13" t="s">
        <v>168</v>
      </c>
      <c r="BM154" s="147" t="s">
        <v>181</v>
      </c>
    </row>
    <row r="155" spans="2:65" s="1" customFormat="1" ht="24.2" customHeight="1" x14ac:dyDescent="0.2">
      <c r="B155" s="135"/>
      <c r="C155" s="136" t="s">
        <v>169</v>
      </c>
      <c r="D155" s="136" t="s">
        <v>164</v>
      </c>
      <c r="E155" s="137" t="s">
        <v>907</v>
      </c>
      <c r="F155" s="138" t="s">
        <v>908</v>
      </c>
      <c r="G155" s="139" t="s">
        <v>266</v>
      </c>
      <c r="H155" s="140">
        <v>2</v>
      </c>
      <c r="I155" s="141"/>
      <c r="J155" s="141"/>
      <c r="K155" s="142"/>
      <c r="L155" s="25"/>
      <c r="M155" s="143" t="s">
        <v>1</v>
      </c>
      <c r="N155" s="144" t="s">
        <v>34</v>
      </c>
      <c r="O155" s="145">
        <v>0</v>
      </c>
      <c r="P155" s="145">
        <f>O155*H155</f>
        <v>0</v>
      </c>
      <c r="Q155" s="145">
        <v>0</v>
      </c>
      <c r="R155" s="145">
        <f>Q155*H155</f>
        <v>0</v>
      </c>
      <c r="S155" s="145">
        <v>0</v>
      </c>
      <c r="T155" s="146">
        <f>S155*H155</f>
        <v>0</v>
      </c>
      <c r="AR155" s="147" t="s">
        <v>168</v>
      </c>
      <c r="AT155" s="147" t="s">
        <v>164</v>
      </c>
      <c r="AU155" s="147" t="s">
        <v>81</v>
      </c>
      <c r="AY155" s="13" t="s">
        <v>162</v>
      </c>
      <c r="BE155" s="148">
        <f>IF(N155="základná",J155,0)</f>
        <v>0</v>
      </c>
      <c r="BF155" s="148">
        <f>IF(N155="znížená",J155,0)</f>
        <v>0</v>
      </c>
      <c r="BG155" s="148">
        <f>IF(N155="zákl. prenesená",J155,0)</f>
        <v>0</v>
      </c>
      <c r="BH155" s="148">
        <f>IF(N155="zníž. prenesená",J155,0)</f>
        <v>0</v>
      </c>
      <c r="BI155" s="148">
        <f>IF(N155="nulová",J155,0)</f>
        <v>0</v>
      </c>
      <c r="BJ155" s="13" t="s">
        <v>81</v>
      </c>
      <c r="BK155" s="148">
        <f>ROUND(I155*H155,2)</f>
        <v>0</v>
      </c>
      <c r="BL155" s="13" t="s">
        <v>168</v>
      </c>
      <c r="BM155" s="147" t="s">
        <v>184</v>
      </c>
    </row>
    <row r="156" spans="2:65" s="1" customFormat="1" ht="24.2" customHeight="1" x14ac:dyDescent="0.2">
      <c r="B156" s="135"/>
      <c r="C156" s="149" t="s">
        <v>185</v>
      </c>
      <c r="D156" s="149" t="s">
        <v>268</v>
      </c>
      <c r="E156" s="150" t="s">
        <v>909</v>
      </c>
      <c r="F156" s="151" t="s">
        <v>910</v>
      </c>
      <c r="G156" s="152" t="s">
        <v>266</v>
      </c>
      <c r="H156" s="153">
        <v>2.02</v>
      </c>
      <c r="I156" s="154"/>
      <c r="J156" s="154"/>
      <c r="K156" s="155"/>
      <c r="L156" s="156"/>
      <c r="M156" s="157" t="s">
        <v>1</v>
      </c>
      <c r="N156" s="158" t="s">
        <v>34</v>
      </c>
      <c r="O156" s="145">
        <v>0</v>
      </c>
      <c r="P156" s="145">
        <f>O156*H156</f>
        <v>0</v>
      </c>
      <c r="Q156" s="145">
        <v>0</v>
      </c>
      <c r="R156" s="145">
        <f>Q156*H156</f>
        <v>0</v>
      </c>
      <c r="S156" s="145">
        <v>0</v>
      </c>
      <c r="T156" s="146">
        <f>S156*H156</f>
        <v>0</v>
      </c>
      <c r="AR156" s="147" t="s">
        <v>177</v>
      </c>
      <c r="AT156" s="147" t="s">
        <v>268</v>
      </c>
      <c r="AU156" s="147" t="s">
        <v>81</v>
      </c>
      <c r="AY156" s="13" t="s">
        <v>162</v>
      </c>
      <c r="BE156" s="148">
        <f>IF(N156="základná",J156,0)</f>
        <v>0</v>
      </c>
      <c r="BF156" s="148">
        <f>IF(N156="znížená",J156,0)</f>
        <v>0</v>
      </c>
      <c r="BG156" s="148">
        <f>IF(N156="zákl. prenesená",J156,0)</f>
        <v>0</v>
      </c>
      <c r="BH156" s="148">
        <f>IF(N156="zníž. prenesená",J156,0)</f>
        <v>0</v>
      </c>
      <c r="BI156" s="148">
        <f>IF(N156="nulová",J156,0)</f>
        <v>0</v>
      </c>
      <c r="BJ156" s="13" t="s">
        <v>81</v>
      </c>
      <c r="BK156" s="148">
        <f>ROUND(I156*H156,2)</f>
        <v>0</v>
      </c>
      <c r="BL156" s="13" t="s">
        <v>168</v>
      </c>
      <c r="BM156" s="147" t="s">
        <v>188</v>
      </c>
    </row>
    <row r="157" spans="2:65" s="11" customFormat="1" ht="22.7" customHeight="1" x14ac:dyDescent="0.2">
      <c r="B157" s="124"/>
      <c r="D157" s="125" t="s">
        <v>67</v>
      </c>
      <c r="E157" s="133" t="s">
        <v>168</v>
      </c>
      <c r="F157" s="133" t="s">
        <v>911</v>
      </c>
      <c r="J157" s="134"/>
      <c r="L157" s="124"/>
      <c r="M157" s="128"/>
      <c r="P157" s="129">
        <f>SUM(P158:P160)</f>
        <v>0</v>
      </c>
      <c r="R157" s="129">
        <f>SUM(R158:R160)</f>
        <v>0</v>
      </c>
      <c r="T157" s="130">
        <f>SUM(T158:T160)</f>
        <v>0</v>
      </c>
      <c r="AR157" s="125" t="s">
        <v>75</v>
      </c>
      <c r="AT157" s="131" t="s">
        <v>67</v>
      </c>
      <c r="AU157" s="131" t="s">
        <v>75</v>
      </c>
      <c r="AY157" s="125" t="s">
        <v>162</v>
      </c>
      <c r="BK157" s="132">
        <f>SUM(BK158:BK160)</f>
        <v>0</v>
      </c>
    </row>
    <row r="158" spans="2:65" s="1" customFormat="1" ht="37.700000000000003" customHeight="1" x14ac:dyDescent="0.2">
      <c r="B158" s="135"/>
      <c r="C158" s="136" t="s">
        <v>177</v>
      </c>
      <c r="D158" s="136" t="s">
        <v>164</v>
      </c>
      <c r="E158" s="137" t="s">
        <v>912</v>
      </c>
      <c r="F158" s="138" t="s">
        <v>913</v>
      </c>
      <c r="G158" s="139" t="s">
        <v>218</v>
      </c>
      <c r="H158" s="140">
        <v>36.4</v>
      </c>
      <c r="I158" s="141"/>
      <c r="J158" s="141"/>
      <c r="K158" s="142"/>
      <c r="L158" s="25"/>
      <c r="M158" s="143" t="s">
        <v>1</v>
      </c>
      <c r="N158" s="144" t="s">
        <v>34</v>
      </c>
      <c r="O158" s="145">
        <v>0</v>
      </c>
      <c r="P158" s="145">
        <f>O158*H158</f>
        <v>0</v>
      </c>
      <c r="Q158" s="145">
        <v>0</v>
      </c>
      <c r="R158" s="145">
        <f>Q158*H158</f>
        <v>0</v>
      </c>
      <c r="S158" s="145">
        <v>0</v>
      </c>
      <c r="T158" s="146">
        <f>S158*H158</f>
        <v>0</v>
      </c>
      <c r="AR158" s="147" t="s">
        <v>168</v>
      </c>
      <c r="AT158" s="147" t="s">
        <v>164</v>
      </c>
      <c r="AU158" s="147" t="s">
        <v>81</v>
      </c>
      <c r="AY158" s="13" t="s">
        <v>162</v>
      </c>
      <c r="BE158" s="148">
        <f>IF(N158="základná",J158,0)</f>
        <v>0</v>
      </c>
      <c r="BF158" s="148">
        <f>IF(N158="znížená",J158,0)</f>
        <v>0</v>
      </c>
      <c r="BG158" s="148">
        <f>IF(N158="zákl. prenesená",J158,0)</f>
        <v>0</v>
      </c>
      <c r="BH158" s="148">
        <f>IF(N158="zníž. prenesená",J158,0)</f>
        <v>0</v>
      </c>
      <c r="BI158" s="148">
        <f>IF(N158="nulová",J158,0)</f>
        <v>0</v>
      </c>
      <c r="BJ158" s="13" t="s">
        <v>81</v>
      </c>
      <c r="BK158" s="148">
        <f>ROUND(I158*H158,2)</f>
        <v>0</v>
      </c>
      <c r="BL158" s="13" t="s">
        <v>168</v>
      </c>
      <c r="BM158" s="147" t="s">
        <v>191</v>
      </c>
    </row>
    <row r="159" spans="2:65" s="1" customFormat="1" ht="21.75" customHeight="1" x14ac:dyDescent="0.2">
      <c r="B159" s="135"/>
      <c r="C159" s="136" t="s">
        <v>192</v>
      </c>
      <c r="D159" s="136" t="s">
        <v>164</v>
      </c>
      <c r="E159" s="137" t="s">
        <v>914</v>
      </c>
      <c r="F159" s="138" t="s">
        <v>915</v>
      </c>
      <c r="G159" s="139" t="s">
        <v>341</v>
      </c>
      <c r="H159" s="140">
        <v>0.2</v>
      </c>
      <c r="I159" s="141"/>
      <c r="J159" s="141"/>
      <c r="K159" s="142"/>
      <c r="L159" s="25"/>
      <c r="M159" s="143" t="s">
        <v>1</v>
      </c>
      <c r="N159" s="144" t="s">
        <v>34</v>
      </c>
      <c r="O159" s="145">
        <v>0</v>
      </c>
      <c r="P159" s="145">
        <f>O159*H159</f>
        <v>0</v>
      </c>
      <c r="Q159" s="145">
        <v>0</v>
      </c>
      <c r="R159" s="145">
        <f>Q159*H159</f>
        <v>0</v>
      </c>
      <c r="S159" s="145">
        <v>0</v>
      </c>
      <c r="T159" s="146">
        <f>S159*H159</f>
        <v>0</v>
      </c>
      <c r="AR159" s="147" t="s">
        <v>168</v>
      </c>
      <c r="AT159" s="147" t="s">
        <v>164</v>
      </c>
      <c r="AU159" s="147" t="s">
        <v>81</v>
      </c>
      <c r="AY159" s="13" t="s">
        <v>162</v>
      </c>
      <c r="BE159" s="148">
        <f>IF(N159="základná",J159,0)</f>
        <v>0</v>
      </c>
      <c r="BF159" s="148">
        <f>IF(N159="znížená",J159,0)</f>
        <v>0</v>
      </c>
      <c r="BG159" s="148">
        <f>IF(N159="zákl. prenesená",J159,0)</f>
        <v>0</v>
      </c>
      <c r="BH159" s="148">
        <f>IF(N159="zníž. prenesená",J159,0)</f>
        <v>0</v>
      </c>
      <c r="BI159" s="148">
        <f>IF(N159="nulová",J159,0)</f>
        <v>0</v>
      </c>
      <c r="BJ159" s="13" t="s">
        <v>81</v>
      </c>
      <c r="BK159" s="148">
        <f>ROUND(I159*H159,2)</f>
        <v>0</v>
      </c>
      <c r="BL159" s="13" t="s">
        <v>168</v>
      </c>
      <c r="BM159" s="147" t="s">
        <v>195</v>
      </c>
    </row>
    <row r="160" spans="2:65" s="1" customFormat="1" ht="24.2" customHeight="1" x14ac:dyDescent="0.2">
      <c r="B160" s="135"/>
      <c r="C160" s="136" t="s">
        <v>181</v>
      </c>
      <c r="D160" s="136" t="s">
        <v>164</v>
      </c>
      <c r="E160" s="137" t="s">
        <v>916</v>
      </c>
      <c r="F160" s="138" t="s">
        <v>917</v>
      </c>
      <c r="G160" s="139" t="s">
        <v>301</v>
      </c>
      <c r="H160" s="140">
        <v>0.05</v>
      </c>
      <c r="I160" s="141"/>
      <c r="J160" s="141"/>
      <c r="K160" s="142"/>
      <c r="L160" s="25"/>
      <c r="M160" s="143" t="s">
        <v>1</v>
      </c>
      <c r="N160" s="144" t="s">
        <v>34</v>
      </c>
      <c r="O160" s="145">
        <v>0</v>
      </c>
      <c r="P160" s="145">
        <f>O160*H160</f>
        <v>0</v>
      </c>
      <c r="Q160" s="145">
        <v>0</v>
      </c>
      <c r="R160" s="145">
        <f>Q160*H160</f>
        <v>0</v>
      </c>
      <c r="S160" s="145">
        <v>0</v>
      </c>
      <c r="T160" s="146">
        <f>S160*H160</f>
        <v>0</v>
      </c>
      <c r="AR160" s="147" t="s">
        <v>168</v>
      </c>
      <c r="AT160" s="147" t="s">
        <v>164</v>
      </c>
      <c r="AU160" s="147" t="s">
        <v>81</v>
      </c>
      <c r="AY160" s="13" t="s">
        <v>162</v>
      </c>
      <c r="BE160" s="148">
        <f>IF(N160="základná",J160,0)</f>
        <v>0</v>
      </c>
      <c r="BF160" s="148">
        <f>IF(N160="znížená",J160,0)</f>
        <v>0</v>
      </c>
      <c r="BG160" s="148">
        <f>IF(N160="zákl. prenesená",J160,0)</f>
        <v>0</v>
      </c>
      <c r="BH160" s="148">
        <f>IF(N160="zníž. prenesená",J160,0)</f>
        <v>0</v>
      </c>
      <c r="BI160" s="148">
        <f>IF(N160="nulová",J160,0)</f>
        <v>0</v>
      </c>
      <c r="BJ160" s="13" t="s">
        <v>81</v>
      </c>
      <c r="BK160" s="148">
        <f>ROUND(I160*H160,2)</f>
        <v>0</v>
      </c>
      <c r="BL160" s="13" t="s">
        <v>168</v>
      </c>
      <c r="BM160" s="147" t="s">
        <v>7</v>
      </c>
    </row>
    <row r="161" spans="2:65" s="11" customFormat="1" ht="22.7" customHeight="1" x14ac:dyDescent="0.2">
      <c r="B161" s="124"/>
      <c r="D161" s="125" t="s">
        <v>67</v>
      </c>
      <c r="E161" s="133" t="s">
        <v>178</v>
      </c>
      <c r="F161" s="133" t="s">
        <v>362</v>
      </c>
      <c r="J161" s="134"/>
      <c r="L161" s="124"/>
      <c r="M161" s="128"/>
      <c r="P161" s="129">
        <f>SUM(P162:P169)</f>
        <v>0</v>
      </c>
      <c r="R161" s="129">
        <f>SUM(R162:R169)</f>
        <v>0</v>
      </c>
      <c r="T161" s="130">
        <f>SUM(T162:T169)</f>
        <v>0</v>
      </c>
      <c r="AR161" s="125" t="s">
        <v>75</v>
      </c>
      <c r="AT161" s="131" t="s">
        <v>67</v>
      </c>
      <c r="AU161" s="131" t="s">
        <v>75</v>
      </c>
      <c r="AY161" s="125" t="s">
        <v>162</v>
      </c>
      <c r="BK161" s="132">
        <f>SUM(BK162:BK169)</f>
        <v>0</v>
      </c>
    </row>
    <row r="162" spans="2:65" s="1" customFormat="1" ht="33" customHeight="1" x14ac:dyDescent="0.2">
      <c r="B162" s="135"/>
      <c r="C162" s="136" t="s">
        <v>198</v>
      </c>
      <c r="D162" s="136" t="s">
        <v>164</v>
      </c>
      <c r="E162" s="137" t="s">
        <v>918</v>
      </c>
      <c r="F162" s="138" t="s">
        <v>919</v>
      </c>
      <c r="G162" s="139" t="s">
        <v>167</v>
      </c>
      <c r="H162" s="140">
        <v>257.52</v>
      </c>
      <c r="I162" s="141"/>
      <c r="J162" s="141"/>
      <c r="K162" s="142"/>
      <c r="L162" s="25"/>
      <c r="M162" s="143" t="s">
        <v>1</v>
      </c>
      <c r="N162" s="144" t="s">
        <v>34</v>
      </c>
      <c r="O162" s="145">
        <v>0</v>
      </c>
      <c r="P162" s="145">
        <f t="shared" ref="P162:P169" si="0">O162*H162</f>
        <v>0</v>
      </c>
      <c r="Q162" s="145">
        <v>0</v>
      </c>
      <c r="R162" s="145">
        <f t="shared" ref="R162:R169" si="1">Q162*H162</f>
        <v>0</v>
      </c>
      <c r="S162" s="145">
        <v>0</v>
      </c>
      <c r="T162" s="146">
        <f t="shared" ref="T162:T169" si="2">S162*H162</f>
        <v>0</v>
      </c>
      <c r="AR162" s="147" t="s">
        <v>168</v>
      </c>
      <c r="AT162" s="147" t="s">
        <v>164</v>
      </c>
      <c r="AU162" s="147" t="s">
        <v>81</v>
      </c>
      <c r="AY162" s="13" t="s">
        <v>162</v>
      </c>
      <c r="BE162" s="148">
        <f t="shared" ref="BE162:BE169" si="3">IF(N162="základná",J162,0)</f>
        <v>0</v>
      </c>
      <c r="BF162" s="148">
        <f t="shared" ref="BF162:BF169" si="4">IF(N162="znížená",J162,0)</f>
        <v>0</v>
      </c>
      <c r="BG162" s="148">
        <f t="shared" ref="BG162:BG169" si="5">IF(N162="zákl. prenesená",J162,0)</f>
        <v>0</v>
      </c>
      <c r="BH162" s="148">
        <f t="shared" ref="BH162:BH169" si="6">IF(N162="zníž. prenesená",J162,0)</f>
        <v>0</v>
      </c>
      <c r="BI162" s="148">
        <f t="shared" ref="BI162:BI169" si="7">IF(N162="nulová",J162,0)</f>
        <v>0</v>
      </c>
      <c r="BJ162" s="13" t="s">
        <v>81</v>
      </c>
      <c r="BK162" s="148">
        <f t="shared" ref="BK162:BK169" si="8">ROUND(I162*H162,2)</f>
        <v>0</v>
      </c>
      <c r="BL162" s="13" t="s">
        <v>168</v>
      </c>
      <c r="BM162" s="147" t="s">
        <v>201</v>
      </c>
    </row>
    <row r="163" spans="2:65" s="1" customFormat="1" ht="33" customHeight="1" x14ac:dyDescent="0.2">
      <c r="B163" s="135"/>
      <c r="C163" s="136" t="s">
        <v>184</v>
      </c>
      <c r="D163" s="136" t="s">
        <v>164</v>
      </c>
      <c r="E163" s="137" t="s">
        <v>920</v>
      </c>
      <c r="F163" s="138" t="s">
        <v>921</v>
      </c>
      <c r="G163" s="139" t="s">
        <v>167</v>
      </c>
      <c r="H163" s="140">
        <v>244.77</v>
      </c>
      <c r="I163" s="141"/>
      <c r="J163" s="141"/>
      <c r="K163" s="142"/>
      <c r="L163" s="25"/>
      <c r="M163" s="143" t="s">
        <v>1</v>
      </c>
      <c r="N163" s="144" t="s">
        <v>34</v>
      </c>
      <c r="O163" s="145">
        <v>0</v>
      </c>
      <c r="P163" s="145">
        <f t="shared" si="0"/>
        <v>0</v>
      </c>
      <c r="Q163" s="145">
        <v>0</v>
      </c>
      <c r="R163" s="145">
        <f t="shared" si="1"/>
        <v>0</v>
      </c>
      <c r="S163" s="145">
        <v>0</v>
      </c>
      <c r="T163" s="146">
        <f t="shared" si="2"/>
        <v>0</v>
      </c>
      <c r="AR163" s="147" t="s">
        <v>168</v>
      </c>
      <c r="AT163" s="147" t="s">
        <v>164</v>
      </c>
      <c r="AU163" s="147" t="s">
        <v>81</v>
      </c>
      <c r="AY163" s="13" t="s">
        <v>162</v>
      </c>
      <c r="BE163" s="148">
        <f t="shared" si="3"/>
        <v>0</v>
      </c>
      <c r="BF163" s="148">
        <f t="shared" si="4"/>
        <v>0</v>
      </c>
      <c r="BG163" s="148">
        <f t="shared" si="5"/>
        <v>0</v>
      </c>
      <c r="BH163" s="148">
        <f t="shared" si="6"/>
        <v>0</v>
      </c>
      <c r="BI163" s="148">
        <f t="shared" si="7"/>
        <v>0</v>
      </c>
      <c r="BJ163" s="13" t="s">
        <v>81</v>
      </c>
      <c r="BK163" s="148">
        <f t="shared" si="8"/>
        <v>0</v>
      </c>
      <c r="BL163" s="13" t="s">
        <v>168</v>
      </c>
      <c r="BM163" s="147" t="s">
        <v>204</v>
      </c>
    </row>
    <row r="164" spans="2:65" s="1" customFormat="1" ht="24.2" customHeight="1" x14ac:dyDescent="0.2">
      <c r="B164" s="135"/>
      <c r="C164" s="136" t="s">
        <v>205</v>
      </c>
      <c r="D164" s="136" t="s">
        <v>164</v>
      </c>
      <c r="E164" s="137" t="s">
        <v>922</v>
      </c>
      <c r="F164" s="138" t="s">
        <v>923</v>
      </c>
      <c r="G164" s="139" t="s">
        <v>167</v>
      </c>
      <c r="H164" s="140">
        <v>14.75</v>
      </c>
      <c r="I164" s="141"/>
      <c r="J164" s="141"/>
      <c r="K164" s="142"/>
      <c r="L164" s="25"/>
      <c r="M164" s="143" t="s">
        <v>1</v>
      </c>
      <c r="N164" s="144" t="s">
        <v>34</v>
      </c>
      <c r="O164" s="145">
        <v>0</v>
      </c>
      <c r="P164" s="145">
        <f t="shared" si="0"/>
        <v>0</v>
      </c>
      <c r="Q164" s="145">
        <v>0</v>
      </c>
      <c r="R164" s="145">
        <f t="shared" si="1"/>
        <v>0</v>
      </c>
      <c r="S164" s="145">
        <v>0</v>
      </c>
      <c r="T164" s="146">
        <f t="shared" si="2"/>
        <v>0</v>
      </c>
      <c r="AR164" s="147" t="s">
        <v>168</v>
      </c>
      <c r="AT164" s="147" t="s">
        <v>164</v>
      </c>
      <c r="AU164" s="147" t="s">
        <v>81</v>
      </c>
      <c r="AY164" s="13" t="s">
        <v>162</v>
      </c>
      <c r="BE164" s="148">
        <f t="shared" si="3"/>
        <v>0</v>
      </c>
      <c r="BF164" s="148">
        <f t="shared" si="4"/>
        <v>0</v>
      </c>
      <c r="BG164" s="148">
        <f t="shared" si="5"/>
        <v>0</v>
      </c>
      <c r="BH164" s="148">
        <f t="shared" si="6"/>
        <v>0</v>
      </c>
      <c r="BI164" s="148">
        <f t="shared" si="7"/>
        <v>0</v>
      </c>
      <c r="BJ164" s="13" t="s">
        <v>81</v>
      </c>
      <c r="BK164" s="148">
        <f t="shared" si="8"/>
        <v>0</v>
      </c>
      <c r="BL164" s="13" t="s">
        <v>168</v>
      </c>
      <c r="BM164" s="147" t="s">
        <v>208</v>
      </c>
    </row>
    <row r="165" spans="2:65" s="1" customFormat="1" ht="24.2" customHeight="1" x14ac:dyDescent="0.2">
      <c r="B165" s="135"/>
      <c r="C165" s="136" t="s">
        <v>188</v>
      </c>
      <c r="D165" s="136" t="s">
        <v>164</v>
      </c>
      <c r="E165" s="137" t="s">
        <v>924</v>
      </c>
      <c r="F165" s="138" t="s">
        <v>925</v>
      </c>
      <c r="G165" s="139" t="s">
        <v>167</v>
      </c>
      <c r="H165" s="140">
        <v>242.5</v>
      </c>
      <c r="I165" s="141"/>
      <c r="J165" s="141"/>
      <c r="K165" s="142"/>
      <c r="L165" s="25"/>
      <c r="M165" s="143" t="s">
        <v>1</v>
      </c>
      <c r="N165" s="144" t="s">
        <v>34</v>
      </c>
      <c r="O165" s="145">
        <v>0</v>
      </c>
      <c r="P165" s="145">
        <f t="shared" si="0"/>
        <v>0</v>
      </c>
      <c r="Q165" s="145">
        <v>0</v>
      </c>
      <c r="R165" s="145">
        <f t="shared" si="1"/>
        <v>0</v>
      </c>
      <c r="S165" s="145">
        <v>0</v>
      </c>
      <c r="T165" s="146">
        <f t="shared" si="2"/>
        <v>0</v>
      </c>
      <c r="AR165" s="147" t="s">
        <v>168</v>
      </c>
      <c r="AT165" s="147" t="s">
        <v>164</v>
      </c>
      <c r="AU165" s="147" t="s">
        <v>81</v>
      </c>
      <c r="AY165" s="13" t="s">
        <v>162</v>
      </c>
      <c r="BE165" s="148">
        <f t="shared" si="3"/>
        <v>0</v>
      </c>
      <c r="BF165" s="148">
        <f t="shared" si="4"/>
        <v>0</v>
      </c>
      <c r="BG165" s="148">
        <f t="shared" si="5"/>
        <v>0</v>
      </c>
      <c r="BH165" s="148">
        <f t="shared" si="6"/>
        <v>0</v>
      </c>
      <c r="BI165" s="148">
        <f t="shared" si="7"/>
        <v>0</v>
      </c>
      <c r="BJ165" s="13" t="s">
        <v>81</v>
      </c>
      <c r="BK165" s="148">
        <f t="shared" si="8"/>
        <v>0</v>
      </c>
      <c r="BL165" s="13" t="s">
        <v>168</v>
      </c>
      <c r="BM165" s="147" t="s">
        <v>211</v>
      </c>
    </row>
    <row r="166" spans="2:65" s="1" customFormat="1" ht="37.700000000000003" customHeight="1" x14ac:dyDescent="0.2">
      <c r="B166" s="135"/>
      <c r="C166" s="136" t="s">
        <v>212</v>
      </c>
      <c r="D166" s="136" t="s">
        <v>164</v>
      </c>
      <c r="E166" s="137" t="s">
        <v>926</v>
      </c>
      <c r="F166" s="138" t="s">
        <v>927</v>
      </c>
      <c r="G166" s="139" t="s">
        <v>167</v>
      </c>
      <c r="H166" s="140">
        <v>14.75</v>
      </c>
      <c r="I166" s="141"/>
      <c r="J166" s="141"/>
      <c r="K166" s="142"/>
      <c r="L166" s="25"/>
      <c r="M166" s="143" t="s">
        <v>1</v>
      </c>
      <c r="N166" s="144" t="s">
        <v>34</v>
      </c>
      <c r="O166" s="145">
        <v>0</v>
      </c>
      <c r="P166" s="145">
        <f t="shared" si="0"/>
        <v>0</v>
      </c>
      <c r="Q166" s="145">
        <v>0</v>
      </c>
      <c r="R166" s="145">
        <f t="shared" si="1"/>
        <v>0</v>
      </c>
      <c r="S166" s="145">
        <v>0</v>
      </c>
      <c r="T166" s="146">
        <f t="shared" si="2"/>
        <v>0</v>
      </c>
      <c r="AR166" s="147" t="s">
        <v>168</v>
      </c>
      <c r="AT166" s="147" t="s">
        <v>164</v>
      </c>
      <c r="AU166" s="147" t="s">
        <v>81</v>
      </c>
      <c r="AY166" s="13" t="s">
        <v>162</v>
      </c>
      <c r="BE166" s="148">
        <f t="shared" si="3"/>
        <v>0</v>
      </c>
      <c r="BF166" s="148">
        <f t="shared" si="4"/>
        <v>0</v>
      </c>
      <c r="BG166" s="148">
        <f t="shared" si="5"/>
        <v>0</v>
      </c>
      <c r="BH166" s="148">
        <f t="shared" si="6"/>
        <v>0</v>
      </c>
      <c r="BI166" s="148">
        <f t="shared" si="7"/>
        <v>0</v>
      </c>
      <c r="BJ166" s="13" t="s">
        <v>81</v>
      </c>
      <c r="BK166" s="148">
        <f t="shared" si="8"/>
        <v>0</v>
      </c>
      <c r="BL166" s="13" t="s">
        <v>168</v>
      </c>
      <c r="BM166" s="147" t="s">
        <v>215</v>
      </c>
    </row>
    <row r="167" spans="2:65" s="1" customFormat="1" ht="24.2" customHeight="1" x14ac:dyDescent="0.2">
      <c r="B167" s="135"/>
      <c r="C167" s="136" t="s">
        <v>191</v>
      </c>
      <c r="D167" s="136" t="s">
        <v>164</v>
      </c>
      <c r="E167" s="137" t="s">
        <v>928</v>
      </c>
      <c r="F167" s="138" t="s">
        <v>929</v>
      </c>
      <c r="G167" s="139" t="s">
        <v>167</v>
      </c>
      <c r="H167" s="140">
        <v>244.5</v>
      </c>
      <c r="I167" s="141"/>
      <c r="J167" s="141"/>
      <c r="K167" s="142"/>
      <c r="L167" s="25"/>
      <c r="M167" s="143" t="s">
        <v>1</v>
      </c>
      <c r="N167" s="144" t="s">
        <v>34</v>
      </c>
      <c r="O167" s="145">
        <v>0</v>
      </c>
      <c r="P167" s="145">
        <f t="shared" si="0"/>
        <v>0</v>
      </c>
      <c r="Q167" s="145">
        <v>0</v>
      </c>
      <c r="R167" s="145">
        <f t="shared" si="1"/>
        <v>0</v>
      </c>
      <c r="S167" s="145">
        <v>0</v>
      </c>
      <c r="T167" s="146">
        <f t="shared" si="2"/>
        <v>0</v>
      </c>
      <c r="AR167" s="147" t="s">
        <v>168</v>
      </c>
      <c r="AT167" s="147" t="s">
        <v>164</v>
      </c>
      <c r="AU167" s="147" t="s">
        <v>81</v>
      </c>
      <c r="AY167" s="13" t="s">
        <v>162</v>
      </c>
      <c r="BE167" s="148">
        <f t="shared" si="3"/>
        <v>0</v>
      </c>
      <c r="BF167" s="148">
        <f t="shared" si="4"/>
        <v>0</v>
      </c>
      <c r="BG167" s="148">
        <f t="shared" si="5"/>
        <v>0</v>
      </c>
      <c r="BH167" s="148">
        <f t="shared" si="6"/>
        <v>0</v>
      </c>
      <c r="BI167" s="148">
        <f t="shared" si="7"/>
        <v>0</v>
      </c>
      <c r="BJ167" s="13" t="s">
        <v>81</v>
      </c>
      <c r="BK167" s="148">
        <f t="shared" si="8"/>
        <v>0</v>
      </c>
      <c r="BL167" s="13" t="s">
        <v>168</v>
      </c>
      <c r="BM167" s="147" t="s">
        <v>219</v>
      </c>
    </row>
    <row r="168" spans="2:65" s="1" customFormat="1" ht="37.700000000000003" customHeight="1" x14ac:dyDescent="0.2">
      <c r="B168" s="135"/>
      <c r="C168" s="136" t="s">
        <v>221</v>
      </c>
      <c r="D168" s="136" t="s">
        <v>164</v>
      </c>
      <c r="E168" s="137" t="s">
        <v>930</v>
      </c>
      <c r="F168" s="138" t="s">
        <v>931</v>
      </c>
      <c r="G168" s="139" t="s">
        <v>167</v>
      </c>
      <c r="H168" s="140">
        <v>14.75</v>
      </c>
      <c r="I168" s="141"/>
      <c r="J168" s="141"/>
      <c r="K168" s="142"/>
      <c r="L168" s="25"/>
      <c r="M168" s="143" t="s">
        <v>1</v>
      </c>
      <c r="N168" s="144" t="s">
        <v>34</v>
      </c>
      <c r="O168" s="145">
        <v>0</v>
      </c>
      <c r="P168" s="145">
        <f t="shared" si="0"/>
        <v>0</v>
      </c>
      <c r="Q168" s="145">
        <v>0</v>
      </c>
      <c r="R168" s="145">
        <f t="shared" si="1"/>
        <v>0</v>
      </c>
      <c r="S168" s="145">
        <v>0</v>
      </c>
      <c r="T168" s="146">
        <f t="shared" si="2"/>
        <v>0</v>
      </c>
      <c r="AR168" s="147" t="s">
        <v>168</v>
      </c>
      <c r="AT168" s="147" t="s">
        <v>164</v>
      </c>
      <c r="AU168" s="147" t="s">
        <v>81</v>
      </c>
      <c r="AY168" s="13" t="s">
        <v>162</v>
      </c>
      <c r="BE168" s="148">
        <f t="shared" si="3"/>
        <v>0</v>
      </c>
      <c r="BF168" s="148">
        <f t="shared" si="4"/>
        <v>0</v>
      </c>
      <c r="BG168" s="148">
        <f t="shared" si="5"/>
        <v>0</v>
      </c>
      <c r="BH168" s="148">
        <f t="shared" si="6"/>
        <v>0</v>
      </c>
      <c r="BI168" s="148">
        <f t="shared" si="7"/>
        <v>0</v>
      </c>
      <c r="BJ168" s="13" t="s">
        <v>81</v>
      </c>
      <c r="BK168" s="148">
        <f t="shared" si="8"/>
        <v>0</v>
      </c>
      <c r="BL168" s="13" t="s">
        <v>168</v>
      </c>
      <c r="BM168" s="147" t="s">
        <v>224</v>
      </c>
    </row>
    <row r="169" spans="2:65" s="1" customFormat="1" ht="37.700000000000003" customHeight="1" x14ac:dyDescent="0.2">
      <c r="B169" s="135"/>
      <c r="C169" s="149" t="s">
        <v>195</v>
      </c>
      <c r="D169" s="149" t="s">
        <v>268</v>
      </c>
      <c r="E169" s="150" t="s">
        <v>932</v>
      </c>
      <c r="F169" s="151" t="s">
        <v>933</v>
      </c>
      <c r="G169" s="152" t="s">
        <v>167</v>
      </c>
      <c r="H169" s="153">
        <v>15.05</v>
      </c>
      <c r="I169" s="154"/>
      <c r="J169" s="154"/>
      <c r="K169" s="155"/>
      <c r="L169" s="156"/>
      <c r="M169" s="157" t="s">
        <v>1</v>
      </c>
      <c r="N169" s="158" t="s">
        <v>34</v>
      </c>
      <c r="O169" s="145">
        <v>0</v>
      </c>
      <c r="P169" s="145">
        <f t="shared" si="0"/>
        <v>0</v>
      </c>
      <c r="Q169" s="145">
        <v>0</v>
      </c>
      <c r="R169" s="145">
        <f t="shared" si="1"/>
        <v>0</v>
      </c>
      <c r="S169" s="145">
        <v>0</v>
      </c>
      <c r="T169" s="146">
        <f t="shared" si="2"/>
        <v>0</v>
      </c>
      <c r="AR169" s="147" t="s">
        <v>177</v>
      </c>
      <c r="AT169" s="147" t="s">
        <v>268</v>
      </c>
      <c r="AU169" s="147" t="s">
        <v>81</v>
      </c>
      <c r="AY169" s="13" t="s">
        <v>162</v>
      </c>
      <c r="BE169" s="148">
        <f t="shared" si="3"/>
        <v>0</v>
      </c>
      <c r="BF169" s="148">
        <f t="shared" si="4"/>
        <v>0</v>
      </c>
      <c r="BG169" s="148">
        <f t="shared" si="5"/>
        <v>0</v>
      </c>
      <c r="BH169" s="148">
        <f t="shared" si="6"/>
        <v>0</v>
      </c>
      <c r="BI169" s="148">
        <f t="shared" si="7"/>
        <v>0</v>
      </c>
      <c r="BJ169" s="13" t="s">
        <v>81</v>
      </c>
      <c r="BK169" s="148">
        <f t="shared" si="8"/>
        <v>0</v>
      </c>
      <c r="BL169" s="13" t="s">
        <v>168</v>
      </c>
      <c r="BM169" s="147" t="s">
        <v>227</v>
      </c>
    </row>
    <row r="170" spans="2:65" s="11" customFormat="1" ht="22.7" customHeight="1" x14ac:dyDescent="0.2">
      <c r="B170" s="124"/>
      <c r="D170" s="125" t="s">
        <v>67</v>
      </c>
      <c r="E170" s="133" t="s">
        <v>169</v>
      </c>
      <c r="F170" s="133" t="s">
        <v>170</v>
      </c>
      <c r="J170" s="134"/>
      <c r="L170" s="124"/>
      <c r="M170" s="128"/>
      <c r="P170" s="129">
        <f>SUM(P171:P186)</f>
        <v>0</v>
      </c>
      <c r="R170" s="129">
        <f>SUM(R171:R186)</f>
        <v>0</v>
      </c>
      <c r="T170" s="130">
        <f>SUM(T171:T186)</f>
        <v>0</v>
      </c>
      <c r="AR170" s="125" t="s">
        <v>75</v>
      </c>
      <c r="AT170" s="131" t="s">
        <v>67</v>
      </c>
      <c r="AU170" s="131" t="s">
        <v>75</v>
      </c>
      <c r="AY170" s="125" t="s">
        <v>162</v>
      </c>
      <c r="BK170" s="132">
        <f>SUM(BK171:BK186)</f>
        <v>0</v>
      </c>
    </row>
    <row r="171" spans="2:65" s="1" customFormat="1" ht="24.2" customHeight="1" x14ac:dyDescent="0.2">
      <c r="B171" s="135"/>
      <c r="C171" s="136" t="s">
        <v>228</v>
      </c>
      <c r="D171" s="136" t="s">
        <v>164</v>
      </c>
      <c r="E171" s="137" t="s">
        <v>934</v>
      </c>
      <c r="F171" s="138" t="s">
        <v>935</v>
      </c>
      <c r="G171" s="139" t="s">
        <v>167</v>
      </c>
      <c r="H171" s="140">
        <v>1477.06</v>
      </c>
      <c r="I171" s="141"/>
      <c r="J171" s="141"/>
      <c r="K171" s="142"/>
      <c r="L171" s="25"/>
      <c r="M171" s="143" t="s">
        <v>1</v>
      </c>
      <c r="N171" s="144" t="s">
        <v>34</v>
      </c>
      <c r="O171" s="145">
        <v>0</v>
      </c>
      <c r="P171" s="145">
        <f t="shared" ref="P171:P186" si="9">O171*H171</f>
        <v>0</v>
      </c>
      <c r="Q171" s="145">
        <v>0</v>
      </c>
      <c r="R171" s="145">
        <f t="shared" ref="R171:R186" si="10">Q171*H171</f>
        <v>0</v>
      </c>
      <c r="S171" s="145">
        <v>0</v>
      </c>
      <c r="T171" s="146">
        <f t="shared" ref="T171:T186" si="11">S171*H171</f>
        <v>0</v>
      </c>
      <c r="AR171" s="147" t="s">
        <v>168</v>
      </c>
      <c r="AT171" s="147" t="s">
        <v>164</v>
      </c>
      <c r="AU171" s="147" t="s">
        <v>81</v>
      </c>
      <c r="AY171" s="13" t="s">
        <v>162</v>
      </c>
      <c r="BE171" s="148">
        <f t="shared" ref="BE171:BE186" si="12">IF(N171="základná",J171,0)</f>
        <v>0</v>
      </c>
      <c r="BF171" s="148">
        <f t="shared" ref="BF171:BF186" si="13">IF(N171="znížená",J171,0)</f>
        <v>0</v>
      </c>
      <c r="BG171" s="148">
        <f t="shared" ref="BG171:BG186" si="14">IF(N171="zákl. prenesená",J171,0)</f>
        <v>0</v>
      </c>
      <c r="BH171" s="148">
        <f t="shared" ref="BH171:BH186" si="15">IF(N171="zníž. prenesená",J171,0)</f>
        <v>0</v>
      </c>
      <c r="BI171" s="148">
        <f t="shared" ref="BI171:BI186" si="16">IF(N171="nulová",J171,0)</f>
        <v>0</v>
      </c>
      <c r="BJ171" s="13" t="s">
        <v>81</v>
      </c>
      <c r="BK171" s="148">
        <f t="shared" ref="BK171:BK186" si="17">ROUND(I171*H171,2)</f>
        <v>0</v>
      </c>
      <c r="BL171" s="13" t="s">
        <v>168</v>
      </c>
      <c r="BM171" s="147" t="s">
        <v>231</v>
      </c>
    </row>
    <row r="172" spans="2:65" s="1" customFormat="1" ht="24.2" customHeight="1" x14ac:dyDescent="0.2">
      <c r="B172" s="135"/>
      <c r="C172" s="136" t="s">
        <v>7</v>
      </c>
      <c r="D172" s="136" t="s">
        <v>164</v>
      </c>
      <c r="E172" s="137" t="s">
        <v>936</v>
      </c>
      <c r="F172" s="138" t="s">
        <v>937</v>
      </c>
      <c r="G172" s="139" t="s">
        <v>167</v>
      </c>
      <c r="H172" s="140">
        <v>1477.06</v>
      </c>
      <c r="I172" s="141"/>
      <c r="J172" s="141"/>
      <c r="K172" s="142"/>
      <c r="L172" s="25"/>
      <c r="M172" s="143" t="s">
        <v>1</v>
      </c>
      <c r="N172" s="144" t="s">
        <v>34</v>
      </c>
      <c r="O172" s="145">
        <v>0</v>
      </c>
      <c r="P172" s="145">
        <f t="shared" si="9"/>
        <v>0</v>
      </c>
      <c r="Q172" s="145">
        <v>0</v>
      </c>
      <c r="R172" s="145">
        <f t="shared" si="10"/>
        <v>0</v>
      </c>
      <c r="S172" s="145">
        <v>0</v>
      </c>
      <c r="T172" s="146">
        <f t="shared" si="11"/>
        <v>0</v>
      </c>
      <c r="AR172" s="147" t="s">
        <v>168</v>
      </c>
      <c r="AT172" s="147" t="s">
        <v>164</v>
      </c>
      <c r="AU172" s="147" t="s">
        <v>81</v>
      </c>
      <c r="AY172" s="13" t="s">
        <v>162</v>
      </c>
      <c r="BE172" s="148">
        <f t="shared" si="12"/>
        <v>0</v>
      </c>
      <c r="BF172" s="148">
        <f t="shared" si="13"/>
        <v>0</v>
      </c>
      <c r="BG172" s="148">
        <f t="shared" si="14"/>
        <v>0</v>
      </c>
      <c r="BH172" s="148">
        <f t="shared" si="15"/>
        <v>0</v>
      </c>
      <c r="BI172" s="148">
        <f t="shared" si="16"/>
        <v>0</v>
      </c>
      <c r="BJ172" s="13" t="s">
        <v>81</v>
      </c>
      <c r="BK172" s="148">
        <f t="shared" si="17"/>
        <v>0</v>
      </c>
      <c r="BL172" s="13" t="s">
        <v>168</v>
      </c>
      <c r="BM172" s="147" t="s">
        <v>234</v>
      </c>
    </row>
    <row r="173" spans="2:65" s="1" customFormat="1" ht="21.75" customHeight="1" x14ac:dyDescent="0.2">
      <c r="B173" s="135"/>
      <c r="C173" s="136" t="s">
        <v>235</v>
      </c>
      <c r="D173" s="136" t="s">
        <v>164</v>
      </c>
      <c r="E173" s="137" t="s">
        <v>938</v>
      </c>
      <c r="F173" s="138" t="s">
        <v>939</v>
      </c>
      <c r="G173" s="139" t="s">
        <v>167</v>
      </c>
      <c r="H173" s="140">
        <v>1477.06</v>
      </c>
      <c r="I173" s="141"/>
      <c r="J173" s="141"/>
      <c r="K173" s="142"/>
      <c r="L173" s="25"/>
      <c r="M173" s="143" t="s">
        <v>1</v>
      </c>
      <c r="N173" s="144" t="s">
        <v>34</v>
      </c>
      <c r="O173" s="145">
        <v>0</v>
      </c>
      <c r="P173" s="145">
        <f t="shared" si="9"/>
        <v>0</v>
      </c>
      <c r="Q173" s="145">
        <v>0</v>
      </c>
      <c r="R173" s="145">
        <f t="shared" si="10"/>
        <v>0</v>
      </c>
      <c r="S173" s="145">
        <v>0</v>
      </c>
      <c r="T173" s="146">
        <f t="shared" si="11"/>
        <v>0</v>
      </c>
      <c r="AR173" s="147" t="s">
        <v>168</v>
      </c>
      <c r="AT173" s="147" t="s">
        <v>164</v>
      </c>
      <c r="AU173" s="147" t="s">
        <v>81</v>
      </c>
      <c r="AY173" s="13" t="s">
        <v>162</v>
      </c>
      <c r="BE173" s="148">
        <f t="shared" si="12"/>
        <v>0</v>
      </c>
      <c r="BF173" s="148">
        <f t="shared" si="13"/>
        <v>0</v>
      </c>
      <c r="BG173" s="148">
        <f t="shared" si="14"/>
        <v>0</v>
      </c>
      <c r="BH173" s="148">
        <f t="shared" si="15"/>
        <v>0</v>
      </c>
      <c r="BI173" s="148">
        <f t="shared" si="16"/>
        <v>0</v>
      </c>
      <c r="BJ173" s="13" t="s">
        <v>81</v>
      </c>
      <c r="BK173" s="148">
        <f t="shared" si="17"/>
        <v>0</v>
      </c>
      <c r="BL173" s="13" t="s">
        <v>168</v>
      </c>
      <c r="BM173" s="147" t="s">
        <v>238</v>
      </c>
    </row>
    <row r="174" spans="2:65" s="1" customFormat="1" ht="24.2" customHeight="1" x14ac:dyDescent="0.2">
      <c r="B174" s="135"/>
      <c r="C174" s="136" t="s">
        <v>201</v>
      </c>
      <c r="D174" s="136" t="s">
        <v>164</v>
      </c>
      <c r="E174" s="137" t="s">
        <v>940</v>
      </c>
      <c r="F174" s="138" t="s">
        <v>941</v>
      </c>
      <c r="G174" s="139" t="s">
        <v>167</v>
      </c>
      <c r="H174" s="140">
        <v>942.38</v>
      </c>
      <c r="I174" s="141"/>
      <c r="J174" s="141"/>
      <c r="K174" s="142"/>
      <c r="L174" s="25"/>
      <c r="M174" s="143" t="s">
        <v>1</v>
      </c>
      <c r="N174" s="144" t="s">
        <v>34</v>
      </c>
      <c r="O174" s="145">
        <v>0</v>
      </c>
      <c r="P174" s="145">
        <f t="shared" si="9"/>
        <v>0</v>
      </c>
      <c r="Q174" s="145">
        <v>0</v>
      </c>
      <c r="R174" s="145">
        <f t="shared" si="10"/>
        <v>0</v>
      </c>
      <c r="S174" s="145">
        <v>0</v>
      </c>
      <c r="T174" s="146">
        <f t="shared" si="11"/>
        <v>0</v>
      </c>
      <c r="AR174" s="147" t="s">
        <v>168</v>
      </c>
      <c r="AT174" s="147" t="s">
        <v>164</v>
      </c>
      <c r="AU174" s="147" t="s">
        <v>81</v>
      </c>
      <c r="AY174" s="13" t="s">
        <v>162</v>
      </c>
      <c r="BE174" s="148">
        <f t="shared" si="12"/>
        <v>0</v>
      </c>
      <c r="BF174" s="148">
        <f t="shared" si="13"/>
        <v>0</v>
      </c>
      <c r="BG174" s="148">
        <f t="shared" si="14"/>
        <v>0</v>
      </c>
      <c r="BH174" s="148">
        <f t="shared" si="15"/>
        <v>0</v>
      </c>
      <c r="BI174" s="148">
        <f t="shared" si="16"/>
        <v>0</v>
      </c>
      <c r="BJ174" s="13" t="s">
        <v>81</v>
      </c>
      <c r="BK174" s="148">
        <f t="shared" si="17"/>
        <v>0</v>
      </c>
      <c r="BL174" s="13" t="s">
        <v>168</v>
      </c>
      <c r="BM174" s="147" t="s">
        <v>241</v>
      </c>
    </row>
    <row r="175" spans="2:65" s="1" customFormat="1" ht="24.2" customHeight="1" x14ac:dyDescent="0.2">
      <c r="B175" s="135"/>
      <c r="C175" s="136" t="s">
        <v>242</v>
      </c>
      <c r="D175" s="136" t="s">
        <v>164</v>
      </c>
      <c r="E175" s="137" t="s">
        <v>942</v>
      </c>
      <c r="F175" s="138" t="s">
        <v>943</v>
      </c>
      <c r="G175" s="139" t="s">
        <v>167</v>
      </c>
      <c r="H175" s="140">
        <v>942.38</v>
      </c>
      <c r="I175" s="141"/>
      <c r="J175" s="141"/>
      <c r="K175" s="142"/>
      <c r="L175" s="25"/>
      <c r="M175" s="143" t="s">
        <v>1</v>
      </c>
      <c r="N175" s="144" t="s">
        <v>34</v>
      </c>
      <c r="O175" s="145">
        <v>0</v>
      </c>
      <c r="P175" s="145">
        <f t="shared" si="9"/>
        <v>0</v>
      </c>
      <c r="Q175" s="145">
        <v>0</v>
      </c>
      <c r="R175" s="145">
        <f t="shared" si="10"/>
        <v>0</v>
      </c>
      <c r="S175" s="145">
        <v>0</v>
      </c>
      <c r="T175" s="146">
        <f t="shared" si="11"/>
        <v>0</v>
      </c>
      <c r="AR175" s="147" t="s">
        <v>168</v>
      </c>
      <c r="AT175" s="147" t="s">
        <v>164</v>
      </c>
      <c r="AU175" s="147" t="s">
        <v>81</v>
      </c>
      <c r="AY175" s="13" t="s">
        <v>162</v>
      </c>
      <c r="BE175" s="148">
        <f t="shared" si="12"/>
        <v>0</v>
      </c>
      <c r="BF175" s="148">
        <f t="shared" si="13"/>
        <v>0</v>
      </c>
      <c r="BG175" s="148">
        <f t="shared" si="14"/>
        <v>0</v>
      </c>
      <c r="BH175" s="148">
        <f t="shared" si="15"/>
        <v>0</v>
      </c>
      <c r="BI175" s="148">
        <f t="shared" si="16"/>
        <v>0</v>
      </c>
      <c r="BJ175" s="13" t="s">
        <v>81</v>
      </c>
      <c r="BK175" s="148">
        <f t="shared" si="17"/>
        <v>0</v>
      </c>
      <c r="BL175" s="13" t="s">
        <v>168</v>
      </c>
      <c r="BM175" s="147" t="s">
        <v>245</v>
      </c>
    </row>
    <row r="176" spans="2:65" s="1" customFormat="1" ht="44.25" customHeight="1" x14ac:dyDescent="0.2">
      <c r="B176" s="135"/>
      <c r="C176" s="136" t="s">
        <v>204</v>
      </c>
      <c r="D176" s="136" t="s">
        <v>164</v>
      </c>
      <c r="E176" s="137" t="s">
        <v>944</v>
      </c>
      <c r="F176" s="138" t="s">
        <v>945</v>
      </c>
      <c r="G176" s="139" t="s">
        <v>167</v>
      </c>
      <c r="H176" s="140">
        <v>145.5</v>
      </c>
      <c r="I176" s="141"/>
      <c r="J176" s="141"/>
      <c r="K176" s="142"/>
      <c r="L176" s="25"/>
      <c r="M176" s="143" t="s">
        <v>1</v>
      </c>
      <c r="N176" s="144" t="s">
        <v>34</v>
      </c>
      <c r="O176" s="145">
        <v>0</v>
      </c>
      <c r="P176" s="145">
        <f t="shared" si="9"/>
        <v>0</v>
      </c>
      <c r="Q176" s="145">
        <v>0</v>
      </c>
      <c r="R176" s="145">
        <f t="shared" si="10"/>
        <v>0</v>
      </c>
      <c r="S176" s="145">
        <v>0</v>
      </c>
      <c r="T176" s="146">
        <f t="shared" si="11"/>
        <v>0</v>
      </c>
      <c r="AR176" s="147" t="s">
        <v>168</v>
      </c>
      <c r="AT176" s="147" t="s">
        <v>164</v>
      </c>
      <c r="AU176" s="147" t="s">
        <v>81</v>
      </c>
      <c r="AY176" s="13" t="s">
        <v>162</v>
      </c>
      <c r="BE176" s="148">
        <f t="shared" si="12"/>
        <v>0</v>
      </c>
      <c r="BF176" s="148">
        <f t="shared" si="13"/>
        <v>0</v>
      </c>
      <c r="BG176" s="148">
        <f t="shared" si="14"/>
        <v>0</v>
      </c>
      <c r="BH176" s="148">
        <f t="shared" si="15"/>
        <v>0</v>
      </c>
      <c r="BI176" s="148">
        <f t="shared" si="16"/>
        <v>0</v>
      </c>
      <c r="BJ176" s="13" t="s">
        <v>81</v>
      </c>
      <c r="BK176" s="148">
        <f t="shared" si="17"/>
        <v>0</v>
      </c>
      <c r="BL176" s="13" t="s">
        <v>168</v>
      </c>
      <c r="BM176" s="147" t="s">
        <v>248</v>
      </c>
    </row>
    <row r="177" spans="2:65" s="1" customFormat="1" ht="24.2" customHeight="1" x14ac:dyDescent="0.2">
      <c r="B177" s="135"/>
      <c r="C177" s="136" t="s">
        <v>249</v>
      </c>
      <c r="D177" s="136" t="s">
        <v>164</v>
      </c>
      <c r="E177" s="137" t="s">
        <v>946</v>
      </c>
      <c r="F177" s="138" t="s">
        <v>947</v>
      </c>
      <c r="G177" s="139" t="s">
        <v>167</v>
      </c>
      <c r="H177" s="140">
        <v>107.12</v>
      </c>
      <c r="I177" s="141"/>
      <c r="J177" s="141"/>
      <c r="K177" s="142"/>
      <c r="L177" s="25"/>
      <c r="M177" s="143" t="s">
        <v>1</v>
      </c>
      <c r="N177" s="144" t="s">
        <v>34</v>
      </c>
      <c r="O177" s="145">
        <v>0</v>
      </c>
      <c r="P177" s="145">
        <f t="shared" si="9"/>
        <v>0</v>
      </c>
      <c r="Q177" s="145">
        <v>0</v>
      </c>
      <c r="R177" s="145">
        <f t="shared" si="10"/>
        <v>0</v>
      </c>
      <c r="S177" s="145">
        <v>0</v>
      </c>
      <c r="T177" s="146">
        <f t="shared" si="11"/>
        <v>0</v>
      </c>
      <c r="AR177" s="147" t="s">
        <v>168</v>
      </c>
      <c r="AT177" s="147" t="s">
        <v>164</v>
      </c>
      <c r="AU177" s="147" t="s">
        <v>81</v>
      </c>
      <c r="AY177" s="13" t="s">
        <v>162</v>
      </c>
      <c r="BE177" s="148">
        <f t="shared" si="12"/>
        <v>0</v>
      </c>
      <c r="BF177" s="148">
        <f t="shared" si="13"/>
        <v>0</v>
      </c>
      <c r="BG177" s="148">
        <f t="shared" si="14"/>
        <v>0</v>
      </c>
      <c r="BH177" s="148">
        <f t="shared" si="15"/>
        <v>0</v>
      </c>
      <c r="BI177" s="148">
        <f t="shared" si="16"/>
        <v>0</v>
      </c>
      <c r="BJ177" s="13" t="s">
        <v>81</v>
      </c>
      <c r="BK177" s="148">
        <f t="shared" si="17"/>
        <v>0</v>
      </c>
      <c r="BL177" s="13" t="s">
        <v>168</v>
      </c>
      <c r="BM177" s="147" t="s">
        <v>252</v>
      </c>
    </row>
    <row r="178" spans="2:65" s="1" customFormat="1" ht="24.2" customHeight="1" x14ac:dyDescent="0.2">
      <c r="B178" s="135"/>
      <c r="C178" s="136" t="s">
        <v>208</v>
      </c>
      <c r="D178" s="136" t="s">
        <v>164</v>
      </c>
      <c r="E178" s="137" t="s">
        <v>948</v>
      </c>
      <c r="F178" s="138" t="s">
        <v>949</v>
      </c>
      <c r="G178" s="139" t="s">
        <v>167</v>
      </c>
      <c r="H178" s="140">
        <v>145.5</v>
      </c>
      <c r="I178" s="141"/>
      <c r="J178" s="141"/>
      <c r="K178" s="142"/>
      <c r="L178" s="25"/>
      <c r="M178" s="143" t="s">
        <v>1</v>
      </c>
      <c r="N178" s="144" t="s">
        <v>34</v>
      </c>
      <c r="O178" s="145">
        <v>0</v>
      </c>
      <c r="P178" s="145">
        <f t="shared" si="9"/>
        <v>0</v>
      </c>
      <c r="Q178" s="145">
        <v>0</v>
      </c>
      <c r="R178" s="145">
        <f t="shared" si="10"/>
        <v>0</v>
      </c>
      <c r="S178" s="145">
        <v>0</v>
      </c>
      <c r="T178" s="146">
        <f t="shared" si="11"/>
        <v>0</v>
      </c>
      <c r="AR178" s="147" t="s">
        <v>168</v>
      </c>
      <c r="AT178" s="147" t="s">
        <v>164</v>
      </c>
      <c r="AU178" s="147" t="s">
        <v>81</v>
      </c>
      <c r="AY178" s="13" t="s">
        <v>162</v>
      </c>
      <c r="BE178" s="148">
        <f t="shared" si="12"/>
        <v>0</v>
      </c>
      <c r="BF178" s="148">
        <f t="shared" si="13"/>
        <v>0</v>
      </c>
      <c r="BG178" s="148">
        <f t="shared" si="14"/>
        <v>0</v>
      </c>
      <c r="BH178" s="148">
        <f t="shared" si="15"/>
        <v>0</v>
      </c>
      <c r="BI178" s="148">
        <f t="shared" si="16"/>
        <v>0</v>
      </c>
      <c r="BJ178" s="13" t="s">
        <v>81</v>
      </c>
      <c r="BK178" s="148">
        <f t="shared" si="17"/>
        <v>0</v>
      </c>
      <c r="BL178" s="13" t="s">
        <v>168</v>
      </c>
      <c r="BM178" s="147" t="s">
        <v>255</v>
      </c>
    </row>
    <row r="179" spans="2:65" s="1" customFormat="1" ht="33" customHeight="1" x14ac:dyDescent="0.2">
      <c r="B179" s="135"/>
      <c r="C179" s="136" t="s">
        <v>256</v>
      </c>
      <c r="D179" s="136" t="s">
        <v>164</v>
      </c>
      <c r="E179" s="137" t="s">
        <v>950</v>
      </c>
      <c r="F179" s="138" t="s">
        <v>951</v>
      </c>
      <c r="G179" s="139" t="s">
        <v>167</v>
      </c>
      <c r="H179" s="140">
        <v>145.5</v>
      </c>
      <c r="I179" s="141"/>
      <c r="J179" s="141"/>
      <c r="K179" s="142"/>
      <c r="L179" s="25"/>
      <c r="M179" s="143" t="s">
        <v>1</v>
      </c>
      <c r="N179" s="144" t="s">
        <v>34</v>
      </c>
      <c r="O179" s="145">
        <v>0</v>
      </c>
      <c r="P179" s="145">
        <f t="shared" si="9"/>
        <v>0</v>
      </c>
      <c r="Q179" s="145">
        <v>0</v>
      </c>
      <c r="R179" s="145">
        <f t="shared" si="10"/>
        <v>0</v>
      </c>
      <c r="S179" s="145">
        <v>0</v>
      </c>
      <c r="T179" s="146">
        <f t="shared" si="11"/>
        <v>0</v>
      </c>
      <c r="AR179" s="147" t="s">
        <v>168</v>
      </c>
      <c r="AT179" s="147" t="s">
        <v>164</v>
      </c>
      <c r="AU179" s="147" t="s">
        <v>81</v>
      </c>
      <c r="AY179" s="13" t="s">
        <v>162</v>
      </c>
      <c r="BE179" s="148">
        <f t="shared" si="12"/>
        <v>0</v>
      </c>
      <c r="BF179" s="148">
        <f t="shared" si="13"/>
        <v>0</v>
      </c>
      <c r="BG179" s="148">
        <f t="shared" si="14"/>
        <v>0</v>
      </c>
      <c r="BH179" s="148">
        <f t="shared" si="15"/>
        <v>0</v>
      </c>
      <c r="BI179" s="148">
        <f t="shared" si="16"/>
        <v>0</v>
      </c>
      <c r="BJ179" s="13" t="s">
        <v>81</v>
      </c>
      <c r="BK179" s="148">
        <f t="shared" si="17"/>
        <v>0</v>
      </c>
      <c r="BL179" s="13" t="s">
        <v>168</v>
      </c>
      <c r="BM179" s="147" t="s">
        <v>259</v>
      </c>
    </row>
    <row r="180" spans="2:65" s="1" customFormat="1" ht="37.700000000000003" customHeight="1" x14ac:dyDescent="0.2">
      <c r="B180" s="135"/>
      <c r="C180" s="136" t="s">
        <v>211</v>
      </c>
      <c r="D180" s="136" t="s">
        <v>164</v>
      </c>
      <c r="E180" s="137" t="s">
        <v>952</v>
      </c>
      <c r="F180" s="138" t="s">
        <v>953</v>
      </c>
      <c r="G180" s="139" t="s">
        <v>167</v>
      </c>
      <c r="H180" s="140">
        <v>3718.29</v>
      </c>
      <c r="I180" s="141"/>
      <c r="J180" s="141"/>
      <c r="K180" s="142"/>
      <c r="L180" s="25"/>
      <c r="M180" s="143" t="s">
        <v>1</v>
      </c>
      <c r="N180" s="144" t="s">
        <v>34</v>
      </c>
      <c r="O180" s="145">
        <v>0</v>
      </c>
      <c r="P180" s="145">
        <f t="shared" si="9"/>
        <v>0</v>
      </c>
      <c r="Q180" s="145">
        <v>0</v>
      </c>
      <c r="R180" s="145">
        <f t="shared" si="10"/>
        <v>0</v>
      </c>
      <c r="S180" s="145">
        <v>0</v>
      </c>
      <c r="T180" s="146">
        <f t="shared" si="11"/>
        <v>0</v>
      </c>
      <c r="AR180" s="147" t="s">
        <v>168</v>
      </c>
      <c r="AT180" s="147" t="s">
        <v>164</v>
      </c>
      <c r="AU180" s="147" t="s">
        <v>81</v>
      </c>
      <c r="AY180" s="13" t="s">
        <v>162</v>
      </c>
      <c r="BE180" s="148">
        <f t="shared" si="12"/>
        <v>0</v>
      </c>
      <c r="BF180" s="148">
        <f t="shared" si="13"/>
        <v>0</v>
      </c>
      <c r="BG180" s="148">
        <f t="shared" si="14"/>
        <v>0</v>
      </c>
      <c r="BH180" s="148">
        <f t="shared" si="15"/>
        <v>0</v>
      </c>
      <c r="BI180" s="148">
        <f t="shared" si="16"/>
        <v>0</v>
      </c>
      <c r="BJ180" s="13" t="s">
        <v>81</v>
      </c>
      <c r="BK180" s="148">
        <f t="shared" si="17"/>
        <v>0</v>
      </c>
      <c r="BL180" s="13" t="s">
        <v>168</v>
      </c>
      <c r="BM180" s="147" t="s">
        <v>262</v>
      </c>
    </row>
    <row r="181" spans="2:65" s="1" customFormat="1" ht="24.2" customHeight="1" x14ac:dyDescent="0.2">
      <c r="B181" s="135"/>
      <c r="C181" s="136" t="s">
        <v>263</v>
      </c>
      <c r="D181" s="136" t="s">
        <v>164</v>
      </c>
      <c r="E181" s="137" t="s">
        <v>954</v>
      </c>
      <c r="F181" s="138" t="s">
        <v>955</v>
      </c>
      <c r="G181" s="139" t="s">
        <v>167</v>
      </c>
      <c r="H181" s="140">
        <v>244.5</v>
      </c>
      <c r="I181" s="141"/>
      <c r="J181" s="141"/>
      <c r="K181" s="142"/>
      <c r="L181" s="25"/>
      <c r="M181" s="143" t="s">
        <v>1</v>
      </c>
      <c r="N181" s="144" t="s">
        <v>34</v>
      </c>
      <c r="O181" s="145">
        <v>0</v>
      </c>
      <c r="P181" s="145">
        <f t="shared" si="9"/>
        <v>0</v>
      </c>
      <c r="Q181" s="145">
        <v>0</v>
      </c>
      <c r="R181" s="145">
        <f t="shared" si="10"/>
        <v>0</v>
      </c>
      <c r="S181" s="145">
        <v>0</v>
      </c>
      <c r="T181" s="146">
        <f t="shared" si="11"/>
        <v>0</v>
      </c>
      <c r="AR181" s="147" t="s">
        <v>168</v>
      </c>
      <c r="AT181" s="147" t="s">
        <v>164</v>
      </c>
      <c r="AU181" s="147" t="s">
        <v>81</v>
      </c>
      <c r="AY181" s="13" t="s">
        <v>162</v>
      </c>
      <c r="BE181" s="148">
        <f t="shared" si="12"/>
        <v>0</v>
      </c>
      <c r="BF181" s="148">
        <f t="shared" si="13"/>
        <v>0</v>
      </c>
      <c r="BG181" s="148">
        <f t="shared" si="14"/>
        <v>0</v>
      </c>
      <c r="BH181" s="148">
        <f t="shared" si="15"/>
        <v>0</v>
      </c>
      <c r="BI181" s="148">
        <f t="shared" si="16"/>
        <v>0</v>
      </c>
      <c r="BJ181" s="13" t="s">
        <v>81</v>
      </c>
      <c r="BK181" s="148">
        <f t="shared" si="17"/>
        <v>0</v>
      </c>
      <c r="BL181" s="13" t="s">
        <v>168</v>
      </c>
      <c r="BM181" s="147" t="s">
        <v>267</v>
      </c>
    </row>
    <row r="182" spans="2:65" s="1" customFormat="1" ht="16.5" customHeight="1" x14ac:dyDescent="0.2">
      <c r="B182" s="135"/>
      <c r="C182" s="136" t="s">
        <v>215</v>
      </c>
      <c r="D182" s="136" t="s">
        <v>164</v>
      </c>
      <c r="E182" s="137" t="s">
        <v>956</v>
      </c>
      <c r="F182" s="138" t="s">
        <v>957</v>
      </c>
      <c r="G182" s="139" t="s">
        <v>167</v>
      </c>
      <c r="H182" s="140">
        <v>162</v>
      </c>
      <c r="I182" s="141"/>
      <c r="J182" s="141"/>
      <c r="K182" s="142"/>
      <c r="L182" s="25"/>
      <c r="M182" s="143" t="s">
        <v>1</v>
      </c>
      <c r="N182" s="144" t="s">
        <v>34</v>
      </c>
      <c r="O182" s="145">
        <v>0</v>
      </c>
      <c r="P182" s="145">
        <f t="shared" si="9"/>
        <v>0</v>
      </c>
      <c r="Q182" s="145">
        <v>0</v>
      </c>
      <c r="R182" s="145">
        <f t="shared" si="10"/>
        <v>0</v>
      </c>
      <c r="S182" s="145">
        <v>0</v>
      </c>
      <c r="T182" s="146">
        <f t="shared" si="11"/>
        <v>0</v>
      </c>
      <c r="AR182" s="147" t="s">
        <v>168</v>
      </c>
      <c r="AT182" s="147" t="s">
        <v>164</v>
      </c>
      <c r="AU182" s="147" t="s">
        <v>81</v>
      </c>
      <c r="AY182" s="13" t="s">
        <v>162</v>
      </c>
      <c r="BE182" s="148">
        <f t="shared" si="12"/>
        <v>0</v>
      </c>
      <c r="BF182" s="148">
        <f t="shared" si="13"/>
        <v>0</v>
      </c>
      <c r="BG182" s="148">
        <f t="shared" si="14"/>
        <v>0</v>
      </c>
      <c r="BH182" s="148">
        <f t="shared" si="15"/>
        <v>0</v>
      </c>
      <c r="BI182" s="148">
        <f t="shared" si="16"/>
        <v>0</v>
      </c>
      <c r="BJ182" s="13" t="s">
        <v>81</v>
      </c>
      <c r="BK182" s="148">
        <f t="shared" si="17"/>
        <v>0</v>
      </c>
      <c r="BL182" s="13" t="s">
        <v>168</v>
      </c>
      <c r="BM182" s="147" t="s">
        <v>271</v>
      </c>
    </row>
    <row r="183" spans="2:65" s="1" customFormat="1" ht="24.2" customHeight="1" x14ac:dyDescent="0.2">
      <c r="B183" s="135"/>
      <c r="C183" s="136" t="s">
        <v>272</v>
      </c>
      <c r="D183" s="136" t="s">
        <v>164</v>
      </c>
      <c r="E183" s="137" t="s">
        <v>958</v>
      </c>
      <c r="F183" s="138" t="s">
        <v>959</v>
      </c>
      <c r="G183" s="139" t="s">
        <v>167</v>
      </c>
      <c r="H183" s="140">
        <v>228.85</v>
      </c>
      <c r="I183" s="141"/>
      <c r="J183" s="141"/>
      <c r="K183" s="142"/>
      <c r="L183" s="25"/>
      <c r="M183" s="143" t="s">
        <v>1</v>
      </c>
      <c r="N183" s="144" t="s">
        <v>34</v>
      </c>
      <c r="O183" s="145">
        <v>0</v>
      </c>
      <c r="P183" s="145">
        <f t="shared" si="9"/>
        <v>0</v>
      </c>
      <c r="Q183" s="145">
        <v>0</v>
      </c>
      <c r="R183" s="145">
        <f t="shared" si="10"/>
        <v>0</v>
      </c>
      <c r="S183" s="145">
        <v>0</v>
      </c>
      <c r="T183" s="146">
        <f t="shared" si="11"/>
        <v>0</v>
      </c>
      <c r="AR183" s="147" t="s">
        <v>168</v>
      </c>
      <c r="AT183" s="147" t="s">
        <v>164</v>
      </c>
      <c r="AU183" s="147" t="s">
        <v>81</v>
      </c>
      <c r="AY183" s="13" t="s">
        <v>162</v>
      </c>
      <c r="BE183" s="148">
        <f t="shared" si="12"/>
        <v>0</v>
      </c>
      <c r="BF183" s="148">
        <f t="shared" si="13"/>
        <v>0</v>
      </c>
      <c r="BG183" s="148">
        <f t="shared" si="14"/>
        <v>0</v>
      </c>
      <c r="BH183" s="148">
        <f t="shared" si="15"/>
        <v>0</v>
      </c>
      <c r="BI183" s="148">
        <f t="shared" si="16"/>
        <v>0</v>
      </c>
      <c r="BJ183" s="13" t="s">
        <v>81</v>
      </c>
      <c r="BK183" s="148">
        <f t="shared" si="17"/>
        <v>0</v>
      </c>
      <c r="BL183" s="13" t="s">
        <v>168</v>
      </c>
      <c r="BM183" s="147" t="s">
        <v>275</v>
      </c>
    </row>
    <row r="184" spans="2:65" s="1" customFormat="1" ht="33" customHeight="1" x14ac:dyDescent="0.2">
      <c r="B184" s="135"/>
      <c r="C184" s="136" t="s">
        <v>219</v>
      </c>
      <c r="D184" s="136" t="s">
        <v>164</v>
      </c>
      <c r="E184" s="137" t="s">
        <v>960</v>
      </c>
      <c r="F184" s="138" t="s">
        <v>961</v>
      </c>
      <c r="G184" s="139" t="s">
        <v>167</v>
      </c>
      <c r="H184" s="140">
        <v>175.2</v>
      </c>
      <c r="I184" s="141"/>
      <c r="J184" s="141"/>
      <c r="K184" s="142"/>
      <c r="L184" s="25"/>
      <c r="M184" s="143" t="s">
        <v>1</v>
      </c>
      <c r="N184" s="144" t="s">
        <v>34</v>
      </c>
      <c r="O184" s="145">
        <v>0</v>
      </c>
      <c r="P184" s="145">
        <f t="shared" si="9"/>
        <v>0</v>
      </c>
      <c r="Q184" s="145">
        <v>0</v>
      </c>
      <c r="R184" s="145">
        <f t="shared" si="10"/>
        <v>0</v>
      </c>
      <c r="S184" s="145">
        <v>0</v>
      </c>
      <c r="T184" s="146">
        <f t="shared" si="11"/>
        <v>0</v>
      </c>
      <c r="AR184" s="147" t="s">
        <v>168</v>
      </c>
      <c r="AT184" s="147" t="s">
        <v>164</v>
      </c>
      <c r="AU184" s="147" t="s">
        <v>81</v>
      </c>
      <c r="AY184" s="13" t="s">
        <v>162</v>
      </c>
      <c r="BE184" s="148">
        <f t="shared" si="12"/>
        <v>0</v>
      </c>
      <c r="BF184" s="148">
        <f t="shared" si="13"/>
        <v>0</v>
      </c>
      <c r="BG184" s="148">
        <f t="shared" si="14"/>
        <v>0</v>
      </c>
      <c r="BH184" s="148">
        <f t="shared" si="15"/>
        <v>0</v>
      </c>
      <c r="BI184" s="148">
        <f t="shared" si="16"/>
        <v>0</v>
      </c>
      <c r="BJ184" s="13" t="s">
        <v>81</v>
      </c>
      <c r="BK184" s="148">
        <f t="shared" si="17"/>
        <v>0</v>
      </c>
      <c r="BL184" s="13" t="s">
        <v>168</v>
      </c>
      <c r="BM184" s="147" t="s">
        <v>278</v>
      </c>
    </row>
    <row r="185" spans="2:65" s="1" customFormat="1" ht="24.2" customHeight="1" x14ac:dyDescent="0.2">
      <c r="B185" s="135"/>
      <c r="C185" s="136" t="s">
        <v>279</v>
      </c>
      <c r="D185" s="136" t="s">
        <v>164</v>
      </c>
      <c r="E185" s="137" t="s">
        <v>962</v>
      </c>
      <c r="F185" s="138" t="s">
        <v>963</v>
      </c>
      <c r="G185" s="139" t="s">
        <v>167</v>
      </c>
      <c r="H185" s="140">
        <v>53.65</v>
      </c>
      <c r="I185" s="141"/>
      <c r="J185" s="141"/>
      <c r="K185" s="142"/>
      <c r="L185" s="25"/>
      <c r="M185" s="143" t="s">
        <v>1</v>
      </c>
      <c r="N185" s="144" t="s">
        <v>34</v>
      </c>
      <c r="O185" s="145">
        <v>0</v>
      </c>
      <c r="P185" s="145">
        <f t="shared" si="9"/>
        <v>0</v>
      </c>
      <c r="Q185" s="145">
        <v>0</v>
      </c>
      <c r="R185" s="145">
        <f t="shared" si="10"/>
        <v>0</v>
      </c>
      <c r="S185" s="145">
        <v>0</v>
      </c>
      <c r="T185" s="146">
        <f t="shared" si="11"/>
        <v>0</v>
      </c>
      <c r="AR185" s="147" t="s">
        <v>168</v>
      </c>
      <c r="AT185" s="147" t="s">
        <v>164</v>
      </c>
      <c r="AU185" s="147" t="s">
        <v>81</v>
      </c>
      <c r="AY185" s="13" t="s">
        <v>162</v>
      </c>
      <c r="BE185" s="148">
        <f t="shared" si="12"/>
        <v>0</v>
      </c>
      <c r="BF185" s="148">
        <f t="shared" si="13"/>
        <v>0</v>
      </c>
      <c r="BG185" s="148">
        <f t="shared" si="14"/>
        <v>0</v>
      </c>
      <c r="BH185" s="148">
        <f t="shared" si="15"/>
        <v>0</v>
      </c>
      <c r="BI185" s="148">
        <f t="shared" si="16"/>
        <v>0</v>
      </c>
      <c r="BJ185" s="13" t="s">
        <v>81</v>
      </c>
      <c r="BK185" s="148">
        <f t="shared" si="17"/>
        <v>0</v>
      </c>
      <c r="BL185" s="13" t="s">
        <v>168</v>
      </c>
      <c r="BM185" s="147" t="s">
        <v>282</v>
      </c>
    </row>
    <row r="186" spans="2:65" s="1" customFormat="1" ht="21.75" customHeight="1" x14ac:dyDescent="0.2">
      <c r="B186" s="135"/>
      <c r="C186" s="136" t="s">
        <v>224</v>
      </c>
      <c r="D186" s="136" t="s">
        <v>164</v>
      </c>
      <c r="E186" s="137" t="s">
        <v>964</v>
      </c>
      <c r="F186" s="138" t="s">
        <v>965</v>
      </c>
      <c r="G186" s="139" t="s">
        <v>167</v>
      </c>
      <c r="H186" s="140">
        <v>95.89</v>
      </c>
      <c r="I186" s="141"/>
      <c r="J186" s="141"/>
      <c r="K186" s="142"/>
      <c r="L186" s="25"/>
      <c r="M186" s="143" t="s">
        <v>1</v>
      </c>
      <c r="N186" s="144" t="s">
        <v>34</v>
      </c>
      <c r="O186" s="145">
        <v>0</v>
      </c>
      <c r="P186" s="145">
        <f t="shared" si="9"/>
        <v>0</v>
      </c>
      <c r="Q186" s="145">
        <v>0</v>
      </c>
      <c r="R186" s="145">
        <f t="shared" si="10"/>
        <v>0</v>
      </c>
      <c r="S186" s="145">
        <v>0</v>
      </c>
      <c r="T186" s="146">
        <f t="shared" si="11"/>
        <v>0</v>
      </c>
      <c r="AR186" s="147" t="s">
        <v>168</v>
      </c>
      <c r="AT186" s="147" t="s">
        <v>164</v>
      </c>
      <c r="AU186" s="147" t="s">
        <v>81</v>
      </c>
      <c r="AY186" s="13" t="s">
        <v>162</v>
      </c>
      <c r="BE186" s="148">
        <f t="shared" si="12"/>
        <v>0</v>
      </c>
      <c r="BF186" s="148">
        <f t="shared" si="13"/>
        <v>0</v>
      </c>
      <c r="BG186" s="148">
        <f t="shared" si="14"/>
        <v>0</v>
      </c>
      <c r="BH186" s="148">
        <f t="shared" si="15"/>
        <v>0</v>
      </c>
      <c r="BI186" s="148">
        <f t="shared" si="16"/>
        <v>0</v>
      </c>
      <c r="BJ186" s="13" t="s">
        <v>81</v>
      </c>
      <c r="BK186" s="148">
        <f t="shared" si="17"/>
        <v>0</v>
      </c>
      <c r="BL186" s="13" t="s">
        <v>168</v>
      </c>
      <c r="BM186" s="147" t="s">
        <v>285</v>
      </c>
    </row>
    <row r="187" spans="2:65" s="11" customFormat="1" ht="22.7" customHeight="1" x14ac:dyDescent="0.2">
      <c r="B187" s="124"/>
      <c r="D187" s="125" t="s">
        <v>67</v>
      </c>
      <c r="E187" s="133" t="s">
        <v>192</v>
      </c>
      <c r="F187" s="133" t="s">
        <v>220</v>
      </c>
      <c r="J187" s="134"/>
      <c r="L187" s="124"/>
      <c r="M187" s="128"/>
      <c r="P187" s="129">
        <f>SUM(P188:P191)</f>
        <v>0</v>
      </c>
      <c r="R187" s="129">
        <f>SUM(R188:R191)</f>
        <v>0</v>
      </c>
      <c r="T187" s="130">
        <f>SUM(T188:T191)</f>
        <v>0</v>
      </c>
      <c r="AR187" s="125" t="s">
        <v>75</v>
      </c>
      <c r="AT187" s="131" t="s">
        <v>67</v>
      </c>
      <c r="AU187" s="131" t="s">
        <v>75</v>
      </c>
      <c r="AY187" s="125" t="s">
        <v>162</v>
      </c>
      <c r="BK187" s="132">
        <f>SUM(BK188:BK191)</f>
        <v>0</v>
      </c>
    </row>
    <row r="188" spans="2:65" s="1" customFormat="1" ht="33" customHeight="1" x14ac:dyDescent="0.2">
      <c r="B188" s="135"/>
      <c r="C188" s="136" t="s">
        <v>286</v>
      </c>
      <c r="D188" s="136" t="s">
        <v>164</v>
      </c>
      <c r="E188" s="137" t="s">
        <v>966</v>
      </c>
      <c r="F188" s="138" t="s">
        <v>967</v>
      </c>
      <c r="G188" s="139" t="s">
        <v>218</v>
      </c>
      <c r="H188" s="140">
        <v>31.83</v>
      </c>
      <c r="I188" s="141"/>
      <c r="J188" s="141"/>
      <c r="K188" s="142"/>
      <c r="L188" s="25"/>
      <c r="M188" s="143" t="s">
        <v>1</v>
      </c>
      <c r="N188" s="144" t="s">
        <v>34</v>
      </c>
      <c r="O188" s="145">
        <v>0</v>
      </c>
      <c r="P188" s="145">
        <f>O188*H188</f>
        <v>0</v>
      </c>
      <c r="Q188" s="145">
        <v>0</v>
      </c>
      <c r="R188" s="145">
        <f>Q188*H188</f>
        <v>0</v>
      </c>
      <c r="S188" s="145">
        <v>0</v>
      </c>
      <c r="T188" s="146">
        <f>S188*H188</f>
        <v>0</v>
      </c>
      <c r="AR188" s="147" t="s">
        <v>168</v>
      </c>
      <c r="AT188" s="147" t="s">
        <v>164</v>
      </c>
      <c r="AU188" s="147" t="s">
        <v>81</v>
      </c>
      <c r="AY188" s="13" t="s">
        <v>162</v>
      </c>
      <c r="BE188" s="148">
        <f>IF(N188="základná",J188,0)</f>
        <v>0</v>
      </c>
      <c r="BF188" s="148">
        <f>IF(N188="znížená",J188,0)</f>
        <v>0</v>
      </c>
      <c r="BG188" s="148">
        <f>IF(N188="zákl. prenesená",J188,0)</f>
        <v>0</v>
      </c>
      <c r="BH188" s="148">
        <f>IF(N188="zníž. prenesená",J188,0)</f>
        <v>0</v>
      </c>
      <c r="BI188" s="148">
        <f>IF(N188="nulová",J188,0)</f>
        <v>0</v>
      </c>
      <c r="BJ188" s="13" t="s">
        <v>81</v>
      </c>
      <c r="BK188" s="148">
        <f>ROUND(I188*H188,2)</f>
        <v>0</v>
      </c>
      <c r="BL188" s="13" t="s">
        <v>168</v>
      </c>
      <c r="BM188" s="147" t="s">
        <v>289</v>
      </c>
    </row>
    <row r="189" spans="2:65" s="1" customFormat="1" ht="24.2" customHeight="1" x14ac:dyDescent="0.2">
      <c r="B189" s="135"/>
      <c r="C189" s="149" t="s">
        <v>227</v>
      </c>
      <c r="D189" s="149" t="s">
        <v>268</v>
      </c>
      <c r="E189" s="150" t="s">
        <v>968</v>
      </c>
      <c r="F189" s="151" t="s">
        <v>969</v>
      </c>
      <c r="G189" s="152" t="s">
        <v>266</v>
      </c>
      <c r="H189" s="153">
        <v>32.15</v>
      </c>
      <c r="I189" s="154"/>
      <c r="J189" s="154"/>
      <c r="K189" s="155"/>
      <c r="L189" s="156"/>
      <c r="M189" s="157" t="s">
        <v>1</v>
      </c>
      <c r="N189" s="158" t="s">
        <v>34</v>
      </c>
      <c r="O189" s="145">
        <v>0</v>
      </c>
      <c r="P189" s="145">
        <f>O189*H189</f>
        <v>0</v>
      </c>
      <c r="Q189" s="145">
        <v>0</v>
      </c>
      <c r="R189" s="145">
        <f>Q189*H189</f>
        <v>0</v>
      </c>
      <c r="S189" s="145">
        <v>0</v>
      </c>
      <c r="T189" s="146">
        <f>S189*H189</f>
        <v>0</v>
      </c>
      <c r="AR189" s="147" t="s">
        <v>177</v>
      </c>
      <c r="AT189" s="147" t="s">
        <v>268</v>
      </c>
      <c r="AU189" s="147" t="s">
        <v>81</v>
      </c>
      <c r="AY189" s="13" t="s">
        <v>162</v>
      </c>
      <c r="BE189" s="148">
        <f>IF(N189="základná",J189,0)</f>
        <v>0</v>
      </c>
      <c r="BF189" s="148">
        <f>IF(N189="znížená",J189,0)</f>
        <v>0</v>
      </c>
      <c r="BG189" s="148">
        <f>IF(N189="zákl. prenesená",J189,0)</f>
        <v>0</v>
      </c>
      <c r="BH189" s="148">
        <f>IF(N189="zníž. prenesená",J189,0)</f>
        <v>0</v>
      </c>
      <c r="BI189" s="148">
        <f>IF(N189="nulová",J189,0)</f>
        <v>0</v>
      </c>
      <c r="BJ189" s="13" t="s">
        <v>81</v>
      </c>
      <c r="BK189" s="148">
        <f>ROUND(I189*H189,2)</f>
        <v>0</v>
      </c>
      <c r="BL189" s="13" t="s">
        <v>168</v>
      </c>
      <c r="BM189" s="147" t="s">
        <v>292</v>
      </c>
    </row>
    <row r="190" spans="2:65" s="1" customFormat="1" ht="33" customHeight="1" x14ac:dyDescent="0.2">
      <c r="B190" s="135"/>
      <c r="C190" s="136" t="s">
        <v>293</v>
      </c>
      <c r="D190" s="136" t="s">
        <v>164</v>
      </c>
      <c r="E190" s="137" t="s">
        <v>970</v>
      </c>
      <c r="F190" s="138" t="s">
        <v>971</v>
      </c>
      <c r="G190" s="139" t="s">
        <v>218</v>
      </c>
      <c r="H190" s="140">
        <v>248.45</v>
      </c>
      <c r="I190" s="141"/>
      <c r="J190" s="141"/>
      <c r="K190" s="142"/>
      <c r="L190" s="25"/>
      <c r="M190" s="143" t="s">
        <v>1</v>
      </c>
      <c r="N190" s="144" t="s">
        <v>34</v>
      </c>
      <c r="O190" s="145">
        <v>0</v>
      </c>
      <c r="P190" s="145">
        <f>O190*H190</f>
        <v>0</v>
      </c>
      <c r="Q190" s="145">
        <v>0</v>
      </c>
      <c r="R190" s="145">
        <f>Q190*H190</f>
        <v>0</v>
      </c>
      <c r="S190" s="145">
        <v>0</v>
      </c>
      <c r="T190" s="146">
        <f>S190*H190</f>
        <v>0</v>
      </c>
      <c r="AR190" s="147" t="s">
        <v>168</v>
      </c>
      <c r="AT190" s="147" t="s">
        <v>164</v>
      </c>
      <c r="AU190" s="147" t="s">
        <v>81</v>
      </c>
      <c r="AY190" s="13" t="s">
        <v>162</v>
      </c>
      <c r="BE190" s="148">
        <f>IF(N190="základná",J190,0)</f>
        <v>0</v>
      </c>
      <c r="BF190" s="148">
        <f>IF(N190="znížená",J190,0)</f>
        <v>0</v>
      </c>
      <c r="BG190" s="148">
        <f>IF(N190="zákl. prenesená",J190,0)</f>
        <v>0</v>
      </c>
      <c r="BH190" s="148">
        <f>IF(N190="zníž. prenesená",J190,0)</f>
        <v>0</v>
      </c>
      <c r="BI190" s="148">
        <f>IF(N190="nulová",J190,0)</f>
        <v>0</v>
      </c>
      <c r="BJ190" s="13" t="s">
        <v>81</v>
      </c>
      <c r="BK190" s="148">
        <f>ROUND(I190*H190,2)</f>
        <v>0</v>
      </c>
      <c r="BL190" s="13" t="s">
        <v>168</v>
      </c>
      <c r="BM190" s="147" t="s">
        <v>296</v>
      </c>
    </row>
    <row r="191" spans="2:65" s="1" customFormat="1" ht="16.5" customHeight="1" x14ac:dyDescent="0.2">
      <c r="B191" s="135"/>
      <c r="C191" s="149" t="s">
        <v>231</v>
      </c>
      <c r="D191" s="149" t="s">
        <v>268</v>
      </c>
      <c r="E191" s="150" t="s">
        <v>972</v>
      </c>
      <c r="F191" s="151" t="s">
        <v>973</v>
      </c>
      <c r="G191" s="152" t="s">
        <v>266</v>
      </c>
      <c r="H191" s="153">
        <v>250.93</v>
      </c>
      <c r="I191" s="154"/>
      <c r="J191" s="154"/>
      <c r="K191" s="155"/>
      <c r="L191" s="156"/>
      <c r="M191" s="157" t="s">
        <v>1</v>
      </c>
      <c r="N191" s="158" t="s">
        <v>34</v>
      </c>
      <c r="O191" s="145">
        <v>0</v>
      </c>
      <c r="P191" s="145">
        <f>O191*H191</f>
        <v>0</v>
      </c>
      <c r="Q191" s="145">
        <v>0</v>
      </c>
      <c r="R191" s="145">
        <f>Q191*H191</f>
        <v>0</v>
      </c>
      <c r="S191" s="145">
        <v>0</v>
      </c>
      <c r="T191" s="146">
        <f>S191*H191</f>
        <v>0</v>
      </c>
      <c r="AR191" s="147" t="s">
        <v>177</v>
      </c>
      <c r="AT191" s="147" t="s">
        <v>268</v>
      </c>
      <c r="AU191" s="147" t="s">
        <v>81</v>
      </c>
      <c r="AY191" s="13" t="s">
        <v>162</v>
      </c>
      <c r="BE191" s="148">
        <f>IF(N191="základná",J191,0)</f>
        <v>0</v>
      </c>
      <c r="BF191" s="148">
        <f>IF(N191="znížená",J191,0)</f>
        <v>0</v>
      </c>
      <c r="BG191" s="148">
        <f>IF(N191="zákl. prenesená",J191,0)</f>
        <v>0</v>
      </c>
      <c r="BH191" s="148">
        <f>IF(N191="zníž. prenesená",J191,0)</f>
        <v>0</v>
      </c>
      <c r="BI191" s="148">
        <f>IF(N191="nulová",J191,0)</f>
        <v>0</v>
      </c>
      <c r="BJ191" s="13" t="s">
        <v>81</v>
      </c>
      <c r="BK191" s="148">
        <f>ROUND(I191*H191,2)</f>
        <v>0</v>
      </c>
      <c r="BL191" s="13" t="s">
        <v>168</v>
      </c>
      <c r="BM191" s="147" t="s">
        <v>302</v>
      </c>
    </row>
    <row r="192" spans="2:65" s="11" customFormat="1" ht="22.7" customHeight="1" x14ac:dyDescent="0.2">
      <c r="B192" s="124"/>
      <c r="D192" s="125" t="s">
        <v>67</v>
      </c>
      <c r="E192" s="133" t="s">
        <v>297</v>
      </c>
      <c r="F192" s="133" t="s">
        <v>298</v>
      </c>
      <c r="J192" s="134"/>
      <c r="L192" s="124"/>
      <c r="M192" s="128"/>
      <c r="P192" s="129">
        <f>SUM(P193:P194)</f>
        <v>0</v>
      </c>
      <c r="R192" s="129">
        <f>SUM(R193:R194)</f>
        <v>0</v>
      </c>
      <c r="T192" s="130">
        <f>SUM(T193:T194)</f>
        <v>0</v>
      </c>
      <c r="AR192" s="125" t="s">
        <v>75</v>
      </c>
      <c r="AT192" s="131" t="s">
        <v>67</v>
      </c>
      <c r="AU192" s="131" t="s">
        <v>75</v>
      </c>
      <c r="AY192" s="125" t="s">
        <v>162</v>
      </c>
      <c r="BK192" s="132">
        <f>SUM(BK193:BK194)</f>
        <v>0</v>
      </c>
    </row>
    <row r="193" spans="2:65" s="1" customFormat="1" ht="33" customHeight="1" x14ac:dyDescent="0.2">
      <c r="B193" s="135"/>
      <c r="C193" s="136" t="s">
        <v>307</v>
      </c>
      <c r="D193" s="136" t="s">
        <v>164</v>
      </c>
      <c r="E193" s="137" t="s">
        <v>974</v>
      </c>
      <c r="F193" s="138" t="s">
        <v>975</v>
      </c>
      <c r="G193" s="139" t="s">
        <v>301</v>
      </c>
      <c r="H193" s="140">
        <v>266.69</v>
      </c>
      <c r="I193" s="141"/>
      <c r="J193" s="141"/>
      <c r="K193" s="142"/>
      <c r="L193" s="25"/>
      <c r="M193" s="143" t="s">
        <v>1</v>
      </c>
      <c r="N193" s="144" t="s">
        <v>34</v>
      </c>
      <c r="O193" s="145">
        <v>0</v>
      </c>
      <c r="P193" s="145">
        <f>O193*H193</f>
        <v>0</v>
      </c>
      <c r="Q193" s="145">
        <v>0</v>
      </c>
      <c r="R193" s="145">
        <f>Q193*H193</f>
        <v>0</v>
      </c>
      <c r="S193" s="145">
        <v>0</v>
      </c>
      <c r="T193" s="146">
        <f>S193*H193</f>
        <v>0</v>
      </c>
      <c r="AR193" s="147" t="s">
        <v>168</v>
      </c>
      <c r="AT193" s="147" t="s">
        <v>164</v>
      </c>
      <c r="AU193" s="147" t="s">
        <v>81</v>
      </c>
      <c r="AY193" s="13" t="s">
        <v>162</v>
      </c>
      <c r="BE193" s="148">
        <f>IF(N193="základná",J193,0)</f>
        <v>0</v>
      </c>
      <c r="BF193" s="148">
        <f>IF(N193="znížená",J193,0)</f>
        <v>0</v>
      </c>
      <c r="BG193" s="148">
        <f>IF(N193="zákl. prenesená",J193,0)</f>
        <v>0</v>
      </c>
      <c r="BH193" s="148">
        <f>IF(N193="zníž. prenesená",J193,0)</f>
        <v>0</v>
      </c>
      <c r="BI193" s="148">
        <f>IF(N193="nulová",J193,0)</f>
        <v>0</v>
      </c>
      <c r="BJ193" s="13" t="s">
        <v>81</v>
      </c>
      <c r="BK193" s="148">
        <f>ROUND(I193*H193,2)</f>
        <v>0</v>
      </c>
      <c r="BL193" s="13" t="s">
        <v>168</v>
      </c>
      <c r="BM193" s="147" t="s">
        <v>310</v>
      </c>
    </row>
    <row r="194" spans="2:65" s="1" customFormat="1" ht="24.2" customHeight="1" x14ac:dyDescent="0.2">
      <c r="B194" s="135"/>
      <c r="C194" s="136" t="s">
        <v>234</v>
      </c>
      <c r="D194" s="136" t="s">
        <v>164</v>
      </c>
      <c r="E194" s="137" t="s">
        <v>299</v>
      </c>
      <c r="F194" s="138" t="s">
        <v>300</v>
      </c>
      <c r="G194" s="139" t="s">
        <v>301</v>
      </c>
      <c r="H194" s="140">
        <v>413.96</v>
      </c>
      <c r="I194" s="141"/>
      <c r="J194" s="141"/>
      <c r="K194" s="142"/>
      <c r="L194" s="25"/>
      <c r="M194" s="143" t="s">
        <v>1</v>
      </c>
      <c r="N194" s="144" t="s">
        <v>34</v>
      </c>
      <c r="O194" s="145">
        <v>0</v>
      </c>
      <c r="P194" s="145">
        <f>O194*H194</f>
        <v>0</v>
      </c>
      <c r="Q194" s="145">
        <v>0</v>
      </c>
      <c r="R194" s="145">
        <f>Q194*H194</f>
        <v>0</v>
      </c>
      <c r="S194" s="145">
        <v>0</v>
      </c>
      <c r="T194" s="146">
        <f>S194*H194</f>
        <v>0</v>
      </c>
      <c r="AR194" s="147" t="s">
        <v>168</v>
      </c>
      <c r="AT194" s="147" t="s">
        <v>164</v>
      </c>
      <c r="AU194" s="147" t="s">
        <v>81</v>
      </c>
      <c r="AY194" s="13" t="s">
        <v>162</v>
      </c>
      <c r="BE194" s="148">
        <f>IF(N194="základná",J194,0)</f>
        <v>0</v>
      </c>
      <c r="BF194" s="148">
        <f>IF(N194="znížená",J194,0)</f>
        <v>0</v>
      </c>
      <c r="BG194" s="148">
        <f>IF(N194="zákl. prenesená",J194,0)</f>
        <v>0</v>
      </c>
      <c r="BH194" s="148">
        <f>IF(N194="zníž. prenesená",J194,0)</f>
        <v>0</v>
      </c>
      <c r="BI194" s="148">
        <f>IF(N194="nulová",J194,0)</f>
        <v>0</v>
      </c>
      <c r="BJ194" s="13" t="s">
        <v>81</v>
      </c>
      <c r="BK194" s="148">
        <f>ROUND(I194*H194,2)</f>
        <v>0</v>
      </c>
      <c r="BL194" s="13" t="s">
        <v>168</v>
      </c>
      <c r="BM194" s="147" t="s">
        <v>314</v>
      </c>
    </row>
    <row r="195" spans="2:65" s="11" customFormat="1" ht="26.1" customHeight="1" x14ac:dyDescent="0.2">
      <c r="B195" s="124"/>
      <c r="D195" s="125" t="s">
        <v>67</v>
      </c>
      <c r="E195" s="126" t="s">
        <v>303</v>
      </c>
      <c r="F195" s="126" t="s">
        <v>304</v>
      </c>
      <c r="J195" s="127"/>
      <c r="L195" s="124"/>
      <c r="M195" s="128"/>
      <c r="P195" s="129">
        <f>P196+P200+P207+P212+P235+P250+P263+P268</f>
        <v>0</v>
      </c>
      <c r="R195" s="129">
        <f>R196+R200+R207+R212+R235+R250+R263+R268</f>
        <v>0</v>
      </c>
      <c r="T195" s="130">
        <f>T196+T200+T207+T212+T235+T250+T263+T268</f>
        <v>0</v>
      </c>
      <c r="AR195" s="125" t="s">
        <v>81</v>
      </c>
      <c r="AT195" s="131" t="s">
        <v>67</v>
      </c>
      <c r="AU195" s="131" t="s">
        <v>68</v>
      </c>
      <c r="AY195" s="125" t="s">
        <v>162</v>
      </c>
      <c r="BK195" s="132">
        <f>BK196+BK200+BK207+BK212+BK235+BK250+BK263+BK268</f>
        <v>0</v>
      </c>
    </row>
    <row r="196" spans="2:65" s="11" customFormat="1" ht="22.7" customHeight="1" x14ac:dyDescent="0.2">
      <c r="B196" s="124"/>
      <c r="D196" s="125" t="s">
        <v>67</v>
      </c>
      <c r="E196" s="133" t="s">
        <v>305</v>
      </c>
      <c r="F196" s="133" t="s">
        <v>306</v>
      </c>
      <c r="J196" s="134"/>
      <c r="L196" s="124"/>
      <c r="M196" s="128"/>
      <c r="P196" s="129">
        <f>SUM(P197:P199)</f>
        <v>0</v>
      </c>
      <c r="R196" s="129">
        <f>SUM(R197:R199)</f>
        <v>0</v>
      </c>
      <c r="T196" s="130">
        <f>SUM(T197:T199)</f>
        <v>0</v>
      </c>
      <c r="AR196" s="125" t="s">
        <v>81</v>
      </c>
      <c r="AT196" s="131" t="s">
        <v>67</v>
      </c>
      <c r="AU196" s="131" t="s">
        <v>75</v>
      </c>
      <c r="AY196" s="125" t="s">
        <v>162</v>
      </c>
      <c r="BK196" s="132">
        <f>SUM(BK197:BK199)</f>
        <v>0</v>
      </c>
    </row>
    <row r="197" spans="2:65" s="1" customFormat="1" ht="24.2" customHeight="1" x14ac:dyDescent="0.2">
      <c r="B197" s="135"/>
      <c r="C197" s="136" t="s">
        <v>315</v>
      </c>
      <c r="D197" s="136" t="s">
        <v>164</v>
      </c>
      <c r="E197" s="137" t="s">
        <v>384</v>
      </c>
      <c r="F197" s="138" t="s">
        <v>976</v>
      </c>
      <c r="G197" s="139" t="s">
        <v>167</v>
      </c>
      <c r="H197" s="140">
        <v>257.25</v>
      </c>
      <c r="I197" s="141"/>
      <c r="J197" s="141"/>
      <c r="K197" s="142"/>
      <c r="L197" s="25"/>
      <c r="M197" s="143" t="s">
        <v>1</v>
      </c>
      <c r="N197" s="144" t="s">
        <v>34</v>
      </c>
      <c r="O197" s="145">
        <v>0</v>
      </c>
      <c r="P197" s="145">
        <f>O197*H197</f>
        <v>0</v>
      </c>
      <c r="Q197" s="145">
        <v>0</v>
      </c>
      <c r="R197" s="145">
        <f>Q197*H197</f>
        <v>0</v>
      </c>
      <c r="S197" s="145">
        <v>0</v>
      </c>
      <c r="T197" s="146">
        <f>S197*H197</f>
        <v>0</v>
      </c>
      <c r="AR197" s="147" t="s">
        <v>191</v>
      </c>
      <c r="AT197" s="147" t="s">
        <v>164</v>
      </c>
      <c r="AU197" s="147" t="s">
        <v>81</v>
      </c>
      <c r="AY197" s="13" t="s">
        <v>162</v>
      </c>
      <c r="BE197" s="148">
        <f>IF(N197="základná",J197,0)</f>
        <v>0</v>
      </c>
      <c r="BF197" s="148">
        <f>IF(N197="znížená",J197,0)</f>
        <v>0</v>
      </c>
      <c r="BG197" s="148">
        <f>IF(N197="zákl. prenesená",J197,0)</f>
        <v>0</v>
      </c>
      <c r="BH197" s="148">
        <f>IF(N197="zníž. prenesená",J197,0)</f>
        <v>0</v>
      </c>
      <c r="BI197" s="148">
        <f>IF(N197="nulová",J197,0)</f>
        <v>0</v>
      </c>
      <c r="BJ197" s="13" t="s">
        <v>81</v>
      </c>
      <c r="BK197" s="148">
        <f>ROUND(I197*H197,2)</f>
        <v>0</v>
      </c>
      <c r="BL197" s="13" t="s">
        <v>191</v>
      </c>
      <c r="BM197" s="147" t="s">
        <v>318</v>
      </c>
    </row>
    <row r="198" spans="2:65" s="1" customFormat="1" ht="24.2" customHeight="1" x14ac:dyDescent="0.2">
      <c r="B198" s="135"/>
      <c r="C198" s="149" t="s">
        <v>238</v>
      </c>
      <c r="D198" s="149" t="s">
        <v>268</v>
      </c>
      <c r="E198" s="150" t="s">
        <v>430</v>
      </c>
      <c r="F198" s="151" t="s">
        <v>977</v>
      </c>
      <c r="G198" s="152" t="s">
        <v>167</v>
      </c>
      <c r="H198" s="153">
        <v>295.83999999999997</v>
      </c>
      <c r="I198" s="154"/>
      <c r="J198" s="154"/>
      <c r="K198" s="155"/>
      <c r="L198" s="156"/>
      <c r="M198" s="157" t="s">
        <v>1</v>
      </c>
      <c r="N198" s="158" t="s">
        <v>34</v>
      </c>
      <c r="O198" s="145">
        <v>0</v>
      </c>
      <c r="P198" s="145">
        <f>O198*H198</f>
        <v>0</v>
      </c>
      <c r="Q198" s="145">
        <v>0</v>
      </c>
      <c r="R198" s="145">
        <f>Q198*H198</f>
        <v>0</v>
      </c>
      <c r="S198" s="145">
        <v>0</v>
      </c>
      <c r="T198" s="146">
        <f>S198*H198</f>
        <v>0</v>
      </c>
      <c r="AR198" s="147" t="s">
        <v>219</v>
      </c>
      <c r="AT198" s="147" t="s">
        <v>268</v>
      </c>
      <c r="AU198" s="147" t="s">
        <v>81</v>
      </c>
      <c r="AY198" s="13" t="s">
        <v>162</v>
      </c>
      <c r="BE198" s="148">
        <f>IF(N198="základná",J198,0)</f>
        <v>0</v>
      </c>
      <c r="BF198" s="148">
        <f>IF(N198="znížená",J198,0)</f>
        <v>0</v>
      </c>
      <c r="BG198" s="148">
        <f>IF(N198="zákl. prenesená",J198,0)</f>
        <v>0</v>
      </c>
      <c r="BH198" s="148">
        <f>IF(N198="zníž. prenesená",J198,0)</f>
        <v>0</v>
      </c>
      <c r="BI198" s="148">
        <f>IF(N198="nulová",J198,0)</f>
        <v>0</v>
      </c>
      <c r="BJ198" s="13" t="s">
        <v>81</v>
      </c>
      <c r="BK198" s="148">
        <f>ROUND(I198*H198,2)</f>
        <v>0</v>
      </c>
      <c r="BL198" s="13" t="s">
        <v>191</v>
      </c>
      <c r="BM198" s="147" t="s">
        <v>321</v>
      </c>
    </row>
    <row r="199" spans="2:65" s="1" customFormat="1" ht="24.2" customHeight="1" x14ac:dyDescent="0.2">
      <c r="B199" s="135"/>
      <c r="C199" s="136" t="s">
        <v>322</v>
      </c>
      <c r="D199" s="136" t="s">
        <v>164</v>
      </c>
      <c r="E199" s="137" t="s">
        <v>330</v>
      </c>
      <c r="F199" s="138" t="s">
        <v>331</v>
      </c>
      <c r="G199" s="139" t="s">
        <v>301</v>
      </c>
      <c r="H199" s="140">
        <v>0.09</v>
      </c>
      <c r="I199" s="141"/>
      <c r="J199" s="141"/>
      <c r="K199" s="142"/>
      <c r="L199" s="25"/>
      <c r="M199" s="143" t="s">
        <v>1</v>
      </c>
      <c r="N199" s="144" t="s">
        <v>34</v>
      </c>
      <c r="O199" s="145">
        <v>0</v>
      </c>
      <c r="P199" s="145">
        <f>O199*H199</f>
        <v>0</v>
      </c>
      <c r="Q199" s="145">
        <v>0</v>
      </c>
      <c r="R199" s="145">
        <f>Q199*H199</f>
        <v>0</v>
      </c>
      <c r="S199" s="145">
        <v>0</v>
      </c>
      <c r="T199" s="146">
        <f>S199*H199</f>
        <v>0</v>
      </c>
      <c r="AR199" s="147" t="s">
        <v>191</v>
      </c>
      <c r="AT199" s="147" t="s">
        <v>164</v>
      </c>
      <c r="AU199" s="147" t="s">
        <v>81</v>
      </c>
      <c r="AY199" s="13" t="s">
        <v>162</v>
      </c>
      <c r="BE199" s="148">
        <f>IF(N199="základná",J199,0)</f>
        <v>0</v>
      </c>
      <c r="BF199" s="148">
        <f>IF(N199="znížená",J199,0)</f>
        <v>0</v>
      </c>
      <c r="BG199" s="148">
        <f>IF(N199="zákl. prenesená",J199,0)</f>
        <v>0</v>
      </c>
      <c r="BH199" s="148">
        <f>IF(N199="zníž. prenesená",J199,0)</f>
        <v>0</v>
      </c>
      <c r="BI199" s="148">
        <f>IF(N199="nulová",J199,0)</f>
        <v>0</v>
      </c>
      <c r="BJ199" s="13" t="s">
        <v>81</v>
      </c>
      <c r="BK199" s="148">
        <f>ROUND(I199*H199,2)</f>
        <v>0</v>
      </c>
      <c r="BL199" s="13" t="s">
        <v>191</v>
      </c>
      <c r="BM199" s="147" t="s">
        <v>325</v>
      </c>
    </row>
    <row r="200" spans="2:65" s="11" customFormat="1" ht="22.7" customHeight="1" x14ac:dyDescent="0.2">
      <c r="B200" s="124"/>
      <c r="D200" s="125" t="s">
        <v>67</v>
      </c>
      <c r="E200" s="133" t="s">
        <v>333</v>
      </c>
      <c r="F200" s="133" t="s">
        <v>334</v>
      </c>
      <c r="J200" s="134"/>
      <c r="L200" s="124"/>
      <c r="M200" s="128"/>
      <c r="P200" s="129">
        <f>SUM(P201:P206)</f>
        <v>0</v>
      </c>
      <c r="R200" s="129">
        <f>SUM(R201:R206)</f>
        <v>0</v>
      </c>
      <c r="T200" s="130">
        <f>SUM(T201:T206)</f>
        <v>0</v>
      </c>
      <c r="AR200" s="125" t="s">
        <v>81</v>
      </c>
      <c r="AT200" s="131" t="s">
        <v>67</v>
      </c>
      <c r="AU200" s="131" t="s">
        <v>75</v>
      </c>
      <c r="AY200" s="125" t="s">
        <v>162</v>
      </c>
      <c r="BK200" s="132">
        <f>SUM(BK201:BK206)</f>
        <v>0</v>
      </c>
    </row>
    <row r="201" spans="2:65" s="1" customFormat="1" ht="24.2" customHeight="1" x14ac:dyDescent="0.2">
      <c r="B201" s="135"/>
      <c r="C201" s="136" t="s">
        <v>241</v>
      </c>
      <c r="D201" s="136" t="s">
        <v>164</v>
      </c>
      <c r="E201" s="137" t="s">
        <v>978</v>
      </c>
      <c r="F201" s="138" t="s">
        <v>979</v>
      </c>
      <c r="G201" s="139" t="s">
        <v>167</v>
      </c>
      <c r="H201" s="140">
        <v>1559.85</v>
      </c>
      <c r="I201" s="141"/>
      <c r="J201" s="141"/>
      <c r="K201" s="142"/>
      <c r="L201" s="25"/>
      <c r="M201" s="143" t="s">
        <v>1</v>
      </c>
      <c r="N201" s="144" t="s">
        <v>34</v>
      </c>
      <c r="O201" s="145">
        <v>0</v>
      </c>
      <c r="P201" s="145">
        <f t="shared" ref="P201:P206" si="18">O201*H201</f>
        <v>0</v>
      </c>
      <c r="Q201" s="145">
        <v>0</v>
      </c>
      <c r="R201" s="145">
        <f t="shared" ref="R201:R206" si="19">Q201*H201</f>
        <v>0</v>
      </c>
      <c r="S201" s="145">
        <v>0</v>
      </c>
      <c r="T201" s="146">
        <f t="shared" ref="T201:T206" si="20">S201*H201</f>
        <v>0</v>
      </c>
      <c r="AR201" s="147" t="s">
        <v>191</v>
      </c>
      <c r="AT201" s="147" t="s">
        <v>164</v>
      </c>
      <c r="AU201" s="147" t="s">
        <v>81</v>
      </c>
      <c r="AY201" s="13" t="s">
        <v>162</v>
      </c>
      <c r="BE201" s="148">
        <f t="shared" ref="BE201:BE206" si="21">IF(N201="základná",J201,0)</f>
        <v>0</v>
      </c>
      <c r="BF201" s="148">
        <f t="shared" ref="BF201:BF206" si="22">IF(N201="znížená",J201,0)</f>
        <v>0</v>
      </c>
      <c r="BG201" s="148">
        <f t="shared" ref="BG201:BG206" si="23">IF(N201="zákl. prenesená",J201,0)</f>
        <v>0</v>
      </c>
      <c r="BH201" s="148">
        <f t="shared" ref="BH201:BH206" si="24">IF(N201="zníž. prenesená",J201,0)</f>
        <v>0</v>
      </c>
      <c r="BI201" s="148">
        <f t="shared" ref="BI201:BI206" si="25">IF(N201="nulová",J201,0)</f>
        <v>0</v>
      </c>
      <c r="BJ201" s="13" t="s">
        <v>81</v>
      </c>
      <c r="BK201" s="148">
        <f t="shared" ref="BK201:BK206" si="26">ROUND(I201*H201,2)</f>
        <v>0</v>
      </c>
      <c r="BL201" s="13" t="s">
        <v>191</v>
      </c>
      <c r="BM201" s="147" t="s">
        <v>328</v>
      </c>
    </row>
    <row r="202" spans="2:65" s="1" customFormat="1" ht="24.2" customHeight="1" x14ac:dyDescent="0.2">
      <c r="B202" s="135"/>
      <c r="C202" s="149" t="s">
        <v>329</v>
      </c>
      <c r="D202" s="149" t="s">
        <v>268</v>
      </c>
      <c r="E202" s="150" t="s">
        <v>980</v>
      </c>
      <c r="F202" s="151" t="s">
        <v>981</v>
      </c>
      <c r="G202" s="152" t="s">
        <v>167</v>
      </c>
      <c r="H202" s="153">
        <v>847.47</v>
      </c>
      <c r="I202" s="154"/>
      <c r="J202" s="154"/>
      <c r="K202" s="155"/>
      <c r="L202" s="156"/>
      <c r="M202" s="157" t="s">
        <v>1</v>
      </c>
      <c r="N202" s="158" t="s">
        <v>34</v>
      </c>
      <c r="O202" s="145">
        <v>0</v>
      </c>
      <c r="P202" s="145">
        <f t="shared" si="18"/>
        <v>0</v>
      </c>
      <c r="Q202" s="145">
        <v>0</v>
      </c>
      <c r="R202" s="145">
        <f t="shared" si="19"/>
        <v>0</v>
      </c>
      <c r="S202" s="145">
        <v>0</v>
      </c>
      <c r="T202" s="146">
        <f t="shared" si="20"/>
        <v>0</v>
      </c>
      <c r="AR202" s="147" t="s">
        <v>219</v>
      </c>
      <c r="AT202" s="147" t="s">
        <v>268</v>
      </c>
      <c r="AU202" s="147" t="s">
        <v>81</v>
      </c>
      <c r="AY202" s="13" t="s">
        <v>162</v>
      </c>
      <c r="BE202" s="148">
        <f t="shared" si="21"/>
        <v>0</v>
      </c>
      <c r="BF202" s="148">
        <f t="shared" si="22"/>
        <v>0</v>
      </c>
      <c r="BG202" s="148">
        <f t="shared" si="23"/>
        <v>0</v>
      </c>
      <c r="BH202" s="148">
        <f t="shared" si="24"/>
        <v>0</v>
      </c>
      <c r="BI202" s="148">
        <f t="shared" si="25"/>
        <v>0</v>
      </c>
      <c r="BJ202" s="13" t="s">
        <v>81</v>
      </c>
      <c r="BK202" s="148">
        <f t="shared" si="26"/>
        <v>0</v>
      </c>
      <c r="BL202" s="13" t="s">
        <v>191</v>
      </c>
      <c r="BM202" s="147" t="s">
        <v>332</v>
      </c>
    </row>
    <row r="203" spans="2:65" s="1" customFormat="1" ht="24.2" customHeight="1" x14ac:dyDescent="0.2">
      <c r="B203" s="135"/>
      <c r="C203" s="136" t="s">
        <v>245</v>
      </c>
      <c r="D203" s="136" t="s">
        <v>164</v>
      </c>
      <c r="E203" s="137" t="s">
        <v>982</v>
      </c>
      <c r="F203" s="138" t="s">
        <v>983</v>
      </c>
      <c r="G203" s="139" t="s">
        <v>167</v>
      </c>
      <c r="H203" s="140">
        <v>54.33</v>
      </c>
      <c r="I203" s="141"/>
      <c r="J203" s="141"/>
      <c r="K203" s="142"/>
      <c r="L203" s="25"/>
      <c r="M203" s="143" t="s">
        <v>1</v>
      </c>
      <c r="N203" s="144" t="s">
        <v>34</v>
      </c>
      <c r="O203" s="145">
        <v>0</v>
      </c>
      <c r="P203" s="145">
        <f t="shared" si="18"/>
        <v>0</v>
      </c>
      <c r="Q203" s="145">
        <v>0</v>
      </c>
      <c r="R203" s="145">
        <f t="shared" si="19"/>
        <v>0</v>
      </c>
      <c r="S203" s="145">
        <v>0</v>
      </c>
      <c r="T203" s="146">
        <f t="shared" si="20"/>
        <v>0</v>
      </c>
      <c r="AR203" s="147" t="s">
        <v>191</v>
      </c>
      <c r="AT203" s="147" t="s">
        <v>164</v>
      </c>
      <c r="AU203" s="147" t="s">
        <v>81</v>
      </c>
      <c r="AY203" s="13" t="s">
        <v>162</v>
      </c>
      <c r="BE203" s="148">
        <f t="shared" si="21"/>
        <v>0</v>
      </c>
      <c r="BF203" s="148">
        <f t="shared" si="22"/>
        <v>0</v>
      </c>
      <c r="BG203" s="148">
        <f t="shared" si="23"/>
        <v>0</v>
      </c>
      <c r="BH203" s="148">
        <f t="shared" si="24"/>
        <v>0</v>
      </c>
      <c r="BI203" s="148">
        <f t="shared" si="25"/>
        <v>0</v>
      </c>
      <c r="BJ203" s="13" t="s">
        <v>81</v>
      </c>
      <c r="BK203" s="148">
        <f t="shared" si="26"/>
        <v>0</v>
      </c>
      <c r="BL203" s="13" t="s">
        <v>191</v>
      </c>
      <c r="BM203" s="147" t="s">
        <v>337</v>
      </c>
    </row>
    <row r="204" spans="2:65" s="1" customFormat="1" ht="21.75" customHeight="1" x14ac:dyDescent="0.2">
      <c r="B204" s="135"/>
      <c r="C204" s="149" t="s">
        <v>338</v>
      </c>
      <c r="D204" s="149" t="s">
        <v>268</v>
      </c>
      <c r="E204" s="150" t="s">
        <v>984</v>
      </c>
      <c r="F204" s="151" t="s">
        <v>985</v>
      </c>
      <c r="G204" s="152" t="s">
        <v>167</v>
      </c>
      <c r="H204" s="153">
        <v>36.22</v>
      </c>
      <c r="I204" s="154"/>
      <c r="J204" s="154"/>
      <c r="K204" s="155"/>
      <c r="L204" s="156"/>
      <c r="M204" s="157" t="s">
        <v>1</v>
      </c>
      <c r="N204" s="158" t="s">
        <v>34</v>
      </c>
      <c r="O204" s="145">
        <v>0</v>
      </c>
      <c r="P204" s="145">
        <f t="shared" si="18"/>
        <v>0</v>
      </c>
      <c r="Q204" s="145">
        <v>0</v>
      </c>
      <c r="R204" s="145">
        <f t="shared" si="19"/>
        <v>0</v>
      </c>
      <c r="S204" s="145">
        <v>0</v>
      </c>
      <c r="T204" s="146">
        <f t="shared" si="20"/>
        <v>0</v>
      </c>
      <c r="AR204" s="147" t="s">
        <v>219</v>
      </c>
      <c r="AT204" s="147" t="s">
        <v>268</v>
      </c>
      <c r="AU204" s="147" t="s">
        <v>81</v>
      </c>
      <c r="AY204" s="13" t="s">
        <v>162</v>
      </c>
      <c r="BE204" s="148">
        <f t="shared" si="21"/>
        <v>0</v>
      </c>
      <c r="BF204" s="148">
        <f t="shared" si="22"/>
        <v>0</v>
      </c>
      <c r="BG204" s="148">
        <f t="shared" si="23"/>
        <v>0</v>
      </c>
      <c r="BH204" s="148">
        <f t="shared" si="24"/>
        <v>0</v>
      </c>
      <c r="BI204" s="148">
        <f t="shared" si="25"/>
        <v>0</v>
      </c>
      <c r="BJ204" s="13" t="s">
        <v>81</v>
      </c>
      <c r="BK204" s="148">
        <f t="shared" si="26"/>
        <v>0</v>
      </c>
      <c r="BL204" s="13" t="s">
        <v>191</v>
      </c>
      <c r="BM204" s="147" t="s">
        <v>342</v>
      </c>
    </row>
    <row r="205" spans="2:65" s="1" customFormat="1" ht="24.2" customHeight="1" x14ac:dyDescent="0.2">
      <c r="B205" s="135"/>
      <c r="C205" s="149" t="s">
        <v>248</v>
      </c>
      <c r="D205" s="149" t="s">
        <v>268</v>
      </c>
      <c r="E205" s="150" t="s">
        <v>986</v>
      </c>
      <c r="F205" s="151" t="s">
        <v>987</v>
      </c>
      <c r="G205" s="152" t="s">
        <v>167</v>
      </c>
      <c r="H205" s="153">
        <v>18.47</v>
      </c>
      <c r="I205" s="154"/>
      <c r="J205" s="154"/>
      <c r="K205" s="155"/>
      <c r="L205" s="156"/>
      <c r="M205" s="157" t="s">
        <v>1</v>
      </c>
      <c r="N205" s="158" t="s">
        <v>34</v>
      </c>
      <c r="O205" s="145">
        <v>0</v>
      </c>
      <c r="P205" s="145">
        <f t="shared" si="18"/>
        <v>0</v>
      </c>
      <c r="Q205" s="145">
        <v>0</v>
      </c>
      <c r="R205" s="145">
        <f t="shared" si="19"/>
        <v>0</v>
      </c>
      <c r="S205" s="145">
        <v>0</v>
      </c>
      <c r="T205" s="146">
        <f t="shared" si="20"/>
        <v>0</v>
      </c>
      <c r="AR205" s="147" t="s">
        <v>219</v>
      </c>
      <c r="AT205" s="147" t="s">
        <v>268</v>
      </c>
      <c r="AU205" s="147" t="s">
        <v>81</v>
      </c>
      <c r="AY205" s="13" t="s">
        <v>162</v>
      </c>
      <c r="BE205" s="148">
        <f t="shared" si="21"/>
        <v>0</v>
      </c>
      <c r="BF205" s="148">
        <f t="shared" si="22"/>
        <v>0</v>
      </c>
      <c r="BG205" s="148">
        <f t="shared" si="23"/>
        <v>0</v>
      </c>
      <c r="BH205" s="148">
        <f t="shared" si="24"/>
        <v>0</v>
      </c>
      <c r="BI205" s="148">
        <f t="shared" si="25"/>
        <v>0</v>
      </c>
      <c r="BJ205" s="13" t="s">
        <v>81</v>
      </c>
      <c r="BK205" s="148">
        <f t="shared" si="26"/>
        <v>0</v>
      </c>
      <c r="BL205" s="13" t="s">
        <v>191</v>
      </c>
      <c r="BM205" s="147" t="s">
        <v>345</v>
      </c>
    </row>
    <row r="206" spans="2:65" s="1" customFormat="1" ht="24.2" customHeight="1" x14ac:dyDescent="0.2">
      <c r="B206" s="135"/>
      <c r="C206" s="136" t="s">
        <v>348</v>
      </c>
      <c r="D206" s="136" t="s">
        <v>164</v>
      </c>
      <c r="E206" s="137" t="s">
        <v>343</v>
      </c>
      <c r="F206" s="138" t="s">
        <v>344</v>
      </c>
      <c r="G206" s="139" t="s">
        <v>301</v>
      </c>
      <c r="H206" s="140">
        <v>12.56</v>
      </c>
      <c r="I206" s="141"/>
      <c r="J206" s="141"/>
      <c r="K206" s="142"/>
      <c r="L206" s="25"/>
      <c r="M206" s="143" t="s">
        <v>1</v>
      </c>
      <c r="N206" s="144" t="s">
        <v>34</v>
      </c>
      <c r="O206" s="145">
        <v>0</v>
      </c>
      <c r="P206" s="145">
        <f t="shared" si="18"/>
        <v>0</v>
      </c>
      <c r="Q206" s="145">
        <v>0</v>
      </c>
      <c r="R206" s="145">
        <f t="shared" si="19"/>
        <v>0</v>
      </c>
      <c r="S206" s="145">
        <v>0</v>
      </c>
      <c r="T206" s="146">
        <f t="shared" si="20"/>
        <v>0</v>
      </c>
      <c r="AR206" s="147" t="s">
        <v>191</v>
      </c>
      <c r="AT206" s="147" t="s">
        <v>164</v>
      </c>
      <c r="AU206" s="147" t="s">
        <v>81</v>
      </c>
      <c r="AY206" s="13" t="s">
        <v>162</v>
      </c>
      <c r="BE206" s="148">
        <f t="shared" si="21"/>
        <v>0</v>
      </c>
      <c r="BF206" s="148">
        <f t="shared" si="22"/>
        <v>0</v>
      </c>
      <c r="BG206" s="148">
        <f t="shared" si="23"/>
        <v>0</v>
      </c>
      <c r="BH206" s="148">
        <f t="shared" si="24"/>
        <v>0</v>
      </c>
      <c r="BI206" s="148">
        <f t="shared" si="25"/>
        <v>0</v>
      </c>
      <c r="BJ206" s="13" t="s">
        <v>81</v>
      </c>
      <c r="BK206" s="148">
        <f t="shared" si="26"/>
        <v>0</v>
      </c>
      <c r="BL206" s="13" t="s">
        <v>191</v>
      </c>
      <c r="BM206" s="147" t="s">
        <v>351</v>
      </c>
    </row>
    <row r="207" spans="2:65" s="11" customFormat="1" ht="22.7" customHeight="1" x14ac:dyDescent="0.2">
      <c r="B207" s="124"/>
      <c r="D207" s="125" t="s">
        <v>67</v>
      </c>
      <c r="E207" s="133" t="s">
        <v>988</v>
      </c>
      <c r="F207" s="133" t="s">
        <v>989</v>
      </c>
      <c r="J207" s="134"/>
      <c r="L207" s="124"/>
      <c r="M207" s="128"/>
      <c r="P207" s="129">
        <f>SUM(P208:P211)</f>
        <v>0</v>
      </c>
      <c r="R207" s="129">
        <f>SUM(R208:R211)</f>
        <v>0</v>
      </c>
      <c r="T207" s="130">
        <f>SUM(T208:T211)</f>
        <v>0</v>
      </c>
      <c r="AR207" s="125" t="s">
        <v>81</v>
      </c>
      <c r="AT207" s="131" t="s">
        <v>67</v>
      </c>
      <c r="AU207" s="131" t="s">
        <v>75</v>
      </c>
      <c r="AY207" s="125" t="s">
        <v>162</v>
      </c>
      <c r="BK207" s="132">
        <f>SUM(BK208:BK211)</f>
        <v>0</v>
      </c>
    </row>
    <row r="208" spans="2:65" s="1" customFormat="1" ht="37.700000000000003" customHeight="1" x14ac:dyDescent="0.2">
      <c r="B208" s="135"/>
      <c r="C208" s="136" t="s">
        <v>252</v>
      </c>
      <c r="D208" s="136" t="s">
        <v>164</v>
      </c>
      <c r="E208" s="137" t="s">
        <v>990</v>
      </c>
      <c r="F208" s="138" t="s">
        <v>991</v>
      </c>
      <c r="G208" s="139" t="s">
        <v>266</v>
      </c>
      <c r="H208" s="140">
        <v>5</v>
      </c>
      <c r="I208" s="141"/>
      <c r="J208" s="141"/>
      <c r="K208" s="142"/>
      <c r="L208" s="25"/>
      <c r="M208" s="143" t="s">
        <v>1</v>
      </c>
      <c r="N208" s="144" t="s">
        <v>34</v>
      </c>
      <c r="O208" s="145">
        <v>0</v>
      </c>
      <c r="P208" s="145">
        <f>O208*H208</f>
        <v>0</v>
      </c>
      <c r="Q208" s="145">
        <v>0</v>
      </c>
      <c r="R208" s="145">
        <f>Q208*H208</f>
        <v>0</v>
      </c>
      <c r="S208" s="145">
        <v>0</v>
      </c>
      <c r="T208" s="146">
        <f>S208*H208</f>
        <v>0</v>
      </c>
      <c r="AR208" s="147" t="s">
        <v>191</v>
      </c>
      <c r="AT208" s="147" t="s">
        <v>164</v>
      </c>
      <c r="AU208" s="147" t="s">
        <v>81</v>
      </c>
      <c r="AY208" s="13" t="s">
        <v>162</v>
      </c>
      <c r="BE208" s="148">
        <f>IF(N208="základná",J208,0)</f>
        <v>0</v>
      </c>
      <c r="BF208" s="148">
        <f>IF(N208="znížená",J208,0)</f>
        <v>0</v>
      </c>
      <c r="BG208" s="148">
        <f>IF(N208="zákl. prenesená",J208,0)</f>
        <v>0</v>
      </c>
      <c r="BH208" s="148">
        <f>IF(N208="zníž. prenesená",J208,0)</f>
        <v>0</v>
      </c>
      <c r="BI208" s="148">
        <f>IF(N208="nulová",J208,0)</f>
        <v>0</v>
      </c>
      <c r="BJ208" s="13" t="s">
        <v>81</v>
      </c>
      <c r="BK208" s="148">
        <f>ROUND(I208*H208,2)</f>
        <v>0</v>
      </c>
      <c r="BL208" s="13" t="s">
        <v>191</v>
      </c>
      <c r="BM208" s="147" t="s">
        <v>354</v>
      </c>
    </row>
    <row r="209" spans="2:65" s="1" customFormat="1" ht="16.5" customHeight="1" x14ac:dyDescent="0.2">
      <c r="B209" s="135"/>
      <c r="C209" s="149" t="s">
        <v>355</v>
      </c>
      <c r="D209" s="149" t="s">
        <v>268</v>
      </c>
      <c r="E209" s="150" t="s">
        <v>992</v>
      </c>
      <c r="F209" s="151" t="s">
        <v>993</v>
      </c>
      <c r="G209" s="152" t="s">
        <v>266</v>
      </c>
      <c r="H209" s="153">
        <v>5</v>
      </c>
      <c r="I209" s="154"/>
      <c r="J209" s="154"/>
      <c r="K209" s="155"/>
      <c r="L209" s="156"/>
      <c r="M209" s="157" t="s">
        <v>1</v>
      </c>
      <c r="N209" s="158" t="s">
        <v>34</v>
      </c>
      <c r="O209" s="145">
        <v>0</v>
      </c>
      <c r="P209" s="145">
        <f>O209*H209</f>
        <v>0</v>
      </c>
      <c r="Q209" s="145">
        <v>0</v>
      </c>
      <c r="R209" s="145">
        <f>Q209*H209</f>
        <v>0</v>
      </c>
      <c r="S209" s="145">
        <v>0</v>
      </c>
      <c r="T209" s="146">
        <f>S209*H209</f>
        <v>0</v>
      </c>
      <c r="AR209" s="147" t="s">
        <v>219</v>
      </c>
      <c r="AT209" s="147" t="s">
        <v>268</v>
      </c>
      <c r="AU209" s="147" t="s">
        <v>81</v>
      </c>
      <c r="AY209" s="13" t="s">
        <v>162</v>
      </c>
      <c r="BE209" s="148">
        <f>IF(N209="základná",J209,0)</f>
        <v>0</v>
      </c>
      <c r="BF209" s="148">
        <f>IF(N209="znížená",J209,0)</f>
        <v>0</v>
      </c>
      <c r="BG209" s="148">
        <f>IF(N209="zákl. prenesená",J209,0)</f>
        <v>0</v>
      </c>
      <c r="BH209" s="148">
        <f>IF(N209="zníž. prenesená",J209,0)</f>
        <v>0</v>
      </c>
      <c r="BI209" s="148">
        <f>IF(N209="nulová",J209,0)</f>
        <v>0</v>
      </c>
      <c r="BJ209" s="13" t="s">
        <v>81</v>
      </c>
      <c r="BK209" s="148">
        <f>ROUND(I209*H209,2)</f>
        <v>0</v>
      </c>
      <c r="BL209" s="13" t="s">
        <v>191</v>
      </c>
      <c r="BM209" s="147" t="s">
        <v>358</v>
      </c>
    </row>
    <row r="210" spans="2:65" s="1" customFormat="1" ht="16.5" customHeight="1" x14ac:dyDescent="0.2">
      <c r="B210" s="135"/>
      <c r="C210" s="149" t="s">
        <v>255</v>
      </c>
      <c r="D210" s="149" t="s">
        <v>268</v>
      </c>
      <c r="E210" s="150" t="s">
        <v>994</v>
      </c>
      <c r="F210" s="151" t="s">
        <v>995</v>
      </c>
      <c r="G210" s="152" t="s">
        <v>266</v>
      </c>
      <c r="H210" s="153">
        <v>5</v>
      </c>
      <c r="I210" s="154"/>
      <c r="J210" s="154"/>
      <c r="K210" s="155"/>
      <c r="L210" s="156"/>
      <c r="M210" s="157" t="s">
        <v>1</v>
      </c>
      <c r="N210" s="158" t="s">
        <v>34</v>
      </c>
      <c r="O210" s="145">
        <v>0</v>
      </c>
      <c r="P210" s="145">
        <f>O210*H210</f>
        <v>0</v>
      </c>
      <c r="Q210" s="145">
        <v>0</v>
      </c>
      <c r="R210" s="145">
        <f>Q210*H210</f>
        <v>0</v>
      </c>
      <c r="S210" s="145">
        <v>0</v>
      </c>
      <c r="T210" s="146">
        <f>S210*H210</f>
        <v>0</v>
      </c>
      <c r="AR210" s="147" t="s">
        <v>219</v>
      </c>
      <c r="AT210" s="147" t="s">
        <v>268</v>
      </c>
      <c r="AU210" s="147" t="s">
        <v>81</v>
      </c>
      <c r="AY210" s="13" t="s">
        <v>162</v>
      </c>
      <c r="BE210" s="148">
        <f>IF(N210="základná",J210,0)</f>
        <v>0</v>
      </c>
      <c r="BF210" s="148">
        <f>IF(N210="znížená",J210,0)</f>
        <v>0</v>
      </c>
      <c r="BG210" s="148">
        <f>IF(N210="zákl. prenesená",J210,0)</f>
        <v>0</v>
      </c>
      <c r="BH210" s="148">
        <f>IF(N210="zníž. prenesená",J210,0)</f>
        <v>0</v>
      </c>
      <c r="BI210" s="148">
        <f>IF(N210="nulová",J210,0)</f>
        <v>0</v>
      </c>
      <c r="BJ210" s="13" t="s">
        <v>81</v>
      </c>
      <c r="BK210" s="148">
        <f>ROUND(I210*H210,2)</f>
        <v>0</v>
      </c>
      <c r="BL210" s="13" t="s">
        <v>191</v>
      </c>
      <c r="BM210" s="147" t="s">
        <v>561</v>
      </c>
    </row>
    <row r="211" spans="2:65" s="1" customFormat="1" ht="24.2" customHeight="1" x14ac:dyDescent="0.2">
      <c r="B211" s="135"/>
      <c r="C211" s="136" t="s">
        <v>562</v>
      </c>
      <c r="D211" s="136" t="s">
        <v>164</v>
      </c>
      <c r="E211" s="137" t="s">
        <v>996</v>
      </c>
      <c r="F211" s="138" t="s">
        <v>997</v>
      </c>
      <c r="G211" s="139" t="s">
        <v>301</v>
      </c>
      <c r="H211" s="140">
        <v>0.01</v>
      </c>
      <c r="I211" s="141"/>
      <c r="J211" s="141"/>
      <c r="K211" s="142"/>
      <c r="L211" s="25"/>
      <c r="M211" s="143" t="s">
        <v>1</v>
      </c>
      <c r="N211" s="144" t="s">
        <v>34</v>
      </c>
      <c r="O211" s="145">
        <v>0</v>
      </c>
      <c r="P211" s="145">
        <f>O211*H211</f>
        <v>0</v>
      </c>
      <c r="Q211" s="145">
        <v>0</v>
      </c>
      <c r="R211" s="145">
        <f>Q211*H211</f>
        <v>0</v>
      </c>
      <c r="S211" s="145">
        <v>0</v>
      </c>
      <c r="T211" s="146">
        <f>S211*H211</f>
        <v>0</v>
      </c>
      <c r="AR211" s="147" t="s">
        <v>191</v>
      </c>
      <c r="AT211" s="147" t="s">
        <v>164</v>
      </c>
      <c r="AU211" s="147" t="s">
        <v>81</v>
      </c>
      <c r="AY211" s="13" t="s">
        <v>162</v>
      </c>
      <c r="BE211" s="148">
        <f>IF(N211="základná",J211,0)</f>
        <v>0</v>
      </c>
      <c r="BF211" s="148">
        <f>IF(N211="znížená",J211,0)</f>
        <v>0</v>
      </c>
      <c r="BG211" s="148">
        <f>IF(N211="zákl. prenesená",J211,0)</f>
        <v>0</v>
      </c>
      <c r="BH211" s="148">
        <f>IF(N211="zníž. prenesená",J211,0)</f>
        <v>0</v>
      </c>
      <c r="BI211" s="148">
        <f>IF(N211="nulová",J211,0)</f>
        <v>0</v>
      </c>
      <c r="BJ211" s="13" t="s">
        <v>81</v>
      </c>
      <c r="BK211" s="148">
        <f>ROUND(I211*H211,2)</f>
        <v>0</v>
      </c>
      <c r="BL211" s="13" t="s">
        <v>191</v>
      </c>
      <c r="BM211" s="147" t="s">
        <v>565</v>
      </c>
    </row>
    <row r="212" spans="2:65" s="11" customFormat="1" ht="22.7" customHeight="1" x14ac:dyDescent="0.2">
      <c r="B212" s="124"/>
      <c r="D212" s="125" t="s">
        <v>67</v>
      </c>
      <c r="E212" s="133" t="s">
        <v>507</v>
      </c>
      <c r="F212" s="133" t="s">
        <v>508</v>
      </c>
      <c r="J212" s="134"/>
      <c r="L212" s="124"/>
      <c r="M212" s="128"/>
      <c r="P212" s="129">
        <f>SUM(P213:P234)</f>
        <v>0</v>
      </c>
      <c r="R212" s="129">
        <f>SUM(R213:R234)</f>
        <v>0</v>
      </c>
      <c r="T212" s="130">
        <f>SUM(T213:T234)</f>
        <v>0</v>
      </c>
      <c r="AR212" s="125" t="s">
        <v>81</v>
      </c>
      <c r="AT212" s="131" t="s">
        <v>67</v>
      </c>
      <c r="AU212" s="131" t="s">
        <v>75</v>
      </c>
      <c r="AY212" s="125" t="s">
        <v>162</v>
      </c>
      <c r="BK212" s="132">
        <f>SUM(BK213:BK234)</f>
        <v>0</v>
      </c>
    </row>
    <row r="213" spans="2:65" s="1" customFormat="1" ht="21.75" customHeight="1" x14ac:dyDescent="0.2">
      <c r="B213" s="135"/>
      <c r="C213" s="136" t="s">
        <v>259</v>
      </c>
      <c r="D213" s="136" t="s">
        <v>164</v>
      </c>
      <c r="E213" s="137" t="s">
        <v>998</v>
      </c>
      <c r="F213" s="138" t="s">
        <v>999</v>
      </c>
      <c r="G213" s="139" t="s">
        <v>167</v>
      </c>
      <c r="H213" s="140">
        <v>7.97</v>
      </c>
      <c r="I213" s="141"/>
      <c r="J213" s="141"/>
      <c r="K213" s="142"/>
      <c r="L213" s="25"/>
      <c r="M213" s="143" t="s">
        <v>1</v>
      </c>
      <c r="N213" s="144" t="s">
        <v>34</v>
      </c>
      <c r="O213" s="145">
        <v>0</v>
      </c>
      <c r="P213" s="145">
        <f t="shared" ref="P213:P234" si="27">O213*H213</f>
        <v>0</v>
      </c>
      <c r="Q213" s="145">
        <v>0</v>
      </c>
      <c r="R213" s="145">
        <f t="shared" ref="R213:R234" si="28">Q213*H213</f>
        <v>0</v>
      </c>
      <c r="S213" s="145">
        <v>0</v>
      </c>
      <c r="T213" s="146">
        <f t="shared" ref="T213:T234" si="29">S213*H213</f>
        <v>0</v>
      </c>
      <c r="AR213" s="147" t="s">
        <v>191</v>
      </c>
      <c r="AT213" s="147" t="s">
        <v>164</v>
      </c>
      <c r="AU213" s="147" t="s">
        <v>81</v>
      </c>
      <c r="AY213" s="13" t="s">
        <v>162</v>
      </c>
      <c r="BE213" s="148">
        <f t="shared" ref="BE213:BE234" si="30">IF(N213="základná",J213,0)</f>
        <v>0</v>
      </c>
      <c r="BF213" s="148">
        <f t="shared" ref="BF213:BF234" si="31">IF(N213="znížená",J213,0)</f>
        <v>0</v>
      </c>
      <c r="BG213" s="148">
        <f t="shared" ref="BG213:BG234" si="32">IF(N213="zákl. prenesená",J213,0)</f>
        <v>0</v>
      </c>
      <c r="BH213" s="148">
        <f t="shared" ref="BH213:BH234" si="33">IF(N213="zníž. prenesená",J213,0)</f>
        <v>0</v>
      </c>
      <c r="BI213" s="148">
        <f t="shared" ref="BI213:BI234" si="34">IF(N213="nulová",J213,0)</f>
        <v>0</v>
      </c>
      <c r="BJ213" s="13" t="s">
        <v>81</v>
      </c>
      <c r="BK213" s="148">
        <f t="shared" ref="BK213:BK234" si="35">ROUND(I213*H213,2)</f>
        <v>0</v>
      </c>
      <c r="BL213" s="13" t="s">
        <v>191</v>
      </c>
      <c r="BM213" s="147" t="s">
        <v>568</v>
      </c>
    </row>
    <row r="214" spans="2:65" s="1" customFormat="1" ht="24.2" customHeight="1" x14ac:dyDescent="0.2">
      <c r="B214" s="135"/>
      <c r="C214" s="136" t="s">
        <v>569</v>
      </c>
      <c r="D214" s="136" t="s">
        <v>164</v>
      </c>
      <c r="E214" s="137" t="s">
        <v>1000</v>
      </c>
      <c r="F214" s="138" t="s">
        <v>1001</v>
      </c>
      <c r="G214" s="139" t="s">
        <v>218</v>
      </c>
      <c r="H214" s="140">
        <v>45</v>
      </c>
      <c r="I214" s="141"/>
      <c r="J214" s="141"/>
      <c r="K214" s="142"/>
      <c r="L214" s="25"/>
      <c r="M214" s="143" t="s">
        <v>1</v>
      </c>
      <c r="N214" s="144" t="s">
        <v>34</v>
      </c>
      <c r="O214" s="145">
        <v>0</v>
      </c>
      <c r="P214" s="145">
        <f t="shared" si="27"/>
        <v>0</v>
      </c>
      <c r="Q214" s="145">
        <v>0</v>
      </c>
      <c r="R214" s="145">
        <f t="shared" si="28"/>
        <v>0</v>
      </c>
      <c r="S214" s="145">
        <v>0</v>
      </c>
      <c r="T214" s="146">
        <f t="shared" si="29"/>
        <v>0</v>
      </c>
      <c r="AR214" s="147" t="s">
        <v>191</v>
      </c>
      <c r="AT214" s="147" t="s">
        <v>164</v>
      </c>
      <c r="AU214" s="147" t="s">
        <v>81</v>
      </c>
      <c r="AY214" s="13" t="s">
        <v>162</v>
      </c>
      <c r="BE214" s="148">
        <f t="shared" si="30"/>
        <v>0</v>
      </c>
      <c r="BF214" s="148">
        <f t="shared" si="31"/>
        <v>0</v>
      </c>
      <c r="BG214" s="148">
        <f t="shared" si="32"/>
        <v>0</v>
      </c>
      <c r="BH214" s="148">
        <f t="shared" si="33"/>
        <v>0</v>
      </c>
      <c r="BI214" s="148">
        <f t="shared" si="34"/>
        <v>0</v>
      </c>
      <c r="BJ214" s="13" t="s">
        <v>81</v>
      </c>
      <c r="BK214" s="148">
        <f t="shared" si="35"/>
        <v>0</v>
      </c>
      <c r="BL214" s="13" t="s">
        <v>191</v>
      </c>
      <c r="BM214" s="147" t="s">
        <v>572</v>
      </c>
    </row>
    <row r="215" spans="2:65" s="1" customFormat="1" ht="21.75" customHeight="1" x14ac:dyDescent="0.2">
      <c r="B215" s="135"/>
      <c r="C215" s="136" t="s">
        <v>262</v>
      </c>
      <c r="D215" s="136" t="s">
        <v>164</v>
      </c>
      <c r="E215" s="137" t="s">
        <v>1002</v>
      </c>
      <c r="F215" s="138" t="s">
        <v>1003</v>
      </c>
      <c r="G215" s="139" t="s">
        <v>218</v>
      </c>
      <c r="H215" s="140">
        <v>5.45</v>
      </c>
      <c r="I215" s="141"/>
      <c r="J215" s="141"/>
      <c r="K215" s="142"/>
      <c r="L215" s="25"/>
      <c r="M215" s="143" t="s">
        <v>1</v>
      </c>
      <c r="N215" s="144" t="s">
        <v>34</v>
      </c>
      <c r="O215" s="145">
        <v>0</v>
      </c>
      <c r="P215" s="145">
        <f t="shared" si="27"/>
        <v>0</v>
      </c>
      <c r="Q215" s="145">
        <v>0</v>
      </c>
      <c r="R215" s="145">
        <f t="shared" si="28"/>
        <v>0</v>
      </c>
      <c r="S215" s="145">
        <v>0</v>
      </c>
      <c r="T215" s="146">
        <f t="shared" si="29"/>
        <v>0</v>
      </c>
      <c r="AR215" s="147" t="s">
        <v>191</v>
      </c>
      <c r="AT215" s="147" t="s">
        <v>164</v>
      </c>
      <c r="AU215" s="147" t="s">
        <v>81</v>
      </c>
      <c r="AY215" s="13" t="s">
        <v>162</v>
      </c>
      <c r="BE215" s="148">
        <f t="shared" si="30"/>
        <v>0</v>
      </c>
      <c r="BF215" s="148">
        <f t="shared" si="31"/>
        <v>0</v>
      </c>
      <c r="BG215" s="148">
        <f t="shared" si="32"/>
        <v>0</v>
      </c>
      <c r="BH215" s="148">
        <f t="shared" si="33"/>
        <v>0</v>
      </c>
      <c r="BI215" s="148">
        <f t="shared" si="34"/>
        <v>0</v>
      </c>
      <c r="BJ215" s="13" t="s">
        <v>81</v>
      </c>
      <c r="BK215" s="148">
        <f t="shared" si="35"/>
        <v>0</v>
      </c>
      <c r="BL215" s="13" t="s">
        <v>191</v>
      </c>
      <c r="BM215" s="147" t="s">
        <v>575</v>
      </c>
    </row>
    <row r="216" spans="2:65" s="1" customFormat="1" ht="24.2" customHeight="1" x14ac:dyDescent="0.2">
      <c r="B216" s="135"/>
      <c r="C216" s="136" t="s">
        <v>576</v>
      </c>
      <c r="D216" s="136" t="s">
        <v>164</v>
      </c>
      <c r="E216" s="137" t="s">
        <v>1004</v>
      </c>
      <c r="F216" s="138" t="s">
        <v>1005</v>
      </c>
      <c r="G216" s="139" t="s">
        <v>218</v>
      </c>
      <c r="H216" s="140">
        <v>18.05</v>
      </c>
      <c r="I216" s="141"/>
      <c r="J216" s="141"/>
      <c r="K216" s="142"/>
      <c r="L216" s="25"/>
      <c r="M216" s="143" t="s">
        <v>1</v>
      </c>
      <c r="N216" s="144" t="s">
        <v>34</v>
      </c>
      <c r="O216" s="145">
        <v>0</v>
      </c>
      <c r="P216" s="145">
        <f t="shared" si="27"/>
        <v>0</v>
      </c>
      <c r="Q216" s="145">
        <v>0</v>
      </c>
      <c r="R216" s="145">
        <f t="shared" si="28"/>
        <v>0</v>
      </c>
      <c r="S216" s="145">
        <v>0</v>
      </c>
      <c r="T216" s="146">
        <f t="shared" si="29"/>
        <v>0</v>
      </c>
      <c r="AR216" s="147" t="s">
        <v>191</v>
      </c>
      <c r="AT216" s="147" t="s">
        <v>164</v>
      </c>
      <c r="AU216" s="147" t="s">
        <v>81</v>
      </c>
      <c r="AY216" s="13" t="s">
        <v>162</v>
      </c>
      <c r="BE216" s="148">
        <f t="shared" si="30"/>
        <v>0</v>
      </c>
      <c r="BF216" s="148">
        <f t="shared" si="31"/>
        <v>0</v>
      </c>
      <c r="BG216" s="148">
        <f t="shared" si="32"/>
        <v>0</v>
      </c>
      <c r="BH216" s="148">
        <f t="shared" si="33"/>
        <v>0</v>
      </c>
      <c r="BI216" s="148">
        <f t="shared" si="34"/>
        <v>0</v>
      </c>
      <c r="BJ216" s="13" t="s">
        <v>81</v>
      </c>
      <c r="BK216" s="148">
        <f t="shared" si="35"/>
        <v>0</v>
      </c>
      <c r="BL216" s="13" t="s">
        <v>191</v>
      </c>
      <c r="BM216" s="147" t="s">
        <v>579</v>
      </c>
    </row>
    <row r="217" spans="2:65" s="1" customFormat="1" ht="24.2" customHeight="1" x14ac:dyDescent="0.2">
      <c r="B217" s="135"/>
      <c r="C217" s="136" t="s">
        <v>267</v>
      </c>
      <c r="D217" s="136" t="s">
        <v>164</v>
      </c>
      <c r="E217" s="137" t="s">
        <v>1006</v>
      </c>
      <c r="F217" s="138" t="s">
        <v>1007</v>
      </c>
      <c r="G217" s="139" t="s">
        <v>266</v>
      </c>
      <c r="H217" s="140">
        <v>2</v>
      </c>
      <c r="I217" s="141"/>
      <c r="J217" s="141"/>
      <c r="K217" s="142"/>
      <c r="L217" s="25"/>
      <c r="M217" s="143" t="s">
        <v>1</v>
      </c>
      <c r="N217" s="144" t="s">
        <v>34</v>
      </c>
      <c r="O217" s="145">
        <v>0</v>
      </c>
      <c r="P217" s="145">
        <f t="shared" si="27"/>
        <v>0</v>
      </c>
      <c r="Q217" s="145">
        <v>0</v>
      </c>
      <c r="R217" s="145">
        <f t="shared" si="28"/>
        <v>0</v>
      </c>
      <c r="S217" s="145">
        <v>0</v>
      </c>
      <c r="T217" s="146">
        <f t="shared" si="29"/>
        <v>0</v>
      </c>
      <c r="AR217" s="147" t="s">
        <v>191</v>
      </c>
      <c r="AT217" s="147" t="s">
        <v>164</v>
      </c>
      <c r="AU217" s="147" t="s">
        <v>81</v>
      </c>
      <c r="AY217" s="13" t="s">
        <v>162</v>
      </c>
      <c r="BE217" s="148">
        <f t="shared" si="30"/>
        <v>0</v>
      </c>
      <c r="BF217" s="148">
        <f t="shared" si="31"/>
        <v>0</v>
      </c>
      <c r="BG217" s="148">
        <f t="shared" si="32"/>
        <v>0</v>
      </c>
      <c r="BH217" s="148">
        <f t="shared" si="33"/>
        <v>0</v>
      </c>
      <c r="BI217" s="148">
        <f t="shared" si="34"/>
        <v>0</v>
      </c>
      <c r="BJ217" s="13" t="s">
        <v>81</v>
      </c>
      <c r="BK217" s="148">
        <f t="shared" si="35"/>
        <v>0</v>
      </c>
      <c r="BL217" s="13" t="s">
        <v>191</v>
      </c>
      <c r="BM217" s="147" t="s">
        <v>582</v>
      </c>
    </row>
    <row r="218" spans="2:65" s="1" customFormat="1" ht="24.2" customHeight="1" x14ac:dyDescent="0.2">
      <c r="B218" s="135"/>
      <c r="C218" s="136" t="s">
        <v>583</v>
      </c>
      <c r="D218" s="136" t="s">
        <v>164</v>
      </c>
      <c r="E218" s="137" t="s">
        <v>1008</v>
      </c>
      <c r="F218" s="138" t="s">
        <v>1009</v>
      </c>
      <c r="G218" s="139" t="s">
        <v>218</v>
      </c>
      <c r="H218" s="140">
        <v>45</v>
      </c>
      <c r="I218" s="141"/>
      <c r="J218" s="141"/>
      <c r="K218" s="142"/>
      <c r="L218" s="25"/>
      <c r="M218" s="143" t="s">
        <v>1</v>
      </c>
      <c r="N218" s="144" t="s">
        <v>34</v>
      </c>
      <c r="O218" s="145">
        <v>0</v>
      </c>
      <c r="P218" s="145">
        <f t="shared" si="27"/>
        <v>0</v>
      </c>
      <c r="Q218" s="145">
        <v>0</v>
      </c>
      <c r="R218" s="145">
        <f t="shared" si="28"/>
        <v>0</v>
      </c>
      <c r="S218" s="145">
        <v>0</v>
      </c>
      <c r="T218" s="146">
        <f t="shared" si="29"/>
        <v>0</v>
      </c>
      <c r="AR218" s="147" t="s">
        <v>191</v>
      </c>
      <c r="AT218" s="147" t="s">
        <v>164</v>
      </c>
      <c r="AU218" s="147" t="s">
        <v>81</v>
      </c>
      <c r="AY218" s="13" t="s">
        <v>162</v>
      </c>
      <c r="BE218" s="148">
        <f t="shared" si="30"/>
        <v>0</v>
      </c>
      <c r="BF218" s="148">
        <f t="shared" si="31"/>
        <v>0</v>
      </c>
      <c r="BG218" s="148">
        <f t="shared" si="32"/>
        <v>0</v>
      </c>
      <c r="BH218" s="148">
        <f t="shared" si="33"/>
        <v>0</v>
      </c>
      <c r="BI218" s="148">
        <f t="shared" si="34"/>
        <v>0</v>
      </c>
      <c r="BJ218" s="13" t="s">
        <v>81</v>
      </c>
      <c r="BK218" s="148">
        <f t="shared" si="35"/>
        <v>0</v>
      </c>
      <c r="BL218" s="13" t="s">
        <v>191</v>
      </c>
      <c r="BM218" s="147" t="s">
        <v>586</v>
      </c>
    </row>
    <row r="219" spans="2:65" s="1" customFormat="1" ht="24.2" customHeight="1" x14ac:dyDescent="0.2">
      <c r="B219" s="135"/>
      <c r="C219" s="136" t="s">
        <v>271</v>
      </c>
      <c r="D219" s="136" t="s">
        <v>164</v>
      </c>
      <c r="E219" s="137" t="s">
        <v>1010</v>
      </c>
      <c r="F219" s="138" t="s">
        <v>1011</v>
      </c>
      <c r="G219" s="139" t="s">
        <v>218</v>
      </c>
      <c r="H219" s="140">
        <v>53.55</v>
      </c>
      <c r="I219" s="141"/>
      <c r="J219" s="141"/>
      <c r="K219" s="142"/>
      <c r="L219" s="25"/>
      <c r="M219" s="143" t="s">
        <v>1</v>
      </c>
      <c r="N219" s="144" t="s">
        <v>34</v>
      </c>
      <c r="O219" s="145">
        <v>0</v>
      </c>
      <c r="P219" s="145">
        <f t="shared" si="27"/>
        <v>0</v>
      </c>
      <c r="Q219" s="145">
        <v>0</v>
      </c>
      <c r="R219" s="145">
        <f t="shared" si="28"/>
        <v>0</v>
      </c>
      <c r="S219" s="145">
        <v>0</v>
      </c>
      <c r="T219" s="146">
        <f t="shared" si="29"/>
        <v>0</v>
      </c>
      <c r="AR219" s="147" t="s">
        <v>191</v>
      </c>
      <c r="AT219" s="147" t="s">
        <v>164</v>
      </c>
      <c r="AU219" s="147" t="s">
        <v>81</v>
      </c>
      <c r="AY219" s="13" t="s">
        <v>162</v>
      </c>
      <c r="BE219" s="148">
        <f t="shared" si="30"/>
        <v>0</v>
      </c>
      <c r="BF219" s="148">
        <f t="shared" si="31"/>
        <v>0</v>
      </c>
      <c r="BG219" s="148">
        <f t="shared" si="32"/>
        <v>0</v>
      </c>
      <c r="BH219" s="148">
        <f t="shared" si="33"/>
        <v>0</v>
      </c>
      <c r="BI219" s="148">
        <f t="shared" si="34"/>
        <v>0</v>
      </c>
      <c r="BJ219" s="13" t="s">
        <v>81</v>
      </c>
      <c r="BK219" s="148">
        <f t="shared" si="35"/>
        <v>0</v>
      </c>
      <c r="BL219" s="13" t="s">
        <v>191</v>
      </c>
      <c r="BM219" s="147" t="s">
        <v>589</v>
      </c>
    </row>
    <row r="220" spans="2:65" s="1" customFormat="1" ht="24.2" customHeight="1" x14ac:dyDescent="0.2">
      <c r="B220" s="135"/>
      <c r="C220" s="136" t="s">
        <v>590</v>
      </c>
      <c r="D220" s="136" t="s">
        <v>164</v>
      </c>
      <c r="E220" s="137" t="s">
        <v>1012</v>
      </c>
      <c r="F220" s="138" t="s">
        <v>1013</v>
      </c>
      <c r="G220" s="139" t="s">
        <v>218</v>
      </c>
      <c r="H220" s="140">
        <v>424.83</v>
      </c>
      <c r="I220" s="141"/>
      <c r="J220" s="141"/>
      <c r="K220" s="142"/>
      <c r="L220" s="25"/>
      <c r="M220" s="143" t="s">
        <v>1</v>
      </c>
      <c r="N220" s="144" t="s">
        <v>34</v>
      </c>
      <c r="O220" s="145">
        <v>0</v>
      </c>
      <c r="P220" s="145">
        <f t="shared" si="27"/>
        <v>0</v>
      </c>
      <c r="Q220" s="145">
        <v>0</v>
      </c>
      <c r="R220" s="145">
        <f t="shared" si="28"/>
        <v>0</v>
      </c>
      <c r="S220" s="145">
        <v>0</v>
      </c>
      <c r="T220" s="146">
        <f t="shared" si="29"/>
        <v>0</v>
      </c>
      <c r="AR220" s="147" t="s">
        <v>191</v>
      </c>
      <c r="AT220" s="147" t="s">
        <v>164</v>
      </c>
      <c r="AU220" s="147" t="s">
        <v>81</v>
      </c>
      <c r="AY220" s="13" t="s">
        <v>162</v>
      </c>
      <c r="BE220" s="148">
        <f t="shared" si="30"/>
        <v>0</v>
      </c>
      <c r="BF220" s="148">
        <f t="shared" si="31"/>
        <v>0</v>
      </c>
      <c r="BG220" s="148">
        <f t="shared" si="32"/>
        <v>0</v>
      </c>
      <c r="BH220" s="148">
        <f t="shared" si="33"/>
        <v>0</v>
      </c>
      <c r="BI220" s="148">
        <f t="shared" si="34"/>
        <v>0</v>
      </c>
      <c r="BJ220" s="13" t="s">
        <v>81</v>
      </c>
      <c r="BK220" s="148">
        <f t="shared" si="35"/>
        <v>0</v>
      </c>
      <c r="BL220" s="13" t="s">
        <v>191</v>
      </c>
      <c r="BM220" s="147" t="s">
        <v>593</v>
      </c>
    </row>
    <row r="221" spans="2:65" s="1" customFormat="1" ht="24.2" customHeight="1" x14ac:dyDescent="0.2">
      <c r="B221" s="135"/>
      <c r="C221" s="136" t="s">
        <v>275</v>
      </c>
      <c r="D221" s="136" t="s">
        <v>164</v>
      </c>
      <c r="E221" s="137" t="s">
        <v>1014</v>
      </c>
      <c r="F221" s="138" t="s">
        <v>1015</v>
      </c>
      <c r="G221" s="139" t="s">
        <v>218</v>
      </c>
      <c r="H221" s="140">
        <v>9</v>
      </c>
      <c r="I221" s="141"/>
      <c r="J221" s="141"/>
      <c r="K221" s="142"/>
      <c r="L221" s="25"/>
      <c r="M221" s="143" t="s">
        <v>1</v>
      </c>
      <c r="N221" s="144" t="s">
        <v>34</v>
      </c>
      <c r="O221" s="145">
        <v>0</v>
      </c>
      <c r="P221" s="145">
        <f t="shared" si="27"/>
        <v>0</v>
      </c>
      <c r="Q221" s="145">
        <v>0</v>
      </c>
      <c r="R221" s="145">
        <f t="shared" si="28"/>
        <v>0</v>
      </c>
      <c r="S221" s="145">
        <v>0</v>
      </c>
      <c r="T221" s="146">
        <f t="shared" si="29"/>
        <v>0</v>
      </c>
      <c r="AR221" s="147" t="s">
        <v>191</v>
      </c>
      <c r="AT221" s="147" t="s">
        <v>164</v>
      </c>
      <c r="AU221" s="147" t="s">
        <v>81</v>
      </c>
      <c r="AY221" s="13" t="s">
        <v>162</v>
      </c>
      <c r="BE221" s="148">
        <f t="shared" si="30"/>
        <v>0</v>
      </c>
      <c r="BF221" s="148">
        <f t="shared" si="31"/>
        <v>0</v>
      </c>
      <c r="BG221" s="148">
        <f t="shared" si="32"/>
        <v>0</v>
      </c>
      <c r="BH221" s="148">
        <f t="shared" si="33"/>
        <v>0</v>
      </c>
      <c r="BI221" s="148">
        <f t="shared" si="34"/>
        <v>0</v>
      </c>
      <c r="BJ221" s="13" t="s">
        <v>81</v>
      </c>
      <c r="BK221" s="148">
        <f t="shared" si="35"/>
        <v>0</v>
      </c>
      <c r="BL221" s="13" t="s">
        <v>191</v>
      </c>
      <c r="BM221" s="147" t="s">
        <v>596</v>
      </c>
    </row>
    <row r="222" spans="2:65" s="1" customFormat="1" ht="37.700000000000003" customHeight="1" x14ac:dyDescent="0.2">
      <c r="B222" s="135"/>
      <c r="C222" s="136" t="s">
        <v>597</v>
      </c>
      <c r="D222" s="136" t="s">
        <v>164</v>
      </c>
      <c r="E222" s="137" t="s">
        <v>1016</v>
      </c>
      <c r="F222" s="138" t="s">
        <v>1017</v>
      </c>
      <c r="G222" s="139" t="s">
        <v>266</v>
      </c>
      <c r="H222" s="140">
        <v>8</v>
      </c>
      <c r="I222" s="141"/>
      <c r="J222" s="141"/>
      <c r="K222" s="142"/>
      <c r="L222" s="25"/>
      <c r="M222" s="143" t="s">
        <v>1</v>
      </c>
      <c r="N222" s="144" t="s">
        <v>34</v>
      </c>
      <c r="O222" s="145">
        <v>0</v>
      </c>
      <c r="P222" s="145">
        <f t="shared" si="27"/>
        <v>0</v>
      </c>
      <c r="Q222" s="145">
        <v>0</v>
      </c>
      <c r="R222" s="145">
        <f t="shared" si="28"/>
        <v>0</v>
      </c>
      <c r="S222" s="145">
        <v>0</v>
      </c>
      <c r="T222" s="146">
        <f t="shared" si="29"/>
        <v>0</v>
      </c>
      <c r="AR222" s="147" t="s">
        <v>191</v>
      </c>
      <c r="AT222" s="147" t="s">
        <v>164</v>
      </c>
      <c r="AU222" s="147" t="s">
        <v>81</v>
      </c>
      <c r="AY222" s="13" t="s">
        <v>162</v>
      </c>
      <c r="BE222" s="148">
        <f t="shared" si="30"/>
        <v>0</v>
      </c>
      <c r="BF222" s="148">
        <f t="shared" si="31"/>
        <v>0</v>
      </c>
      <c r="BG222" s="148">
        <f t="shared" si="32"/>
        <v>0</v>
      </c>
      <c r="BH222" s="148">
        <f t="shared" si="33"/>
        <v>0</v>
      </c>
      <c r="BI222" s="148">
        <f t="shared" si="34"/>
        <v>0</v>
      </c>
      <c r="BJ222" s="13" t="s">
        <v>81</v>
      </c>
      <c r="BK222" s="148">
        <f t="shared" si="35"/>
        <v>0</v>
      </c>
      <c r="BL222" s="13" t="s">
        <v>191</v>
      </c>
      <c r="BM222" s="147" t="s">
        <v>600</v>
      </c>
    </row>
    <row r="223" spans="2:65" s="1" customFormat="1" ht="48.95" customHeight="1" x14ac:dyDescent="0.2">
      <c r="B223" s="135"/>
      <c r="C223" s="136" t="s">
        <v>278</v>
      </c>
      <c r="D223" s="136" t="s">
        <v>164</v>
      </c>
      <c r="E223" s="137" t="s">
        <v>1018</v>
      </c>
      <c r="F223" s="138" t="s">
        <v>1019</v>
      </c>
      <c r="G223" s="139" t="s">
        <v>218</v>
      </c>
      <c r="H223" s="140">
        <v>23.5</v>
      </c>
      <c r="I223" s="141"/>
      <c r="J223" s="141"/>
      <c r="K223" s="142"/>
      <c r="L223" s="25"/>
      <c r="M223" s="143" t="s">
        <v>1</v>
      </c>
      <c r="N223" s="144" t="s">
        <v>34</v>
      </c>
      <c r="O223" s="145">
        <v>0</v>
      </c>
      <c r="P223" s="145">
        <f t="shared" si="27"/>
        <v>0</v>
      </c>
      <c r="Q223" s="145">
        <v>0</v>
      </c>
      <c r="R223" s="145">
        <f t="shared" si="28"/>
        <v>0</v>
      </c>
      <c r="S223" s="145">
        <v>0</v>
      </c>
      <c r="T223" s="146">
        <f t="shared" si="29"/>
        <v>0</v>
      </c>
      <c r="AR223" s="147" t="s">
        <v>191</v>
      </c>
      <c r="AT223" s="147" t="s">
        <v>164</v>
      </c>
      <c r="AU223" s="147" t="s">
        <v>81</v>
      </c>
      <c r="AY223" s="13" t="s">
        <v>162</v>
      </c>
      <c r="BE223" s="148">
        <f t="shared" si="30"/>
        <v>0</v>
      </c>
      <c r="BF223" s="148">
        <f t="shared" si="31"/>
        <v>0</v>
      </c>
      <c r="BG223" s="148">
        <f t="shared" si="32"/>
        <v>0</v>
      </c>
      <c r="BH223" s="148">
        <f t="shared" si="33"/>
        <v>0</v>
      </c>
      <c r="BI223" s="148">
        <f t="shared" si="34"/>
        <v>0</v>
      </c>
      <c r="BJ223" s="13" t="s">
        <v>81</v>
      </c>
      <c r="BK223" s="148">
        <f t="shared" si="35"/>
        <v>0</v>
      </c>
      <c r="BL223" s="13" t="s">
        <v>191</v>
      </c>
      <c r="BM223" s="147" t="s">
        <v>603</v>
      </c>
    </row>
    <row r="224" spans="2:65" s="1" customFormat="1" ht="24.2" customHeight="1" x14ac:dyDescent="0.2">
      <c r="B224" s="135"/>
      <c r="C224" s="136" t="s">
        <v>604</v>
      </c>
      <c r="D224" s="136" t="s">
        <v>164</v>
      </c>
      <c r="E224" s="137" t="s">
        <v>1020</v>
      </c>
      <c r="F224" s="138" t="s">
        <v>1021</v>
      </c>
      <c r="G224" s="139" t="s">
        <v>218</v>
      </c>
      <c r="H224" s="140">
        <v>120.74</v>
      </c>
      <c r="I224" s="141"/>
      <c r="J224" s="141"/>
      <c r="K224" s="142"/>
      <c r="L224" s="25"/>
      <c r="M224" s="143" t="s">
        <v>1</v>
      </c>
      <c r="N224" s="144" t="s">
        <v>34</v>
      </c>
      <c r="O224" s="145">
        <v>0</v>
      </c>
      <c r="P224" s="145">
        <f t="shared" si="27"/>
        <v>0</v>
      </c>
      <c r="Q224" s="145">
        <v>0</v>
      </c>
      <c r="R224" s="145">
        <f t="shared" si="28"/>
        <v>0</v>
      </c>
      <c r="S224" s="145">
        <v>0</v>
      </c>
      <c r="T224" s="146">
        <f t="shared" si="29"/>
        <v>0</v>
      </c>
      <c r="AR224" s="147" t="s">
        <v>191</v>
      </c>
      <c r="AT224" s="147" t="s">
        <v>164</v>
      </c>
      <c r="AU224" s="147" t="s">
        <v>81</v>
      </c>
      <c r="AY224" s="13" t="s">
        <v>162</v>
      </c>
      <c r="BE224" s="148">
        <f t="shared" si="30"/>
        <v>0</v>
      </c>
      <c r="BF224" s="148">
        <f t="shared" si="31"/>
        <v>0</v>
      </c>
      <c r="BG224" s="148">
        <f t="shared" si="32"/>
        <v>0</v>
      </c>
      <c r="BH224" s="148">
        <f t="shared" si="33"/>
        <v>0</v>
      </c>
      <c r="BI224" s="148">
        <f t="shared" si="34"/>
        <v>0</v>
      </c>
      <c r="BJ224" s="13" t="s">
        <v>81</v>
      </c>
      <c r="BK224" s="148">
        <f t="shared" si="35"/>
        <v>0</v>
      </c>
      <c r="BL224" s="13" t="s">
        <v>191</v>
      </c>
      <c r="BM224" s="147" t="s">
        <v>607</v>
      </c>
    </row>
    <row r="225" spans="2:65" s="1" customFormat="1" ht="16.5" customHeight="1" x14ac:dyDescent="0.2">
      <c r="B225" s="135"/>
      <c r="C225" s="149" t="s">
        <v>282</v>
      </c>
      <c r="D225" s="149" t="s">
        <v>268</v>
      </c>
      <c r="E225" s="150" t="s">
        <v>1022</v>
      </c>
      <c r="F225" s="151" t="s">
        <v>1023</v>
      </c>
      <c r="G225" s="152" t="s">
        <v>167</v>
      </c>
      <c r="H225" s="153">
        <v>60.37</v>
      </c>
      <c r="I225" s="154"/>
      <c r="J225" s="154"/>
      <c r="K225" s="155"/>
      <c r="L225" s="156"/>
      <c r="M225" s="157" t="s">
        <v>1</v>
      </c>
      <c r="N225" s="158" t="s">
        <v>34</v>
      </c>
      <c r="O225" s="145">
        <v>0</v>
      </c>
      <c r="P225" s="145">
        <f t="shared" si="27"/>
        <v>0</v>
      </c>
      <c r="Q225" s="145">
        <v>0</v>
      </c>
      <c r="R225" s="145">
        <f t="shared" si="28"/>
        <v>0</v>
      </c>
      <c r="S225" s="145">
        <v>0</v>
      </c>
      <c r="T225" s="146">
        <f t="shared" si="29"/>
        <v>0</v>
      </c>
      <c r="AR225" s="147" t="s">
        <v>219</v>
      </c>
      <c r="AT225" s="147" t="s">
        <v>268</v>
      </c>
      <c r="AU225" s="147" t="s">
        <v>81</v>
      </c>
      <c r="AY225" s="13" t="s">
        <v>162</v>
      </c>
      <c r="BE225" s="148">
        <f t="shared" si="30"/>
        <v>0</v>
      </c>
      <c r="BF225" s="148">
        <f t="shared" si="31"/>
        <v>0</v>
      </c>
      <c r="BG225" s="148">
        <f t="shared" si="32"/>
        <v>0</v>
      </c>
      <c r="BH225" s="148">
        <f t="shared" si="33"/>
        <v>0</v>
      </c>
      <c r="BI225" s="148">
        <f t="shared" si="34"/>
        <v>0</v>
      </c>
      <c r="BJ225" s="13" t="s">
        <v>81</v>
      </c>
      <c r="BK225" s="148">
        <f t="shared" si="35"/>
        <v>0</v>
      </c>
      <c r="BL225" s="13" t="s">
        <v>191</v>
      </c>
      <c r="BM225" s="147" t="s">
        <v>610</v>
      </c>
    </row>
    <row r="226" spans="2:65" s="1" customFormat="1" ht="24.2" customHeight="1" x14ac:dyDescent="0.2">
      <c r="B226" s="135"/>
      <c r="C226" s="136" t="s">
        <v>611</v>
      </c>
      <c r="D226" s="136" t="s">
        <v>164</v>
      </c>
      <c r="E226" s="137" t="s">
        <v>1024</v>
      </c>
      <c r="F226" s="138" t="s">
        <v>1025</v>
      </c>
      <c r="G226" s="139" t="s">
        <v>218</v>
      </c>
      <c r="H226" s="140">
        <v>5</v>
      </c>
      <c r="I226" s="141"/>
      <c r="J226" s="141"/>
      <c r="K226" s="142"/>
      <c r="L226" s="25"/>
      <c r="M226" s="143" t="s">
        <v>1</v>
      </c>
      <c r="N226" s="144" t="s">
        <v>34</v>
      </c>
      <c r="O226" s="145">
        <v>0</v>
      </c>
      <c r="P226" s="145">
        <f t="shared" si="27"/>
        <v>0</v>
      </c>
      <c r="Q226" s="145">
        <v>0</v>
      </c>
      <c r="R226" s="145">
        <f t="shared" si="28"/>
        <v>0</v>
      </c>
      <c r="S226" s="145">
        <v>0</v>
      </c>
      <c r="T226" s="146">
        <f t="shared" si="29"/>
        <v>0</v>
      </c>
      <c r="AR226" s="147" t="s">
        <v>191</v>
      </c>
      <c r="AT226" s="147" t="s">
        <v>164</v>
      </c>
      <c r="AU226" s="147" t="s">
        <v>81</v>
      </c>
      <c r="AY226" s="13" t="s">
        <v>162</v>
      </c>
      <c r="BE226" s="148">
        <f t="shared" si="30"/>
        <v>0</v>
      </c>
      <c r="BF226" s="148">
        <f t="shared" si="31"/>
        <v>0</v>
      </c>
      <c r="BG226" s="148">
        <f t="shared" si="32"/>
        <v>0</v>
      </c>
      <c r="BH226" s="148">
        <f t="shared" si="33"/>
        <v>0</v>
      </c>
      <c r="BI226" s="148">
        <f t="shared" si="34"/>
        <v>0</v>
      </c>
      <c r="BJ226" s="13" t="s">
        <v>81</v>
      </c>
      <c r="BK226" s="148">
        <f t="shared" si="35"/>
        <v>0</v>
      </c>
      <c r="BL226" s="13" t="s">
        <v>191</v>
      </c>
      <c r="BM226" s="147" t="s">
        <v>614</v>
      </c>
    </row>
    <row r="227" spans="2:65" s="1" customFormat="1" ht="21.75" customHeight="1" x14ac:dyDescent="0.2">
      <c r="B227" s="135"/>
      <c r="C227" s="136" t="s">
        <v>285</v>
      </c>
      <c r="D227" s="136" t="s">
        <v>164</v>
      </c>
      <c r="E227" s="137" t="s">
        <v>1026</v>
      </c>
      <c r="F227" s="138" t="s">
        <v>1027</v>
      </c>
      <c r="G227" s="139" t="s">
        <v>266</v>
      </c>
      <c r="H227" s="140">
        <v>2</v>
      </c>
      <c r="I227" s="141"/>
      <c r="J227" s="141"/>
      <c r="K227" s="142"/>
      <c r="L227" s="25"/>
      <c r="M227" s="143" t="s">
        <v>1</v>
      </c>
      <c r="N227" s="144" t="s">
        <v>34</v>
      </c>
      <c r="O227" s="145">
        <v>0</v>
      </c>
      <c r="P227" s="145">
        <f t="shared" si="27"/>
        <v>0</v>
      </c>
      <c r="Q227" s="145">
        <v>0</v>
      </c>
      <c r="R227" s="145">
        <f t="shared" si="28"/>
        <v>0</v>
      </c>
      <c r="S227" s="145">
        <v>0</v>
      </c>
      <c r="T227" s="146">
        <f t="shared" si="29"/>
        <v>0</v>
      </c>
      <c r="AR227" s="147" t="s">
        <v>191</v>
      </c>
      <c r="AT227" s="147" t="s">
        <v>164</v>
      </c>
      <c r="AU227" s="147" t="s">
        <v>81</v>
      </c>
      <c r="AY227" s="13" t="s">
        <v>162</v>
      </c>
      <c r="BE227" s="148">
        <f t="shared" si="30"/>
        <v>0</v>
      </c>
      <c r="BF227" s="148">
        <f t="shared" si="31"/>
        <v>0</v>
      </c>
      <c r="BG227" s="148">
        <f t="shared" si="32"/>
        <v>0</v>
      </c>
      <c r="BH227" s="148">
        <f t="shared" si="33"/>
        <v>0</v>
      </c>
      <c r="BI227" s="148">
        <f t="shared" si="34"/>
        <v>0</v>
      </c>
      <c r="BJ227" s="13" t="s">
        <v>81</v>
      </c>
      <c r="BK227" s="148">
        <f t="shared" si="35"/>
        <v>0</v>
      </c>
      <c r="BL227" s="13" t="s">
        <v>191</v>
      </c>
      <c r="BM227" s="147" t="s">
        <v>617</v>
      </c>
    </row>
    <row r="228" spans="2:65" s="1" customFormat="1" ht="24.2" customHeight="1" x14ac:dyDescent="0.2">
      <c r="B228" s="135"/>
      <c r="C228" s="136" t="s">
        <v>618</v>
      </c>
      <c r="D228" s="136" t="s">
        <v>164</v>
      </c>
      <c r="E228" s="137" t="s">
        <v>1028</v>
      </c>
      <c r="F228" s="138" t="s">
        <v>1029</v>
      </c>
      <c r="G228" s="139" t="s">
        <v>266</v>
      </c>
      <c r="H228" s="140">
        <v>2</v>
      </c>
      <c r="I228" s="141"/>
      <c r="J228" s="141"/>
      <c r="K228" s="142"/>
      <c r="L228" s="25"/>
      <c r="M228" s="143" t="s">
        <v>1</v>
      </c>
      <c r="N228" s="144" t="s">
        <v>34</v>
      </c>
      <c r="O228" s="145">
        <v>0</v>
      </c>
      <c r="P228" s="145">
        <f t="shared" si="27"/>
        <v>0</v>
      </c>
      <c r="Q228" s="145">
        <v>0</v>
      </c>
      <c r="R228" s="145">
        <f t="shared" si="28"/>
        <v>0</v>
      </c>
      <c r="S228" s="145">
        <v>0</v>
      </c>
      <c r="T228" s="146">
        <f t="shared" si="29"/>
        <v>0</v>
      </c>
      <c r="AR228" s="147" t="s">
        <v>191</v>
      </c>
      <c r="AT228" s="147" t="s">
        <v>164</v>
      </c>
      <c r="AU228" s="147" t="s">
        <v>81</v>
      </c>
      <c r="AY228" s="13" t="s">
        <v>162</v>
      </c>
      <c r="BE228" s="148">
        <f t="shared" si="30"/>
        <v>0</v>
      </c>
      <c r="BF228" s="148">
        <f t="shared" si="31"/>
        <v>0</v>
      </c>
      <c r="BG228" s="148">
        <f t="shared" si="32"/>
        <v>0</v>
      </c>
      <c r="BH228" s="148">
        <f t="shared" si="33"/>
        <v>0</v>
      </c>
      <c r="BI228" s="148">
        <f t="shared" si="34"/>
        <v>0</v>
      </c>
      <c r="BJ228" s="13" t="s">
        <v>81</v>
      </c>
      <c r="BK228" s="148">
        <f t="shared" si="35"/>
        <v>0</v>
      </c>
      <c r="BL228" s="13" t="s">
        <v>191</v>
      </c>
      <c r="BM228" s="147" t="s">
        <v>621</v>
      </c>
    </row>
    <row r="229" spans="2:65" s="1" customFormat="1" ht="24.2" customHeight="1" x14ac:dyDescent="0.2">
      <c r="B229" s="135"/>
      <c r="C229" s="136" t="s">
        <v>289</v>
      </c>
      <c r="D229" s="136" t="s">
        <v>164</v>
      </c>
      <c r="E229" s="137" t="s">
        <v>1030</v>
      </c>
      <c r="F229" s="138" t="s">
        <v>1031</v>
      </c>
      <c r="G229" s="139" t="s">
        <v>266</v>
      </c>
      <c r="H229" s="140">
        <v>8</v>
      </c>
      <c r="I229" s="141"/>
      <c r="J229" s="141"/>
      <c r="K229" s="142"/>
      <c r="L229" s="25"/>
      <c r="M229" s="143" t="s">
        <v>1</v>
      </c>
      <c r="N229" s="144" t="s">
        <v>34</v>
      </c>
      <c r="O229" s="145">
        <v>0</v>
      </c>
      <c r="P229" s="145">
        <f t="shared" si="27"/>
        <v>0</v>
      </c>
      <c r="Q229" s="145">
        <v>0</v>
      </c>
      <c r="R229" s="145">
        <f t="shared" si="28"/>
        <v>0</v>
      </c>
      <c r="S229" s="145">
        <v>0</v>
      </c>
      <c r="T229" s="146">
        <f t="shared" si="29"/>
        <v>0</v>
      </c>
      <c r="AR229" s="147" t="s">
        <v>191</v>
      </c>
      <c r="AT229" s="147" t="s">
        <v>164</v>
      </c>
      <c r="AU229" s="147" t="s">
        <v>81</v>
      </c>
      <c r="AY229" s="13" t="s">
        <v>162</v>
      </c>
      <c r="BE229" s="148">
        <f t="shared" si="30"/>
        <v>0</v>
      </c>
      <c r="BF229" s="148">
        <f t="shared" si="31"/>
        <v>0</v>
      </c>
      <c r="BG229" s="148">
        <f t="shared" si="32"/>
        <v>0</v>
      </c>
      <c r="BH229" s="148">
        <f t="shared" si="33"/>
        <v>0</v>
      </c>
      <c r="BI229" s="148">
        <f t="shared" si="34"/>
        <v>0</v>
      </c>
      <c r="BJ229" s="13" t="s">
        <v>81</v>
      </c>
      <c r="BK229" s="148">
        <f t="shared" si="35"/>
        <v>0</v>
      </c>
      <c r="BL229" s="13" t="s">
        <v>191</v>
      </c>
      <c r="BM229" s="147" t="s">
        <v>624</v>
      </c>
    </row>
    <row r="230" spans="2:65" s="1" customFormat="1" ht="24.2" customHeight="1" x14ac:dyDescent="0.2">
      <c r="B230" s="135"/>
      <c r="C230" s="136" t="s">
        <v>625</v>
      </c>
      <c r="D230" s="136" t="s">
        <v>164</v>
      </c>
      <c r="E230" s="137" t="s">
        <v>1032</v>
      </c>
      <c r="F230" s="138" t="s">
        <v>1033</v>
      </c>
      <c r="G230" s="139" t="s">
        <v>266</v>
      </c>
      <c r="H230" s="140">
        <v>2</v>
      </c>
      <c r="I230" s="141"/>
      <c r="J230" s="141"/>
      <c r="K230" s="142"/>
      <c r="L230" s="25"/>
      <c r="M230" s="143" t="s">
        <v>1</v>
      </c>
      <c r="N230" s="144" t="s">
        <v>34</v>
      </c>
      <c r="O230" s="145">
        <v>0</v>
      </c>
      <c r="P230" s="145">
        <f t="shared" si="27"/>
        <v>0</v>
      </c>
      <c r="Q230" s="145">
        <v>0</v>
      </c>
      <c r="R230" s="145">
        <f t="shared" si="28"/>
        <v>0</v>
      </c>
      <c r="S230" s="145">
        <v>0</v>
      </c>
      <c r="T230" s="146">
        <f t="shared" si="29"/>
        <v>0</v>
      </c>
      <c r="AR230" s="147" t="s">
        <v>191</v>
      </c>
      <c r="AT230" s="147" t="s">
        <v>164</v>
      </c>
      <c r="AU230" s="147" t="s">
        <v>81</v>
      </c>
      <c r="AY230" s="13" t="s">
        <v>162</v>
      </c>
      <c r="BE230" s="148">
        <f t="shared" si="30"/>
        <v>0</v>
      </c>
      <c r="BF230" s="148">
        <f t="shared" si="31"/>
        <v>0</v>
      </c>
      <c r="BG230" s="148">
        <f t="shared" si="32"/>
        <v>0</v>
      </c>
      <c r="BH230" s="148">
        <f t="shared" si="33"/>
        <v>0</v>
      </c>
      <c r="BI230" s="148">
        <f t="shared" si="34"/>
        <v>0</v>
      </c>
      <c r="BJ230" s="13" t="s">
        <v>81</v>
      </c>
      <c r="BK230" s="148">
        <f t="shared" si="35"/>
        <v>0</v>
      </c>
      <c r="BL230" s="13" t="s">
        <v>191</v>
      </c>
      <c r="BM230" s="147" t="s">
        <v>628</v>
      </c>
    </row>
    <row r="231" spans="2:65" s="1" customFormat="1" ht="24.2" customHeight="1" x14ac:dyDescent="0.2">
      <c r="B231" s="135"/>
      <c r="C231" s="136" t="s">
        <v>292</v>
      </c>
      <c r="D231" s="136" t="s">
        <v>164</v>
      </c>
      <c r="E231" s="137" t="s">
        <v>1034</v>
      </c>
      <c r="F231" s="138" t="s">
        <v>1035</v>
      </c>
      <c r="G231" s="139" t="s">
        <v>218</v>
      </c>
      <c r="H231" s="140">
        <v>5.4</v>
      </c>
      <c r="I231" s="141"/>
      <c r="J231" s="141"/>
      <c r="K231" s="142"/>
      <c r="L231" s="25"/>
      <c r="M231" s="143" t="s">
        <v>1</v>
      </c>
      <c r="N231" s="144" t="s">
        <v>34</v>
      </c>
      <c r="O231" s="145">
        <v>0</v>
      </c>
      <c r="P231" s="145">
        <f t="shared" si="27"/>
        <v>0</v>
      </c>
      <c r="Q231" s="145">
        <v>0</v>
      </c>
      <c r="R231" s="145">
        <f t="shared" si="28"/>
        <v>0</v>
      </c>
      <c r="S231" s="145">
        <v>0</v>
      </c>
      <c r="T231" s="146">
        <f t="shared" si="29"/>
        <v>0</v>
      </c>
      <c r="AR231" s="147" t="s">
        <v>191</v>
      </c>
      <c r="AT231" s="147" t="s">
        <v>164</v>
      </c>
      <c r="AU231" s="147" t="s">
        <v>81</v>
      </c>
      <c r="AY231" s="13" t="s">
        <v>162</v>
      </c>
      <c r="BE231" s="148">
        <f t="shared" si="30"/>
        <v>0</v>
      </c>
      <c r="BF231" s="148">
        <f t="shared" si="31"/>
        <v>0</v>
      </c>
      <c r="BG231" s="148">
        <f t="shared" si="32"/>
        <v>0</v>
      </c>
      <c r="BH231" s="148">
        <f t="shared" si="33"/>
        <v>0</v>
      </c>
      <c r="BI231" s="148">
        <f t="shared" si="34"/>
        <v>0</v>
      </c>
      <c r="BJ231" s="13" t="s">
        <v>81</v>
      </c>
      <c r="BK231" s="148">
        <f t="shared" si="35"/>
        <v>0</v>
      </c>
      <c r="BL231" s="13" t="s">
        <v>191</v>
      </c>
      <c r="BM231" s="147" t="s">
        <v>631</v>
      </c>
    </row>
    <row r="232" spans="2:65" s="1" customFormat="1" ht="24.2" customHeight="1" x14ac:dyDescent="0.2">
      <c r="B232" s="135"/>
      <c r="C232" s="136" t="s">
        <v>632</v>
      </c>
      <c r="D232" s="136" t="s">
        <v>164</v>
      </c>
      <c r="E232" s="137" t="s">
        <v>1036</v>
      </c>
      <c r="F232" s="138" t="s">
        <v>1037</v>
      </c>
      <c r="G232" s="139" t="s">
        <v>266</v>
      </c>
      <c r="H232" s="140">
        <v>8</v>
      </c>
      <c r="I232" s="141"/>
      <c r="J232" s="141"/>
      <c r="K232" s="142"/>
      <c r="L232" s="25"/>
      <c r="M232" s="143" t="s">
        <v>1</v>
      </c>
      <c r="N232" s="144" t="s">
        <v>34</v>
      </c>
      <c r="O232" s="145">
        <v>0</v>
      </c>
      <c r="P232" s="145">
        <f t="shared" si="27"/>
        <v>0</v>
      </c>
      <c r="Q232" s="145">
        <v>0</v>
      </c>
      <c r="R232" s="145">
        <f t="shared" si="28"/>
        <v>0</v>
      </c>
      <c r="S232" s="145">
        <v>0</v>
      </c>
      <c r="T232" s="146">
        <f t="shared" si="29"/>
        <v>0</v>
      </c>
      <c r="AR232" s="147" t="s">
        <v>191</v>
      </c>
      <c r="AT232" s="147" t="s">
        <v>164</v>
      </c>
      <c r="AU232" s="147" t="s">
        <v>81</v>
      </c>
      <c r="AY232" s="13" t="s">
        <v>162</v>
      </c>
      <c r="BE232" s="148">
        <f t="shared" si="30"/>
        <v>0</v>
      </c>
      <c r="BF232" s="148">
        <f t="shared" si="31"/>
        <v>0</v>
      </c>
      <c r="BG232" s="148">
        <f t="shared" si="32"/>
        <v>0</v>
      </c>
      <c r="BH232" s="148">
        <f t="shared" si="33"/>
        <v>0</v>
      </c>
      <c r="BI232" s="148">
        <f t="shared" si="34"/>
        <v>0</v>
      </c>
      <c r="BJ232" s="13" t="s">
        <v>81</v>
      </c>
      <c r="BK232" s="148">
        <f t="shared" si="35"/>
        <v>0</v>
      </c>
      <c r="BL232" s="13" t="s">
        <v>191</v>
      </c>
      <c r="BM232" s="147" t="s">
        <v>642</v>
      </c>
    </row>
    <row r="233" spans="2:65" s="1" customFormat="1" ht="24.2" customHeight="1" x14ac:dyDescent="0.2">
      <c r="B233" s="135"/>
      <c r="C233" s="136" t="s">
        <v>296</v>
      </c>
      <c r="D233" s="136" t="s">
        <v>164</v>
      </c>
      <c r="E233" s="137" t="s">
        <v>1038</v>
      </c>
      <c r="F233" s="138" t="s">
        <v>1039</v>
      </c>
      <c r="G233" s="139" t="s">
        <v>266</v>
      </c>
      <c r="H233" s="140">
        <v>2</v>
      </c>
      <c r="I233" s="141"/>
      <c r="J233" s="141"/>
      <c r="K233" s="142"/>
      <c r="L233" s="25"/>
      <c r="M233" s="143" t="s">
        <v>1</v>
      </c>
      <c r="N233" s="144" t="s">
        <v>34</v>
      </c>
      <c r="O233" s="145">
        <v>0</v>
      </c>
      <c r="P233" s="145">
        <f t="shared" si="27"/>
        <v>0</v>
      </c>
      <c r="Q233" s="145">
        <v>0</v>
      </c>
      <c r="R233" s="145">
        <f t="shared" si="28"/>
        <v>0</v>
      </c>
      <c r="S233" s="145">
        <v>0</v>
      </c>
      <c r="T233" s="146">
        <f t="shared" si="29"/>
        <v>0</v>
      </c>
      <c r="AR233" s="147" t="s">
        <v>191</v>
      </c>
      <c r="AT233" s="147" t="s">
        <v>164</v>
      </c>
      <c r="AU233" s="147" t="s">
        <v>81</v>
      </c>
      <c r="AY233" s="13" t="s">
        <v>162</v>
      </c>
      <c r="BE233" s="148">
        <f t="shared" si="30"/>
        <v>0</v>
      </c>
      <c r="BF233" s="148">
        <f t="shared" si="31"/>
        <v>0</v>
      </c>
      <c r="BG233" s="148">
        <f t="shared" si="32"/>
        <v>0</v>
      </c>
      <c r="BH233" s="148">
        <f t="shared" si="33"/>
        <v>0</v>
      </c>
      <c r="BI233" s="148">
        <f t="shared" si="34"/>
        <v>0</v>
      </c>
      <c r="BJ233" s="13" t="s">
        <v>81</v>
      </c>
      <c r="BK233" s="148">
        <f t="shared" si="35"/>
        <v>0</v>
      </c>
      <c r="BL233" s="13" t="s">
        <v>191</v>
      </c>
      <c r="BM233" s="147" t="s">
        <v>645</v>
      </c>
    </row>
    <row r="234" spans="2:65" s="1" customFormat="1" ht="24.2" customHeight="1" x14ac:dyDescent="0.2">
      <c r="B234" s="135"/>
      <c r="C234" s="136" t="s">
        <v>639</v>
      </c>
      <c r="D234" s="136" t="s">
        <v>164</v>
      </c>
      <c r="E234" s="137" t="s">
        <v>511</v>
      </c>
      <c r="F234" s="138" t="s">
        <v>512</v>
      </c>
      <c r="G234" s="139" t="s">
        <v>301</v>
      </c>
      <c r="H234" s="140">
        <v>3.77</v>
      </c>
      <c r="I234" s="141"/>
      <c r="J234" s="141"/>
      <c r="K234" s="142"/>
      <c r="L234" s="25"/>
      <c r="M234" s="143" t="s">
        <v>1</v>
      </c>
      <c r="N234" s="144" t="s">
        <v>34</v>
      </c>
      <c r="O234" s="145">
        <v>0</v>
      </c>
      <c r="P234" s="145">
        <f t="shared" si="27"/>
        <v>0</v>
      </c>
      <c r="Q234" s="145">
        <v>0</v>
      </c>
      <c r="R234" s="145">
        <f t="shared" si="28"/>
        <v>0</v>
      </c>
      <c r="S234" s="145">
        <v>0</v>
      </c>
      <c r="T234" s="146">
        <f t="shared" si="29"/>
        <v>0</v>
      </c>
      <c r="AR234" s="147" t="s">
        <v>191</v>
      </c>
      <c r="AT234" s="147" t="s">
        <v>164</v>
      </c>
      <c r="AU234" s="147" t="s">
        <v>81</v>
      </c>
      <c r="AY234" s="13" t="s">
        <v>162</v>
      </c>
      <c r="BE234" s="148">
        <f t="shared" si="30"/>
        <v>0</v>
      </c>
      <c r="BF234" s="148">
        <f t="shared" si="31"/>
        <v>0</v>
      </c>
      <c r="BG234" s="148">
        <f t="shared" si="32"/>
        <v>0</v>
      </c>
      <c r="BH234" s="148">
        <f t="shared" si="33"/>
        <v>0</v>
      </c>
      <c r="BI234" s="148">
        <f t="shared" si="34"/>
        <v>0</v>
      </c>
      <c r="BJ234" s="13" t="s">
        <v>81</v>
      </c>
      <c r="BK234" s="148">
        <f t="shared" si="35"/>
        <v>0</v>
      </c>
      <c r="BL234" s="13" t="s">
        <v>191</v>
      </c>
      <c r="BM234" s="147" t="s">
        <v>649</v>
      </c>
    </row>
    <row r="235" spans="2:65" s="11" customFormat="1" ht="22.7" customHeight="1" x14ac:dyDescent="0.2">
      <c r="B235" s="124"/>
      <c r="D235" s="125" t="s">
        <v>67</v>
      </c>
      <c r="E235" s="133" t="s">
        <v>346</v>
      </c>
      <c r="F235" s="133" t="s">
        <v>347</v>
      </c>
      <c r="J235" s="134"/>
      <c r="L235" s="124"/>
      <c r="M235" s="128"/>
      <c r="P235" s="129">
        <f>SUM(P236:P249)</f>
        <v>0</v>
      </c>
      <c r="R235" s="129">
        <f>SUM(R236:R249)</f>
        <v>0</v>
      </c>
      <c r="T235" s="130">
        <f>SUM(T236:T249)</f>
        <v>0</v>
      </c>
      <c r="AR235" s="125" t="s">
        <v>81</v>
      </c>
      <c r="AT235" s="131" t="s">
        <v>67</v>
      </c>
      <c r="AU235" s="131" t="s">
        <v>75</v>
      </c>
      <c r="AY235" s="125" t="s">
        <v>162</v>
      </c>
      <c r="BK235" s="132">
        <f>SUM(BK236:BK249)</f>
        <v>0</v>
      </c>
    </row>
    <row r="236" spans="2:65" s="1" customFormat="1" ht="24.2" customHeight="1" x14ac:dyDescent="0.2">
      <c r="B236" s="135"/>
      <c r="C236" s="136" t="s">
        <v>302</v>
      </c>
      <c r="D236" s="136" t="s">
        <v>164</v>
      </c>
      <c r="E236" s="137" t="s">
        <v>1040</v>
      </c>
      <c r="F236" s="138" t="s">
        <v>1041</v>
      </c>
      <c r="G236" s="139" t="s">
        <v>218</v>
      </c>
      <c r="H236" s="140">
        <v>110.26</v>
      </c>
      <c r="I236" s="141"/>
      <c r="J236" s="141"/>
      <c r="K236" s="142"/>
      <c r="L236" s="25"/>
      <c r="M236" s="143" t="s">
        <v>1</v>
      </c>
      <c r="N236" s="144" t="s">
        <v>34</v>
      </c>
      <c r="O236" s="145">
        <v>0</v>
      </c>
      <c r="P236" s="145">
        <f t="shared" ref="P236:P249" si="36">O236*H236</f>
        <v>0</v>
      </c>
      <c r="Q236" s="145">
        <v>0</v>
      </c>
      <c r="R236" s="145">
        <f t="shared" ref="R236:R249" si="37">Q236*H236</f>
        <v>0</v>
      </c>
      <c r="S236" s="145">
        <v>0</v>
      </c>
      <c r="T236" s="146">
        <f t="shared" ref="T236:T249" si="38">S236*H236</f>
        <v>0</v>
      </c>
      <c r="AR236" s="147" t="s">
        <v>191</v>
      </c>
      <c r="AT236" s="147" t="s">
        <v>164</v>
      </c>
      <c r="AU236" s="147" t="s">
        <v>81</v>
      </c>
      <c r="AY236" s="13" t="s">
        <v>162</v>
      </c>
      <c r="BE236" s="148">
        <f t="shared" ref="BE236:BE249" si="39">IF(N236="základná",J236,0)</f>
        <v>0</v>
      </c>
      <c r="BF236" s="148">
        <f t="shared" ref="BF236:BF249" si="40">IF(N236="znížená",J236,0)</f>
        <v>0</v>
      </c>
      <c r="BG236" s="148">
        <f t="shared" ref="BG236:BG249" si="41">IF(N236="zákl. prenesená",J236,0)</f>
        <v>0</v>
      </c>
      <c r="BH236" s="148">
        <f t="shared" ref="BH236:BH249" si="42">IF(N236="zníž. prenesená",J236,0)</f>
        <v>0</v>
      </c>
      <c r="BI236" s="148">
        <f t="shared" ref="BI236:BI249" si="43">IF(N236="nulová",J236,0)</f>
        <v>0</v>
      </c>
      <c r="BJ236" s="13" t="s">
        <v>81</v>
      </c>
      <c r="BK236" s="148">
        <f t="shared" ref="BK236:BK249" si="44">ROUND(I236*H236,2)</f>
        <v>0</v>
      </c>
      <c r="BL236" s="13" t="s">
        <v>191</v>
      </c>
      <c r="BM236" s="147" t="s">
        <v>652</v>
      </c>
    </row>
    <row r="237" spans="2:65" s="1" customFormat="1" ht="44.25" customHeight="1" x14ac:dyDescent="0.2">
      <c r="B237" s="135"/>
      <c r="C237" s="149" t="s">
        <v>646</v>
      </c>
      <c r="D237" s="149" t="s">
        <v>268</v>
      </c>
      <c r="E237" s="150" t="s">
        <v>1042</v>
      </c>
      <c r="F237" s="151" t="s">
        <v>1043</v>
      </c>
      <c r="G237" s="152" t="s">
        <v>218</v>
      </c>
      <c r="H237" s="153">
        <v>105.46</v>
      </c>
      <c r="I237" s="154"/>
      <c r="J237" s="154"/>
      <c r="K237" s="155"/>
      <c r="L237" s="156"/>
      <c r="M237" s="157" t="s">
        <v>1</v>
      </c>
      <c r="N237" s="158" t="s">
        <v>34</v>
      </c>
      <c r="O237" s="145">
        <v>0</v>
      </c>
      <c r="P237" s="145">
        <f t="shared" si="36"/>
        <v>0</v>
      </c>
      <c r="Q237" s="145">
        <v>0</v>
      </c>
      <c r="R237" s="145">
        <f t="shared" si="37"/>
        <v>0</v>
      </c>
      <c r="S237" s="145">
        <v>0</v>
      </c>
      <c r="T237" s="146">
        <f t="shared" si="38"/>
        <v>0</v>
      </c>
      <c r="AR237" s="147" t="s">
        <v>219</v>
      </c>
      <c r="AT237" s="147" t="s">
        <v>268</v>
      </c>
      <c r="AU237" s="147" t="s">
        <v>81</v>
      </c>
      <c r="AY237" s="13" t="s">
        <v>162</v>
      </c>
      <c r="BE237" s="148">
        <f t="shared" si="39"/>
        <v>0</v>
      </c>
      <c r="BF237" s="148">
        <f t="shared" si="40"/>
        <v>0</v>
      </c>
      <c r="BG237" s="148">
        <f t="shared" si="41"/>
        <v>0</v>
      </c>
      <c r="BH237" s="148">
        <f t="shared" si="42"/>
        <v>0</v>
      </c>
      <c r="BI237" s="148">
        <f t="shared" si="43"/>
        <v>0</v>
      </c>
      <c r="BJ237" s="13" t="s">
        <v>81</v>
      </c>
      <c r="BK237" s="148">
        <f t="shared" si="44"/>
        <v>0</v>
      </c>
      <c r="BL237" s="13" t="s">
        <v>191</v>
      </c>
      <c r="BM237" s="147" t="s">
        <v>656</v>
      </c>
    </row>
    <row r="238" spans="2:65" s="1" customFormat="1" ht="44.25" customHeight="1" x14ac:dyDescent="0.2">
      <c r="B238" s="135"/>
      <c r="C238" s="149" t="s">
        <v>310</v>
      </c>
      <c r="D238" s="149" t="s">
        <v>268</v>
      </c>
      <c r="E238" s="150" t="s">
        <v>1044</v>
      </c>
      <c r="F238" s="151" t="s">
        <v>1045</v>
      </c>
      <c r="G238" s="152" t="s">
        <v>218</v>
      </c>
      <c r="H238" s="153">
        <v>4.8</v>
      </c>
      <c r="I238" s="154"/>
      <c r="J238" s="154"/>
      <c r="K238" s="155"/>
      <c r="L238" s="156"/>
      <c r="M238" s="157" t="s">
        <v>1</v>
      </c>
      <c r="N238" s="158" t="s">
        <v>34</v>
      </c>
      <c r="O238" s="145">
        <v>0</v>
      </c>
      <c r="P238" s="145">
        <f t="shared" si="36"/>
        <v>0</v>
      </c>
      <c r="Q238" s="145">
        <v>0</v>
      </c>
      <c r="R238" s="145">
        <f t="shared" si="37"/>
        <v>0</v>
      </c>
      <c r="S238" s="145">
        <v>0</v>
      </c>
      <c r="T238" s="146">
        <f t="shared" si="38"/>
        <v>0</v>
      </c>
      <c r="AR238" s="147" t="s">
        <v>219</v>
      </c>
      <c r="AT238" s="147" t="s">
        <v>268</v>
      </c>
      <c r="AU238" s="147" t="s">
        <v>81</v>
      </c>
      <c r="AY238" s="13" t="s">
        <v>162</v>
      </c>
      <c r="BE238" s="148">
        <f t="shared" si="39"/>
        <v>0</v>
      </c>
      <c r="BF238" s="148">
        <f t="shared" si="40"/>
        <v>0</v>
      </c>
      <c r="BG238" s="148">
        <f t="shared" si="41"/>
        <v>0</v>
      </c>
      <c r="BH238" s="148">
        <f t="shared" si="42"/>
        <v>0</v>
      </c>
      <c r="BI238" s="148">
        <f t="shared" si="43"/>
        <v>0</v>
      </c>
      <c r="BJ238" s="13" t="s">
        <v>81</v>
      </c>
      <c r="BK238" s="148">
        <f t="shared" si="44"/>
        <v>0</v>
      </c>
      <c r="BL238" s="13" t="s">
        <v>191</v>
      </c>
      <c r="BM238" s="147" t="s">
        <v>659</v>
      </c>
    </row>
    <row r="239" spans="2:65" s="1" customFormat="1" ht="24.2" customHeight="1" x14ac:dyDescent="0.2">
      <c r="B239" s="135"/>
      <c r="C239" s="136" t="s">
        <v>653</v>
      </c>
      <c r="D239" s="136" t="s">
        <v>164</v>
      </c>
      <c r="E239" s="137" t="s">
        <v>1046</v>
      </c>
      <c r="F239" s="138" t="s">
        <v>1047</v>
      </c>
      <c r="G239" s="139" t="s">
        <v>218</v>
      </c>
      <c r="H239" s="140">
        <v>25.4</v>
      </c>
      <c r="I239" s="141"/>
      <c r="J239" s="141"/>
      <c r="K239" s="142"/>
      <c r="L239" s="25"/>
      <c r="M239" s="143" t="s">
        <v>1</v>
      </c>
      <c r="N239" s="144" t="s">
        <v>34</v>
      </c>
      <c r="O239" s="145">
        <v>0</v>
      </c>
      <c r="P239" s="145">
        <f t="shared" si="36"/>
        <v>0</v>
      </c>
      <c r="Q239" s="145">
        <v>0</v>
      </c>
      <c r="R239" s="145">
        <f t="shared" si="37"/>
        <v>0</v>
      </c>
      <c r="S239" s="145">
        <v>0</v>
      </c>
      <c r="T239" s="146">
        <f t="shared" si="38"/>
        <v>0</v>
      </c>
      <c r="AR239" s="147" t="s">
        <v>191</v>
      </c>
      <c r="AT239" s="147" t="s">
        <v>164</v>
      </c>
      <c r="AU239" s="147" t="s">
        <v>81</v>
      </c>
      <c r="AY239" s="13" t="s">
        <v>162</v>
      </c>
      <c r="BE239" s="148">
        <f t="shared" si="39"/>
        <v>0</v>
      </c>
      <c r="BF239" s="148">
        <f t="shared" si="40"/>
        <v>0</v>
      </c>
      <c r="BG239" s="148">
        <f t="shared" si="41"/>
        <v>0</v>
      </c>
      <c r="BH239" s="148">
        <f t="shared" si="42"/>
        <v>0</v>
      </c>
      <c r="BI239" s="148">
        <f t="shared" si="43"/>
        <v>0</v>
      </c>
      <c r="BJ239" s="13" t="s">
        <v>81</v>
      </c>
      <c r="BK239" s="148">
        <f t="shared" si="44"/>
        <v>0</v>
      </c>
      <c r="BL239" s="13" t="s">
        <v>191</v>
      </c>
      <c r="BM239" s="147" t="s">
        <v>663</v>
      </c>
    </row>
    <row r="240" spans="2:65" s="1" customFormat="1" ht="21.75" customHeight="1" x14ac:dyDescent="0.2">
      <c r="B240" s="135"/>
      <c r="C240" s="149" t="s">
        <v>314</v>
      </c>
      <c r="D240" s="149" t="s">
        <v>268</v>
      </c>
      <c r="E240" s="150" t="s">
        <v>1048</v>
      </c>
      <c r="F240" s="151" t="s">
        <v>1049</v>
      </c>
      <c r="G240" s="152" t="s">
        <v>218</v>
      </c>
      <c r="H240" s="153">
        <v>25.4</v>
      </c>
      <c r="I240" s="154"/>
      <c r="J240" s="154"/>
      <c r="K240" s="155"/>
      <c r="L240" s="156"/>
      <c r="M240" s="157" t="s">
        <v>1</v>
      </c>
      <c r="N240" s="158" t="s">
        <v>34</v>
      </c>
      <c r="O240" s="145">
        <v>0</v>
      </c>
      <c r="P240" s="145">
        <f t="shared" si="36"/>
        <v>0</v>
      </c>
      <c r="Q240" s="145">
        <v>0</v>
      </c>
      <c r="R240" s="145">
        <f t="shared" si="37"/>
        <v>0</v>
      </c>
      <c r="S240" s="145">
        <v>0</v>
      </c>
      <c r="T240" s="146">
        <f t="shared" si="38"/>
        <v>0</v>
      </c>
      <c r="AR240" s="147" t="s">
        <v>219</v>
      </c>
      <c r="AT240" s="147" t="s">
        <v>268</v>
      </c>
      <c r="AU240" s="147" t="s">
        <v>81</v>
      </c>
      <c r="AY240" s="13" t="s">
        <v>162</v>
      </c>
      <c r="BE240" s="148">
        <f t="shared" si="39"/>
        <v>0</v>
      </c>
      <c r="BF240" s="148">
        <f t="shared" si="40"/>
        <v>0</v>
      </c>
      <c r="BG240" s="148">
        <f t="shared" si="41"/>
        <v>0</v>
      </c>
      <c r="BH240" s="148">
        <f t="shared" si="42"/>
        <v>0</v>
      </c>
      <c r="BI240" s="148">
        <f t="shared" si="43"/>
        <v>0</v>
      </c>
      <c r="BJ240" s="13" t="s">
        <v>81</v>
      </c>
      <c r="BK240" s="148">
        <f t="shared" si="44"/>
        <v>0</v>
      </c>
      <c r="BL240" s="13" t="s">
        <v>191</v>
      </c>
      <c r="BM240" s="147" t="s">
        <v>666</v>
      </c>
    </row>
    <row r="241" spans="2:65" s="1" customFormat="1" ht="33" customHeight="1" x14ac:dyDescent="0.2">
      <c r="B241" s="135"/>
      <c r="C241" s="136" t="s">
        <v>660</v>
      </c>
      <c r="D241" s="136" t="s">
        <v>164</v>
      </c>
      <c r="E241" s="137" t="s">
        <v>1050</v>
      </c>
      <c r="F241" s="138" t="s">
        <v>1051</v>
      </c>
      <c r="G241" s="139" t="s">
        <v>218</v>
      </c>
      <c r="H241" s="140">
        <v>3.5</v>
      </c>
      <c r="I241" s="141"/>
      <c r="J241" s="141"/>
      <c r="K241" s="142"/>
      <c r="L241" s="25"/>
      <c r="M241" s="143" t="s">
        <v>1</v>
      </c>
      <c r="N241" s="144" t="s">
        <v>34</v>
      </c>
      <c r="O241" s="145">
        <v>0</v>
      </c>
      <c r="P241" s="145">
        <f t="shared" si="36"/>
        <v>0</v>
      </c>
      <c r="Q241" s="145">
        <v>0</v>
      </c>
      <c r="R241" s="145">
        <f t="shared" si="37"/>
        <v>0</v>
      </c>
      <c r="S241" s="145">
        <v>0</v>
      </c>
      <c r="T241" s="146">
        <f t="shared" si="38"/>
        <v>0</v>
      </c>
      <c r="AR241" s="147" t="s">
        <v>191</v>
      </c>
      <c r="AT241" s="147" t="s">
        <v>164</v>
      </c>
      <c r="AU241" s="147" t="s">
        <v>81</v>
      </c>
      <c r="AY241" s="13" t="s">
        <v>162</v>
      </c>
      <c r="BE241" s="148">
        <f t="shared" si="39"/>
        <v>0</v>
      </c>
      <c r="BF241" s="148">
        <f t="shared" si="40"/>
        <v>0</v>
      </c>
      <c r="BG241" s="148">
        <f t="shared" si="41"/>
        <v>0</v>
      </c>
      <c r="BH241" s="148">
        <f t="shared" si="42"/>
        <v>0</v>
      </c>
      <c r="BI241" s="148">
        <f t="shared" si="43"/>
        <v>0</v>
      </c>
      <c r="BJ241" s="13" t="s">
        <v>81</v>
      </c>
      <c r="BK241" s="148">
        <f t="shared" si="44"/>
        <v>0</v>
      </c>
      <c r="BL241" s="13" t="s">
        <v>191</v>
      </c>
      <c r="BM241" s="147" t="s">
        <v>670</v>
      </c>
    </row>
    <row r="242" spans="2:65" s="1" customFormat="1" ht="21.75" customHeight="1" x14ac:dyDescent="0.2">
      <c r="B242" s="135"/>
      <c r="C242" s="149" t="s">
        <v>318</v>
      </c>
      <c r="D242" s="149" t="s">
        <v>268</v>
      </c>
      <c r="E242" s="150" t="s">
        <v>1052</v>
      </c>
      <c r="F242" s="151" t="s">
        <v>1053</v>
      </c>
      <c r="G242" s="152" t="s">
        <v>218</v>
      </c>
      <c r="H242" s="153">
        <v>3.5</v>
      </c>
      <c r="I242" s="154"/>
      <c r="J242" s="154"/>
      <c r="K242" s="155"/>
      <c r="L242" s="156"/>
      <c r="M242" s="157" t="s">
        <v>1</v>
      </c>
      <c r="N242" s="158" t="s">
        <v>34</v>
      </c>
      <c r="O242" s="145">
        <v>0</v>
      </c>
      <c r="P242" s="145">
        <f t="shared" si="36"/>
        <v>0</v>
      </c>
      <c r="Q242" s="145">
        <v>0</v>
      </c>
      <c r="R242" s="145">
        <f t="shared" si="37"/>
        <v>0</v>
      </c>
      <c r="S242" s="145">
        <v>0</v>
      </c>
      <c r="T242" s="146">
        <f t="shared" si="38"/>
        <v>0</v>
      </c>
      <c r="AR242" s="147" t="s">
        <v>219</v>
      </c>
      <c r="AT242" s="147" t="s">
        <v>268</v>
      </c>
      <c r="AU242" s="147" t="s">
        <v>81</v>
      </c>
      <c r="AY242" s="13" t="s">
        <v>162</v>
      </c>
      <c r="BE242" s="148">
        <f t="shared" si="39"/>
        <v>0</v>
      </c>
      <c r="BF242" s="148">
        <f t="shared" si="40"/>
        <v>0</v>
      </c>
      <c r="BG242" s="148">
        <f t="shared" si="41"/>
        <v>0</v>
      </c>
      <c r="BH242" s="148">
        <f t="shared" si="42"/>
        <v>0</v>
      </c>
      <c r="BI242" s="148">
        <f t="shared" si="43"/>
        <v>0</v>
      </c>
      <c r="BJ242" s="13" t="s">
        <v>81</v>
      </c>
      <c r="BK242" s="148">
        <f t="shared" si="44"/>
        <v>0</v>
      </c>
      <c r="BL242" s="13" t="s">
        <v>191</v>
      </c>
      <c r="BM242" s="147" t="s">
        <v>673</v>
      </c>
    </row>
    <row r="243" spans="2:65" s="1" customFormat="1" ht="37.700000000000003" customHeight="1" x14ac:dyDescent="0.2">
      <c r="B243" s="135"/>
      <c r="C243" s="136" t="s">
        <v>667</v>
      </c>
      <c r="D243" s="136" t="s">
        <v>164</v>
      </c>
      <c r="E243" s="137" t="s">
        <v>1054</v>
      </c>
      <c r="F243" s="138" t="s">
        <v>1055</v>
      </c>
      <c r="G243" s="139" t="s">
        <v>218</v>
      </c>
      <c r="H243" s="140">
        <v>63.83</v>
      </c>
      <c r="I243" s="141"/>
      <c r="J243" s="141"/>
      <c r="K243" s="142"/>
      <c r="L243" s="25"/>
      <c r="M243" s="143" t="s">
        <v>1</v>
      </c>
      <c r="N243" s="144" t="s">
        <v>34</v>
      </c>
      <c r="O243" s="145">
        <v>0</v>
      </c>
      <c r="P243" s="145">
        <f t="shared" si="36"/>
        <v>0</v>
      </c>
      <c r="Q243" s="145">
        <v>0</v>
      </c>
      <c r="R243" s="145">
        <f t="shared" si="37"/>
        <v>0</v>
      </c>
      <c r="S243" s="145">
        <v>0</v>
      </c>
      <c r="T243" s="146">
        <f t="shared" si="38"/>
        <v>0</v>
      </c>
      <c r="AR243" s="147" t="s">
        <v>191</v>
      </c>
      <c r="AT243" s="147" t="s">
        <v>164</v>
      </c>
      <c r="AU243" s="147" t="s">
        <v>81</v>
      </c>
      <c r="AY243" s="13" t="s">
        <v>162</v>
      </c>
      <c r="BE243" s="148">
        <f t="shared" si="39"/>
        <v>0</v>
      </c>
      <c r="BF243" s="148">
        <f t="shared" si="40"/>
        <v>0</v>
      </c>
      <c r="BG243" s="148">
        <f t="shared" si="41"/>
        <v>0</v>
      </c>
      <c r="BH243" s="148">
        <f t="shared" si="42"/>
        <v>0</v>
      </c>
      <c r="BI243" s="148">
        <f t="shared" si="43"/>
        <v>0</v>
      </c>
      <c r="BJ243" s="13" t="s">
        <v>81</v>
      </c>
      <c r="BK243" s="148">
        <f t="shared" si="44"/>
        <v>0</v>
      </c>
      <c r="BL243" s="13" t="s">
        <v>191</v>
      </c>
      <c r="BM243" s="147" t="s">
        <v>677</v>
      </c>
    </row>
    <row r="244" spans="2:65" s="1" customFormat="1" ht="33" customHeight="1" x14ac:dyDescent="0.2">
      <c r="B244" s="135"/>
      <c r="C244" s="136" t="s">
        <v>321</v>
      </c>
      <c r="D244" s="136" t="s">
        <v>164</v>
      </c>
      <c r="E244" s="137" t="s">
        <v>1056</v>
      </c>
      <c r="F244" s="138" t="s">
        <v>1057</v>
      </c>
      <c r="G244" s="139" t="s">
        <v>266</v>
      </c>
      <c r="H244" s="140">
        <v>1</v>
      </c>
      <c r="I244" s="141"/>
      <c r="J244" s="141"/>
      <c r="K244" s="142"/>
      <c r="L244" s="25"/>
      <c r="M244" s="143" t="s">
        <v>1</v>
      </c>
      <c r="N244" s="144" t="s">
        <v>34</v>
      </c>
      <c r="O244" s="145">
        <v>0</v>
      </c>
      <c r="P244" s="145">
        <f t="shared" si="36"/>
        <v>0</v>
      </c>
      <c r="Q244" s="145">
        <v>0</v>
      </c>
      <c r="R244" s="145">
        <f t="shared" si="37"/>
        <v>0</v>
      </c>
      <c r="S244" s="145">
        <v>0</v>
      </c>
      <c r="T244" s="146">
        <f t="shared" si="38"/>
        <v>0</v>
      </c>
      <c r="AR244" s="147" t="s">
        <v>191</v>
      </c>
      <c r="AT244" s="147" t="s">
        <v>164</v>
      </c>
      <c r="AU244" s="147" t="s">
        <v>81</v>
      </c>
      <c r="AY244" s="13" t="s">
        <v>162</v>
      </c>
      <c r="BE244" s="148">
        <f t="shared" si="39"/>
        <v>0</v>
      </c>
      <c r="BF244" s="148">
        <f t="shared" si="40"/>
        <v>0</v>
      </c>
      <c r="BG244" s="148">
        <f t="shared" si="41"/>
        <v>0</v>
      </c>
      <c r="BH244" s="148">
        <f t="shared" si="42"/>
        <v>0</v>
      </c>
      <c r="BI244" s="148">
        <f t="shared" si="43"/>
        <v>0</v>
      </c>
      <c r="BJ244" s="13" t="s">
        <v>81</v>
      </c>
      <c r="BK244" s="148">
        <f t="shared" si="44"/>
        <v>0</v>
      </c>
      <c r="BL244" s="13" t="s">
        <v>191</v>
      </c>
      <c r="BM244" s="147" t="s">
        <v>680</v>
      </c>
    </row>
    <row r="245" spans="2:65" s="1" customFormat="1" ht="24.2" customHeight="1" x14ac:dyDescent="0.2">
      <c r="B245" s="135"/>
      <c r="C245" s="149" t="s">
        <v>674</v>
      </c>
      <c r="D245" s="149" t="s">
        <v>268</v>
      </c>
      <c r="E245" s="150" t="s">
        <v>1058</v>
      </c>
      <c r="F245" s="151" t="s">
        <v>1059</v>
      </c>
      <c r="G245" s="152" t="s">
        <v>266</v>
      </c>
      <c r="H245" s="153">
        <v>1</v>
      </c>
      <c r="I245" s="154"/>
      <c r="J245" s="154"/>
      <c r="K245" s="155"/>
      <c r="L245" s="156"/>
      <c r="M245" s="157" t="s">
        <v>1</v>
      </c>
      <c r="N245" s="158" t="s">
        <v>34</v>
      </c>
      <c r="O245" s="145">
        <v>0</v>
      </c>
      <c r="P245" s="145">
        <f t="shared" si="36"/>
        <v>0</v>
      </c>
      <c r="Q245" s="145">
        <v>0</v>
      </c>
      <c r="R245" s="145">
        <f t="shared" si="37"/>
        <v>0</v>
      </c>
      <c r="S245" s="145">
        <v>0</v>
      </c>
      <c r="T245" s="146">
        <f t="shared" si="38"/>
        <v>0</v>
      </c>
      <c r="AR245" s="147" t="s">
        <v>219</v>
      </c>
      <c r="AT245" s="147" t="s">
        <v>268</v>
      </c>
      <c r="AU245" s="147" t="s">
        <v>81</v>
      </c>
      <c r="AY245" s="13" t="s">
        <v>162</v>
      </c>
      <c r="BE245" s="148">
        <f t="shared" si="39"/>
        <v>0</v>
      </c>
      <c r="BF245" s="148">
        <f t="shared" si="40"/>
        <v>0</v>
      </c>
      <c r="BG245" s="148">
        <f t="shared" si="41"/>
        <v>0</v>
      </c>
      <c r="BH245" s="148">
        <f t="shared" si="42"/>
        <v>0</v>
      </c>
      <c r="BI245" s="148">
        <f t="shared" si="43"/>
        <v>0</v>
      </c>
      <c r="BJ245" s="13" t="s">
        <v>81</v>
      </c>
      <c r="BK245" s="148">
        <f t="shared" si="44"/>
        <v>0</v>
      </c>
      <c r="BL245" s="13" t="s">
        <v>191</v>
      </c>
      <c r="BM245" s="147" t="s">
        <v>684</v>
      </c>
    </row>
    <row r="246" spans="2:65" s="1" customFormat="1" ht="24.2" customHeight="1" x14ac:dyDescent="0.2">
      <c r="B246" s="135"/>
      <c r="C246" s="136" t="s">
        <v>325</v>
      </c>
      <c r="D246" s="136" t="s">
        <v>164</v>
      </c>
      <c r="E246" s="137" t="s">
        <v>1060</v>
      </c>
      <c r="F246" s="138" t="s">
        <v>1061</v>
      </c>
      <c r="G246" s="139" t="s">
        <v>313</v>
      </c>
      <c r="H246" s="140">
        <v>5843.97</v>
      </c>
      <c r="I246" s="141"/>
      <c r="J246" s="141"/>
      <c r="K246" s="142"/>
      <c r="L246" s="25"/>
      <c r="M246" s="143" t="s">
        <v>1</v>
      </c>
      <c r="N246" s="144" t="s">
        <v>34</v>
      </c>
      <c r="O246" s="145">
        <v>0</v>
      </c>
      <c r="P246" s="145">
        <f t="shared" si="36"/>
        <v>0</v>
      </c>
      <c r="Q246" s="145">
        <v>0</v>
      </c>
      <c r="R246" s="145">
        <f t="shared" si="37"/>
        <v>0</v>
      </c>
      <c r="S246" s="145">
        <v>0</v>
      </c>
      <c r="T246" s="146">
        <f t="shared" si="38"/>
        <v>0</v>
      </c>
      <c r="AR246" s="147" t="s">
        <v>191</v>
      </c>
      <c r="AT246" s="147" t="s">
        <v>164</v>
      </c>
      <c r="AU246" s="147" t="s">
        <v>81</v>
      </c>
      <c r="AY246" s="13" t="s">
        <v>162</v>
      </c>
      <c r="BE246" s="148">
        <f t="shared" si="39"/>
        <v>0</v>
      </c>
      <c r="BF246" s="148">
        <f t="shared" si="40"/>
        <v>0</v>
      </c>
      <c r="BG246" s="148">
        <f t="shared" si="41"/>
        <v>0</v>
      </c>
      <c r="BH246" s="148">
        <f t="shared" si="42"/>
        <v>0</v>
      </c>
      <c r="BI246" s="148">
        <f t="shared" si="43"/>
        <v>0</v>
      </c>
      <c r="BJ246" s="13" t="s">
        <v>81</v>
      </c>
      <c r="BK246" s="148">
        <f t="shared" si="44"/>
        <v>0</v>
      </c>
      <c r="BL246" s="13" t="s">
        <v>191</v>
      </c>
      <c r="BM246" s="147" t="s">
        <v>687</v>
      </c>
    </row>
    <row r="247" spans="2:65" s="1" customFormat="1" ht="16.5" customHeight="1" x14ac:dyDescent="0.2">
      <c r="B247" s="135"/>
      <c r="C247" s="136" t="s">
        <v>681</v>
      </c>
      <c r="D247" s="136" t="s">
        <v>164</v>
      </c>
      <c r="E247" s="137" t="s">
        <v>1062</v>
      </c>
      <c r="F247" s="138" t="s">
        <v>1063</v>
      </c>
      <c r="G247" s="139" t="s">
        <v>313</v>
      </c>
      <c r="H247" s="140">
        <v>5843.97</v>
      </c>
      <c r="I247" s="141"/>
      <c r="J247" s="141"/>
      <c r="K247" s="142"/>
      <c r="L247" s="25"/>
      <c r="M247" s="143" t="s">
        <v>1</v>
      </c>
      <c r="N247" s="144" t="s">
        <v>34</v>
      </c>
      <c r="O247" s="145">
        <v>0</v>
      </c>
      <c r="P247" s="145">
        <f t="shared" si="36"/>
        <v>0</v>
      </c>
      <c r="Q247" s="145">
        <v>0</v>
      </c>
      <c r="R247" s="145">
        <f t="shared" si="37"/>
        <v>0</v>
      </c>
      <c r="S247" s="145">
        <v>0</v>
      </c>
      <c r="T247" s="146">
        <f t="shared" si="38"/>
        <v>0</v>
      </c>
      <c r="AR247" s="147" t="s">
        <v>191</v>
      </c>
      <c r="AT247" s="147" t="s">
        <v>164</v>
      </c>
      <c r="AU247" s="147" t="s">
        <v>81</v>
      </c>
      <c r="AY247" s="13" t="s">
        <v>162</v>
      </c>
      <c r="BE247" s="148">
        <f t="shared" si="39"/>
        <v>0</v>
      </c>
      <c r="BF247" s="148">
        <f t="shared" si="40"/>
        <v>0</v>
      </c>
      <c r="BG247" s="148">
        <f t="shared" si="41"/>
        <v>0</v>
      </c>
      <c r="BH247" s="148">
        <f t="shared" si="42"/>
        <v>0</v>
      </c>
      <c r="BI247" s="148">
        <f t="shared" si="43"/>
        <v>0</v>
      </c>
      <c r="BJ247" s="13" t="s">
        <v>81</v>
      </c>
      <c r="BK247" s="148">
        <f t="shared" si="44"/>
        <v>0</v>
      </c>
      <c r="BL247" s="13" t="s">
        <v>191</v>
      </c>
      <c r="BM247" s="147" t="s">
        <v>691</v>
      </c>
    </row>
    <row r="248" spans="2:65" s="1" customFormat="1" ht="33" customHeight="1" x14ac:dyDescent="0.2">
      <c r="B248" s="135"/>
      <c r="C248" s="136" t="s">
        <v>328</v>
      </c>
      <c r="D248" s="136" t="s">
        <v>164</v>
      </c>
      <c r="E248" s="137" t="s">
        <v>1064</v>
      </c>
      <c r="F248" s="138" t="s">
        <v>1065</v>
      </c>
      <c r="G248" s="139" t="s">
        <v>313</v>
      </c>
      <c r="H248" s="140">
        <v>3235.73</v>
      </c>
      <c r="I248" s="141"/>
      <c r="J248" s="141"/>
      <c r="K248" s="142"/>
      <c r="L248" s="25"/>
      <c r="M248" s="143" t="s">
        <v>1</v>
      </c>
      <c r="N248" s="144" t="s">
        <v>34</v>
      </c>
      <c r="O248" s="145">
        <v>0</v>
      </c>
      <c r="P248" s="145">
        <f t="shared" si="36"/>
        <v>0</v>
      </c>
      <c r="Q248" s="145">
        <v>0</v>
      </c>
      <c r="R248" s="145">
        <f t="shared" si="37"/>
        <v>0</v>
      </c>
      <c r="S248" s="145">
        <v>0</v>
      </c>
      <c r="T248" s="146">
        <f t="shared" si="38"/>
        <v>0</v>
      </c>
      <c r="AR248" s="147" t="s">
        <v>191</v>
      </c>
      <c r="AT248" s="147" t="s">
        <v>164</v>
      </c>
      <c r="AU248" s="147" t="s">
        <v>81</v>
      </c>
      <c r="AY248" s="13" t="s">
        <v>162</v>
      </c>
      <c r="BE248" s="148">
        <f t="shared" si="39"/>
        <v>0</v>
      </c>
      <c r="BF248" s="148">
        <f t="shared" si="40"/>
        <v>0</v>
      </c>
      <c r="BG248" s="148">
        <f t="shared" si="41"/>
        <v>0</v>
      </c>
      <c r="BH248" s="148">
        <f t="shared" si="42"/>
        <v>0</v>
      </c>
      <c r="BI248" s="148">
        <f t="shared" si="43"/>
        <v>0</v>
      </c>
      <c r="BJ248" s="13" t="s">
        <v>81</v>
      </c>
      <c r="BK248" s="148">
        <f t="shared" si="44"/>
        <v>0</v>
      </c>
      <c r="BL248" s="13" t="s">
        <v>191</v>
      </c>
      <c r="BM248" s="147" t="s">
        <v>694</v>
      </c>
    </row>
    <row r="249" spans="2:65" s="1" customFormat="1" ht="24.2" customHeight="1" x14ac:dyDescent="0.2">
      <c r="B249" s="135"/>
      <c r="C249" s="136" t="s">
        <v>688</v>
      </c>
      <c r="D249" s="136" t="s">
        <v>164</v>
      </c>
      <c r="E249" s="137" t="s">
        <v>723</v>
      </c>
      <c r="F249" s="138" t="s">
        <v>724</v>
      </c>
      <c r="G249" s="139" t="s">
        <v>301</v>
      </c>
      <c r="H249" s="140">
        <v>2.14</v>
      </c>
      <c r="I249" s="141"/>
      <c r="J249" s="141"/>
      <c r="K249" s="142"/>
      <c r="L249" s="25"/>
      <c r="M249" s="143" t="s">
        <v>1</v>
      </c>
      <c r="N249" s="144" t="s">
        <v>34</v>
      </c>
      <c r="O249" s="145">
        <v>0</v>
      </c>
      <c r="P249" s="145">
        <f t="shared" si="36"/>
        <v>0</v>
      </c>
      <c r="Q249" s="145">
        <v>0</v>
      </c>
      <c r="R249" s="145">
        <f t="shared" si="37"/>
        <v>0</v>
      </c>
      <c r="S249" s="145">
        <v>0</v>
      </c>
      <c r="T249" s="146">
        <f t="shared" si="38"/>
        <v>0</v>
      </c>
      <c r="AR249" s="147" t="s">
        <v>191</v>
      </c>
      <c r="AT249" s="147" t="s">
        <v>164</v>
      </c>
      <c r="AU249" s="147" t="s">
        <v>81</v>
      </c>
      <c r="AY249" s="13" t="s">
        <v>162</v>
      </c>
      <c r="BE249" s="148">
        <f t="shared" si="39"/>
        <v>0</v>
      </c>
      <c r="BF249" s="148">
        <f t="shared" si="40"/>
        <v>0</v>
      </c>
      <c r="BG249" s="148">
        <f t="shared" si="41"/>
        <v>0</v>
      </c>
      <c r="BH249" s="148">
        <f t="shared" si="42"/>
        <v>0</v>
      </c>
      <c r="BI249" s="148">
        <f t="shared" si="43"/>
        <v>0</v>
      </c>
      <c r="BJ249" s="13" t="s">
        <v>81</v>
      </c>
      <c r="BK249" s="148">
        <f t="shared" si="44"/>
        <v>0</v>
      </c>
      <c r="BL249" s="13" t="s">
        <v>191</v>
      </c>
      <c r="BM249" s="147" t="s">
        <v>698</v>
      </c>
    </row>
    <row r="250" spans="2:65" s="11" customFormat="1" ht="22.7" customHeight="1" x14ac:dyDescent="0.2">
      <c r="B250" s="124"/>
      <c r="D250" s="125" t="s">
        <v>67</v>
      </c>
      <c r="E250" s="133" t="s">
        <v>1066</v>
      </c>
      <c r="F250" s="133" t="s">
        <v>1067</v>
      </c>
      <c r="J250" s="134"/>
      <c r="L250" s="124"/>
      <c r="M250" s="128"/>
      <c r="P250" s="129">
        <f>SUM(P251:P262)</f>
        <v>0</v>
      </c>
      <c r="R250" s="129">
        <f>SUM(R251:R262)</f>
        <v>0</v>
      </c>
      <c r="T250" s="130">
        <f>SUM(T251:T262)</f>
        <v>0</v>
      </c>
      <c r="AR250" s="125" t="s">
        <v>81</v>
      </c>
      <c r="AT250" s="131" t="s">
        <v>67</v>
      </c>
      <c r="AU250" s="131" t="s">
        <v>75</v>
      </c>
      <c r="AY250" s="125" t="s">
        <v>162</v>
      </c>
      <c r="BK250" s="132">
        <f>SUM(BK251:BK262)</f>
        <v>0</v>
      </c>
    </row>
    <row r="251" spans="2:65" s="1" customFormat="1" ht="21.75" customHeight="1" x14ac:dyDescent="0.2">
      <c r="B251" s="135"/>
      <c r="C251" s="136" t="s">
        <v>332</v>
      </c>
      <c r="D251" s="136" t="s">
        <v>164</v>
      </c>
      <c r="E251" s="137" t="s">
        <v>1068</v>
      </c>
      <c r="F251" s="138" t="s">
        <v>1069</v>
      </c>
      <c r="G251" s="139" t="s">
        <v>266</v>
      </c>
      <c r="H251" s="140">
        <v>4</v>
      </c>
      <c r="I251" s="141"/>
      <c r="J251" s="141"/>
      <c r="K251" s="142"/>
      <c r="L251" s="25"/>
      <c r="M251" s="143" t="s">
        <v>1</v>
      </c>
      <c r="N251" s="144" t="s">
        <v>34</v>
      </c>
      <c r="O251" s="145">
        <v>0</v>
      </c>
      <c r="P251" s="145">
        <f t="shared" ref="P251:P262" si="45">O251*H251</f>
        <v>0</v>
      </c>
      <c r="Q251" s="145">
        <v>0</v>
      </c>
      <c r="R251" s="145">
        <f t="shared" ref="R251:R262" si="46">Q251*H251</f>
        <v>0</v>
      </c>
      <c r="S251" s="145">
        <v>0</v>
      </c>
      <c r="T251" s="146">
        <f t="shared" ref="T251:T262" si="47">S251*H251</f>
        <v>0</v>
      </c>
      <c r="AR251" s="147" t="s">
        <v>191</v>
      </c>
      <c r="AT251" s="147" t="s">
        <v>164</v>
      </c>
      <c r="AU251" s="147" t="s">
        <v>81</v>
      </c>
      <c r="AY251" s="13" t="s">
        <v>162</v>
      </c>
      <c r="BE251" s="148">
        <f t="shared" ref="BE251:BE262" si="48">IF(N251="základná",J251,0)</f>
        <v>0</v>
      </c>
      <c r="BF251" s="148">
        <f t="shared" ref="BF251:BF262" si="49">IF(N251="znížená",J251,0)</f>
        <v>0</v>
      </c>
      <c r="BG251" s="148">
        <f t="shared" ref="BG251:BG262" si="50">IF(N251="zákl. prenesená",J251,0)</f>
        <v>0</v>
      </c>
      <c r="BH251" s="148">
        <f t="shared" ref="BH251:BH262" si="51">IF(N251="zníž. prenesená",J251,0)</f>
        <v>0</v>
      </c>
      <c r="BI251" s="148">
        <f t="shared" ref="BI251:BI262" si="52">IF(N251="nulová",J251,0)</f>
        <v>0</v>
      </c>
      <c r="BJ251" s="13" t="s">
        <v>81</v>
      </c>
      <c r="BK251" s="148">
        <f t="shared" ref="BK251:BK262" si="53">ROUND(I251*H251,2)</f>
        <v>0</v>
      </c>
      <c r="BL251" s="13" t="s">
        <v>191</v>
      </c>
      <c r="BM251" s="147" t="s">
        <v>701</v>
      </c>
    </row>
    <row r="252" spans="2:65" s="1" customFormat="1" ht="24.2" customHeight="1" x14ac:dyDescent="0.2">
      <c r="B252" s="135"/>
      <c r="C252" s="149" t="s">
        <v>695</v>
      </c>
      <c r="D252" s="149" t="s">
        <v>268</v>
      </c>
      <c r="E252" s="150" t="s">
        <v>1070</v>
      </c>
      <c r="F252" s="151" t="s">
        <v>1071</v>
      </c>
      <c r="G252" s="152" t="s">
        <v>266</v>
      </c>
      <c r="H252" s="153">
        <v>3</v>
      </c>
      <c r="I252" s="154"/>
      <c r="J252" s="154"/>
      <c r="K252" s="155"/>
      <c r="L252" s="156"/>
      <c r="M252" s="157" t="s">
        <v>1</v>
      </c>
      <c r="N252" s="158" t="s">
        <v>34</v>
      </c>
      <c r="O252" s="145">
        <v>0</v>
      </c>
      <c r="P252" s="145">
        <f t="shared" si="45"/>
        <v>0</v>
      </c>
      <c r="Q252" s="145">
        <v>0</v>
      </c>
      <c r="R252" s="145">
        <f t="shared" si="46"/>
        <v>0</v>
      </c>
      <c r="S252" s="145">
        <v>0</v>
      </c>
      <c r="T252" s="146">
        <f t="shared" si="47"/>
        <v>0</v>
      </c>
      <c r="AR252" s="147" t="s">
        <v>219</v>
      </c>
      <c r="AT252" s="147" t="s">
        <v>268</v>
      </c>
      <c r="AU252" s="147" t="s">
        <v>81</v>
      </c>
      <c r="AY252" s="13" t="s">
        <v>162</v>
      </c>
      <c r="BE252" s="148">
        <f t="shared" si="48"/>
        <v>0</v>
      </c>
      <c r="BF252" s="148">
        <f t="shared" si="49"/>
        <v>0</v>
      </c>
      <c r="BG252" s="148">
        <f t="shared" si="50"/>
        <v>0</v>
      </c>
      <c r="BH252" s="148">
        <f t="shared" si="51"/>
        <v>0</v>
      </c>
      <c r="BI252" s="148">
        <f t="shared" si="52"/>
        <v>0</v>
      </c>
      <c r="BJ252" s="13" t="s">
        <v>81</v>
      </c>
      <c r="BK252" s="148">
        <f t="shared" si="53"/>
        <v>0</v>
      </c>
      <c r="BL252" s="13" t="s">
        <v>191</v>
      </c>
      <c r="BM252" s="147" t="s">
        <v>705</v>
      </c>
    </row>
    <row r="253" spans="2:65" s="1" customFormat="1" ht="24.2" customHeight="1" x14ac:dyDescent="0.2">
      <c r="B253" s="135"/>
      <c r="C253" s="149" t="s">
        <v>337</v>
      </c>
      <c r="D253" s="149" t="s">
        <v>268</v>
      </c>
      <c r="E253" s="150" t="s">
        <v>1072</v>
      </c>
      <c r="F253" s="151" t="s">
        <v>1073</v>
      </c>
      <c r="G253" s="152" t="s">
        <v>266</v>
      </c>
      <c r="H253" s="153">
        <v>1</v>
      </c>
      <c r="I253" s="154"/>
      <c r="J253" s="154"/>
      <c r="K253" s="155"/>
      <c r="L253" s="156"/>
      <c r="M253" s="157" t="s">
        <v>1</v>
      </c>
      <c r="N253" s="158" t="s">
        <v>34</v>
      </c>
      <c r="O253" s="145">
        <v>0</v>
      </c>
      <c r="P253" s="145">
        <f t="shared" si="45"/>
        <v>0</v>
      </c>
      <c r="Q253" s="145">
        <v>0</v>
      </c>
      <c r="R253" s="145">
        <f t="shared" si="46"/>
        <v>0</v>
      </c>
      <c r="S253" s="145">
        <v>0</v>
      </c>
      <c r="T253" s="146">
        <f t="shared" si="47"/>
        <v>0</v>
      </c>
      <c r="AR253" s="147" t="s">
        <v>219</v>
      </c>
      <c r="AT253" s="147" t="s">
        <v>268</v>
      </c>
      <c r="AU253" s="147" t="s">
        <v>81</v>
      </c>
      <c r="AY253" s="13" t="s">
        <v>162</v>
      </c>
      <c r="BE253" s="148">
        <f t="shared" si="48"/>
        <v>0</v>
      </c>
      <c r="BF253" s="148">
        <f t="shared" si="49"/>
        <v>0</v>
      </c>
      <c r="BG253" s="148">
        <f t="shared" si="50"/>
        <v>0</v>
      </c>
      <c r="BH253" s="148">
        <f t="shared" si="51"/>
        <v>0</v>
      </c>
      <c r="BI253" s="148">
        <f t="shared" si="52"/>
        <v>0</v>
      </c>
      <c r="BJ253" s="13" t="s">
        <v>81</v>
      </c>
      <c r="BK253" s="148">
        <f t="shared" si="53"/>
        <v>0</v>
      </c>
      <c r="BL253" s="13" t="s">
        <v>191</v>
      </c>
      <c r="BM253" s="147" t="s">
        <v>708</v>
      </c>
    </row>
    <row r="254" spans="2:65" s="1" customFormat="1" ht="21.75" customHeight="1" x14ac:dyDescent="0.2">
      <c r="B254" s="135"/>
      <c r="C254" s="136" t="s">
        <v>702</v>
      </c>
      <c r="D254" s="136" t="s">
        <v>164</v>
      </c>
      <c r="E254" s="137" t="s">
        <v>1074</v>
      </c>
      <c r="F254" s="138" t="s">
        <v>1075</v>
      </c>
      <c r="G254" s="139" t="s">
        <v>266</v>
      </c>
      <c r="H254" s="140">
        <v>9</v>
      </c>
      <c r="I254" s="141"/>
      <c r="J254" s="141"/>
      <c r="K254" s="142"/>
      <c r="L254" s="25"/>
      <c r="M254" s="143" t="s">
        <v>1</v>
      </c>
      <c r="N254" s="144" t="s">
        <v>34</v>
      </c>
      <c r="O254" s="145">
        <v>0</v>
      </c>
      <c r="P254" s="145">
        <f t="shared" si="45"/>
        <v>0</v>
      </c>
      <c r="Q254" s="145">
        <v>0</v>
      </c>
      <c r="R254" s="145">
        <f t="shared" si="46"/>
        <v>0</v>
      </c>
      <c r="S254" s="145">
        <v>0</v>
      </c>
      <c r="T254" s="146">
        <f t="shared" si="47"/>
        <v>0</v>
      </c>
      <c r="AR254" s="147" t="s">
        <v>191</v>
      </c>
      <c r="AT254" s="147" t="s">
        <v>164</v>
      </c>
      <c r="AU254" s="147" t="s">
        <v>81</v>
      </c>
      <c r="AY254" s="13" t="s">
        <v>162</v>
      </c>
      <c r="BE254" s="148">
        <f t="shared" si="48"/>
        <v>0</v>
      </c>
      <c r="BF254" s="148">
        <f t="shared" si="49"/>
        <v>0</v>
      </c>
      <c r="BG254" s="148">
        <f t="shared" si="50"/>
        <v>0</v>
      </c>
      <c r="BH254" s="148">
        <f t="shared" si="51"/>
        <v>0</v>
      </c>
      <c r="BI254" s="148">
        <f t="shared" si="52"/>
        <v>0</v>
      </c>
      <c r="BJ254" s="13" t="s">
        <v>81</v>
      </c>
      <c r="BK254" s="148">
        <f t="shared" si="53"/>
        <v>0</v>
      </c>
      <c r="BL254" s="13" t="s">
        <v>191</v>
      </c>
      <c r="BM254" s="147" t="s">
        <v>712</v>
      </c>
    </row>
    <row r="255" spans="2:65" s="1" customFormat="1" ht="24.2" customHeight="1" x14ac:dyDescent="0.2">
      <c r="B255" s="135"/>
      <c r="C255" s="149" t="s">
        <v>342</v>
      </c>
      <c r="D255" s="149" t="s">
        <v>268</v>
      </c>
      <c r="E255" s="150" t="s">
        <v>1076</v>
      </c>
      <c r="F255" s="151" t="s">
        <v>1077</v>
      </c>
      <c r="G255" s="152" t="s">
        <v>266</v>
      </c>
      <c r="H255" s="153">
        <v>2</v>
      </c>
      <c r="I255" s="154"/>
      <c r="J255" s="154"/>
      <c r="K255" s="155"/>
      <c r="L255" s="156"/>
      <c r="M255" s="157" t="s">
        <v>1</v>
      </c>
      <c r="N255" s="158" t="s">
        <v>34</v>
      </c>
      <c r="O255" s="145">
        <v>0</v>
      </c>
      <c r="P255" s="145">
        <f t="shared" si="45"/>
        <v>0</v>
      </c>
      <c r="Q255" s="145">
        <v>0</v>
      </c>
      <c r="R255" s="145">
        <f t="shared" si="46"/>
        <v>0</v>
      </c>
      <c r="S255" s="145">
        <v>0</v>
      </c>
      <c r="T255" s="146">
        <f t="shared" si="47"/>
        <v>0</v>
      </c>
      <c r="AR255" s="147" t="s">
        <v>219</v>
      </c>
      <c r="AT255" s="147" t="s">
        <v>268</v>
      </c>
      <c r="AU255" s="147" t="s">
        <v>81</v>
      </c>
      <c r="AY255" s="13" t="s">
        <v>162</v>
      </c>
      <c r="BE255" s="148">
        <f t="shared" si="48"/>
        <v>0</v>
      </c>
      <c r="BF255" s="148">
        <f t="shared" si="49"/>
        <v>0</v>
      </c>
      <c r="BG255" s="148">
        <f t="shared" si="50"/>
        <v>0</v>
      </c>
      <c r="BH255" s="148">
        <f t="shared" si="51"/>
        <v>0</v>
      </c>
      <c r="BI255" s="148">
        <f t="shared" si="52"/>
        <v>0</v>
      </c>
      <c r="BJ255" s="13" t="s">
        <v>81</v>
      </c>
      <c r="BK255" s="148">
        <f t="shared" si="53"/>
        <v>0</v>
      </c>
      <c r="BL255" s="13" t="s">
        <v>191</v>
      </c>
      <c r="BM255" s="147" t="s">
        <v>715</v>
      </c>
    </row>
    <row r="256" spans="2:65" s="1" customFormat="1" ht="24.2" customHeight="1" x14ac:dyDescent="0.2">
      <c r="B256" s="135"/>
      <c r="C256" s="149" t="s">
        <v>709</v>
      </c>
      <c r="D256" s="149" t="s">
        <v>268</v>
      </c>
      <c r="E256" s="150" t="s">
        <v>1078</v>
      </c>
      <c r="F256" s="151" t="s">
        <v>1079</v>
      </c>
      <c r="G256" s="152" t="s">
        <v>266</v>
      </c>
      <c r="H256" s="153">
        <v>1</v>
      </c>
      <c r="I256" s="154"/>
      <c r="J256" s="154"/>
      <c r="K256" s="155"/>
      <c r="L256" s="156"/>
      <c r="M256" s="157" t="s">
        <v>1</v>
      </c>
      <c r="N256" s="158" t="s">
        <v>34</v>
      </c>
      <c r="O256" s="145">
        <v>0</v>
      </c>
      <c r="P256" s="145">
        <f t="shared" si="45"/>
        <v>0</v>
      </c>
      <c r="Q256" s="145">
        <v>0</v>
      </c>
      <c r="R256" s="145">
        <f t="shared" si="46"/>
        <v>0</v>
      </c>
      <c r="S256" s="145">
        <v>0</v>
      </c>
      <c r="T256" s="146">
        <f t="shared" si="47"/>
        <v>0</v>
      </c>
      <c r="AR256" s="147" t="s">
        <v>219</v>
      </c>
      <c r="AT256" s="147" t="s">
        <v>268</v>
      </c>
      <c r="AU256" s="147" t="s">
        <v>81</v>
      </c>
      <c r="AY256" s="13" t="s">
        <v>162</v>
      </c>
      <c r="BE256" s="148">
        <f t="shared" si="48"/>
        <v>0</v>
      </c>
      <c r="BF256" s="148">
        <f t="shared" si="49"/>
        <v>0</v>
      </c>
      <c r="BG256" s="148">
        <f t="shared" si="50"/>
        <v>0</v>
      </c>
      <c r="BH256" s="148">
        <f t="shared" si="51"/>
        <v>0</v>
      </c>
      <c r="BI256" s="148">
        <f t="shared" si="52"/>
        <v>0</v>
      </c>
      <c r="BJ256" s="13" t="s">
        <v>81</v>
      </c>
      <c r="BK256" s="148">
        <f t="shared" si="53"/>
        <v>0</v>
      </c>
      <c r="BL256" s="13" t="s">
        <v>191</v>
      </c>
      <c r="BM256" s="147" t="s">
        <v>719</v>
      </c>
    </row>
    <row r="257" spans="2:65" s="1" customFormat="1" ht="24.2" customHeight="1" x14ac:dyDescent="0.2">
      <c r="B257" s="135"/>
      <c r="C257" s="149" t="s">
        <v>345</v>
      </c>
      <c r="D257" s="149" t="s">
        <v>268</v>
      </c>
      <c r="E257" s="150" t="s">
        <v>1080</v>
      </c>
      <c r="F257" s="151" t="s">
        <v>1081</v>
      </c>
      <c r="G257" s="152" t="s">
        <v>266</v>
      </c>
      <c r="H257" s="153">
        <v>2</v>
      </c>
      <c r="I257" s="154"/>
      <c r="J257" s="154"/>
      <c r="K257" s="155"/>
      <c r="L257" s="156"/>
      <c r="M257" s="157" t="s">
        <v>1</v>
      </c>
      <c r="N257" s="158" t="s">
        <v>34</v>
      </c>
      <c r="O257" s="145">
        <v>0</v>
      </c>
      <c r="P257" s="145">
        <f t="shared" si="45"/>
        <v>0</v>
      </c>
      <c r="Q257" s="145">
        <v>0</v>
      </c>
      <c r="R257" s="145">
        <f t="shared" si="46"/>
        <v>0</v>
      </c>
      <c r="S257" s="145">
        <v>0</v>
      </c>
      <c r="T257" s="146">
        <f t="shared" si="47"/>
        <v>0</v>
      </c>
      <c r="AR257" s="147" t="s">
        <v>219</v>
      </c>
      <c r="AT257" s="147" t="s">
        <v>268</v>
      </c>
      <c r="AU257" s="147" t="s">
        <v>81</v>
      </c>
      <c r="AY257" s="13" t="s">
        <v>162</v>
      </c>
      <c r="BE257" s="148">
        <f t="shared" si="48"/>
        <v>0</v>
      </c>
      <c r="BF257" s="148">
        <f t="shared" si="49"/>
        <v>0</v>
      </c>
      <c r="BG257" s="148">
        <f t="shared" si="50"/>
        <v>0</v>
      </c>
      <c r="BH257" s="148">
        <f t="shared" si="51"/>
        <v>0</v>
      </c>
      <c r="BI257" s="148">
        <f t="shared" si="52"/>
        <v>0</v>
      </c>
      <c r="BJ257" s="13" t="s">
        <v>81</v>
      </c>
      <c r="BK257" s="148">
        <f t="shared" si="53"/>
        <v>0</v>
      </c>
      <c r="BL257" s="13" t="s">
        <v>191</v>
      </c>
      <c r="BM257" s="147" t="s">
        <v>722</v>
      </c>
    </row>
    <row r="258" spans="2:65" s="1" customFormat="1" ht="24.2" customHeight="1" x14ac:dyDescent="0.2">
      <c r="B258" s="135"/>
      <c r="C258" s="149" t="s">
        <v>716</v>
      </c>
      <c r="D258" s="149" t="s">
        <v>268</v>
      </c>
      <c r="E258" s="150" t="s">
        <v>1082</v>
      </c>
      <c r="F258" s="151" t="s">
        <v>1083</v>
      </c>
      <c r="G258" s="152" t="s">
        <v>266</v>
      </c>
      <c r="H258" s="153">
        <v>3</v>
      </c>
      <c r="I258" s="154"/>
      <c r="J258" s="154"/>
      <c r="K258" s="155"/>
      <c r="L258" s="156"/>
      <c r="M258" s="157" t="s">
        <v>1</v>
      </c>
      <c r="N258" s="158" t="s">
        <v>34</v>
      </c>
      <c r="O258" s="145">
        <v>0</v>
      </c>
      <c r="P258" s="145">
        <f t="shared" si="45"/>
        <v>0</v>
      </c>
      <c r="Q258" s="145">
        <v>0</v>
      </c>
      <c r="R258" s="145">
        <f t="shared" si="46"/>
        <v>0</v>
      </c>
      <c r="S258" s="145">
        <v>0</v>
      </c>
      <c r="T258" s="146">
        <f t="shared" si="47"/>
        <v>0</v>
      </c>
      <c r="AR258" s="147" t="s">
        <v>219</v>
      </c>
      <c r="AT258" s="147" t="s">
        <v>268</v>
      </c>
      <c r="AU258" s="147" t="s">
        <v>81</v>
      </c>
      <c r="AY258" s="13" t="s">
        <v>162</v>
      </c>
      <c r="BE258" s="148">
        <f t="shared" si="48"/>
        <v>0</v>
      </c>
      <c r="BF258" s="148">
        <f t="shared" si="49"/>
        <v>0</v>
      </c>
      <c r="BG258" s="148">
        <f t="shared" si="50"/>
        <v>0</v>
      </c>
      <c r="BH258" s="148">
        <f t="shared" si="51"/>
        <v>0</v>
      </c>
      <c r="BI258" s="148">
        <f t="shared" si="52"/>
        <v>0</v>
      </c>
      <c r="BJ258" s="13" t="s">
        <v>81</v>
      </c>
      <c r="BK258" s="148">
        <f t="shared" si="53"/>
        <v>0</v>
      </c>
      <c r="BL258" s="13" t="s">
        <v>191</v>
      </c>
      <c r="BM258" s="147" t="s">
        <v>725</v>
      </c>
    </row>
    <row r="259" spans="2:65" s="1" customFormat="1" ht="24.2" customHeight="1" x14ac:dyDescent="0.2">
      <c r="B259" s="135"/>
      <c r="C259" s="149" t="s">
        <v>351</v>
      </c>
      <c r="D259" s="149" t="s">
        <v>268</v>
      </c>
      <c r="E259" s="150" t="s">
        <v>1084</v>
      </c>
      <c r="F259" s="151" t="s">
        <v>1085</v>
      </c>
      <c r="G259" s="152" t="s">
        <v>266</v>
      </c>
      <c r="H259" s="153">
        <v>1</v>
      </c>
      <c r="I259" s="154"/>
      <c r="J259" s="154"/>
      <c r="K259" s="155"/>
      <c r="L259" s="156"/>
      <c r="M259" s="157" t="s">
        <v>1</v>
      </c>
      <c r="N259" s="158" t="s">
        <v>34</v>
      </c>
      <c r="O259" s="145">
        <v>0</v>
      </c>
      <c r="P259" s="145">
        <f t="shared" si="45"/>
        <v>0</v>
      </c>
      <c r="Q259" s="145">
        <v>0</v>
      </c>
      <c r="R259" s="145">
        <f t="shared" si="46"/>
        <v>0</v>
      </c>
      <c r="S259" s="145">
        <v>0</v>
      </c>
      <c r="T259" s="146">
        <f t="shared" si="47"/>
        <v>0</v>
      </c>
      <c r="AR259" s="147" t="s">
        <v>219</v>
      </c>
      <c r="AT259" s="147" t="s">
        <v>268</v>
      </c>
      <c r="AU259" s="147" t="s">
        <v>81</v>
      </c>
      <c r="AY259" s="13" t="s">
        <v>162</v>
      </c>
      <c r="BE259" s="148">
        <f t="shared" si="48"/>
        <v>0</v>
      </c>
      <c r="BF259" s="148">
        <f t="shared" si="49"/>
        <v>0</v>
      </c>
      <c r="BG259" s="148">
        <f t="shared" si="50"/>
        <v>0</v>
      </c>
      <c r="BH259" s="148">
        <f t="shared" si="51"/>
        <v>0</v>
      </c>
      <c r="BI259" s="148">
        <f t="shared" si="52"/>
        <v>0</v>
      </c>
      <c r="BJ259" s="13" t="s">
        <v>81</v>
      </c>
      <c r="BK259" s="148">
        <f t="shared" si="53"/>
        <v>0</v>
      </c>
      <c r="BL259" s="13" t="s">
        <v>191</v>
      </c>
      <c r="BM259" s="147" t="s">
        <v>1086</v>
      </c>
    </row>
    <row r="260" spans="2:65" s="1" customFormat="1" ht="21.75" customHeight="1" x14ac:dyDescent="0.2">
      <c r="B260" s="135"/>
      <c r="C260" s="136" t="s">
        <v>297</v>
      </c>
      <c r="D260" s="136" t="s">
        <v>164</v>
      </c>
      <c r="E260" s="137" t="s">
        <v>1087</v>
      </c>
      <c r="F260" s="138" t="s">
        <v>1088</v>
      </c>
      <c r="G260" s="139" t="s">
        <v>266</v>
      </c>
      <c r="H260" s="140">
        <v>2</v>
      </c>
      <c r="I260" s="141"/>
      <c r="J260" s="141"/>
      <c r="K260" s="142"/>
      <c r="L260" s="25"/>
      <c r="M260" s="143" t="s">
        <v>1</v>
      </c>
      <c r="N260" s="144" t="s">
        <v>34</v>
      </c>
      <c r="O260" s="145">
        <v>0</v>
      </c>
      <c r="P260" s="145">
        <f t="shared" si="45"/>
        <v>0</v>
      </c>
      <c r="Q260" s="145">
        <v>0</v>
      </c>
      <c r="R260" s="145">
        <f t="shared" si="46"/>
        <v>0</v>
      </c>
      <c r="S260" s="145">
        <v>0</v>
      </c>
      <c r="T260" s="146">
        <f t="shared" si="47"/>
        <v>0</v>
      </c>
      <c r="AR260" s="147" t="s">
        <v>191</v>
      </c>
      <c r="AT260" s="147" t="s">
        <v>164</v>
      </c>
      <c r="AU260" s="147" t="s">
        <v>81</v>
      </c>
      <c r="AY260" s="13" t="s">
        <v>162</v>
      </c>
      <c r="BE260" s="148">
        <f t="shared" si="48"/>
        <v>0</v>
      </c>
      <c r="BF260" s="148">
        <f t="shared" si="49"/>
        <v>0</v>
      </c>
      <c r="BG260" s="148">
        <f t="shared" si="50"/>
        <v>0</v>
      </c>
      <c r="BH260" s="148">
        <f t="shared" si="51"/>
        <v>0</v>
      </c>
      <c r="BI260" s="148">
        <f t="shared" si="52"/>
        <v>0</v>
      </c>
      <c r="BJ260" s="13" t="s">
        <v>81</v>
      </c>
      <c r="BK260" s="148">
        <f t="shared" si="53"/>
        <v>0</v>
      </c>
      <c r="BL260" s="13" t="s">
        <v>191</v>
      </c>
      <c r="BM260" s="147" t="s">
        <v>1089</v>
      </c>
    </row>
    <row r="261" spans="2:65" s="1" customFormat="1" ht="24.2" customHeight="1" x14ac:dyDescent="0.2">
      <c r="B261" s="135"/>
      <c r="C261" s="149" t="s">
        <v>354</v>
      </c>
      <c r="D261" s="149" t="s">
        <v>268</v>
      </c>
      <c r="E261" s="150" t="s">
        <v>1090</v>
      </c>
      <c r="F261" s="151" t="s">
        <v>1091</v>
      </c>
      <c r="G261" s="152" t="s">
        <v>266</v>
      </c>
      <c r="H261" s="153">
        <v>2</v>
      </c>
      <c r="I261" s="154"/>
      <c r="J261" s="154"/>
      <c r="K261" s="155"/>
      <c r="L261" s="156"/>
      <c r="M261" s="157" t="s">
        <v>1</v>
      </c>
      <c r="N261" s="158" t="s">
        <v>34</v>
      </c>
      <c r="O261" s="145">
        <v>0</v>
      </c>
      <c r="P261" s="145">
        <f t="shared" si="45"/>
        <v>0</v>
      </c>
      <c r="Q261" s="145">
        <v>0</v>
      </c>
      <c r="R261" s="145">
        <f t="shared" si="46"/>
        <v>0</v>
      </c>
      <c r="S261" s="145">
        <v>0</v>
      </c>
      <c r="T261" s="146">
        <f t="shared" si="47"/>
        <v>0</v>
      </c>
      <c r="AR261" s="147" t="s">
        <v>219</v>
      </c>
      <c r="AT261" s="147" t="s">
        <v>268</v>
      </c>
      <c r="AU261" s="147" t="s">
        <v>81</v>
      </c>
      <c r="AY261" s="13" t="s">
        <v>162</v>
      </c>
      <c r="BE261" s="148">
        <f t="shared" si="48"/>
        <v>0</v>
      </c>
      <c r="BF261" s="148">
        <f t="shared" si="49"/>
        <v>0</v>
      </c>
      <c r="BG261" s="148">
        <f t="shared" si="50"/>
        <v>0</v>
      </c>
      <c r="BH261" s="148">
        <f t="shared" si="51"/>
        <v>0</v>
      </c>
      <c r="BI261" s="148">
        <f t="shared" si="52"/>
        <v>0</v>
      </c>
      <c r="BJ261" s="13" t="s">
        <v>81</v>
      </c>
      <c r="BK261" s="148">
        <f t="shared" si="53"/>
        <v>0</v>
      </c>
      <c r="BL261" s="13" t="s">
        <v>191</v>
      </c>
      <c r="BM261" s="147" t="s">
        <v>1092</v>
      </c>
    </row>
    <row r="262" spans="2:65" s="1" customFormat="1" ht="33" customHeight="1" x14ac:dyDescent="0.2">
      <c r="B262" s="135"/>
      <c r="C262" s="136" t="s">
        <v>1093</v>
      </c>
      <c r="D262" s="136" t="s">
        <v>164</v>
      </c>
      <c r="E262" s="137" t="s">
        <v>1094</v>
      </c>
      <c r="F262" s="138" t="s">
        <v>1095</v>
      </c>
      <c r="G262" s="139" t="s">
        <v>1096</v>
      </c>
      <c r="H262" s="140">
        <v>85</v>
      </c>
      <c r="I262" s="141"/>
      <c r="J262" s="141"/>
      <c r="K262" s="142"/>
      <c r="L262" s="25"/>
      <c r="M262" s="143" t="s">
        <v>1</v>
      </c>
      <c r="N262" s="144" t="s">
        <v>34</v>
      </c>
      <c r="O262" s="145">
        <v>0</v>
      </c>
      <c r="P262" s="145">
        <f t="shared" si="45"/>
        <v>0</v>
      </c>
      <c r="Q262" s="145">
        <v>0</v>
      </c>
      <c r="R262" s="145">
        <f t="shared" si="46"/>
        <v>0</v>
      </c>
      <c r="S262" s="145">
        <v>0</v>
      </c>
      <c r="T262" s="146">
        <f t="shared" si="47"/>
        <v>0</v>
      </c>
      <c r="AR262" s="147" t="s">
        <v>191</v>
      </c>
      <c r="AT262" s="147" t="s">
        <v>164</v>
      </c>
      <c r="AU262" s="147" t="s">
        <v>81</v>
      </c>
      <c r="AY262" s="13" t="s">
        <v>162</v>
      </c>
      <c r="BE262" s="148">
        <f t="shared" si="48"/>
        <v>0</v>
      </c>
      <c r="BF262" s="148">
        <f t="shared" si="49"/>
        <v>0</v>
      </c>
      <c r="BG262" s="148">
        <f t="shared" si="50"/>
        <v>0</v>
      </c>
      <c r="BH262" s="148">
        <f t="shared" si="51"/>
        <v>0</v>
      </c>
      <c r="BI262" s="148">
        <f t="shared" si="52"/>
        <v>0</v>
      </c>
      <c r="BJ262" s="13" t="s">
        <v>81</v>
      </c>
      <c r="BK262" s="148">
        <f t="shared" si="53"/>
        <v>0</v>
      </c>
      <c r="BL262" s="13" t="s">
        <v>191</v>
      </c>
      <c r="BM262" s="147" t="s">
        <v>1097</v>
      </c>
    </row>
    <row r="263" spans="2:65" s="11" customFormat="1" ht="22.7" customHeight="1" x14ac:dyDescent="0.2">
      <c r="B263" s="124"/>
      <c r="D263" s="125" t="s">
        <v>67</v>
      </c>
      <c r="E263" s="133" t="s">
        <v>1098</v>
      </c>
      <c r="F263" s="133" t="s">
        <v>1099</v>
      </c>
      <c r="J263" s="134"/>
      <c r="L263" s="124"/>
      <c r="M263" s="128"/>
      <c r="P263" s="129">
        <f>SUM(P264:P267)</f>
        <v>0</v>
      </c>
      <c r="R263" s="129">
        <f>SUM(R264:R267)</f>
        <v>0</v>
      </c>
      <c r="T263" s="130">
        <f>SUM(T264:T267)</f>
        <v>0</v>
      </c>
      <c r="AR263" s="125" t="s">
        <v>81</v>
      </c>
      <c r="AT263" s="131" t="s">
        <v>67</v>
      </c>
      <c r="AU263" s="131" t="s">
        <v>75</v>
      </c>
      <c r="AY263" s="125" t="s">
        <v>162</v>
      </c>
      <c r="BK263" s="132">
        <f>SUM(BK264:BK267)</f>
        <v>0</v>
      </c>
    </row>
    <row r="264" spans="2:65" s="1" customFormat="1" ht="33" customHeight="1" x14ac:dyDescent="0.2">
      <c r="B264" s="135"/>
      <c r="C264" s="136" t="s">
        <v>358</v>
      </c>
      <c r="D264" s="136" t="s">
        <v>164</v>
      </c>
      <c r="E264" s="137" t="s">
        <v>1100</v>
      </c>
      <c r="F264" s="138" t="s">
        <v>1101</v>
      </c>
      <c r="G264" s="139" t="s">
        <v>167</v>
      </c>
      <c r="H264" s="140">
        <v>82.59</v>
      </c>
      <c r="I264" s="141"/>
      <c r="J264" s="141"/>
      <c r="K264" s="142"/>
      <c r="L264" s="25"/>
      <c r="M264" s="143" t="s">
        <v>1</v>
      </c>
      <c r="N264" s="144" t="s">
        <v>34</v>
      </c>
      <c r="O264" s="145">
        <v>0</v>
      </c>
      <c r="P264" s="145">
        <f>O264*H264</f>
        <v>0</v>
      </c>
      <c r="Q264" s="145">
        <v>0</v>
      </c>
      <c r="R264" s="145">
        <f>Q264*H264</f>
        <v>0</v>
      </c>
      <c r="S264" s="145">
        <v>0</v>
      </c>
      <c r="T264" s="146">
        <f>S264*H264</f>
        <v>0</v>
      </c>
      <c r="AR264" s="147" t="s">
        <v>191</v>
      </c>
      <c r="AT264" s="147" t="s">
        <v>164</v>
      </c>
      <c r="AU264" s="147" t="s">
        <v>81</v>
      </c>
      <c r="AY264" s="13" t="s">
        <v>162</v>
      </c>
      <c r="BE264" s="148">
        <f>IF(N264="základná",J264,0)</f>
        <v>0</v>
      </c>
      <c r="BF264" s="148">
        <f>IF(N264="znížená",J264,0)</f>
        <v>0</v>
      </c>
      <c r="BG264" s="148">
        <f>IF(N264="zákl. prenesená",J264,0)</f>
        <v>0</v>
      </c>
      <c r="BH264" s="148">
        <f>IF(N264="zníž. prenesená",J264,0)</f>
        <v>0</v>
      </c>
      <c r="BI264" s="148">
        <f>IF(N264="nulová",J264,0)</f>
        <v>0</v>
      </c>
      <c r="BJ264" s="13" t="s">
        <v>81</v>
      </c>
      <c r="BK264" s="148">
        <f>ROUND(I264*H264,2)</f>
        <v>0</v>
      </c>
      <c r="BL264" s="13" t="s">
        <v>191</v>
      </c>
      <c r="BM264" s="147" t="s">
        <v>1102</v>
      </c>
    </row>
    <row r="265" spans="2:65" s="1" customFormat="1" ht="44.25" customHeight="1" x14ac:dyDescent="0.2">
      <c r="B265" s="135"/>
      <c r="C265" s="149" t="s">
        <v>1103</v>
      </c>
      <c r="D265" s="149" t="s">
        <v>268</v>
      </c>
      <c r="E265" s="150" t="s">
        <v>1104</v>
      </c>
      <c r="F265" s="151" t="s">
        <v>1105</v>
      </c>
      <c r="G265" s="152" t="s">
        <v>266</v>
      </c>
      <c r="H265" s="153">
        <v>467.46</v>
      </c>
      <c r="I265" s="154"/>
      <c r="J265" s="154"/>
      <c r="K265" s="155"/>
      <c r="L265" s="156"/>
      <c r="M265" s="157" t="s">
        <v>1</v>
      </c>
      <c r="N265" s="158" t="s">
        <v>34</v>
      </c>
      <c r="O265" s="145">
        <v>0</v>
      </c>
      <c r="P265" s="145">
        <f>O265*H265</f>
        <v>0</v>
      </c>
      <c r="Q265" s="145">
        <v>0</v>
      </c>
      <c r="R265" s="145">
        <f>Q265*H265</f>
        <v>0</v>
      </c>
      <c r="S265" s="145">
        <v>0</v>
      </c>
      <c r="T265" s="146">
        <f>S265*H265</f>
        <v>0</v>
      </c>
      <c r="AR265" s="147" t="s">
        <v>219</v>
      </c>
      <c r="AT265" s="147" t="s">
        <v>268</v>
      </c>
      <c r="AU265" s="147" t="s">
        <v>81</v>
      </c>
      <c r="AY265" s="13" t="s">
        <v>162</v>
      </c>
      <c r="BE265" s="148">
        <f>IF(N265="základná",J265,0)</f>
        <v>0</v>
      </c>
      <c r="BF265" s="148">
        <f>IF(N265="znížená",J265,0)</f>
        <v>0</v>
      </c>
      <c r="BG265" s="148">
        <f>IF(N265="zákl. prenesená",J265,0)</f>
        <v>0</v>
      </c>
      <c r="BH265" s="148">
        <f>IF(N265="zníž. prenesená",J265,0)</f>
        <v>0</v>
      </c>
      <c r="BI265" s="148">
        <f>IF(N265="nulová",J265,0)</f>
        <v>0</v>
      </c>
      <c r="BJ265" s="13" t="s">
        <v>81</v>
      </c>
      <c r="BK265" s="148">
        <f>ROUND(I265*H265,2)</f>
        <v>0</v>
      </c>
      <c r="BL265" s="13" t="s">
        <v>191</v>
      </c>
      <c r="BM265" s="147" t="s">
        <v>1106</v>
      </c>
    </row>
    <row r="266" spans="2:65" s="1" customFormat="1" ht="24.2" customHeight="1" x14ac:dyDescent="0.2">
      <c r="B266" s="135"/>
      <c r="C266" s="136" t="s">
        <v>561</v>
      </c>
      <c r="D266" s="136" t="s">
        <v>164</v>
      </c>
      <c r="E266" s="137" t="s">
        <v>1107</v>
      </c>
      <c r="F266" s="138" t="s">
        <v>1108</v>
      </c>
      <c r="G266" s="139" t="s">
        <v>167</v>
      </c>
      <c r="H266" s="140">
        <v>126.62</v>
      </c>
      <c r="I266" s="141"/>
      <c r="J266" s="141"/>
      <c r="K266" s="142"/>
      <c r="L266" s="25"/>
      <c r="M266" s="143" t="s">
        <v>1</v>
      </c>
      <c r="N266" s="144" t="s">
        <v>34</v>
      </c>
      <c r="O266" s="145">
        <v>0</v>
      </c>
      <c r="P266" s="145">
        <f>O266*H266</f>
        <v>0</v>
      </c>
      <c r="Q266" s="145">
        <v>0</v>
      </c>
      <c r="R266" s="145">
        <f>Q266*H266</f>
        <v>0</v>
      </c>
      <c r="S266" s="145">
        <v>0</v>
      </c>
      <c r="T266" s="146">
        <f>S266*H266</f>
        <v>0</v>
      </c>
      <c r="AR266" s="147" t="s">
        <v>191</v>
      </c>
      <c r="AT266" s="147" t="s">
        <v>164</v>
      </c>
      <c r="AU266" s="147" t="s">
        <v>81</v>
      </c>
      <c r="AY266" s="13" t="s">
        <v>162</v>
      </c>
      <c r="BE266" s="148">
        <f>IF(N266="základná",J266,0)</f>
        <v>0</v>
      </c>
      <c r="BF266" s="148">
        <f>IF(N266="znížená",J266,0)</f>
        <v>0</v>
      </c>
      <c r="BG266" s="148">
        <f>IF(N266="zákl. prenesená",J266,0)</f>
        <v>0</v>
      </c>
      <c r="BH266" s="148">
        <f>IF(N266="zníž. prenesená",J266,0)</f>
        <v>0</v>
      </c>
      <c r="BI266" s="148">
        <f>IF(N266="nulová",J266,0)</f>
        <v>0</v>
      </c>
      <c r="BJ266" s="13" t="s">
        <v>81</v>
      </c>
      <c r="BK266" s="148">
        <f>ROUND(I266*H266,2)</f>
        <v>0</v>
      </c>
      <c r="BL266" s="13" t="s">
        <v>191</v>
      </c>
      <c r="BM266" s="147" t="s">
        <v>1109</v>
      </c>
    </row>
    <row r="267" spans="2:65" s="1" customFormat="1" ht="44.25" customHeight="1" x14ac:dyDescent="0.2">
      <c r="B267" s="135"/>
      <c r="C267" s="149" t="s">
        <v>1110</v>
      </c>
      <c r="D267" s="149" t="s">
        <v>268</v>
      </c>
      <c r="E267" s="150" t="s">
        <v>1111</v>
      </c>
      <c r="F267" s="151" t="s">
        <v>1112</v>
      </c>
      <c r="G267" s="152" t="s">
        <v>167</v>
      </c>
      <c r="H267" s="153">
        <v>129.16</v>
      </c>
      <c r="I267" s="154"/>
      <c r="J267" s="154"/>
      <c r="K267" s="155"/>
      <c r="L267" s="156"/>
      <c r="M267" s="157" t="s">
        <v>1</v>
      </c>
      <c r="N267" s="158" t="s">
        <v>34</v>
      </c>
      <c r="O267" s="145">
        <v>0</v>
      </c>
      <c r="P267" s="145">
        <f>O267*H267</f>
        <v>0</v>
      </c>
      <c r="Q267" s="145">
        <v>0</v>
      </c>
      <c r="R267" s="145">
        <f>Q267*H267</f>
        <v>0</v>
      </c>
      <c r="S267" s="145">
        <v>0</v>
      </c>
      <c r="T267" s="146">
        <f>S267*H267</f>
        <v>0</v>
      </c>
      <c r="AR267" s="147" t="s">
        <v>219</v>
      </c>
      <c r="AT267" s="147" t="s">
        <v>268</v>
      </c>
      <c r="AU267" s="147" t="s">
        <v>81</v>
      </c>
      <c r="AY267" s="13" t="s">
        <v>162</v>
      </c>
      <c r="BE267" s="148">
        <f>IF(N267="základná",J267,0)</f>
        <v>0</v>
      </c>
      <c r="BF267" s="148">
        <f>IF(N267="znížená",J267,0)</f>
        <v>0</v>
      </c>
      <c r="BG267" s="148">
        <f>IF(N267="zákl. prenesená",J267,0)</f>
        <v>0</v>
      </c>
      <c r="BH267" s="148">
        <f>IF(N267="zníž. prenesená",J267,0)</f>
        <v>0</v>
      </c>
      <c r="BI267" s="148">
        <f>IF(N267="nulová",J267,0)</f>
        <v>0</v>
      </c>
      <c r="BJ267" s="13" t="s">
        <v>81</v>
      </c>
      <c r="BK267" s="148">
        <f>ROUND(I267*H267,2)</f>
        <v>0</v>
      </c>
      <c r="BL267" s="13" t="s">
        <v>191</v>
      </c>
      <c r="BM267" s="147" t="s">
        <v>1113</v>
      </c>
    </row>
    <row r="268" spans="2:65" s="11" customFormat="1" ht="22.7" customHeight="1" x14ac:dyDescent="0.2">
      <c r="B268" s="124"/>
      <c r="D268" s="125" t="s">
        <v>67</v>
      </c>
      <c r="E268" s="133" t="s">
        <v>1114</v>
      </c>
      <c r="F268" s="133" t="s">
        <v>1115</v>
      </c>
      <c r="J268" s="134"/>
      <c r="L268" s="124"/>
      <c r="M268" s="128"/>
      <c r="P268" s="129">
        <f>SUM(P269:P270)</f>
        <v>0</v>
      </c>
      <c r="R268" s="129">
        <f>SUM(R269:R270)</f>
        <v>0</v>
      </c>
      <c r="T268" s="130">
        <f>SUM(T269:T270)</f>
        <v>0</v>
      </c>
      <c r="AR268" s="125" t="s">
        <v>81</v>
      </c>
      <c r="AT268" s="131" t="s">
        <v>67</v>
      </c>
      <c r="AU268" s="131" t="s">
        <v>75</v>
      </c>
      <c r="AY268" s="125" t="s">
        <v>162</v>
      </c>
      <c r="BK268" s="132">
        <f>SUM(BK269:BK270)</f>
        <v>0</v>
      </c>
    </row>
    <row r="269" spans="2:65" s="1" customFormat="1" ht="24.2" customHeight="1" x14ac:dyDescent="0.2">
      <c r="B269" s="135"/>
      <c r="C269" s="136" t="s">
        <v>565</v>
      </c>
      <c r="D269" s="136" t="s">
        <v>164</v>
      </c>
      <c r="E269" s="137" t="s">
        <v>1116</v>
      </c>
      <c r="F269" s="138" t="s">
        <v>1117</v>
      </c>
      <c r="G269" s="139" t="s">
        <v>167</v>
      </c>
      <c r="H269" s="140">
        <v>355.8</v>
      </c>
      <c r="I269" s="141"/>
      <c r="J269" s="141"/>
      <c r="K269" s="142"/>
      <c r="L269" s="25"/>
      <c r="M269" s="143" t="s">
        <v>1</v>
      </c>
      <c r="N269" s="144" t="s">
        <v>34</v>
      </c>
      <c r="O269" s="145">
        <v>0</v>
      </c>
      <c r="P269" s="145">
        <f>O269*H269</f>
        <v>0</v>
      </c>
      <c r="Q269" s="145">
        <v>0</v>
      </c>
      <c r="R269" s="145">
        <f>Q269*H269</f>
        <v>0</v>
      </c>
      <c r="S269" s="145">
        <v>0</v>
      </c>
      <c r="T269" s="146">
        <f>S269*H269</f>
        <v>0</v>
      </c>
      <c r="AR269" s="147" t="s">
        <v>191</v>
      </c>
      <c r="AT269" s="147" t="s">
        <v>164</v>
      </c>
      <c r="AU269" s="147" t="s">
        <v>81</v>
      </c>
      <c r="AY269" s="13" t="s">
        <v>162</v>
      </c>
      <c r="BE269" s="148">
        <f>IF(N269="základná",J269,0)</f>
        <v>0</v>
      </c>
      <c r="BF269" s="148">
        <f>IF(N269="znížená",J269,0)</f>
        <v>0</v>
      </c>
      <c r="BG269" s="148">
        <f>IF(N269="zákl. prenesená",J269,0)</f>
        <v>0</v>
      </c>
      <c r="BH269" s="148">
        <f>IF(N269="zníž. prenesená",J269,0)</f>
        <v>0</v>
      </c>
      <c r="BI269" s="148">
        <f>IF(N269="nulová",J269,0)</f>
        <v>0</v>
      </c>
      <c r="BJ269" s="13" t="s">
        <v>81</v>
      </c>
      <c r="BK269" s="148">
        <f>ROUND(I269*H269,2)</f>
        <v>0</v>
      </c>
      <c r="BL269" s="13" t="s">
        <v>191</v>
      </c>
      <c r="BM269" s="147" t="s">
        <v>1118</v>
      </c>
    </row>
    <row r="270" spans="2:65" s="1" customFormat="1" ht="24.2" customHeight="1" x14ac:dyDescent="0.2">
      <c r="B270" s="135"/>
      <c r="C270" s="136" t="s">
        <v>1119</v>
      </c>
      <c r="D270" s="136" t="s">
        <v>164</v>
      </c>
      <c r="E270" s="137" t="s">
        <v>1120</v>
      </c>
      <c r="F270" s="138" t="s">
        <v>1121</v>
      </c>
      <c r="G270" s="139" t="s">
        <v>167</v>
      </c>
      <c r="H270" s="140">
        <v>355.8</v>
      </c>
      <c r="I270" s="141"/>
      <c r="J270" s="141"/>
      <c r="K270" s="142"/>
      <c r="L270" s="25"/>
      <c r="M270" s="143" t="s">
        <v>1</v>
      </c>
      <c r="N270" s="144" t="s">
        <v>34</v>
      </c>
      <c r="O270" s="145">
        <v>0</v>
      </c>
      <c r="P270" s="145">
        <f>O270*H270</f>
        <v>0</v>
      </c>
      <c r="Q270" s="145">
        <v>0</v>
      </c>
      <c r="R270" s="145">
        <f>Q270*H270</f>
        <v>0</v>
      </c>
      <c r="S270" s="145">
        <v>0</v>
      </c>
      <c r="T270" s="146">
        <f>S270*H270</f>
        <v>0</v>
      </c>
      <c r="AR270" s="147" t="s">
        <v>191</v>
      </c>
      <c r="AT270" s="147" t="s">
        <v>164</v>
      </c>
      <c r="AU270" s="147" t="s">
        <v>81</v>
      </c>
      <c r="AY270" s="13" t="s">
        <v>162</v>
      </c>
      <c r="BE270" s="148">
        <f>IF(N270="základná",J270,0)</f>
        <v>0</v>
      </c>
      <c r="BF270" s="148">
        <f>IF(N270="znížená",J270,0)</f>
        <v>0</v>
      </c>
      <c r="BG270" s="148">
        <f>IF(N270="zákl. prenesená",J270,0)</f>
        <v>0</v>
      </c>
      <c r="BH270" s="148">
        <f>IF(N270="zníž. prenesená",J270,0)</f>
        <v>0</v>
      </c>
      <c r="BI270" s="148">
        <f>IF(N270="nulová",J270,0)</f>
        <v>0</v>
      </c>
      <c r="BJ270" s="13" t="s">
        <v>81</v>
      </c>
      <c r="BK270" s="148">
        <f>ROUND(I270*H270,2)</f>
        <v>0</v>
      </c>
      <c r="BL270" s="13" t="s">
        <v>191</v>
      </c>
      <c r="BM270" s="147" t="s">
        <v>1122</v>
      </c>
    </row>
    <row r="271" spans="2:65" s="11" customFormat="1" ht="26.1" customHeight="1" x14ac:dyDescent="0.2">
      <c r="B271" s="124"/>
      <c r="D271" s="125" t="s">
        <v>67</v>
      </c>
      <c r="E271" s="126" t="s">
        <v>268</v>
      </c>
      <c r="F271" s="126" t="s">
        <v>1123</v>
      </c>
      <c r="J271" s="127"/>
      <c r="L271" s="124"/>
      <c r="M271" s="128"/>
      <c r="P271" s="129">
        <f>P272</f>
        <v>0</v>
      </c>
      <c r="R271" s="129">
        <f>R272</f>
        <v>0</v>
      </c>
      <c r="T271" s="130">
        <f>T272</f>
        <v>0</v>
      </c>
      <c r="AR271" s="125" t="s">
        <v>94</v>
      </c>
      <c r="AT271" s="131" t="s">
        <v>67</v>
      </c>
      <c r="AU271" s="131" t="s">
        <v>68</v>
      </c>
      <c r="AY271" s="125" t="s">
        <v>162</v>
      </c>
      <c r="BK271" s="132">
        <f>BK272</f>
        <v>0</v>
      </c>
    </row>
    <row r="272" spans="2:65" s="11" customFormat="1" ht="22.7" customHeight="1" x14ac:dyDescent="0.2">
      <c r="B272" s="124"/>
      <c r="D272" s="125" t="s">
        <v>67</v>
      </c>
      <c r="E272" s="133" t="s">
        <v>1124</v>
      </c>
      <c r="F272" s="133" t="s">
        <v>1125</v>
      </c>
      <c r="J272" s="134"/>
      <c r="L272" s="124"/>
      <c r="M272" s="128"/>
      <c r="P272" s="129">
        <f>SUM(P273:P275)</f>
        <v>0</v>
      </c>
      <c r="R272" s="129">
        <f>SUM(R273:R275)</f>
        <v>0</v>
      </c>
      <c r="T272" s="130">
        <f>SUM(T273:T275)</f>
        <v>0</v>
      </c>
      <c r="AR272" s="125" t="s">
        <v>94</v>
      </c>
      <c r="AT272" s="131" t="s">
        <v>67</v>
      </c>
      <c r="AU272" s="131" t="s">
        <v>75</v>
      </c>
      <c r="AY272" s="125" t="s">
        <v>162</v>
      </c>
      <c r="BK272" s="132">
        <f>SUM(BK273:BK275)</f>
        <v>0</v>
      </c>
    </row>
    <row r="273" spans="2:65" s="1" customFormat="1" ht="37.700000000000003" customHeight="1" x14ac:dyDescent="0.2">
      <c r="B273" s="135"/>
      <c r="C273" s="136" t="s">
        <v>568</v>
      </c>
      <c r="D273" s="136" t="s">
        <v>164</v>
      </c>
      <c r="E273" s="137" t="s">
        <v>1126</v>
      </c>
      <c r="F273" s="138" t="s">
        <v>1127</v>
      </c>
      <c r="G273" s="139" t="s">
        <v>266</v>
      </c>
      <c r="H273" s="140">
        <v>1</v>
      </c>
      <c r="I273" s="141"/>
      <c r="J273" s="141"/>
      <c r="K273" s="142"/>
      <c r="L273" s="25"/>
      <c r="M273" s="143" t="s">
        <v>1</v>
      </c>
      <c r="N273" s="144" t="s">
        <v>34</v>
      </c>
      <c r="O273" s="145">
        <v>0</v>
      </c>
      <c r="P273" s="145">
        <f>O273*H273</f>
        <v>0</v>
      </c>
      <c r="Q273" s="145">
        <v>0</v>
      </c>
      <c r="R273" s="145">
        <f>Q273*H273</f>
        <v>0</v>
      </c>
      <c r="S273" s="145">
        <v>0</v>
      </c>
      <c r="T273" s="146">
        <f>S273*H273</f>
        <v>0</v>
      </c>
      <c r="AR273" s="147" t="s">
        <v>278</v>
      </c>
      <c r="AT273" s="147" t="s">
        <v>164</v>
      </c>
      <c r="AU273" s="147" t="s">
        <v>81</v>
      </c>
      <c r="AY273" s="13" t="s">
        <v>162</v>
      </c>
      <c r="BE273" s="148">
        <f>IF(N273="základná",J273,0)</f>
        <v>0</v>
      </c>
      <c r="BF273" s="148">
        <f>IF(N273="znížená",J273,0)</f>
        <v>0</v>
      </c>
      <c r="BG273" s="148">
        <f>IF(N273="zákl. prenesená",J273,0)</f>
        <v>0</v>
      </c>
      <c r="BH273" s="148">
        <f>IF(N273="zníž. prenesená",J273,0)</f>
        <v>0</v>
      </c>
      <c r="BI273" s="148">
        <f>IF(N273="nulová",J273,0)</f>
        <v>0</v>
      </c>
      <c r="BJ273" s="13" t="s">
        <v>81</v>
      </c>
      <c r="BK273" s="148">
        <f>ROUND(I273*H273,2)</f>
        <v>0</v>
      </c>
      <c r="BL273" s="13" t="s">
        <v>278</v>
      </c>
      <c r="BM273" s="147" t="s">
        <v>1128</v>
      </c>
    </row>
    <row r="274" spans="2:65" s="1" customFormat="1" ht="24.2" customHeight="1" x14ac:dyDescent="0.2">
      <c r="B274" s="135"/>
      <c r="C274" s="149" t="s">
        <v>1129</v>
      </c>
      <c r="D274" s="149" t="s">
        <v>268</v>
      </c>
      <c r="E274" s="150" t="s">
        <v>1130</v>
      </c>
      <c r="F274" s="151" t="s">
        <v>1131</v>
      </c>
      <c r="G274" s="152" t="s">
        <v>266</v>
      </c>
      <c r="H274" s="153">
        <v>1</v>
      </c>
      <c r="I274" s="154"/>
      <c r="J274" s="154"/>
      <c r="K274" s="155"/>
      <c r="L274" s="156"/>
      <c r="M274" s="157" t="s">
        <v>1</v>
      </c>
      <c r="N274" s="158" t="s">
        <v>34</v>
      </c>
      <c r="O274" s="145">
        <v>0</v>
      </c>
      <c r="P274" s="145">
        <f>O274*H274</f>
        <v>0</v>
      </c>
      <c r="Q274" s="145">
        <v>0</v>
      </c>
      <c r="R274" s="145">
        <f>Q274*H274</f>
        <v>0</v>
      </c>
      <c r="S274" s="145">
        <v>0</v>
      </c>
      <c r="T274" s="146">
        <f>S274*H274</f>
        <v>0</v>
      </c>
      <c r="AR274" s="147" t="s">
        <v>1132</v>
      </c>
      <c r="AT274" s="147" t="s">
        <v>268</v>
      </c>
      <c r="AU274" s="147" t="s">
        <v>81</v>
      </c>
      <c r="AY274" s="13" t="s">
        <v>162</v>
      </c>
      <c r="BE274" s="148">
        <f>IF(N274="základná",J274,0)</f>
        <v>0</v>
      </c>
      <c r="BF274" s="148">
        <f>IF(N274="znížená",J274,0)</f>
        <v>0</v>
      </c>
      <c r="BG274" s="148">
        <f>IF(N274="zákl. prenesená",J274,0)</f>
        <v>0</v>
      </c>
      <c r="BH274" s="148">
        <f>IF(N274="zníž. prenesená",J274,0)</f>
        <v>0</v>
      </c>
      <c r="BI274" s="148">
        <f>IF(N274="nulová",J274,0)</f>
        <v>0</v>
      </c>
      <c r="BJ274" s="13" t="s">
        <v>81</v>
      </c>
      <c r="BK274" s="148">
        <f>ROUND(I274*H274,2)</f>
        <v>0</v>
      </c>
      <c r="BL274" s="13" t="s">
        <v>278</v>
      </c>
      <c r="BM274" s="147" t="s">
        <v>1133</v>
      </c>
    </row>
    <row r="275" spans="2:65" s="1" customFormat="1" ht="33" customHeight="1" x14ac:dyDescent="0.2">
      <c r="B275" s="135"/>
      <c r="C275" s="136" t="s">
        <v>572</v>
      </c>
      <c r="D275" s="136" t="s">
        <v>164</v>
      </c>
      <c r="E275" s="137" t="s">
        <v>1134</v>
      </c>
      <c r="F275" s="138" t="s">
        <v>1135</v>
      </c>
      <c r="G275" s="139" t="s">
        <v>313</v>
      </c>
      <c r="H275" s="140">
        <v>250</v>
      </c>
      <c r="I275" s="141"/>
      <c r="J275" s="141"/>
      <c r="K275" s="142"/>
      <c r="L275" s="25"/>
      <c r="M275" s="143" t="s">
        <v>1</v>
      </c>
      <c r="N275" s="144" t="s">
        <v>34</v>
      </c>
      <c r="O275" s="145">
        <v>0</v>
      </c>
      <c r="P275" s="145">
        <f>O275*H275</f>
        <v>0</v>
      </c>
      <c r="Q275" s="145">
        <v>0</v>
      </c>
      <c r="R275" s="145">
        <f>Q275*H275</f>
        <v>0</v>
      </c>
      <c r="S275" s="145">
        <v>0</v>
      </c>
      <c r="T275" s="146">
        <f>S275*H275</f>
        <v>0</v>
      </c>
      <c r="AR275" s="147" t="s">
        <v>278</v>
      </c>
      <c r="AT275" s="147" t="s">
        <v>164</v>
      </c>
      <c r="AU275" s="147" t="s">
        <v>81</v>
      </c>
      <c r="AY275" s="13" t="s">
        <v>162</v>
      </c>
      <c r="BE275" s="148">
        <f>IF(N275="základná",J275,0)</f>
        <v>0</v>
      </c>
      <c r="BF275" s="148">
        <f>IF(N275="znížená",J275,0)</f>
        <v>0</v>
      </c>
      <c r="BG275" s="148">
        <f>IF(N275="zákl. prenesená",J275,0)</f>
        <v>0</v>
      </c>
      <c r="BH275" s="148">
        <f>IF(N275="zníž. prenesená",J275,0)</f>
        <v>0</v>
      </c>
      <c r="BI275" s="148">
        <f>IF(N275="nulová",J275,0)</f>
        <v>0</v>
      </c>
      <c r="BJ275" s="13" t="s">
        <v>81</v>
      </c>
      <c r="BK275" s="148">
        <f>ROUND(I275*H275,2)</f>
        <v>0</v>
      </c>
      <c r="BL275" s="13" t="s">
        <v>278</v>
      </c>
      <c r="BM275" s="147" t="s">
        <v>1136</v>
      </c>
    </row>
    <row r="276" spans="2:65" s="11" customFormat="1" ht="26.1" customHeight="1" x14ac:dyDescent="0.2">
      <c r="B276" s="124"/>
      <c r="D276" s="125" t="s">
        <v>67</v>
      </c>
      <c r="E276" s="126" t="s">
        <v>882</v>
      </c>
      <c r="F276" s="126" t="s">
        <v>883</v>
      </c>
      <c r="J276" s="127"/>
      <c r="L276" s="124"/>
      <c r="M276" s="128"/>
      <c r="P276" s="129">
        <f>P277</f>
        <v>0</v>
      </c>
      <c r="R276" s="129">
        <f>R277</f>
        <v>0</v>
      </c>
      <c r="T276" s="130">
        <f>T277</f>
        <v>0</v>
      </c>
      <c r="AR276" s="125" t="s">
        <v>168</v>
      </c>
      <c r="AT276" s="131" t="s">
        <v>67</v>
      </c>
      <c r="AU276" s="131" t="s">
        <v>68</v>
      </c>
      <c r="AY276" s="125" t="s">
        <v>162</v>
      </c>
      <c r="BK276" s="132">
        <f>BK277</f>
        <v>0</v>
      </c>
    </row>
    <row r="277" spans="2:65" s="1" customFormat="1" ht="16.5" customHeight="1" x14ac:dyDescent="0.2">
      <c r="B277" s="135"/>
      <c r="C277" s="136" t="s">
        <v>1137</v>
      </c>
      <c r="D277" s="136" t="s">
        <v>164</v>
      </c>
      <c r="E277" s="137" t="s">
        <v>887</v>
      </c>
      <c r="F277" s="138" t="s">
        <v>1138</v>
      </c>
      <c r="G277" s="139" t="s">
        <v>879</v>
      </c>
      <c r="H277" s="140">
        <v>170</v>
      </c>
      <c r="I277" s="141"/>
      <c r="J277" s="141"/>
      <c r="K277" s="142"/>
      <c r="L277" s="25"/>
      <c r="M277" s="163" t="s">
        <v>1</v>
      </c>
      <c r="N277" s="164" t="s">
        <v>34</v>
      </c>
      <c r="O277" s="161">
        <v>0</v>
      </c>
      <c r="P277" s="161">
        <f>O277*H277</f>
        <v>0</v>
      </c>
      <c r="Q277" s="161">
        <v>0</v>
      </c>
      <c r="R277" s="161">
        <f>Q277*H277</f>
        <v>0</v>
      </c>
      <c r="S277" s="161">
        <v>0</v>
      </c>
      <c r="T277" s="162">
        <f>S277*H277</f>
        <v>0</v>
      </c>
      <c r="AR277" s="147" t="s">
        <v>886</v>
      </c>
      <c r="AT277" s="147" t="s">
        <v>164</v>
      </c>
      <c r="AU277" s="147" t="s">
        <v>75</v>
      </c>
      <c r="AY277" s="13" t="s">
        <v>162</v>
      </c>
      <c r="BE277" s="148">
        <f>IF(N277="základná",J277,0)</f>
        <v>0</v>
      </c>
      <c r="BF277" s="148">
        <f>IF(N277="znížená",J277,0)</f>
        <v>0</v>
      </c>
      <c r="BG277" s="148">
        <f>IF(N277="zákl. prenesená",J277,0)</f>
        <v>0</v>
      </c>
      <c r="BH277" s="148">
        <f>IF(N277="zníž. prenesená",J277,0)</f>
        <v>0</v>
      </c>
      <c r="BI277" s="148">
        <f>IF(N277="nulová",J277,0)</f>
        <v>0</v>
      </c>
      <c r="BJ277" s="13" t="s">
        <v>81</v>
      </c>
      <c r="BK277" s="148">
        <f>ROUND(I277*H277,2)</f>
        <v>0</v>
      </c>
      <c r="BL277" s="13" t="s">
        <v>886</v>
      </c>
      <c r="BM277" s="147" t="s">
        <v>1139</v>
      </c>
    </row>
    <row r="278" spans="2:65" s="1" customFormat="1" ht="6.95" customHeight="1" x14ac:dyDescent="0.2">
      <c r="B278" s="40"/>
      <c r="C278" s="41"/>
      <c r="D278" s="41"/>
      <c r="E278" s="41"/>
      <c r="F278" s="41"/>
      <c r="G278" s="41"/>
      <c r="H278" s="41"/>
      <c r="I278" s="41"/>
      <c r="J278" s="41"/>
      <c r="K278" s="41"/>
      <c r="L278" s="25"/>
    </row>
  </sheetData>
  <autoFilter ref="C144:K277"/>
  <mergeCells count="15">
    <mergeCell ref="E131:H131"/>
    <mergeCell ref="E135:H135"/>
    <mergeCell ref="E133:H133"/>
    <mergeCell ref="E137:H137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92"/>
  <sheetViews>
    <sheetView showGridLines="0" workbookViewId="0"/>
  </sheetViews>
  <sheetFormatPr defaultColWidth="12" defaultRowHeight="11.25" x14ac:dyDescent="0.2"/>
  <cols>
    <col min="1" max="1" width="8.1640625" customWidth="1"/>
    <col min="2" max="2" width="1.1640625" customWidth="1"/>
    <col min="3" max="4" width="4.1640625" customWidth="1"/>
    <col min="5" max="5" width="17.1640625" customWidth="1"/>
    <col min="6" max="6" width="50.6640625" customWidth="1"/>
    <col min="7" max="7" width="7.5" customWidth="1"/>
    <col min="8" max="8" width="14" customWidth="1"/>
    <col min="9" max="9" width="15.6640625" customWidth="1"/>
    <col min="10" max="10" width="22.1640625" customWidth="1"/>
    <col min="11" max="11" width="22.1640625" hidden="1" customWidth="1"/>
    <col min="12" max="12" width="9.1640625" customWidth="1"/>
    <col min="13" max="13" width="10.6640625" hidden="1" customWidth="1"/>
    <col min="14" max="14" width="9.1640625" hidden="1"/>
    <col min="15" max="20" width="14.1640625" hidden="1" customWidth="1"/>
    <col min="21" max="21" width="16.1640625" hidden="1" customWidth="1"/>
    <col min="22" max="22" width="12.1640625" customWidth="1"/>
    <col min="23" max="23" width="16.1640625" customWidth="1"/>
    <col min="24" max="24" width="12.1640625" customWidth="1"/>
    <col min="25" max="25" width="15" customWidth="1"/>
    <col min="26" max="26" width="11" customWidth="1"/>
    <col min="27" max="27" width="15" customWidth="1"/>
    <col min="28" max="28" width="16.1640625" customWidth="1"/>
    <col min="29" max="29" width="11" customWidth="1"/>
    <col min="30" max="30" width="15" customWidth="1"/>
    <col min="31" max="31" width="16.1640625" customWidth="1"/>
    <col min="44" max="65" width="9.1640625" hidden="1"/>
  </cols>
  <sheetData>
    <row r="2" spans="2:46" ht="36.950000000000003" customHeight="1" x14ac:dyDescent="0.2">
      <c r="L2" s="183" t="s">
        <v>5</v>
      </c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13" t="s">
        <v>101</v>
      </c>
    </row>
    <row r="3" spans="2:46" ht="6.95" hidden="1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68</v>
      </c>
    </row>
    <row r="4" spans="2:46" ht="24.95" hidden="1" customHeight="1" x14ac:dyDescent="0.2">
      <c r="B4" s="16"/>
      <c r="D4" s="17" t="s">
        <v>129</v>
      </c>
      <c r="L4" s="16"/>
      <c r="M4" s="89" t="s">
        <v>9</v>
      </c>
      <c r="AT4" s="13" t="s">
        <v>3</v>
      </c>
    </row>
    <row r="5" spans="2:46" ht="6.95" hidden="1" customHeight="1" x14ac:dyDescent="0.2">
      <c r="B5" s="16"/>
      <c r="L5" s="16"/>
    </row>
    <row r="6" spans="2:46" ht="12" hidden="1" customHeight="1" x14ac:dyDescent="0.2">
      <c r="B6" s="16"/>
      <c r="D6" s="22" t="s">
        <v>13</v>
      </c>
      <c r="L6" s="16"/>
    </row>
    <row r="7" spans="2:46" ht="16.5" hidden="1" customHeight="1" x14ac:dyDescent="0.2">
      <c r="B7" s="16"/>
      <c r="E7" s="210" t="str">
        <f>'Rekapitulácia stavby'!K6</f>
        <v>Bratislava III. OR PZ rekonštrukcia objektu_AKTUALNY</v>
      </c>
      <c r="F7" s="211"/>
      <c r="G7" s="211"/>
      <c r="H7" s="211"/>
      <c r="L7" s="16"/>
    </row>
    <row r="8" spans="2:46" ht="12.75" hidden="1" x14ac:dyDescent="0.2">
      <c r="B8" s="16"/>
      <c r="D8" s="22" t="s">
        <v>130</v>
      </c>
      <c r="L8" s="16"/>
    </row>
    <row r="9" spans="2:46" ht="23.25" hidden="1" customHeight="1" x14ac:dyDescent="0.2">
      <c r="B9" s="16"/>
      <c r="E9" s="210" t="s">
        <v>131</v>
      </c>
      <c r="F9" s="184"/>
      <c r="G9" s="184"/>
      <c r="H9" s="184"/>
      <c r="L9" s="16"/>
    </row>
    <row r="10" spans="2:46" ht="12" hidden="1" customHeight="1" x14ac:dyDescent="0.2">
      <c r="B10" s="16"/>
      <c r="D10" s="22" t="s">
        <v>132</v>
      </c>
      <c r="L10" s="16"/>
    </row>
    <row r="11" spans="2:46" s="1" customFormat="1" ht="16.5" hidden="1" customHeight="1" x14ac:dyDescent="0.2">
      <c r="B11" s="25"/>
      <c r="E11" s="195" t="s">
        <v>726</v>
      </c>
      <c r="F11" s="209"/>
      <c r="G11" s="209"/>
      <c r="H11" s="209"/>
      <c r="L11" s="25"/>
    </row>
    <row r="12" spans="2:46" s="1" customFormat="1" ht="12" hidden="1" customHeight="1" x14ac:dyDescent="0.2">
      <c r="B12" s="25"/>
      <c r="D12" s="22" t="s">
        <v>727</v>
      </c>
      <c r="L12" s="25"/>
    </row>
    <row r="13" spans="2:46" s="1" customFormat="1" ht="16.5" hidden="1" customHeight="1" x14ac:dyDescent="0.2">
      <c r="B13" s="25"/>
      <c r="E13" s="196" t="s">
        <v>1140</v>
      </c>
      <c r="F13" s="209"/>
      <c r="G13" s="209"/>
      <c r="H13" s="209"/>
      <c r="L13" s="25"/>
    </row>
    <row r="14" spans="2:46" s="1" customFormat="1" hidden="1" x14ac:dyDescent="0.2">
      <c r="B14" s="25"/>
      <c r="L14" s="25"/>
    </row>
    <row r="15" spans="2:46" s="1" customFormat="1" ht="12" hidden="1" customHeight="1" x14ac:dyDescent="0.2">
      <c r="B15" s="25"/>
      <c r="D15" s="22" t="s">
        <v>15</v>
      </c>
      <c r="F15" s="20" t="s">
        <v>1</v>
      </c>
      <c r="I15" s="22" t="s">
        <v>16</v>
      </c>
      <c r="J15" s="20" t="s">
        <v>1</v>
      </c>
      <c r="L15" s="25"/>
    </row>
    <row r="16" spans="2:46" s="1" customFormat="1" ht="12" hidden="1" customHeight="1" x14ac:dyDescent="0.2">
      <c r="B16" s="25"/>
      <c r="D16" s="22" t="s">
        <v>17</v>
      </c>
      <c r="F16" s="20" t="s">
        <v>18</v>
      </c>
      <c r="I16" s="22" t="s">
        <v>19</v>
      </c>
      <c r="J16" s="48">
        <f>'Rekapitulácia stavby'!AN8</f>
        <v>45267</v>
      </c>
      <c r="L16" s="25"/>
    </row>
    <row r="17" spans="2:12" s="1" customFormat="1" ht="10.7" hidden="1" customHeight="1" x14ac:dyDescent="0.2">
      <c r="B17" s="25"/>
      <c r="L17" s="25"/>
    </row>
    <row r="18" spans="2:12" s="1" customFormat="1" ht="12" hidden="1" customHeight="1" x14ac:dyDescent="0.2">
      <c r="B18" s="25"/>
      <c r="D18" s="22" t="s">
        <v>20</v>
      </c>
      <c r="I18" s="22" t="s">
        <v>21</v>
      </c>
      <c r="J18" s="20" t="str">
        <f>IF('Rekapitulácia stavby'!AN10="","",'Rekapitulácia stavby'!AN10)</f>
        <v/>
      </c>
      <c r="L18" s="25"/>
    </row>
    <row r="19" spans="2:12" s="1" customFormat="1" ht="18" hidden="1" customHeight="1" x14ac:dyDescent="0.2">
      <c r="B19" s="25"/>
      <c r="E19" s="20" t="str">
        <f>IF('Rekapitulácia stavby'!E11="","",'Rekapitulácia stavby'!E11)</f>
        <v xml:space="preserve"> </v>
      </c>
      <c r="I19" s="22" t="s">
        <v>22</v>
      </c>
      <c r="J19" s="20" t="str">
        <f>IF('Rekapitulácia stavby'!AN11="","",'Rekapitulácia stavby'!AN11)</f>
        <v/>
      </c>
      <c r="L19" s="25"/>
    </row>
    <row r="20" spans="2:12" s="1" customFormat="1" ht="6.95" hidden="1" customHeight="1" x14ac:dyDescent="0.2">
      <c r="B20" s="25"/>
      <c r="L20" s="25"/>
    </row>
    <row r="21" spans="2:12" s="1" customFormat="1" ht="12" hidden="1" customHeight="1" x14ac:dyDescent="0.2">
      <c r="B21" s="25"/>
      <c r="D21" s="22" t="s">
        <v>23</v>
      </c>
      <c r="I21" s="22" t="s">
        <v>21</v>
      </c>
      <c r="J21" s="20" t="str">
        <f>'Rekapitulácia stavby'!AN13</f>
        <v/>
      </c>
      <c r="L21" s="25"/>
    </row>
    <row r="22" spans="2:12" s="1" customFormat="1" ht="18" hidden="1" customHeight="1" x14ac:dyDescent="0.2">
      <c r="B22" s="25"/>
      <c r="E22" s="200" t="str">
        <f>'Rekapitulácia stavby'!E14</f>
        <v xml:space="preserve"> </v>
      </c>
      <c r="F22" s="200"/>
      <c r="G22" s="200"/>
      <c r="H22" s="200"/>
      <c r="I22" s="22" t="s">
        <v>22</v>
      </c>
      <c r="J22" s="20" t="str">
        <f>'Rekapitulácia stavby'!AN14</f>
        <v/>
      </c>
      <c r="L22" s="25"/>
    </row>
    <row r="23" spans="2:12" s="1" customFormat="1" ht="6.95" hidden="1" customHeight="1" x14ac:dyDescent="0.2">
      <c r="B23" s="25"/>
      <c r="L23" s="25"/>
    </row>
    <row r="24" spans="2:12" s="1" customFormat="1" ht="12" hidden="1" customHeight="1" x14ac:dyDescent="0.2">
      <c r="B24" s="25"/>
      <c r="D24" s="22" t="s">
        <v>24</v>
      </c>
      <c r="I24" s="22" t="s">
        <v>21</v>
      </c>
      <c r="J24" s="20" t="str">
        <f>IF('Rekapitulácia stavby'!AN16="","",'Rekapitulácia stavby'!AN16)</f>
        <v/>
      </c>
      <c r="L24" s="25"/>
    </row>
    <row r="25" spans="2:12" s="1" customFormat="1" ht="18" hidden="1" customHeight="1" x14ac:dyDescent="0.2">
      <c r="B25" s="25"/>
      <c r="E25" s="20" t="str">
        <f>IF('Rekapitulácia stavby'!E17="","",'Rekapitulácia stavby'!E17)</f>
        <v xml:space="preserve"> </v>
      </c>
      <c r="I25" s="22" t="s">
        <v>22</v>
      </c>
      <c r="J25" s="20" t="str">
        <f>IF('Rekapitulácia stavby'!AN17="","",'Rekapitulácia stavby'!AN17)</f>
        <v/>
      </c>
      <c r="L25" s="25"/>
    </row>
    <row r="26" spans="2:12" s="1" customFormat="1" ht="6.95" hidden="1" customHeight="1" x14ac:dyDescent="0.2">
      <c r="B26" s="25"/>
      <c r="L26" s="25"/>
    </row>
    <row r="27" spans="2:12" s="1" customFormat="1" ht="12" hidden="1" customHeight="1" x14ac:dyDescent="0.2">
      <c r="B27" s="25"/>
      <c r="D27" s="22" t="s">
        <v>26</v>
      </c>
      <c r="I27" s="22" t="s">
        <v>21</v>
      </c>
      <c r="J27" s="20" t="str">
        <f>IF('Rekapitulácia stavby'!AN19="","",'Rekapitulácia stavby'!AN19)</f>
        <v/>
      </c>
      <c r="L27" s="25"/>
    </row>
    <row r="28" spans="2:12" s="1" customFormat="1" ht="18" hidden="1" customHeight="1" x14ac:dyDescent="0.2">
      <c r="B28" s="25"/>
      <c r="E28" s="20" t="str">
        <f>IF('Rekapitulácia stavby'!E20="","",'Rekapitulácia stavby'!E20)</f>
        <v xml:space="preserve"> </v>
      </c>
      <c r="I28" s="22" t="s">
        <v>22</v>
      </c>
      <c r="J28" s="20" t="str">
        <f>IF('Rekapitulácia stavby'!AN20="","",'Rekapitulácia stavby'!AN20)</f>
        <v/>
      </c>
      <c r="L28" s="25"/>
    </row>
    <row r="29" spans="2:12" s="1" customFormat="1" ht="6.95" hidden="1" customHeight="1" x14ac:dyDescent="0.2">
      <c r="B29" s="25"/>
      <c r="L29" s="25"/>
    </row>
    <row r="30" spans="2:12" s="1" customFormat="1" ht="12" hidden="1" customHeight="1" x14ac:dyDescent="0.2">
      <c r="B30" s="25"/>
      <c r="D30" s="22" t="s">
        <v>27</v>
      </c>
      <c r="L30" s="25"/>
    </row>
    <row r="31" spans="2:12" s="7" customFormat="1" ht="16.5" hidden="1" customHeight="1" x14ac:dyDescent="0.2">
      <c r="B31" s="90"/>
      <c r="E31" s="202" t="s">
        <v>1</v>
      </c>
      <c r="F31" s="202"/>
      <c r="G31" s="202"/>
      <c r="H31" s="202"/>
      <c r="L31" s="90"/>
    </row>
    <row r="32" spans="2:12" s="1" customFormat="1" ht="6.95" hidden="1" customHeight="1" x14ac:dyDescent="0.2">
      <c r="B32" s="25"/>
      <c r="L32" s="25"/>
    </row>
    <row r="33" spans="2:12" s="1" customFormat="1" ht="6.95" hidden="1" customHeight="1" x14ac:dyDescent="0.2">
      <c r="B33" s="25"/>
      <c r="D33" s="49"/>
      <c r="E33" s="49"/>
      <c r="F33" s="49"/>
      <c r="G33" s="49"/>
      <c r="H33" s="49"/>
      <c r="I33" s="49"/>
      <c r="J33" s="49"/>
      <c r="K33" s="49"/>
      <c r="L33" s="25"/>
    </row>
    <row r="34" spans="2:12" s="1" customFormat="1" ht="25.5" hidden="1" customHeight="1" x14ac:dyDescent="0.2">
      <c r="B34" s="25"/>
      <c r="D34" s="91" t="s">
        <v>28</v>
      </c>
      <c r="J34" s="62">
        <f>ROUND(J129, 2)</f>
        <v>0</v>
      </c>
      <c r="L34" s="25"/>
    </row>
    <row r="35" spans="2:12" s="1" customFormat="1" ht="6.95" hidden="1" customHeight="1" x14ac:dyDescent="0.2">
      <c r="B35" s="25"/>
      <c r="D35" s="49"/>
      <c r="E35" s="49"/>
      <c r="F35" s="49"/>
      <c r="G35" s="49"/>
      <c r="H35" s="49"/>
      <c r="I35" s="49"/>
      <c r="J35" s="49"/>
      <c r="K35" s="49"/>
      <c r="L35" s="25"/>
    </row>
    <row r="36" spans="2:12" s="1" customFormat="1" ht="14.45" hidden="1" customHeight="1" x14ac:dyDescent="0.2">
      <c r="B36" s="25"/>
      <c r="F36" s="28" t="s">
        <v>30</v>
      </c>
      <c r="I36" s="28" t="s">
        <v>29</v>
      </c>
      <c r="J36" s="28" t="s">
        <v>31</v>
      </c>
      <c r="L36" s="25"/>
    </row>
    <row r="37" spans="2:12" s="1" customFormat="1" ht="14.45" hidden="1" customHeight="1" x14ac:dyDescent="0.2">
      <c r="B37" s="25"/>
      <c r="D37" s="51" t="s">
        <v>32</v>
      </c>
      <c r="E37" s="30" t="s">
        <v>33</v>
      </c>
      <c r="F37" s="92">
        <f>ROUND((SUM(BE129:BE191)),  2)</f>
        <v>0</v>
      </c>
      <c r="G37" s="93"/>
      <c r="H37" s="93"/>
      <c r="I37" s="94">
        <v>0.2</v>
      </c>
      <c r="J37" s="92">
        <f>ROUND(((SUM(BE129:BE191))*I37),  2)</f>
        <v>0</v>
      </c>
      <c r="L37" s="25"/>
    </row>
    <row r="38" spans="2:12" s="1" customFormat="1" ht="14.45" hidden="1" customHeight="1" x14ac:dyDescent="0.2">
      <c r="B38" s="25"/>
      <c r="E38" s="30" t="s">
        <v>34</v>
      </c>
      <c r="F38" s="82">
        <f>ROUND((SUM(BF129:BF191)),  2)</f>
        <v>0</v>
      </c>
      <c r="I38" s="95">
        <v>0.2</v>
      </c>
      <c r="J38" s="82">
        <f>ROUND(((SUM(BF129:BF191))*I38),  2)</f>
        <v>0</v>
      </c>
      <c r="L38" s="25"/>
    </row>
    <row r="39" spans="2:12" s="1" customFormat="1" ht="14.45" hidden="1" customHeight="1" x14ac:dyDescent="0.2">
      <c r="B39" s="25"/>
      <c r="E39" s="22" t="s">
        <v>35</v>
      </c>
      <c r="F39" s="82">
        <f>ROUND((SUM(BG129:BG191)),  2)</f>
        <v>0</v>
      </c>
      <c r="I39" s="95">
        <v>0.2</v>
      </c>
      <c r="J39" s="82">
        <f>0</f>
        <v>0</v>
      </c>
      <c r="L39" s="25"/>
    </row>
    <row r="40" spans="2:12" s="1" customFormat="1" ht="14.45" hidden="1" customHeight="1" x14ac:dyDescent="0.2">
      <c r="B40" s="25"/>
      <c r="E40" s="22" t="s">
        <v>36</v>
      </c>
      <c r="F40" s="82">
        <f>ROUND((SUM(BH129:BH191)),  2)</f>
        <v>0</v>
      </c>
      <c r="I40" s="95">
        <v>0.2</v>
      </c>
      <c r="J40" s="82">
        <f>0</f>
        <v>0</v>
      </c>
      <c r="L40" s="25"/>
    </row>
    <row r="41" spans="2:12" s="1" customFormat="1" ht="14.45" hidden="1" customHeight="1" x14ac:dyDescent="0.2">
      <c r="B41" s="25"/>
      <c r="E41" s="30" t="s">
        <v>37</v>
      </c>
      <c r="F41" s="92">
        <f>ROUND((SUM(BI129:BI191)),  2)</f>
        <v>0</v>
      </c>
      <c r="G41" s="93"/>
      <c r="H41" s="93"/>
      <c r="I41" s="94">
        <v>0</v>
      </c>
      <c r="J41" s="92">
        <f>0</f>
        <v>0</v>
      </c>
      <c r="L41" s="25"/>
    </row>
    <row r="42" spans="2:12" s="1" customFormat="1" ht="6.95" hidden="1" customHeight="1" x14ac:dyDescent="0.2">
      <c r="B42" s="25"/>
      <c r="L42" s="25"/>
    </row>
    <row r="43" spans="2:12" s="1" customFormat="1" ht="25.5" hidden="1" customHeight="1" x14ac:dyDescent="0.2">
      <c r="B43" s="25"/>
      <c r="C43" s="96"/>
      <c r="D43" s="97" t="s">
        <v>38</v>
      </c>
      <c r="E43" s="53"/>
      <c r="F43" s="53"/>
      <c r="G43" s="98" t="s">
        <v>39</v>
      </c>
      <c r="H43" s="99" t="s">
        <v>40</v>
      </c>
      <c r="I43" s="53"/>
      <c r="J43" s="100">
        <f>SUM(J34:J41)</f>
        <v>0</v>
      </c>
      <c r="K43" s="101"/>
      <c r="L43" s="25"/>
    </row>
    <row r="44" spans="2:12" s="1" customFormat="1" ht="14.45" hidden="1" customHeight="1" x14ac:dyDescent="0.2">
      <c r="B44" s="25"/>
      <c r="L44" s="25"/>
    </row>
    <row r="45" spans="2:12" ht="14.45" hidden="1" customHeight="1" x14ac:dyDescent="0.2">
      <c r="B45" s="16"/>
      <c r="L45" s="16"/>
    </row>
    <row r="46" spans="2:12" ht="14.45" hidden="1" customHeight="1" x14ac:dyDescent="0.2">
      <c r="B46" s="16"/>
      <c r="L46" s="16"/>
    </row>
    <row r="47" spans="2:12" ht="14.45" hidden="1" customHeight="1" x14ac:dyDescent="0.2">
      <c r="B47" s="16"/>
      <c r="L47" s="16"/>
    </row>
    <row r="48" spans="2:12" ht="14.45" hidden="1" customHeight="1" x14ac:dyDescent="0.2">
      <c r="B48" s="16"/>
      <c r="L48" s="16"/>
    </row>
    <row r="49" spans="2:12" ht="14.45" hidden="1" customHeight="1" x14ac:dyDescent="0.2">
      <c r="B49" s="16"/>
      <c r="L49" s="16"/>
    </row>
    <row r="50" spans="2:12" s="1" customFormat="1" ht="14.45" hidden="1" customHeight="1" x14ac:dyDescent="0.2">
      <c r="B50" s="25"/>
      <c r="D50" s="37" t="s">
        <v>41</v>
      </c>
      <c r="E50" s="38"/>
      <c r="F50" s="38"/>
      <c r="G50" s="37" t="s">
        <v>42</v>
      </c>
      <c r="H50" s="38"/>
      <c r="I50" s="38"/>
      <c r="J50" s="38"/>
      <c r="K50" s="38"/>
      <c r="L50" s="25"/>
    </row>
    <row r="51" spans="2:12" hidden="1" x14ac:dyDescent="0.2">
      <c r="B51" s="16"/>
      <c r="L51" s="16"/>
    </row>
    <row r="52" spans="2:12" hidden="1" x14ac:dyDescent="0.2">
      <c r="B52" s="16"/>
      <c r="L52" s="16"/>
    </row>
    <row r="53" spans="2:12" hidden="1" x14ac:dyDescent="0.2">
      <c r="B53" s="16"/>
      <c r="L53" s="16"/>
    </row>
    <row r="54" spans="2:12" hidden="1" x14ac:dyDescent="0.2">
      <c r="B54" s="16"/>
      <c r="L54" s="16"/>
    </row>
    <row r="55" spans="2:12" hidden="1" x14ac:dyDescent="0.2">
      <c r="B55" s="16"/>
      <c r="L55" s="16"/>
    </row>
    <row r="56" spans="2:12" hidden="1" x14ac:dyDescent="0.2">
      <c r="B56" s="16"/>
      <c r="L56" s="16"/>
    </row>
    <row r="57" spans="2:12" hidden="1" x14ac:dyDescent="0.2">
      <c r="B57" s="16"/>
      <c r="L57" s="16"/>
    </row>
    <row r="58" spans="2:12" hidden="1" x14ac:dyDescent="0.2">
      <c r="B58" s="16"/>
      <c r="L58" s="16"/>
    </row>
    <row r="59" spans="2:12" hidden="1" x14ac:dyDescent="0.2">
      <c r="B59" s="16"/>
      <c r="L59" s="16"/>
    </row>
    <row r="60" spans="2:12" hidden="1" x14ac:dyDescent="0.2">
      <c r="B60" s="16"/>
      <c r="L60" s="16"/>
    </row>
    <row r="61" spans="2:12" s="1" customFormat="1" ht="12.75" hidden="1" x14ac:dyDescent="0.2">
      <c r="B61" s="25"/>
      <c r="D61" s="39" t="s">
        <v>43</v>
      </c>
      <c r="E61" s="27"/>
      <c r="F61" s="102" t="s">
        <v>44</v>
      </c>
      <c r="G61" s="39" t="s">
        <v>43</v>
      </c>
      <c r="H61" s="27"/>
      <c r="I61" s="27"/>
      <c r="J61" s="103" t="s">
        <v>44</v>
      </c>
      <c r="K61" s="27"/>
      <c r="L61" s="25"/>
    </row>
    <row r="62" spans="2:12" hidden="1" x14ac:dyDescent="0.2">
      <c r="B62" s="16"/>
      <c r="L62" s="16"/>
    </row>
    <row r="63" spans="2:12" hidden="1" x14ac:dyDescent="0.2">
      <c r="B63" s="16"/>
      <c r="L63" s="16"/>
    </row>
    <row r="64" spans="2:12" hidden="1" x14ac:dyDescent="0.2">
      <c r="B64" s="16"/>
      <c r="L64" s="16"/>
    </row>
    <row r="65" spans="2:12" s="1" customFormat="1" ht="12.75" hidden="1" x14ac:dyDescent="0.2">
      <c r="B65" s="25"/>
      <c r="D65" s="37" t="s">
        <v>45</v>
      </c>
      <c r="E65" s="38"/>
      <c r="F65" s="38"/>
      <c r="G65" s="37" t="s">
        <v>46</v>
      </c>
      <c r="H65" s="38"/>
      <c r="I65" s="38"/>
      <c r="J65" s="38"/>
      <c r="K65" s="38"/>
      <c r="L65" s="25"/>
    </row>
    <row r="66" spans="2:12" hidden="1" x14ac:dyDescent="0.2">
      <c r="B66" s="16"/>
      <c r="L66" s="16"/>
    </row>
    <row r="67" spans="2:12" hidden="1" x14ac:dyDescent="0.2">
      <c r="B67" s="16"/>
      <c r="L67" s="16"/>
    </row>
    <row r="68" spans="2:12" hidden="1" x14ac:dyDescent="0.2">
      <c r="B68" s="16"/>
      <c r="L68" s="16"/>
    </row>
    <row r="69" spans="2:12" hidden="1" x14ac:dyDescent="0.2">
      <c r="B69" s="16"/>
      <c r="L69" s="16"/>
    </row>
    <row r="70" spans="2:12" hidden="1" x14ac:dyDescent="0.2">
      <c r="B70" s="16"/>
      <c r="L70" s="16"/>
    </row>
    <row r="71" spans="2:12" hidden="1" x14ac:dyDescent="0.2">
      <c r="B71" s="16"/>
      <c r="L71" s="16"/>
    </row>
    <row r="72" spans="2:12" hidden="1" x14ac:dyDescent="0.2">
      <c r="B72" s="16"/>
      <c r="L72" s="16"/>
    </row>
    <row r="73" spans="2:12" hidden="1" x14ac:dyDescent="0.2">
      <c r="B73" s="16"/>
      <c r="L73" s="16"/>
    </row>
    <row r="74" spans="2:12" hidden="1" x14ac:dyDescent="0.2">
      <c r="B74" s="16"/>
      <c r="L74" s="16"/>
    </row>
    <row r="75" spans="2:12" hidden="1" x14ac:dyDescent="0.2">
      <c r="B75" s="16"/>
      <c r="L75" s="16"/>
    </row>
    <row r="76" spans="2:12" s="1" customFormat="1" ht="12.75" hidden="1" x14ac:dyDescent="0.2">
      <c r="B76" s="25"/>
      <c r="D76" s="39" t="s">
        <v>43</v>
      </c>
      <c r="E76" s="27"/>
      <c r="F76" s="102" t="s">
        <v>44</v>
      </c>
      <c r="G76" s="39" t="s">
        <v>43</v>
      </c>
      <c r="H76" s="27"/>
      <c r="I76" s="27"/>
      <c r="J76" s="103" t="s">
        <v>44</v>
      </c>
      <c r="K76" s="27"/>
      <c r="L76" s="25"/>
    </row>
    <row r="77" spans="2:12" s="1" customFormat="1" ht="14.45" hidden="1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78" spans="2:12" hidden="1" x14ac:dyDescent="0.2"/>
    <row r="79" spans="2:12" hidden="1" x14ac:dyDescent="0.2"/>
    <row r="80" spans="2:12" hidden="1" x14ac:dyDescent="0.2"/>
    <row r="81" spans="2:12" s="1" customFormat="1" ht="6.95" hidden="1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12" s="1" customFormat="1" ht="24.95" hidden="1" customHeight="1" x14ac:dyDescent="0.2">
      <c r="B82" s="25"/>
      <c r="C82" s="17" t="s">
        <v>134</v>
      </c>
      <c r="L82" s="25"/>
    </row>
    <row r="83" spans="2:12" s="1" customFormat="1" ht="6.95" hidden="1" customHeight="1" x14ac:dyDescent="0.2">
      <c r="B83" s="25"/>
      <c r="L83" s="25"/>
    </row>
    <row r="84" spans="2:12" s="1" customFormat="1" ht="12" hidden="1" customHeight="1" x14ac:dyDescent="0.2">
      <c r="B84" s="25"/>
      <c r="C84" s="22" t="s">
        <v>13</v>
      </c>
      <c r="L84" s="25"/>
    </row>
    <row r="85" spans="2:12" s="1" customFormat="1" ht="16.5" hidden="1" customHeight="1" x14ac:dyDescent="0.2">
      <c r="B85" s="25"/>
      <c r="E85" s="210" t="str">
        <f>E7</f>
        <v>Bratislava III. OR PZ rekonštrukcia objektu_AKTUALNY</v>
      </c>
      <c r="F85" s="211"/>
      <c r="G85" s="211"/>
      <c r="H85" s="211"/>
      <c r="L85" s="25"/>
    </row>
    <row r="86" spans="2:12" ht="12" hidden="1" customHeight="1" x14ac:dyDescent="0.2">
      <c r="B86" s="16"/>
      <c r="C86" s="22" t="s">
        <v>130</v>
      </c>
      <c r="L86" s="16"/>
    </row>
    <row r="87" spans="2:12" ht="23.25" hidden="1" customHeight="1" x14ac:dyDescent="0.2">
      <c r="B87" s="16"/>
      <c r="E87" s="210" t="s">
        <v>131</v>
      </c>
      <c r="F87" s="184"/>
      <c r="G87" s="184"/>
      <c r="H87" s="184"/>
      <c r="L87" s="16"/>
    </row>
    <row r="88" spans="2:12" ht="12" hidden="1" customHeight="1" x14ac:dyDescent="0.2">
      <c r="B88" s="16"/>
      <c r="C88" s="22" t="s">
        <v>132</v>
      </c>
      <c r="L88" s="16"/>
    </row>
    <row r="89" spans="2:12" s="1" customFormat="1" ht="16.5" hidden="1" customHeight="1" x14ac:dyDescent="0.2">
      <c r="B89" s="25"/>
      <c r="E89" s="195" t="s">
        <v>726</v>
      </c>
      <c r="F89" s="209"/>
      <c r="G89" s="209"/>
      <c r="H89" s="209"/>
      <c r="L89" s="25"/>
    </row>
    <row r="90" spans="2:12" s="1" customFormat="1" ht="12" hidden="1" customHeight="1" x14ac:dyDescent="0.2">
      <c r="B90" s="25"/>
      <c r="C90" s="22" t="s">
        <v>727</v>
      </c>
      <c r="L90" s="25"/>
    </row>
    <row r="91" spans="2:12" s="1" customFormat="1" ht="16.5" hidden="1" customHeight="1" x14ac:dyDescent="0.2">
      <c r="B91" s="25"/>
      <c r="E91" s="196" t="str">
        <f>E13</f>
        <v xml:space="preserve">SO 01.1 d-ZTI - SO 01.1 d) -ZDRAVOTECHNIKA </v>
      </c>
      <c r="F91" s="209"/>
      <c r="G91" s="209"/>
      <c r="H91" s="209"/>
      <c r="L91" s="25"/>
    </row>
    <row r="92" spans="2:12" s="1" customFormat="1" ht="6.95" hidden="1" customHeight="1" x14ac:dyDescent="0.2">
      <c r="B92" s="25"/>
      <c r="L92" s="25"/>
    </row>
    <row r="93" spans="2:12" s="1" customFormat="1" ht="12" hidden="1" customHeight="1" x14ac:dyDescent="0.2">
      <c r="B93" s="25"/>
      <c r="C93" s="22" t="s">
        <v>17</v>
      </c>
      <c r="F93" s="20" t="str">
        <f>F16</f>
        <v xml:space="preserve"> </v>
      </c>
      <c r="I93" s="22" t="s">
        <v>19</v>
      </c>
      <c r="J93" s="48">
        <f>IF(J16="","",J16)</f>
        <v>45267</v>
      </c>
      <c r="L93" s="25"/>
    </row>
    <row r="94" spans="2:12" s="1" customFormat="1" ht="6.95" hidden="1" customHeight="1" x14ac:dyDescent="0.2">
      <c r="B94" s="25"/>
      <c r="L94" s="25"/>
    </row>
    <row r="95" spans="2:12" s="1" customFormat="1" ht="15.2" hidden="1" customHeight="1" x14ac:dyDescent="0.2">
      <c r="B95" s="25"/>
      <c r="C95" s="22" t="s">
        <v>20</v>
      </c>
      <c r="F95" s="20" t="str">
        <f>E19</f>
        <v xml:space="preserve"> </v>
      </c>
      <c r="I95" s="22" t="s">
        <v>24</v>
      </c>
      <c r="J95" s="23" t="str">
        <f>E25</f>
        <v xml:space="preserve"> </v>
      </c>
      <c r="L95" s="25"/>
    </row>
    <row r="96" spans="2:12" s="1" customFormat="1" ht="15.2" hidden="1" customHeight="1" x14ac:dyDescent="0.2">
      <c r="B96" s="25"/>
      <c r="C96" s="22" t="s">
        <v>23</v>
      </c>
      <c r="F96" s="20" t="str">
        <f>IF(E22="","",E22)</f>
        <v xml:space="preserve"> </v>
      </c>
      <c r="I96" s="22" t="s">
        <v>26</v>
      </c>
      <c r="J96" s="23" t="str">
        <f>E28</f>
        <v xml:space="preserve"> </v>
      </c>
      <c r="L96" s="25"/>
    </row>
    <row r="97" spans="2:47" s="1" customFormat="1" ht="10.35" hidden="1" customHeight="1" x14ac:dyDescent="0.2">
      <c r="B97" s="25"/>
      <c r="L97" s="25"/>
    </row>
    <row r="98" spans="2:47" s="1" customFormat="1" ht="29.25" hidden="1" customHeight="1" x14ac:dyDescent="0.2">
      <c r="B98" s="25"/>
      <c r="C98" s="104" t="s">
        <v>135</v>
      </c>
      <c r="D98" s="96"/>
      <c r="E98" s="96"/>
      <c r="F98" s="96"/>
      <c r="G98" s="96"/>
      <c r="H98" s="96"/>
      <c r="I98" s="96"/>
      <c r="J98" s="105" t="s">
        <v>136</v>
      </c>
      <c r="K98" s="96"/>
      <c r="L98" s="25"/>
    </row>
    <row r="99" spans="2:47" s="1" customFormat="1" ht="10.35" hidden="1" customHeight="1" x14ac:dyDescent="0.2">
      <c r="B99" s="25"/>
      <c r="L99" s="25"/>
    </row>
    <row r="100" spans="2:47" s="1" customFormat="1" ht="22.7" hidden="1" customHeight="1" x14ac:dyDescent="0.2">
      <c r="B100" s="25"/>
      <c r="C100" s="106" t="s">
        <v>137</v>
      </c>
      <c r="J100" s="62">
        <f>J129</f>
        <v>0</v>
      </c>
      <c r="L100" s="25"/>
      <c r="AU100" s="13" t="s">
        <v>138</v>
      </c>
    </row>
    <row r="101" spans="2:47" s="8" customFormat="1" ht="24.95" hidden="1" customHeight="1" x14ac:dyDescent="0.2">
      <c r="B101" s="107"/>
      <c r="D101" s="108" t="s">
        <v>144</v>
      </c>
      <c r="E101" s="109"/>
      <c r="F101" s="109"/>
      <c r="G101" s="109"/>
      <c r="H101" s="109"/>
      <c r="I101" s="109"/>
      <c r="J101" s="110">
        <f>J130</f>
        <v>0</v>
      </c>
      <c r="L101" s="107"/>
    </row>
    <row r="102" spans="2:47" s="9" customFormat="1" ht="20.100000000000001" hidden="1" customHeight="1" x14ac:dyDescent="0.2">
      <c r="B102" s="111"/>
      <c r="D102" s="112" t="s">
        <v>146</v>
      </c>
      <c r="E102" s="113"/>
      <c r="F102" s="113"/>
      <c r="G102" s="113"/>
      <c r="H102" s="113"/>
      <c r="I102" s="113"/>
      <c r="J102" s="114">
        <f>J131</f>
        <v>0</v>
      </c>
      <c r="L102" s="111"/>
    </row>
    <row r="103" spans="2:47" s="9" customFormat="1" ht="20.100000000000001" hidden="1" customHeight="1" x14ac:dyDescent="0.2">
      <c r="B103" s="111"/>
      <c r="D103" s="112" t="s">
        <v>1141</v>
      </c>
      <c r="E103" s="113"/>
      <c r="F103" s="113"/>
      <c r="G103" s="113"/>
      <c r="H103" s="113"/>
      <c r="I103" s="113"/>
      <c r="J103" s="114">
        <f>J149</f>
        <v>0</v>
      </c>
      <c r="L103" s="111"/>
    </row>
    <row r="104" spans="2:47" s="9" customFormat="1" ht="20.100000000000001" hidden="1" customHeight="1" x14ac:dyDescent="0.2">
      <c r="B104" s="111"/>
      <c r="D104" s="112" t="s">
        <v>1142</v>
      </c>
      <c r="E104" s="113"/>
      <c r="F104" s="113"/>
      <c r="G104" s="113"/>
      <c r="H104" s="113"/>
      <c r="I104" s="113"/>
      <c r="J104" s="114">
        <f>J183</f>
        <v>0</v>
      </c>
      <c r="L104" s="111"/>
    </row>
    <row r="105" spans="2:47" s="9" customFormat="1" ht="20.100000000000001" hidden="1" customHeight="1" x14ac:dyDescent="0.2">
      <c r="B105" s="111"/>
      <c r="D105" s="112" t="s">
        <v>1143</v>
      </c>
      <c r="E105" s="113"/>
      <c r="F105" s="113"/>
      <c r="G105" s="113"/>
      <c r="H105" s="113"/>
      <c r="I105" s="113"/>
      <c r="J105" s="114">
        <f>J188</f>
        <v>0</v>
      </c>
      <c r="L105" s="111"/>
    </row>
    <row r="106" spans="2:47" s="1" customFormat="1" ht="21.75" hidden="1" customHeight="1" x14ac:dyDescent="0.2">
      <c r="B106" s="25"/>
      <c r="L106" s="25"/>
    </row>
    <row r="107" spans="2:47" s="1" customFormat="1" ht="6.95" hidden="1" customHeight="1" x14ac:dyDescent="0.2"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25"/>
    </row>
    <row r="108" spans="2:47" hidden="1" x14ac:dyDescent="0.2"/>
    <row r="109" spans="2:47" hidden="1" x14ac:dyDescent="0.2"/>
    <row r="110" spans="2:47" hidden="1" x14ac:dyDescent="0.2"/>
    <row r="111" spans="2:47" s="1" customFormat="1" ht="6.95" customHeight="1" x14ac:dyDescent="0.2">
      <c r="B111" s="42"/>
      <c r="C111" s="43"/>
      <c r="D111" s="43"/>
      <c r="E111" s="43"/>
      <c r="F111" s="43"/>
      <c r="G111" s="43"/>
      <c r="H111" s="43"/>
      <c r="I111" s="43"/>
      <c r="J111" s="43"/>
      <c r="K111" s="43"/>
      <c r="L111" s="25"/>
    </row>
    <row r="112" spans="2:47" s="1" customFormat="1" ht="24.95" customHeight="1" x14ac:dyDescent="0.2">
      <c r="B112" s="25"/>
      <c r="C112" s="17" t="s">
        <v>148</v>
      </c>
      <c r="L112" s="25"/>
    </row>
    <row r="113" spans="2:20" s="1" customFormat="1" ht="6.95" customHeight="1" x14ac:dyDescent="0.2">
      <c r="B113" s="25"/>
      <c r="L113" s="25"/>
    </row>
    <row r="114" spans="2:20" s="1" customFormat="1" ht="12" customHeight="1" x14ac:dyDescent="0.2">
      <c r="B114" s="25"/>
      <c r="C114" s="22" t="s">
        <v>13</v>
      </c>
      <c r="L114" s="25"/>
    </row>
    <row r="115" spans="2:20" s="1" customFormat="1" ht="16.5" customHeight="1" x14ac:dyDescent="0.2">
      <c r="B115" s="25"/>
      <c r="E115" s="210" t="str">
        <f>E7</f>
        <v>Bratislava III. OR PZ rekonštrukcia objektu_AKTUALNY</v>
      </c>
      <c r="F115" s="211"/>
      <c r="G115" s="211"/>
      <c r="H115" s="211"/>
      <c r="L115" s="25"/>
    </row>
    <row r="116" spans="2:20" ht="12" customHeight="1" x14ac:dyDescent="0.2">
      <c r="B116" s="16"/>
      <c r="C116" s="22" t="s">
        <v>130</v>
      </c>
      <c r="L116" s="16"/>
    </row>
    <row r="117" spans="2:20" ht="23.25" customHeight="1" x14ac:dyDescent="0.2">
      <c r="B117" s="16"/>
      <c r="E117" s="210" t="s">
        <v>131</v>
      </c>
      <c r="F117" s="184"/>
      <c r="G117" s="184"/>
      <c r="H117" s="184"/>
      <c r="L117" s="16"/>
    </row>
    <row r="118" spans="2:20" ht="12" customHeight="1" x14ac:dyDescent="0.2">
      <c r="B118" s="16"/>
      <c r="C118" s="22" t="s">
        <v>132</v>
      </c>
      <c r="L118" s="16"/>
    </row>
    <row r="119" spans="2:20" s="1" customFormat="1" ht="16.5" customHeight="1" x14ac:dyDescent="0.2">
      <c r="B119" s="25"/>
      <c r="E119" s="195" t="s">
        <v>726</v>
      </c>
      <c r="F119" s="209"/>
      <c r="G119" s="209"/>
      <c r="H119" s="209"/>
      <c r="L119" s="25"/>
    </row>
    <row r="120" spans="2:20" s="1" customFormat="1" ht="12" customHeight="1" x14ac:dyDescent="0.2">
      <c r="B120" s="25"/>
      <c r="C120" s="22" t="s">
        <v>727</v>
      </c>
      <c r="L120" s="25"/>
    </row>
    <row r="121" spans="2:20" s="1" customFormat="1" ht="16.5" customHeight="1" x14ac:dyDescent="0.2">
      <c r="B121" s="25"/>
      <c r="E121" s="196" t="str">
        <f>E13</f>
        <v xml:space="preserve">SO 01.1 d-ZTI - SO 01.1 d) -ZDRAVOTECHNIKA </v>
      </c>
      <c r="F121" s="209"/>
      <c r="G121" s="209"/>
      <c r="H121" s="209"/>
      <c r="L121" s="25"/>
    </row>
    <row r="122" spans="2:20" s="1" customFormat="1" ht="6.95" customHeight="1" x14ac:dyDescent="0.2">
      <c r="B122" s="25"/>
      <c r="L122" s="25"/>
    </row>
    <row r="123" spans="2:20" s="1" customFormat="1" ht="12" customHeight="1" x14ac:dyDescent="0.2">
      <c r="B123" s="25"/>
      <c r="C123" s="22" t="s">
        <v>17</v>
      </c>
      <c r="F123" s="20" t="str">
        <f>F16</f>
        <v xml:space="preserve"> </v>
      </c>
      <c r="I123" s="22" t="s">
        <v>19</v>
      </c>
      <c r="J123" s="48">
        <f>IF(J16="","",J16)</f>
        <v>45267</v>
      </c>
      <c r="L123" s="25"/>
    </row>
    <row r="124" spans="2:20" s="1" customFormat="1" ht="6.95" customHeight="1" x14ac:dyDescent="0.2">
      <c r="B124" s="25"/>
      <c r="L124" s="25"/>
    </row>
    <row r="125" spans="2:20" s="1" customFormat="1" ht="15.2" customHeight="1" x14ac:dyDescent="0.2">
      <c r="B125" s="25"/>
      <c r="C125" s="22" t="s">
        <v>20</v>
      </c>
      <c r="F125" s="20" t="str">
        <f>E19</f>
        <v xml:space="preserve"> </v>
      </c>
      <c r="I125" s="22" t="s">
        <v>24</v>
      </c>
      <c r="J125" s="23" t="str">
        <f>E25</f>
        <v xml:space="preserve"> </v>
      </c>
      <c r="L125" s="25"/>
    </row>
    <row r="126" spans="2:20" s="1" customFormat="1" ht="15.2" customHeight="1" x14ac:dyDescent="0.2">
      <c r="B126" s="25"/>
      <c r="C126" s="22" t="s">
        <v>23</v>
      </c>
      <c r="F126" s="20" t="str">
        <f>IF(E22="","",E22)</f>
        <v xml:space="preserve"> </v>
      </c>
      <c r="I126" s="22" t="s">
        <v>26</v>
      </c>
      <c r="J126" s="23" t="str">
        <f>E28</f>
        <v xml:space="preserve"> </v>
      </c>
      <c r="L126" s="25"/>
    </row>
    <row r="127" spans="2:20" s="1" customFormat="1" ht="10.35" customHeight="1" x14ac:dyDescent="0.2">
      <c r="B127" s="25"/>
      <c r="L127" s="25"/>
    </row>
    <row r="128" spans="2:20" s="10" customFormat="1" ht="29.25" customHeight="1" x14ac:dyDescent="0.2">
      <c r="B128" s="115"/>
      <c r="C128" s="116" t="s">
        <v>149</v>
      </c>
      <c r="D128" s="117" t="s">
        <v>53</v>
      </c>
      <c r="E128" s="117" t="s">
        <v>49</v>
      </c>
      <c r="F128" s="117" t="s">
        <v>50</v>
      </c>
      <c r="G128" s="117" t="s">
        <v>150</v>
      </c>
      <c r="H128" s="117" t="s">
        <v>151</v>
      </c>
      <c r="I128" s="117" t="s">
        <v>152</v>
      </c>
      <c r="J128" s="118" t="s">
        <v>136</v>
      </c>
      <c r="K128" s="119" t="s">
        <v>153</v>
      </c>
      <c r="L128" s="115"/>
      <c r="M128" s="55" t="s">
        <v>1</v>
      </c>
      <c r="N128" s="56" t="s">
        <v>32</v>
      </c>
      <c r="O128" s="56" t="s">
        <v>154</v>
      </c>
      <c r="P128" s="56" t="s">
        <v>155</v>
      </c>
      <c r="Q128" s="56" t="s">
        <v>156</v>
      </c>
      <c r="R128" s="56" t="s">
        <v>157</v>
      </c>
      <c r="S128" s="56" t="s">
        <v>158</v>
      </c>
      <c r="T128" s="57" t="s">
        <v>159</v>
      </c>
    </row>
    <row r="129" spans="2:65" s="1" customFormat="1" ht="22.7" customHeight="1" x14ac:dyDescent="0.25">
      <c r="B129" s="25"/>
      <c r="C129" s="60" t="s">
        <v>137</v>
      </c>
      <c r="J129" s="120"/>
      <c r="L129" s="25"/>
      <c r="M129" s="58"/>
      <c r="N129" s="49"/>
      <c r="O129" s="49"/>
      <c r="P129" s="121">
        <f>P130</f>
        <v>0</v>
      </c>
      <c r="Q129" s="49"/>
      <c r="R129" s="121">
        <f>R130</f>
        <v>0</v>
      </c>
      <c r="S129" s="49"/>
      <c r="T129" s="122">
        <f>T130</f>
        <v>0</v>
      </c>
      <c r="AT129" s="13" t="s">
        <v>67</v>
      </c>
      <c r="AU129" s="13" t="s">
        <v>138</v>
      </c>
      <c r="BK129" s="123">
        <f>BK130</f>
        <v>0</v>
      </c>
    </row>
    <row r="130" spans="2:65" s="11" customFormat="1" ht="26.1" customHeight="1" x14ac:dyDescent="0.2">
      <c r="B130" s="124"/>
      <c r="D130" s="125" t="s">
        <v>67</v>
      </c>
      <c r="E130" s="126" t="s">
        <v>303</v>
      </c>
      <c r="F130" s="126" t="s">
        <v>304</v>
      </c>
      <c r="J130" s="127"/>
      <c r="L130" s="124"/>
      <c r="M130" s="128"/>
      <c r="P130" s="129">
        <f>P131+P149+P183+P188</f>
        <v>0</v>
      </c>
      <c r="R130" s="129">
        <f>R131+R149+R183+R188</f>
        <v>0</v>
      </c>
      <c r="T130" s="130">
        <f>T131+T149+T183+T188</f>
        <v>0</v>
      </c>
      <c r="AR130" s="125" t="s">
        <v>81</v>
      </c>
      <c r="AT130" s="131" t="s">
        <v>67</v>
      </c>
      <c r="AU130" s="131" t="s">
        <v>68</v>
      </c>
      <c r="AY130" s="125" t="s">
        <v>162</v>
      </c>
      <c r="BK130" s="132">
        <f>BK131+BK149+BK183+BK188</f>
        <v>0</v>
      </c>
    </row>
    <row r="131" spans="2:65" s="11" customFormat="1" ht="22.7" customHeight="1" x14ac:dyDescent="0.2">
      <c r="B131" s="124"/>
      <c r="D131" s="125" t="s">
        <v>67</v>
      </c>
      <c r="E131" s="133" t="s">
        <v>333</v>
      </c>
      <c r="F131" s="133" t="s">
        <v>334</v>
      </c>
      <c r="J131" s="134"/>
      <c r="L131" s="124"/>
      <c r="M131" s="128"/>
      <c r="P131" s="129">
        <f>SUM(P132:P148)</f>
        <v>0</v>
      </c>
      <c r="R131" s="129">
        <f>SUM(R132:R148)</f>
        <v>0</v>
      </c>
      <c r="T131" s="130">
        <f>SUM(T132:T148)</f>
        <v>0</v>
      </c>
      <c r="AR131" s="125" t="s">
        <v>81</v>
      </c>
      <c r="AT131" s="131" t="s">
        <v>67</v>
      </c>
      <c r="AU131" s="131" t="s">
        <v>75</v>
      </c>
      <c r="AY131" s="125" t="s">
        <v>162</v>
      </c>
      <c r="BK131" s="132">
        <f>SUM(BK132:BK148)</f>
        <v>0</v>
      </c>
    </row>
    <row r="132" spans="2:65" s="1" customFormat="1" ht="24.2" customHeight="1" x14ac:dyDescent="0.2">
      <c r="B132" s="135"/>
      <c r="C132" s="136" t="s">
        <v>75</v>
      </c>
      <c r="D132" s="136" t="s">
        <v>164</v>
      </c>
      <c r="E132" s="137" t="s">
        <v>1144</v>
      </c>
      <c r="F132" s="138" t="s">
        <v>1145</v>
      </c>
      <c r="G132" s="139" t="s">
        <v>218</v>
      </c>
      <c r="H132" s="140">
        <v>260</v>
      </c>
      <c r="I132" s="141"/>
      <c r="J132" s="141"/>
      <c r="K132" s="142"/>
      <c r="L132" s="25"/>
      <c r="M132" s="143" t="s">
        <v>1</v>
      </c>
      <c r="N132" s="144" t="s">
        <v>34</v>
      </c>
      <c r="O132" s="145">
        <v>0</v>
      </c>
      <c r="P132" s="145">
        <f t="shared" ref="P132:P148" si="0">O132*H132</f>
        <v>0</v>
      </c>
      <c r="Q132" s="145">
        <v>0</v>
      </c>
      <c r="R132" s="145">
        <f t="shared" ref="R132:R148" si="1">Q132*H132</f>
        <v>0</v>
      </c>
      <c r="S132" s="145">
        <v>0</v>
      </c>
      <c r="T132" s="146">
        <f t="shared" ref="T132:T148" si="2">S132*H132</f>
        <v>0</v>
      </c>
      <c r="AR132" s="147" t="s">
        <v>191</v>
      </c>
      <c r="AT132" s="147" t="s">
        <v>164</v>
      </c>
      <c r="AU132" s="147" t="s">
        <v>81</v>
      </c>
      <c r="AY132" s="13" t="s">
        <v>162</v>
      </c>
      <c r="BE132" s="148">
        <f t="shared" ref="BE132:BE148" si="3">IF(N132="základná",J132,0)</f>
        <v>0</v>
      </c>
      <c r="BF132" s="148">
        <f t="shared" ref="BF132:BF148" si="4">IF(N132="znížená",J132,0)</f>
        <v>0</v>
      </c>
      <c r="BG132" s="148">
        <f t="shared" ref="BG132:BG148" si="5">IF(N132="zákl. prenesená",J132,0)</f>
        <v>0</v>
      </c>
      <c r="BH132" s="148">
        <f t="shared" ref="BH132:BH148" si="6">IF(N132="zníž. prenesená",J132,0)</f>
        <v>0</v>
      </c>
      <c r="BI132" s="148">
        <f t="shared" ref="BI132:BI148" si="7">IF(N132="nulová",J132,0)</f>
        <v>0</v>
      </c>
      <c r="BJ132" s="13" t="s">
        <v>81</v>
      </c>
      <c r="BK132" s="148">
        <f t="shared" ref="BK132:BK148" si="8">ROUND(I132*H132,2)</f>
        <v>0</v>
      </c>
      <c r="BL132" s="13" t="s">
        <v>191</v>
      </c>
      <c r="BM132" s="147" t="s">
        <v>81</v>
      </c>
    </row>
    <row r="133" spans="2:65" s="1" customFormat="1" ht="37.700000000000003" customHeight="1" x14ac:dyDescent="0.2">
      <c r="B133" s="135"/>
      <c r="C133" s="149" t="s">
        <v>81</v>
      </c>
      <c r="D133" s="149" t="s">
        <v>268</v>
      </c>
      <c r="E133" s="150" t="s">
        <v>1146</v>
      </c>
      <c r="F133" s="151" t="s">
        <v>1147</v>
      </c>
      <c r="G133" s="152" t="s">
        <v>218</v>
      </c>
      <c r="H133" s="153">
        <v>87</v>
      </c>
      <c r="I133" s="154"/>
      <c r="J133" s="154"/>
      <c r="K133" s="155"/>
      <c r="L133" s="156"/>
      <c r="M133" s="157" t="s">
        <v>1</v>
      </c>
      <c r="N133" s="158" t="s">
        <v>34</v>
      </c>
      <c r="O133" s="145">
        <v>0</v>
      </c>
      <c r="P133" s="145">
        <f t="shared" si="0"/>
        <v>0</v>
      </c>
      <c r="Q133" s="145">
        <v>0</v>
      </c>
      <c r="R133" s="145">
        <f t="shared" si="1"/>
        <v>0</v>
      </c>
      <c r="S133" s="145">
        <v>0</v>
      </c>
      <c r="T133" s="146">
        <f t="shared" si="2"/>
        <v>0</v>
      </c>
      <c r="AR133" s="147" t="s">
        <v>219</v>
      </c>
      <c r="AT133" s="147" t="s">
        <v>268</v>
      </c>
      <c r="AU133" s="147" t="s">
        <v>81</v>
      </c>
      <c r="AY133" s="13" t="s">
        <v>162</v>
      </c>
      <c r="BE133" s="148">
        <f t="shared" si="3"/>
        <v>0</v>
      </c>
      <c r="BF133" s="148">
        <f t="shared" si="4"/>
        <v>0</v>
      </c>
      <c r="BG133" s="148">
        <f t="shared" si="5"/>
        <v>0</v>
      </c>
      <c r="BH133" s="148">
        <f t="shared" si="6"/>
        <v>0</v>
      </c>
      <c r="BI133" s="148">
        <f t="shared" si="7"/>
        <v>0</v>
      </c>
      <c r="BJ133" s="13" t="s">
        <v>81</v>
      </c>
      <c r="BK133" s="148">
        <f t="shared" si="8"/>
        <v>0</v>
      </c>
      <c r="BL133" s="13" t="s">
        <v>191</v>
      </c>
      <c r="BM133" s="147" t="s">
        <v>168</v>
      </c>
    </row>
    <row r="134" spans="2:65" s="1" customFormat="1" ht="37.700000000000003" customHeight="1" x14ac:dyDescent="0.2">
      <c r="B134" s="135"/>
      <c r="C134" s="149" t="s">
        <v>94</v>
      </c>
      <c r="D134" s="149" t="s">
        <v>268</v>
      </c>
      <c r="E134" s="150" t="s">
        <v>1148</v>
      </c>
      <c r="F134" s="151" t="s">
        <v>1149</v>
      </c>
      <c r="G134" s="152" t="s">
        <v>218</v>
      </c>
      <c r="H134" s="153">
        <v>105</v>
      </c>
      <c r="I134" s="154"/>
      <c r="J134" s="154"/>
      <c r="K134" s="155"/>
      <c r="L134" s="156"/>
      <c r="M134" s="157" t="s">
        <v>1</v>
      </c>
      <c r="N134" s="158" t="s">
        <v>34</v>
      </c>
      <c r="O134" s="145">
        <v>0</v>
      </c>
      <c r="P134" s="145">
        <f t="shared" si="0"/>
        <v>0</v>
      </c>
      <c r="Q134" s="145">
        <v>0</v>
      </c>
      <c r="R134" s="145">
        <f t="shared" si="1"/>
        <v>0</v>
      </c>
      <c r="S134" s="145">
        <v>0</v>
      </c>
      <c r="T134" s="146">
        <f t="shared" si="2"/>
        <v>0</v>
      </c>
      <c r="AR134" s="147" t="s">
        <v>219</v>
      </c>
      <c r="AT134" s="147" t="s">
        <v>268</v>
      </c>
      <c r="AU134" s="147" t="s">
        <v>81</v>
      </c>
      <c r="AY134" s="13" t="s">
        <v>162</v>
      </c>
      <c r="BE134" s="148">
        <f t="shared" si="3"/>
        <v>0</v>
      </c>
      <c r="BF134" s="148">
        <f t="shared" si="4"/>
        <v>0</v>
      </c>
      <c r="BG134" s="148">
        <f t="shared" si="5"/>
        <v>0</v>
      </c>
      <c r="BH134" s="148">
        <f t="shared" si="6"/>
        <v>0</v>
      </c>
      <c r="BI134" s="148">
        <f t="shared" si="7"/>
        <v>0</v>
      </c>
      <c r="BJ134" s="13" t="s">
        <v>81</v>
      </c>
      <c r="BK134" s="148">
        <f t="shared" si="8"/>
        <v>0</v>
      </c>
      <c r="BL134" s="13" t="s">
        <v>191</v>
      </c>
      <c r="BM134" s="147" t="s">
        <v>169</v>
      </c>
    </row>
    <row r="135" spans="2:65" s="1" customFormat="1" ht="24.2" customHeight="1" x14ac:dyDescent="0.2">
      <c r="B135" s="135"/>
      <c r="C135" s="149" t="s">
        <v>168</v>
      </c>
      <c r="D135" s="149" t="s">
        <v>268</v>
      </c>
      <c r="E135" s="150" t="s">
        <v>1150</v>
      </c>
      <c r="F135" s="151" t="s">
        <v>1151</v>
      </c>
      <c r="G135" s="152" t="s">
        <v>218</v>
      </c>
      <c r="H135" s="153">
        <v>19</v>
      </c>
      <c r="I135" s="154"/>
      <c r="J135" s="154"/>
      <c r="K135" s="155"/>
      <c r="L135" s="156"/>
      <c r="M135" s="157" t="s">
        <v>1</v>
      </c>
      <c r="N135" s="158" t="s">
        <v>34</v>
      </c>
      <c r="O135" s="145">
        <v>0</v>
      </c>
      <c r="P135" s="145">
        <f t="shared" si="0"/>
        <v>0</v>
      </c>
      <c r="Q135" s="145">
        <v>0</v>
      </c>
      <c r="R135" s="145">
        <f t="shared" si="1"/>
        <v>0</v>
      </c>
      <c r="S135" s="145">
        <v>0</v>
      </c>
      <c r="T135" s="146">
        <f t="shared" si="2"/>
        <v>0</v>
      </c>
      <c r="AR135" s="147" t="s">
        <v>219</v>
      </c>
      <c r="AT135" s="147" t="s">
        <v>268</v>
      </c>
      <c r="AU135" s="147" t="s">
        <v>81</v>
      </c>
      <c r="AY135" s="13" t="s">
        <v>162</v>
      </c>
      <c r="BE135" s="148">
        <f t="shared" si="3"/>
        <v>0</v>
      </c>
      <c r="BF135" s="148">
        <f t="shared" si="4"/>
        <v>0</v>
      </c>
      <c r="BG135" s="148">
        <f t="shared" si="5"/>
        <v>0</v>
      </c>
      <c r="BH135" s="148">
        <f t="shared" si="6"/>
        <v>0</v>
      </c>
      <c r="BI135" s="148">
        <f t="shared" si="7"/>
        <v>0</v>
      </c>
      <c r="BJ135" s="13" t="s">
        <v>81</v>
      </c>
      <c r="BK135" s="148">
        <f t="shared" si="8"/>
        <v>0</v>
      </c>
      <c r="BL135" s="13" t="s">
        <v>191</v>
      </c>
      <c r="BM135" s="147" t="s">
        <v>177</v>
      </c>
    </row>
    <row r="136" spans="2:65" s="1" customFormat="1" ht="24.2" customHeight="1" x14ac:dyDescent="0.2">
      <c r="B136" s="135"/>
      <c r="C136" s="149" t="s">
        <v>178</v>
      </c>
      <c r="D136" s="149" t="s">
        <v>268</v>
      </c>
      <c r="E136" s="150" t="s">
        <v>1152</v>
      </c>
      <c r="F136" s="151" t="s">
        <v>1153</v>
      </c>
      <c r="G136" s="152" t="s">
        <v>218</v>
      </c>
      <c r="H136" s="153">
        <v>39</v>
      </c>
      <c r="I136" s="154"/>
      <c r="J136" s="154"/>
      <c r="K136" s="155"/>
      <c r="L136" s="156"/>
      <c r="M136" s="157" t="s">
        <v>1</v>
      </c>
      <c r="N136" s="158" t="s">
        <v>34</v>
      </c>
      <c r="O136" s="145">
        <v>0</v>
      </c>
      <c r="P136" s="145">
        <f t="shared" si="0"/>
        <v>0</v>
      </c>
      <c r="Q136" s="145">
        <v>0</v>
      </c>
      <c r="R136" s="145">
        <f t="shared" si="1"/>
        <v>0</v>
      </c>
      <c r="S136" s="145">
        <v>0</v>
      </c>
      <c r="T136" s="146">
        <f t="shared" si="2"/>
        <v>0</v>
      </c>
      <c r="AR136" s="147" t="s">
        <v>219</v>
      </c>
      <c r="AT136" s="147" t="s">
        <v>268</v>
      </c>
      <c r="AU136" s="147" t="s">
        <v>81</v>
      </c>
      <c r="AY136" s="13" t="s">
        <v>162</v>
      </c>
      <c r="BE136" s="148">
        <f t="shared" si="3"/>
        <v>0</v>
      </c>
      <c r="BF136" s="148">
        <f t="shared" si="4"/>
        <v>0</v>
      </c>
      <c r="BG136" s="148">
        <f t="shared" si="5"/>
        <v>0</v>
      </c>
      <c r="BH136" s="148">
        <f t="shared" si="6"/>
        <v>0</v>
      </c>
      <c r="BI136" s="148">
        <f t="shared" si="7"/>
        <v>0</v>
      </c>
      <c r="BJ136" s="13" t="s">
        <v>81</v>
      </c>
      <c r="BK136" s="148">
        <f t="shared" si="8"/>
        <v>0</v>
      </c>
      <c r="BL136" s="13" t="s">
        <v>191</v>
      </c>
      <c r="BM136" s="147" t="s">
        <v>181</v>
      </c>
    </row>
    <row r="137" spans="2:65" s="1" customFormat="1" ht="37.700000000000003" customHeight="1" x14ac:dyDescent="0.2">
      <c r="B137" s="135"/>
      <c r="C137" s="149" t="s">
        <v>169</v>
      </c>
      <c r="D137" s="149" t="s">
        <v>268</v>
      </c>
      <c r="E137" s="150" t="s">
        <v>1154</v>
      </c>
      <c r="F137" s="151" t="s">
        <v>1155</v>
      </c>
      <c r="G137" s="152" t="s">
        <v>218</v>
      </c>
      <c r="H137" s="153">
        <v>10</v>
      </c>
      <c r="I137" s="154"/>
      <c r="J137" s="154"/>
      <c r="K137" s="155"/>
      <c r="L137" s="156"/>
      <c r="M137" s="157" t="s">
        <v>1</v>
      </c>
      <c r="N137" s="158" t="s">
        <v>34</v>
      </c>
      <c r="O137" s="145">
        <v>0</v>
      </c>
      <c r="P137" s="145">
        <f t="shared" si="0"/>
        <v>0</v>
      </c>
      <c r="Q137" s="145">
        <v>0</v>
      </c>
      <c r="R137" s="145">
        <f t="shared" si="1"/>
        <v>0</v>
      </c>
      <c r="S137" s="145">
        <v>0</v>
      </c>
      <c r="T137" s="146">
        <f t="shared" si="2"/>
        <v>0</v>
      </c>
      <c r="AR137" s="147" t="s">
        <v>219</v>
      </c>
      <c r="AT137" s="147" t="s">
        <v>268</v>
      </c>
      <c r="AU137" s="147" t="s">
        <v>81</v>
      </c>
      <c r="AY137" s="13" t="s">
        <v>162</v>
      </c>
      <c r="BE137" s="148">
        <f t="shared" si="3"/>
        <v>0</v>
      </c>
      <c r="BF137" s="148">
        <f t="shared" si="4"/>
        <v>0</v>
      </c>
      <c r="BG137" s="148">
        <f t="shared" si="5"/>
        <v>0</v>
      </c>
      <c r="BH137" s="148">
        <f t="shared" si="6"/>
        <v>0</v>
      </c>
      <c r="BI137" s="148">
        <f t="shared" si="7"/>
        <v>0</v>
      </c>
      <c r="BJ137" s="13" t="s">
        <v>81</v>
      </c>
      <c r="BK137" s="148">
        <f t="shared" si="8"/>
        <v>0</v>
      </c>
      <c r="BL137" s="13" t="s">
        <v>191</v>
      </c>
      <c r="BM137" s="147" t="s">
        <v>184</v>
      </c>
    </row>
    <row r="138" spans="2:65" s="1" customFormat="1" ht="24.2" customHeight="1" x14ac:dyDescent="0.2">
      <c r="B138" s="135"/>
      <c r="C138" s="136" t="s">
        <v>185</v>
      </c>
      <c r="D138" s="136" t="s">
        <v>164</v>
      </c>
      <c r="E138" s="137" t="s">
        <v>1156</v>
      </c>
      <c r="F138" s="138" t="s">
        <v>1157</v>
      </c>
      <c r="G138" s="139" t="s">
        <v>218</v>
      </c>
      <c r="H138" s="140">
        <v>32</v>
      </c>
      <c r="I138" s="141"/>
      <c r="J138" s="141"/>
      <c r="K138" s="142"/>
      <c r="L138" s="25"/>
      <c r="M138" s="143" t="s">
        <v>1</v>
      </c>
      <c r="N138" s="144" t="s">
        <v>34</v>
      </c>
      <c r="O138" s="145">
        <v>0</v>
      </c>
      <c r="P138" s="145">
        <f t="shared" si="0"/>
        <v>0</v>
      </c>
      <c r="Q138" s="145">
        <v>0</v>
      </c>
      <c r="R138" s="145">
        <f t="shared" si="1"/>
        <v>0</v>
      </c>
      <c r="S138" s="145">
        <v>0</v>
      </c>
      <c r="T138" s="146">
        <f t="shared" si="2"/>
        <v>0</v>
      </c>
      <c r="AR138" s="147" t="s">
        <v>191</v>
      </c>
      <c r="AT138" s="147" t="s">
        <v>164</v>
      </c>
      <c r="AU138" s="147" t="s">
        <v>81</v>
      </c>
      <c r="AY138" s="13" t="s">
        <v>162</v>
      </c>
      <c r="BE138" s="148">
        <f t="shared" si="3"/>
        <v>0</v>
      </c>
      <c r="BF138" s="148">
        <f t="shared" si="4"/>
        <v>0</v>
      </c>
      <c r="BG138" s="148">
        <f t="shared" si="5"/>
        <v>0</v>
      </c>
      <c r="BH138" s="148">
        <f t="shared" si="6"/>
        <v>0</v>
      </c>
      <c r="BI138" s="148">
        <f t="shared" si="7"/>
        <v>0</v>
      </c>
      <c r="BJ138" s="13" t="s">
        <v>81</v>
      </c>
      <c r="BK138" s="148">
        <f t="shared" si="8"/>
        <v>0</v>
      </c>
      <c r="BL138" s="13" t="s">
        <v>191</v>
      </c>
      <c r="BM138" s="147" t="s">
        <v>188</v>
      </c>
    </row>
    <row r="139" spans="2:65" s="1" customFormat="1" ht="37.700000000000003" customHeight="1" x14ac:dyDescent="0.2">
      <c r="B139" s="135"/>
      <c r="C139" s="149" t="s">
        <v>177</v>
      </c>
      <c r="D139" s="149" t="s">
        <v>268</v>
      </c>
      <c r="E139" s="150" t="s">
        <v>1158</v>
      </c>
      <c r="F139" s="151" t="s">
        <v>1159</v>
      </c>
      <c r="G139" s="152" t="s">
        <v>218</v>
      </c>
      <c r="H139" s="153">
        <v>10</v>
      </c>
      <c r="I139" s="154"/>
      <c r="J139" s="154"/>
      <c r="K139" s="155"/>
      <c r="L139" s="156"/>
      <c r="M139" s="157" t="s">
        <v>1</v>
      </c>
      <c r="N139" s="158" t="s">
        <v>34</v>
      </c>
      <c r="O139" s="145">
        <v>0</v>
      </c>
      <c r="P139" s="145">
        <f t="shared" si="0"/>
        <v>0</v>
      </c>
      <c r="Q139" s="145">
        <v>0</v>
      </c>
      <c r="R139" s="145">
        <f t="shared" si="1"/>
        <v>0</v>
      </c>
      <c r="S139" s="145">
        <v>0</v>
      </c>
      <c r="T139" s="146">
        <f t="shared" si="2"/>
        <v>0</v>
      </c>
      <c r="AR139" s="147" t="s">
        <v>219</v>
      </c>
      <c r="AT139" s="147" t="s">
        <v>268</v>
      </c>
      <c r="AU139" s="147" t="s">
        <v>81</v>
      </c>
      <c r="AY139" s="13" t="s">
        <v>162</v>
      </c>
      <c r="BE139" s="148">
        <f t="shared" si="3"/>
        <v>0</v>
      </c>
      <c r="BF139" s="148">
        <f t="shared" si="4"/>
        <v>0</v>
      </c>
      <c r="BG139" s="148">
        <f t="shared" si="5"/>
        <v>0</v>
      </c>
      <c r="BH139" s="148">
        <f t="shared" si="6"/>
        <v>0</v>
      </c>
      <c r="BI139" s="148">
        <f t="shared" si="7"/>
        <v>0</v>
      </c>
      <c r="BJ139" s="13" t="s">
        <v>81</v>
      </c>
      <c r="BK139" s="148">
        <f t="shared" si="8"/>
        <v>0</v>
      </c>
      <c r="BL139" s="13" t="s">
        <v>191</v>
      </c>
      <c r="BM139" s="147" t="s">
        <v>191</v>
      </c>
    </row>
    <row r="140" spans="2:65" s="1" customFormat="1" ht="37.700000000000003" customHeight="1" x14ac:dyDescent="0.2">
      <c r="B140" s="135"/>
      <c r="C140" s="149" t="s">
        <v>192</v>
      </c>
      <c r="D140" s="149" t="s">
        <v>268</v>
      </c>
      <c r="E140" s="150" t="s">
        <v>1160</v>
      </c>
      <c r="F140" s="151" t="s">
        <v>1161</v>
      </c>
      <c r="G140" s="152" t="s">
        <v>218</v>
      </c>
      <c r="H140" s="153">
        <v>22</v>
      </c>
      <c r="I140" s="154"/>
      <c r="J140" s="154"/>
      <c r="K140" s="155"/>
      <c r="L140" s="156"/>
      <c r="M140" s="157" t="s">
        <v>1</v>
      </c>
      <c r="N140" s="158" t="s">
        <v>34</v>
      </c>
      <c r="O140" s="145">
        <v>0</v>
      </c>
      <c r="P140" s="145">
        <f t="shared" si="0"/>
        <v>0</v>
      </c>
      <c r="Q140" s="145">
        <v>0</v>
      </c>
      <c r="R140" s="145">
        <f t="shared" si="1"/>
        <v>0</v>
      </c>
      <c r="S140" s="145">
        <v>0</v>
      </c>
      <c r="T140" s="146">
        <f t="shared" si="2"/>
        <v>0</v>
      </c>
      <c r="AR140" s="147" t="s">
        <v>219</v>
      </c>
      <c r="AT140" s="147" t="s">
        <v>268</v>
      </c>
      <c r="AU140" s="147" t="s">
        <v>81</v>
      </c>
      <c r="AY140" s="13" t="s">
        <v>162</v>
      </c>
      <c r="BE140" s="148">
        <f t="shared" si="3"/>
        <v>0</v>
      </c>
      <c r="BF140" s="148">
        <f t="shared" si="4"/>
        <v>0</v>
      </c>
      <c r="BG140" s="148">
        <f t="shared" si="5"/>
        <v>0</v>
      </c>
      <c r="BH140" s="148">
        <f t="shared" si="6"/>
        <v>0</v>
      </c>
      <c r="BI140" s="148">
        <f t="shared" si="7"/>
        <v>0</v>
      </c>
      <c r="BJ140" s="13" t="s">
        <v>81</v>
      </c>
      <c r="BK140" s="148">
        <f t="shared" si="8"/>
        <v>0</v>
      </c>
      <c r="BL140" s="13" t="s">
        <v>191</v>
      </c>
      <c r="BM140" s="147" t="s">
        <v>195</v>
      </c>
    </row>
    <row r="141" spans="2:65" s="1" customFormat="1" ht="24.2" customHeight="1" x14ac:dyDescent="0.2">
      <c r="B141" s="135"/>
      <c r="C141" s="136" t="s">
        <v>181</v>
      </c>
      <c r="D141" s="136" t="s">
        <v>164</v>
      </c>
      <c r="E141" s="137" t="s">
        <v>1162</v>
      </c>
      <c r="F141" s="138" t="s">
        <v>1163</v>
      </c>
      <c r="G141" s="139" t="s">
        <v>218</v>
      </c>
      <c r="H141" s="140">
        <v>317</v>
      </c>
      <c r="I141" s="141"/>
      <c r="J141" s="141"/>
      <c r="K141" s="142"/>
      <c r="L141" s="25"/>
      <c r="M141" s="143" t="s">
        <v>1</v>
      </c>
      <c r="N141" s="144" t="s">
        <v>34</v>
      </c>
      <c r="O141" s="145">
        <v>0</v>
      </c>
      <c r="P141" s="145">
        <f t="shared" si="0"/>
        <v>0</v>
      </c>
      <c r="Q141" s="145">
        <v>0</v>
      </c>
      <c r="R141" s="145">
        <f t="shared" si="1"/>
        <v>0</v>
      </c>
      <c r="S141" s="145">
        <v>0</v>
      </c>
      <c r="T141" s="146">
        <f t="shared" si="2"/>
        <v>0</v>
      </c>
      <c r="AR141" s="147" t="s">
        <v>191</v>
      </c>
      <c r="AT141" s="147" t="s">
        <v>164</v>
      </c>
      <c r="AU141" s="147" t="s">
        <v>81</v>
      </c>
      <c r="AY141" s="13" t="s">
        <v>162</v>
      </c>
      <c r="BE141" s="148">
        <f t="shared" si="3"/>
        <v>0</v>
      </c>
      <c r="BF141" s="148">
        <f t="shared" si="4"/>
        <v>0</v>
      </c>
      <c r="BG141" s="148">
        <f t="shared" si="5"/>
        <v>0</v>
      </c>
      <c r="BH141" s="148">
        <f t="shared" si="6"/>
        <v>0</v>
      </c>
      <c r="BI141" s="148">
        <f t="shared" si="7"/>
        <v>0</v>
      </c>
      <c r="BJ141" s="13" t="s">
        <v>81</v>
      </c>
      <c r="BK141" s="148">
        <f t="shared" si="8"/>
        <v>0</v>
      </c>
      <c r="BL141" s="13" t="s">
        <v>191</v>
      </c>
      <c r="BM141" s="147" t="s">
        <v>7</v>
      </c>
    </row>
    <row r="142" spans="2:65" s="1" customFormat="1" ht="37.700000000000003" customHeight="1" x14ac:dyDescent="0.2">
      <c r="B142" s="135"/>
      <c r="C142" s="149" t="s">
        <v>198</v>
      </c>
      <c r="D142" s="149" t="s">
        <v>268</v>
      </c>
      <c r="E142" s="150" t="s">
        <v>1164</v>
      </c>
      <c r="F142" s="151" t="s">
        <v>1165</v>
      </c>
      <c r="G142" s="152" t="s">
        <v>218</v>
      </c>
      <c r="H142" s="153">
        <v>210</v>
      </c>
      <c r="I142" s="154"/>
      <c r="J142" s="154"/>
      <c r="K142" s="155"/>
      <c r="L142" s="156"/>
      <c r="M142" s="157" t="s">
        <v>1</v>
      </c>
      <c r="N142" s="158" t="s">
        <v>34</v>
      </c>
      <c r="O142" s="145">
        <v>0</v>
      </c>
      <c r="P142" s="145">
        <f t="shared" si="0"/>
        <v>0</v>
      </c>
      <c r="Q142" s="145">
        <v>0</v>
      </c>
      <c r="R142" s="145">
        <f t="shared" si="1"/>
        <v>0</v>
      </c>
      <c r="S142" s="145">
        <v>0</v>
      </c>
      <c r="T142" s="146">
        <f t="shared" si="2"/>
        <v>0</v>
      </c>
      <c r="AR142" s="147" t="s">
        <v>219</v>
      </c>
      <c r="AT142" s="147" t="s">
        <v>268</v>
      </c>
      <c r="AU142" s="147" t="s">
        <v>81</v>
      </c>
      <c r="AY142" s="13" t="s">
        <v>162</v>
      </c>
      <c r="BE142" s="148">
        <f t="shared" si="3"/>
        <v>0</v>
      </c>
      <c r="BF142" s="148">
        <f t="shared" si="4"/>
        <v>0</v>
      </c>
      <c r="BG142" s="148">
        <f t="shared" si="5"/>
        <v>0</v>
      </c>
      <c r="BH142" s="148">
        <f t="shared" si="6"/>
        <v>0</v>
      </c>
      <c r="BI142" s="148">
        <f t="shared" si="7"/>
        <v>0</v>
      </c>
      <c r="BJ142" s="13" t="s">
        <v>81</v>
      </c>
      <c r="BK142" s="148">
        <f t="shared" si="8"/>
        <v>0</v>
      </c>
      <c r="BL142" s="13" t="s">
        <v>191</v>
      </c>
      <c r="BM142" s="147" t="s">
        <v>201</v>
      </c>
    </row>
    <row r="143" spans="2:65" s="1" customFormat="1" ht="24.2" customHeight="1" x14ac:dyDescent="0.2">
      <c r="B143" s="135"/>
      <c r="C143" s="149" t="s">
        <v>184</v>
      </c>
      <c r="D143" s="149" t="s">
        <v>268</v>
      </c>
      <c r="E143" s="150" t="s">
        <v>1166</v>
      </c>
      <c r="F143" s="151" t="s">
        <v>1167</v>
      </c>
      <c r="G143" s="152" t="s">
        <v>218</v>
      </c>
      <c r="H143" s="153">
        <v>107</v>
      </c>
      <c r="I143" s="154"/>
      <c r="J143" s="154"/>
      <c r="K143" s="155"/>
      <c r="L143" s="156"/>
      <c r="M143" s="157" t="s">
        <v>1</v>
      </c>
      <c r="N143" s="158" t="s">
        <v>34</v>
      </c>
      <c r="O143" s="145">
        <v>0</v>
      </c>
      <c r="P143" s="145">
        <f t="shared" si="0"/>
        <v>0</v>
      </c>
      <c r="Q143" s="145">
        <v>0</v>
      </c>
      <c r="R143" s="145">
        <f t="shared" si="1"/>
        <v>0</v>
      </c>
      <c r="S143" s="145">
        <v>0</v>
      </c>
      <c r="T143" s="146">
        <f t="shared" si="2"/>
        <v>0</v>
      </c>
      <c r="AR143" s="147" t="s">
        <v>219</v>
      </c>
      <c r="AT143" s="147" t="s">
        <v>268</v>
      </c>
      <c r="AU143" s="147" t="s">
        <v>81</v>
      </c>
      <c r="AY143" s="13" t="s">
        <v>162</v>
      </c>
      <c r="BE143" s="148">
        <f t="shared" si="3"/>
        <v>0</v>
      </c>
      <c r="BF143" s="148">
        <f t="shared" si="4"/>
        <v>0</v>
      </c>
      <c r="BG143" s="148">
        <f t="shared" si="5"/>
        <v>0</v>
      </c>
      <c r="BH143" s="148">
        <f t="shared" si="6"/>
        <v>0</v>
      </c>
      <c r="BI143" s="148">
        <f t="shared" si="7"/>
        <v>0</v>
      </c>
      <c r="BJ143" s="13" t="s">
        <v>81</v>
      </c>
      <c r="BK143" s="148">
        <f t="shared" si="8"/>
        <v>0</v>
      </c>
      <c r="BL143" s="13" t="s">
        <v>191</v>
      </c>
      <c r="BM143" s="147" t="s">
        <v>204</v>
      </c>
    </row>
    <row r="144" spans="2:65" s="1" customFormat="1" ht="21.75" customHeight="1" x14ac:dyDescent="0.2">
      <c r="B144" s="135"/>
      <c r="C144" s="136" t="s">
        <v>205</v>
      </c>
      <c r="D144" s="136" t="s">
        <v>164</v>
      </c>
      <c r="E144" s="137" t="s">
        <v>1168</v>
      </c>
      <c r="F144" s="138" t="s">
        <v>1169</v>
      </c>
      <c r="G144" s="139" t="s">
        <v>218</v>
      </c>
      <c r="H144" s="140">
        <v>54</v>
      </c>
      <c r="I144" s="141"/>
      <c r="J144" s="141"/>
      <c r="K144" s="142"/>
      <c r="L144" s="25"/>
      <c r="M144" s="143" t="s">
        <v>1</v>
      </c>
      <c r="N144" s="144" t="s">
        <v>34</v>
      </c>
      <c r="O144" s="145">
        <v>0</v>
      </c>
      <c r="P144" s="145">
        <f t="shared" si="0"/>
        <v>0</v>
      </c>
      <c r="Q144" s="145">
        <v>0</v>
      </c>
      <c r="R144" s="145">
        <f t="shared" si="1"/>
        <v>0</v>
      </c>
      <c r="S144" s="145">
        <v>0</v>
      </c>
      <c r="T144" s="146">
        <f t="shared" si="2"/>
        <v>0</v>
      </c>
      <c r="AR144" s="147" t="s">
        <v>191</v>
      </c>
      <c r="AT144" s="147" t="s">
        <v>164</v>
      </c>
      <c r="AU144" s="147" t="s">
        <v>81</v>
      </c>
      <c r="AY144" s="13" t="s">
        <v>162</v>
      </c>
      <c r="BE144" s="148">
        <f t="shared" si="3"/>
        <v>0</v>
      </c>
      <c r="BF144" s="148">
        <f t="shared" si="4"/>
        <v>0</v>
      </c>
      <c r="BG144" s="148">
        <f t="shared" si="5"/>
        <v>0</v>
      </c>
      <c r="BH144" s="148">
        <f t="shared" si="6"/>
        <v>0</v>
      </c>
      <c r="BI144" s="148">
        <f t="shared" si="7"/>
        <v>0</v>
      </c>
      <c r="BJ144" s="13" t="s">
        <v>81</v>
      </c>
      <c r="BK144" s="148">
        <f t="shared" si="8"/>
        <v>0</v>
      </c>
      <c r="BL144" s="13" t="s">
        <v>191</v>
      </c>
      <c r="BM144" s="147" t="s">
        <v>208</v>
      </c>
    </row>
    <row r="145" spans="2:65" s="1" customFormat="1" ht="24.2" customHeight="1" x14ac:dyDescent="0.2">
      <c r="B145" s="135"/>
      <c r="C145" s="149" t="s">
        <v>188</v>
      </c>
      <c r="D145" s="149" t="s">
        <v>268</v>
      </c>
      <c r="E145" s="150" t="s">
        <v>1170</v>
      </c>
      <c r="F145" s="151" t="s">
        <v>1171</v>
      </c>
      <c r="G145" s="152" t="s">
        <v>218</v>
      </c>
      <c r="H145" s="153">
        <v>39</v>
      </c>
      <c r="I145" s="154"/>
      <c r="J145" s="154"/>
      <c r="K145" s="155"/>
      <c r="L145" s="156"/>
      <c r="M145" s="157" t="s">
        <v>1</v>
      </c>
      <c r="N145" s="158" t="s">
        <v>34</v>
      </c>
      <c r="O145" s="145">
        <v>0</v>
      </c>
      <c r="P145" s="145">
        <f t="shared" si="0"/>
        <v>0</v>
      </c>
      <c r="Q145" s="145">
        <v>0</v>
      </c>
      <c r="R145" s="145">
        <f t="shared" si="1"/>
        <v>0</v>
      </c>
      <c r="S145" s="145">
        <v>0</v>
      </c>
      <c r="T145" s="146">
        <f t="shared" si="2"/>
        <v>0</v>
      </c>
      <c r="AR145" s="147" t="s">
        <v>219</v>
      </c>
      <c r="AT145" s="147" t="s">
        <v>268</v>
      </c>
      <c r="AU145" s="147" t="s">
        <v>81</v>
      </c>
      <c r="AY145" s="13" t="s">
        <v>162</v>
      </c>
      <c r="BE145" s="148">
        <f t="shared" si="3"/>
        <v>0</v>
      </c>
      <c r="BF145" s="148">
        <f t="shared" si="4"/>
        <v>0</v>
      </c>
      <c r="BG145" s="148">
        <f t="shared" si="5"/>
        <v>0</v>
      </c>
      <c r="BH145" s="148">
        <f t="shared" si="6"/>
        <v>0</v>
      </c>
      <c r="BI145" s="148">
        <f t="shared" si="7"/>
        <v>0</v>
      </c>
      <c r="BJ145" s="13" t="s">
        <v>81</v>
      </c>
      <c r="BK145" s="148">
        <f t="shared" si="8"/>
        <v>0</v>
      </c>
      <c r="BL145" s="13" t="s">
        <v>191</v>
      </c>
      <c r="BM145" s="147" t="s">
        <v>211</v>
      </c>
    </row>
    <row r="146" spans="2:65" s="1" customFormat="1" ht="37.700000000000003" customHeight="1" x14ac:dyDescent="0.2">
      <c r="B146" s="135"/>
      <c r="C146" s="149" t="s">
        <v>212</v>
      </c>
      <c r="D146" s="149" t="s">
        <v>268</v>
      </c>
      <c r="E146" s="150" t="s">
        <v>1172</v>
      </c>
      <c r="F146" s="151" t="s">
        <v>1173</v>
      </c>
      <c r="G146" s="152" t="s">
        <v>218</v>
      </c>
      <c r="H146" s="153">
        <v>15</v>
      </c>
      <c r="I146" s="154"/>
      <c r="J146" s="154"/>
      <c r="K146" s="155"/>
      <c r="L146" s="156"/>
      <c r="M146" s="157" t="s">
        <v>1</v>
      </c>
      <c r="N146" s="158" t="s">
        <v>34</v>
      </c>
      <c r="O146" s="145">
        <v>0</v>
      </c>
      <c r="P146" s="145">
        <f t="shared" si="0"/>
        <v>0</v>
      </c>
      <c r="Q146" s="145">
        <v>0</v>
      </c>
      <c r="R146" s="145">
        <f t="shared" si="1"/>
        <v>0</v>
      </c>
      <c r="S146" s="145">
        <v>0</v>
      </c>
      <c r="T146" s="146">
        <f t="shared" si="2"/>
        <v>0</v>
      </c>
      <c r="AR146" s="147" t="s">
        <v>219</v>
      </c>
      <c r="AT146" s="147" t="s">
        <v>268</v>
      </c>
      <c r="AU146" s="147" t="s">
        <v>81</v>
      </c>
      <c r="AY146" s="13" t="s">
        <v>162</v>
      </c>
      <c r="BE146" s="148">
        <f t="shared" si="3"/>
        <v>0</v>
      </c>
      <c r="BF146" s="148">
        <f t="shared" si="4"/>
        <v>0</v>
      </c>
      <c r="BG146" s="148">
        <f t="shared" si="5"/>
        <v>0</v>
      </c>
      <c r="BH146" s="148">
        <f t="shared" si="6"/>
        <v>0</v>
      </c>
      <c r="BI146" s="148">
        <f t="shared" si="7"/>
        <v>0</v>
      </c>
      <c r="BJ146" s="13" t="s">
        <v>81</v>
      </c>
      <c r="BK146" s="148">
        <f t="shared" si="8"/>
        <v>0</v>
      </c>
      <c r="BL146" s="13" t="s">
        <v>191</v>
      </c>
      <c r="BM146" s="147" t="s">
        <v>215</v>
      </c>
    </row>
    <row r="147" spans="2:65" s="1" customFormat="1" ht="62.85" customHeight="1" x14ac:dyDescent="0.2">
      <c r="B147" s="135"/>
      <c r="C147" s="136" t="s">
        <v>191</v>
      </c>
      <c r="D147" s="136" t="s">
        <v>164</v>
      </c>
      <c r="E147" s="137" t="s">
        <v>1174</v>
      </c>
      <c r="F147" s="138" t="s">
        <v>1175</v>
      </c>
      <c r="G147" s="139" t="s">
        <v>266</v>
      </c>
      <c r="H147" s="140">
        <v>45</v>
      </c>
      <c r="I147" s="141"/>
      <c r="J147" s="141"/>
      <c r="K147" s="142"/>
      <c r="L147" s="25"/>
      <c r="M147" s="143" t="s">
        <v>1</v>
      </c>
      <c r="N147" s="144" t="s">
        <v>34</v>
      </c>
      <c r="O147" s="145">
        <v>0</v>
      </c>
      <c r="P147" s="145">
        <f t="shared" si="0"/>
        <v>0</v>
      </c>
      <c r="Q147" s="145">
        <v>0</v>
      </c>
      <c r="R147" s="145">
        <f t="shared" si="1"/>
        <v>0</v>
      </c>
      <c r="S147" s="145">
        <v>0</v>
      </c>
      <c r="T147" s="146">
        <f t="shared" si="2"/>
        <v>0</v>
      </c>
      <c r="AR147" s="147" t="s">
        <v>191</v>
      </c>
      <c r="AT147" s="147" t="s">
        <v>164</v>
      </c>
      <c r="AU147" s="147" t="s">
        <v>81</v>
      </c>
      <c r="AY147" s="13" t="s">
        <v>162</v>
      </c>
      <c r="BE147" s="148">
        <f t="shared" si="3"/>
        <v>0</v>
      </c>
      <c r="BF147" s="148">
        <f t="shared" si="4"/>
        <v>0</v>
      </c>
      <c r="BG147" s="148">
        <f t="shared" si="5"/>
        <v>0</v>
      </c>
      <c r="BH147" s="148">
        <f t="shared" si="6"/>
        <v>0</v>
      </c>
      <c r="BI147" s="148">
        <f t="shared" si="7"/>
        <v>0</v>
      </c>
      <c r="BJ147" s="13" t="s">
        <v>81</v>
      </c>
      <c r="BK147" s="148">
        <f t="shared" si="8"/>
        <v>0</v>
      </c>
      <c r="BL147" s="13" t="s">
        <v>191</v>
      </c>
      <c r="BM147" s="147" t="s">
        <v>219</v>
      </c>
    </row>
    <row r="148" spans="2:65" s="1" customFormat="1" ht="24.2" customHeight="1" x14ac:dyDescent="0.2">
      <c r="B148" s="135"/>
      <c r="C148" s="136" t="s">
        <v>221</v>
      </c>
      <c r="D148" s="136" t="s">
        <v>164</v>
      </c>
      <c r="E148" s="137" t="s">
        <v>1176</v>
      </c>
      <c r="F148" s="138" t="s">
        <v>1177</v>
      </c>
      <c r="G148" s="139" t="s">
        <v>1096</v>
      </c>
      <c r="H148" s="140">
        <v>65</v>
      </c>
      <c r="I148" s="141"/>
      <c r="J148" s="141"/>
      <c r="K148" s="142"/>
      <c r="L148" s="25"/>
      <c r="M148" s="143" t="s">
        <v>1</v>
      </c>
      <c r="N148" s="144" t="s">
        <v>34</v>
      </c>
      <c r="O148" s="145">
        <v>0</v>
      </c>
      <c r="P148" s="145">
        <f t="shared" si="0"/>
        <v>0</v>
      </c>
      <c r="Q148" s="145">
        <v>0</v>
      </c>
      <c r="R148" s="145">
        <f t="shared" si="1"/>
        <v>0</v>
      </c>
      <c r="S148" s="145">
        <v>0</v>
      </c>
      <c r="T148" s="146">
        <f t="shared" si="2"/>
        <v>0</v>
      </c>
      <c r="AR148" s="147" t="s">
        <v>191</v>
      </c>
      <c r="AT148" s="147" t="s">
        <v>164</v>
      </c>
      <c r="AU148" s="147" t="s">
        <v>81</v>
      </c>
      <c r="AY148" s="13" t="s">
        <v>162</v>
      </c>
      <c r="BE148" s="148">
        <f t="shared" si="3"/>
        <v>0</v>
      </c>
      <c r="BF148" s="148">
        <f t="shared" si="4"/>
        <v>0</v>
      </c>
      <c r="BG148" s="148">
        <f t="shared" si="5"/>
        <v>0</v>
      </c>
      <c r="BH148" s="148">
        <f t="shared" si="6"/>
        <v>0</v>
      </c>
      <c r="BI148" s="148">
        <f t="shared" si="7"/>
        <v>0</v>
      </c>
      <c r="BJ148" s="13" t="s">
        <v>81</v>
      </c>
      <c r="BK148" s="148">
        <f t="shared" si="8"/>
        <v>0</v>
      </c>
      <c r="BL148" s="13" t="s">
        <v>191</v>
      </c>
      <c r="BM148" s="147" t="s">
        <v>224</v>
      </c>
    </row>
    <row r="149" spans="2:65" s="11" customFormat="1" ht="22.7" customHeight="1" x14ac:dyDescent="0.2">
      <c r="B149" s="124"/>
      <c r="D149" s="125" t="s">
        <v>67</v>
      </c>
      <c r="E149" s="133" t="s">
        <v>1178</v>
      </c>
      <c r="F149" s="133" t="s">
        <v>1179</v>
      </c>
      <c r="J149" s="134"/>
      <c r="L149" s="124"/>
      <c r="M149" s="128"/>
      <c r="P149" s="129">
        <f>SUM(P150:P182)</f>
        <v>0</v>
      </c>
      <c r="R149" s="129">
        <f>SUM(R150:R182)</f>
        <v>0</v>
      </c>
      <c r="T149" s="130">
        <f>SUM(T150:T182)</f>
        <v>0</v>
      </c>
      <c r="AR149" s="125" t="s">
        <v>81</v>
      </c>
      <c r="AT149" s="131" t="s">
        <v>67</v>
      </c>
      <c r="AU149" s="131" t="s">
        <v>75</v>
      </c>
      <c r="AY149" s="125" t="s">
        <v>162</v>
      </c>
      <c r="BK149" s="132">
        <f>SUM(BK150:BK182)</f>
        <v>0</v>
      </c>
    </row>
    <row r="150" spans="2:65" s="1" customFormat="1" ht="33" customHeight="1" x14ac:dyDescent="0.2">
      <c r="B150" s="135"/>
      <c r="C150" s="136" t="s">
        <v>195</v>
      </c>
      <c r="D150" s="136" t="s">
        <v>164</v>
      </c>
      <c r="E150" s="137" t="s">
        <v>1180</v>
      </c>
      <c r="F150" s="138" t="s">
        <v>1181</v>
      </c>
      <c r="G150" s="139" t="s">
        <v>218</v>
      </c>
      <c r="H150" s="140">
        <v>19</v>
      </c>
      <c r="I150" s="141"/>
      <c r="J150" s="141"/>
      <c r="K150" s="142"/>
      <c r="L150" s="25"/>
      <c r="M150" s="143" t="s">
        <v>1</v>
      </c>
      <c r="N150" s="144" t="s">
        <v>34</v>
      </c>
      <c r="O150" s="145">
        <v>0</v>
      </c>
      <c r="P150" s="145">
        <f t="shared" ref="P150:P182" si="9">O150*H150</f>
        <v>0</v>
      </c>
      <c r="Q150" s="145">
        <v>0</v>
      </c>
      <c r="R150" s="145">
        <f t="shared" ref="R150:R182" si="10">Q150*H150</f>
        <v>0</v>
      </c>
      <c r="S150" s="145">
        <v>0</v>
      </c>
      <c r="T150" s="146">
        <f t="shared" ref="T150:T182" si="11">S150*H150</f>
        <v>0</v>
      </c>
      <c r="AR150" s="147" t="s">
        <v>191</v>
      </c>
      <c r="AT150" s="147" t="s">
        <v>164</v>
      </c>
      <c r="AU150" s="147" t="s">
        <v>81</v>
      </c>
      <c r="AY150" s="13" t="s">
        <v>162</v>
      </c>
      <c r="BE150" s="148">
        <f t="shared" ref="BE150:BE182" si="12">IF(N150="základná",J150,0)</f>
        <v>0</v>
      </c>
      <c r="BF150" s="148">
        <f t="shared" ref="BF150:BF182" si="13">IF(N150="znížená",J150,0)</f>
        <v>0</v>
      </c>
      <c r="BG150" s="148">
        <f t="shared" ref="BG150:BG182" si="14">IF(N150="zákl. prenesená",J150,0)</f>
        <v>0</v>
      </c>
      <c r="BH150" s="148">
        <f t="shared" ref="BH150:BH182" si="15">IF(N150="zníž. prenesená",J150,0)</f>
        <v>0</v>
      </c>
      <c r="BI150" s="148">
        <f t="shared" ref="BI150:BI182" si="16">IF(N150="nulová",J150,0)</f>
        <v>0</v>
      </c>
      <c r="BJ150" s="13" t="s">
        <v>81</v>
      </c>
      <c r="BK150" s="148">
        <f t="shared" ref="BK150:BK182" si="17">ROUND(I150*H150,2)</f>
        <v>0</v>
      </c>
      <c r="BL150" s="13" t="s">
        <v>191</v>
      </c>
      <c r="BM150" s="147" t="s">
        <v>227</v>
      </c>
    </row>
    <row r="151" spans="2:65" s="1" customFormat="1" ht="33" customHeight="1" x14ac:dyDescent="0.2">
      <c r="B151" s="135"/>
      <c r="C151" s="136" t="s">
        <v>228</v>
      </c>
      <c r="D151" s="136" t="s">
        <v>164</v>
      </c>
      <c r="E151" s="137" t="s">
        <v>1182</v>
      </c>
      <c r="F151" s="138" t="s">
        <v>1183</v>
      </c>
      <c r="G151" s="139" t="s">
        <v>218</v>
      </c>
      <c r="H151" s="140">
        <v>10</v>
      </c>
      <c r="I151" s="141"/>
      <c r="J151" s="141"/>
      <c r="K151" s="142"/>
      <c r="L151" s="25"/>
      <c r="M151" s="143" t="s">
        <v>1</v>
      </c>
      <c r="N151" s="144" t="s">
        <v>34</v>
      </c>
      <c r="O151" s="145">
        <v>0</v>
      </c>
      <c r="P151" s="145">
        <f t="shared" si="9"/>
        <v>0</v>
      </c>
      <c r="Q151" s="145">
        <v>0</v>
      </c>
      <c r="R151" s="145">
        <f t="shared" si="10"/>
        <v>0</v>
      </c>
      <c r="S151" s="145">
        <v>0</v>
      </c>
      <c r="T151" s="146">
        <f t="shared" si="11"/>
        <v>0</v>
      </c>
      <c r="AR151" s="147" t="s">
        <v>191</v>
      </c>
      <c r="AT151" s="147" t="s">
        <v>164</v>
      </c>
      <c r="AU151" s="147" t="s">
        <v>81</v>
      </c>
      <c r="AY151" s="13" t="s">
        <v>162</v>
      </c>
      <c r="BE151" s="148">
        <f t="shared" si="12"/>
        <v>0</v>
      </c>
      <c r="BF151" s="148">
        <f t="shared" si="13"/>
        <v>0</v>
      </c>
      <c r="BG151" s="148">
        <f t="shared" si="14"/>
        <v>0</v>
      </c>
      <c r="BH151" s="148">
        <f t="shared" si="15"/>
        <v>0</v>
      </c>
      <c r="BI151" s="148">
        <f t="shared" si="16"/>
        <v>0</v>
      </c>
      <c r="BJ151" s="13" t="s">
        <v>81</v>
      </c>
      <c r="BK151" s="148">
        <f t="shared" si="17"/>
        <v>0</v>
      </c>
      <c r="BL151" s="13" t="s">
        <v>191</v>
      </c>
      <c r="BM151" s="147" t="s">
        <v>231</v>
      </c>
    </row>
    <row r="152" spans="2:65" s="1" customFormat="1" ht="33" customHeight="1" x14ac:dyDescent="0.2">
      <c r="B152" s="135"/>
      <c r="C152" s="136" t="s">
        <v>7</v>
      </c>
      <c r="D152" s="136" t="s">
        <v>164</v>
      </c>
      <c r="E152" s="137" t="s">
        <v>1184</v>
      </c>
      <c r="F152" s="138" t="s">
        <v>1185</v>
      </c>
      <c r="G152" s="139" t="s">
        <v>218</v>
      </c>
      <c r="H152" s="140">
        <v>22</v>
      </c>
      <c r="I152" s="141"/>
      <c r="J152" s="141"/>
      <c r="K152" s="142"/>
      <c r="L152" s="25"/>
      <c r="M152" s="143" t="s">
        <v>1</v>
      </c>
      <c r="N152" s="144" t="s">
        <v>34</v>
      </c>
      <c r="O152" s="145">
        <v>0</v>
      </c>
      <c r="P152" s="145">
        <f t="shared" si="9"/>
        <v>0</v>
      </c>
      <c r="Q152" s="145">
        <v>0</v>
      </c>
      <c r="R152" s="145">
        <f t="shared" si="10"/>
        <v>0</v>
      </c>
      <c r="S152" s="145">
        <v>0</v>
      </c>
      <c r="T152" s="146">
        <f t="shared" si="11"/>
        <v>0</v>
      </c>
      <c r="AR152" s="147" t="s">
        <v>191</v>
      </c>
      <c r="AT152" s="147" t="s">
        <v>164</v>
      </c>
      <c r="AU152" s="147" t="s">
        <v>81</v>
      </c>
      <c r="AY152" s="13" t="s">
        <v>162</v>
      </c>
      <c r="BE152" s="148">
        <f t="shared" si="12"/>
        <v>0</v>
      </c>
      <c r="BF152" s="148">
        <f t="shared" si="13"/>
        <v>0</v>
      </c>
      <c r="BG152" s="148">
        <f t="shared" si="14"/>
        <v>0</v>
      </c>
      <c r="BH152" s="148">
        <f t="shared" si="15"/>
        <v>0</v>
      </c>
      <c r="BI152" s="148">
        <f t="shared" si="16"/>
        <v>0</v>
      </c>
      <c r="BJ152" s="13" t="s">
        <v>81</v>
      </c>
      <c r="BK152" s="148">
        <f t="shared" si="17"/>
        <v>0</v>
      </c>
      <c r="BL152" s="13" t="s">
        <v>191</v>
      </c>
      <c r="BM152" s="147" t="s">
        <v>234</v>
      </c>
    </row>
    <row r="153" spans="2:65" s="1" customFormat="1" ht="24.2" customHeight="1" x14ac:dyDescent="0.2">
      <c r="B153" s="135"/>
      <c r="C153" s="136" t="s">
        <v>235</v>
      </c>
      <c r="D153" s="136" t="s">
        <v>164</v>
      </c>
      <c r="E153" s="137" t="s">
        <v>1186</v>
      </c>
      <c r="F153" s="138" t="s">
        <v>1187</v>
      </c>
      <c r="G153" s="139" t="s">
        <v>218</v>
      </c>
      <c r="H153" s="140">
        <v>606</v>
      </c>
      <c r="I153" s="141"/>
      <c r="J153" s="141"/>
      <c r="K153" s="142"/>
      <c r="L153" s="25"/>
      <c r="M153" s="143" t="s">
        <v>1</v>
      </c>
      <c r="N153" s="144" t="s">
        <v>34</v>
      </c>
      <c r="O153" s="145">
        <v>0</v>
      </c>
      <c r="P153" s="145">
        <f t="shared" si="9"/>
        <v>0</v>
      </c>
      <c r="Q153" s="145">
        <v>0</v>
      </c>
      <c r="R153" s="145">
        <f t="shared" si="10"/>
        <v>0</v>
      </c>
      <c r="S153" s="145">
        <v>0</v>
      </c>
      <c r="T153" s="146">
        <f t="shared" si="11"/>
        <v>0</v>
      </c>
      <c r="AR153" s="147" t="s">
        <v>191</v>
      </c>
      <c r="AT153" s="147" t="s">
        <v>164</v>
      </c>
      <c r="AU153" s="147" t="s">
        <v>81</v>
      </c>
      <c r="AY153" s="13" t="s">
        <v>162</v>
      </c>
      <c r="BE153" s="148">
        <f t="shared" si="12"/>
        <v>0</v>
      </c>
      <c r="BF153" s="148">
        <f t="shared" si="13"/>
        <v>0</v>
      </c>
      <c r="BG153" s="148">
        <f t="shared" si="14"/>
        <v>0</v>
      </c>
      <c r="BH153" s="148">
        <f t="shared" si="15"/>
        <v>0</v>
      </c>
      <c r="BI153" s="148">
        <f t="shared" si="16"/>
        <v>0</v>
      </c>
      <c r="BJ153" s="13" t="s">
        <v>81</v>
      </c>
      <c r="BK153" s="148">
        <f t="shared" si="17"/>
        <v>0</v>
      </c>
      <c r="BL153" s="13" t="s">
        <v>191</v>
      </c>
      <c r="BM153" s="147" t="s">
        <v>238</v>
      </c>
    </row>
    <row r="154" spans="2:65" s="1" customFormat="1" ht="24.2" customHeight="1" x14ac:dyDescent="0.2">
      <c r="B154" s="135"/>
      <c r="C154" s="136" t="s">
        <v>201</v>
      </c>
      <c r="D154" s="136" t="s">
        <v>164</v>
      </c>
      <c r="E154" s="137" t="s">
        <v>1188</v>
      </c>
      <c r="F154" s="138" t="s">
        <v>1189</v>
      </c>
      <c r="G154" s="139" t="s">
        <v>218</v>
      </c>
      <c r="H154" s="140">
        <v>35</v>
      </c>
      <c r="I154" s="141"/>
      <c r="J154" s="141"/>
      <c r="K154" s="142"/>
      <c r="L154" s="25"/>
      <c r="M154" s="143" t="s">
        <v>1</v>
      </c>
      <c r="N154" s="144" t="s">
        <v>34</v>
      </c>
      <c r="O154" s="145">
        <v>0</v>
      </c>
      <c r="P154" s="145">
        <f t="shared" si="9"/>
        <v>0</v>
      </c>
      <c r="Q154" s="145">
        <v>0</v>
      </c>
      <c r="R154" s="145">
        <f t="shared" si="10"/>
        <v>0</v>
      </c>
      <c r="S154" s="145">
        <v>0</v>
      </c>
      <c r="T154" s="146">
        <f t="shared" si="11"/>
        <v>0</v>
      </c>
      <c r="AR154" s="147" t="s">
        <v>191</v>
      </c>
      <c r="AT154" s="147" t="s">
        <v>164</v>
      </c>
      <c r="AU154" s="147" t="s">
        <v>81</v>
      </c>
      <c r="AY154" s="13" t="s">
        <v>162</v>
      </c>
      <c r="BE154" s="148">
        <f t="shared" si="12"/>
        <v>0</v>
      </c>
      <c r="BF154" s="148">
        <f t="shared" si="13"/>
        <v>0</v>
      </c>
      <c r="BG154" s="148">
        <f t="shared" si="14"/>
        <v>0</v>
      </c>
      <c r="BH154" s="148">
        <f t="shared" si="15"/>
        <v>0</v>
      </c>
      <c r="BI154" s="148">
        <f t="shared" si="16"/>
        <v>0</v>
      </c>
      <c r="BJ154" s="13" t="s">
        <v>81</v>
      </c>
      <c r="BK154" s="148">
        <f t="shared" si="17"/>
        <v>0</v>
      </c>
      <c r="BL154" s="13" t="s">
        <v>191</v>
      </c>
      <c r="BM154" s="147" t="s">
        <v>241</v>
      </c>
    </row>
    <row r="155" spans="2:65" s="1" customFormat="1" ht="24.2" customHeight="1" x14ac:dyDescent="0.2">
      <c r="B155" s="135"/>
      <c r="C155" s="136" t="s">
        <v>242</v>
      </c>
      <c r="D155" s="136" t="s">
        <v>164</v>
      </c>
      <c r="E155" s="137" t="s">
        <v>1190</v>
      </c>
      <c r="F155" s="138" t="s">
        <v>1191</v>
      </c>
      <c r="G155" s="139" t="s">
        <v>218</v>
      </c>
      <c r="H155" s="140">
        <v>22</v>
      </c>
      <c r="I155" s="141"/>
      <c r="J155" s="141"/>
      <c r="K155" s="142"/>
      <c r="L155" s="25"/>
      <c r="M155" s="143" t="s">
        <v>1</v>
      </c>
      <c r="N155" s="144" t="s">
        <v>34</v>
      </c>
      <c r="O155" s="145">
        <v>0</v>
      </c>
      <c r="P155" s="145">
        <f t="shared" si="9"/>
        <v>0</v>
      </c>
      <c r="Q155" s="145">
        <v>0</v>
      </c>
      <c r="R155" s="145">
        <f t="shared" si="10"/>
        <v>0</v>
      </c>
      <c r="S155" s="145">
        <v>0</v>
      </c>
      <c r="T155" s="146">
        <f t="shared" si="11"/>
        <v>0</v>
      </c>
      <c r="AR155" s="147" t="s">
        <v>191</v>
      </c>
      <c r="AT155" s="147" t="s">
        <v>164</v>
      </c>
      <c r="AU155" s="147" t="s">
        <v>81</v>
      </c>
      <c r="AY155" s="13" t="s">
        <v>162</v>
      </c>
      <c r="BE155" s="148">
        <f t="shared" si="12"/>
        <v>0</v>
      </c>
      <c r="BF155" s="148">
        <f t="shared" si="13"/>
        <v>0</v>
      </c>
      <c r="BG155" s="148">
        <f t="shared" si="14"/>
        <v>0</v>
      </c>
      <c r="BH155" s="148">
        <f t="shared" si="15"/>
        <v>0</v>
      </c>
      <c r="BI155" s="148">
        <f t="shared" si="16"/>
        <v>0</v>
      </c>
      <c r="BJ155" s="13" t="s">
        <v>81</v>
      </c>
      <c r="BK155" s="148">
        <f t="shared" si="17"/>
        <v>0</v>
      </c>
      <c r="BL155" s="13" t="s">
        <v>191</v>
      </c>
      <c r="BM155" s="147" t="s">
        <v>245</v>
      </c>
    </row>
    <row r="156" spans="2:65" s="1" customFormat="1" ht="24.2" customHeight="1" x14ac:dyDescent="0.2">
      <c r="B156" s="135"/>
      <c r="C156" s="136" t="s">
        <v>204</v>
      </c>
      <c r="D156" s="136" t="s">
        <v>164</v>
      </c>
      <c r="E156" s="137" t="s">
        <v>1192</v>
      </c>
      <c r="F156" s="138" t="s">
        <v>1193</v>
      </c>
      <c r="G156" s="139" t="s">
        <v>266</v>
      </c>
      <c r="H156" s="140">
        <v>109</v>
      </c>
      <c r="I156" s="141"/>
      <c r="J156" s="141"/>
      <c r="K156" s="142"/>
      <c r="L156" s="25"/>
      <c r="M156" s="143" t="s">
        <v>1</v>
      </c>
      <c r="N156" s="144" t="s">
        <v>34</v>
      </c>
      <c r="O156" s="145">
        <v>0</v>
      </c>
      <c r="P156" s="145">
        <f t="shared" si="9"/>
        <v>0</v>
      </c>
      <c r="Q156" s="145">
        <v>0</v>
      </c>
      <c r="R156" s="145">
        <f t="shared" si="10"/>
        <v>0</v>
      </c>
      <c r="S156" s="145">
        <v>0</v>
      </c>
      <c r="T156" s="146">
        <f t="shared" si="11"/>
        <v>0</v>
      </c>
      <c r="AR156" s="147" t="s">
        <v>191</v>
      </c>
      <c r="AT156" s="147" t="s">
        <v>164</v>
      </c>
      <c r="AU156" s="147" t="s">
        <v>81</v>
      </c>
      <c r="AY156" s="13" t="s">
        <v>162</v>
      </c>
      <c r="BE156" s="148">
        <f t="shared" si="12"/>
        <v>0</v>
      </c>
      <c r="BF156" s="148">
        <f t="shared" si="13"/>
        <v>0</v>
      </c>
      <c r="BG156" s="148">
        <f t="shared" si="14"/>
        <v>0</v>
      </c>
      <c r="BH156" s="148">
        <f t="shared" si="15"/>
        <v>0</v>
      </c>
      <c r="BI156" s="148">
        <f t="shared" si="16"/>
        <v>0</v>
      </c>
      <c r="BJ156" s="13" t="s">
        <v>81</v>
      </c>
      <c r="BK156" s="148">
        <f t="shared" si="17"/>
        <v>0</v>
      </c>
      <c r="BL156" s="13" t="s">
        <v>191</v>
      </c>
      <c r="BM156" s="147" t="s">
        <v>248</v>
      </c>
    </row>
    <row r="157" spans="2:65" s="1" customFormat="1" ht="24.2" customHeight="1" x14ac:dyDescent="0.2">
      <c r="B157" s="135"/>
      <c r="C157" s="136" t="s">
        <v>249</v>
      </c>
      <c r="D157" s="136" t="s">
        <v>164</v>
      </c>
      <c r="E157" s="137" t="s">
        <v>1194</v>
      </c>
      <c r="F157" s="138" t="s">
        <v>1195</v>
      </c>
      <c r="G157" s="139" t="s">
        <v>218</v>
      </c>
      <c r="H157" s="140">
        <v>210</v>
      </c>
      <c r="I157" s="141"/>
      <c r="J157" s="141"/>
      <c r="K157" s="142"/>
      <c r="L157" s="25"/>
      <c r="M157" s="143" t="s">
        <v>1</v>
      </c>
      <c r="N157" s="144" t="s">
        <v>34</v>
      </c>
      <c r="O157" s="145">
        <v>0</v>
      </c>
      <c r="P157" s="145">
        <f t="shared" si="9"/>
        <v>0</v>
      </c>
      <c r="Q157" s="145">
        <v>0</v>
      </c>
      <c r="R157" s="145">
        <f t="shared" si="10"/>
        <v>0</v>
      </c>
      <c r="S157" s="145">
        <v>0</v>
      </c>
      <c r="T157" s="146">
        <f t="shared" si="11"/>
        <v>0</v>
      </c>
      <c r="AR157" s="147" t="s">
        <v>191</v>
      </c>
      <c r="AT157" s="147" t="s">
        <v>164</v>
      </c>
      <c r="AU157" s="147" t="s">
        <v>81</v>
      </c>
      <c r="AY157" s="13" t="s">
        <v>162</v>
      </c>
      <c r="BE157" s="148">
        <f t="shared" si="12"/>
        <v>0</v>
      </c>
      <c r="BF157" s="148">
        <f t="shared" si="13"/>
        <v>0</v>
      </c>
      <c r="BG157" s="148">
        <f t="shared" si="14"/>
        <v>0</v>
      </c>
      <c r="BH157" s="148">
        <f t="shared" si="15"/>
        <v>0</v>
      </c>
      <c r="BI157" s="148">
        <f t="shared" si="16"/>
        <v>0</v>
      </c>
      <c r="BJ157" s="13" t="s">
        <v>81</v>
      </c>
      <c r="BK157" s="148">
        <f t="shared" si="17"/>
        <v>0</v>
      </c>
      <c r="BL157" s="13" t="s">
        <v>191</v>
      </c>
      <c r="BM157" s="147" t="s">
        <v>252</v>
      </c>
    </row>
    <row r="158" spans="2:65" s="1" customFormat="1" ht="24.2" customHeight="1" x14ac:dyDescent="0.2">
      <c r="B158" s="135"/>
      <c r="C158" s="136" t="s">
        <v>208</v>
      </c>
      <c r="D158" s="136" t="s">
        <v>164</v>
      </c>
      <c r="E158" s="137" t="s">
        <v>1196</v>
      </c>
      <c r="F158" s="138" t="s">
        <v>1197</v>
      </c>
      <c r="G158" s="139" t="s">
        <v>218</v>
      </c>
      <c r="H158" s="140">
        <v>107</v>
      </c>
      <c r="I158" s="141"/>
      <c r="J158" s="141"/>
      <c r="K158" s="142"/>
      <c r="L158" s="25"/>
      <c r="M158" s="143" t="s">
        <v>1</v>
      </c>
      <c r="N158" s="144" t="s">
        <v>34</v>
      </c>
      <c r="O158" s="145">
        <v>0</v>
      </c>
      <c r="P158" s="145">
        <f t="shared" si="9"/>
        <v>0</v>
      </c>
      <c r="Q158" s="145">
        <v>0</v>
      </c>
      <c r="R158" s="145">
        <f t="shared" si="10"/>
        <v>0</v>
      </c>
      <c r="S158" s="145">
        <v>0</v>
      </c>
      <c r="T158" s="146">
        <f t="shared" si="11"/>
        <v>0</v>
      </c>
      <c r="AR158" s="147" t="s">
        <v>191</v>
      </c>
      <c r="AT158" s="147" t="s">
        <v>164</v>
      </c>
      <c r="AU158" s="147" t="s">
        <v>81</v>
      </c>
      <c r="AY158" s="13" t="s">
        <v>162</v>
      </c>
      <c r="BE158" s="148">
        <f t="shared" si="12"/>
        <v>0</v>
      </c>
      <c r="BF158" s="148">
        <f t="shared" si="13"/>
        <v>0</v>
      </c>
      <c r="BG158" s="148">
        <f t="shared" si="14"/>
        <v>0</v>
      </c>
      <c r="BH158" s="148">
        <f t="shared" si="15"/>
        <v>0</v>
      </c>
      <c r="BI158" s="148">
        <f t="shared" si="16"/>
        <v>0</v>
      </c>
      <c r="BJ158" s="13" t="s">
        <v>81</v>
      </c>
      <c r="BK158" s="148">
        <f t="shared" si="17"/>
        <v>0</v>
      </c>
      <c r="BL158" s="13" t="s">
        <v>191</v>
      </c>
      <c r="BM158" s="147" t="s">
        <v>255</v>
      </c>
    </row>
    <row r="159" spans="2:65" s="1" customFormat="1" ht="33" customHeight="1" x14ac:dyDescent="0.2">
      <c r="B159" s="135"/>
      <c r="C159" s="136" t="s">
        <v>256</v>
      </c>
      <c r="D159" s="136" t="s">
        <v>164</v>
      </c>
      <c r="E159" s="137" t="s">
        <v>1198</v>
      </c>
      <c r="F159" s="138" t="s">
        <v>1199</v>
      </c>
      <c r="G159" s="139" t="s">
        <v>218</v>
      </c>
      <c r="H159" s="140">
        <v>39</v>
      </c>
      <c r="I159" s="141"/>
      <c r="J159" s="141"/>
      <c r="K159" s="142"/>
      <c r="L159" s="25"/>
      <c r="M159" s="143" t="s">
        <v>1</v>
      </c>
      <c r="N159" s="144" t="s">
        <v>34</v>
      </c>
      <c r="O159" s="145">
        <v>0</v>
      </c>
      <c r="P159" s="145">
        <f t="shared" si="9"/>
        <v>0</v>
      </c>
      <c r="Q159" s="145">
        <v>0</v>
      </c>
      <c r="R159" s="145">
        <f t="shared" si="10"/>
        <v>0</v>
      </c>
      <c r="S159" s="145">
        <v>0</v>
      </c>
      <c r="T159" s="146">
        <f t="shared" si="11"/>
        <v>0</v>
      </c>
      <c r="AR159" s="147" t="s">
        <v>191</v>
      </c>
      <c r="AT159" s="147" t="s">
        <v>164</v>
      </c>
      <c r="AU159" s="147" t="s">
        <v>81</v>
      </c>
      <c r="AY159" s="13" t="s">
        <v>162</v>
      </c>
      <c r="BE159" s="148">
        <f t="shared" si="12"/>
        <v>0</v>
      </c>
      <c r="BF159" s="148">
        <f t="shared" si="13"/>
        <v>0</v>
      </c>
      <c r="BG159" s="148">
        <f t="shared" si="14"/>
        <v>0</v>
      </c>
      <c r="BH159" s="148">
        <f t="shared" si="15"/>
        <v>0</v>
      </c>
      <c r="BI159" s="148">
        <f t="shared" si="16"/>
        <v>0</v>
      </c>
      <c r="BJ159" s="13" t="s">
        <v>81</v>
      </c>
      <c r="BK159" s="148">
        <f t="shared" si="17"/>
        <v>0</v>
      </c>
      <c r="BL159" s="13" t="s">
        <v>191</v>
      </c>
      <c r="BM159" s="147" t="s">
        <v>259</v>
      </c>
    </row>
    <row r="160" spans="2:65" s="1" customFormat="1" ht="24.2" customHeight="1" x14ac:dyDescent="0.2">
      <c r="B160" s="135"/>
      <c r="C160" s="136" t="s">
        <v>211</v>
      </c>
      <c r="D160" s="136" t="s">
        <v>164</v>
      </c>
      <c r="E160" s="137" t="s">
        <v>1200</v>
      </c>
      <c r="F160" s="138" t="s">
        <v>1201</v>
      </c>
      <c r="G160" s="139" t="s">
        <v>218</v>
      </c>
      <c r="H160" s="140">
        <v>15</v>
      </c>
      <c r="I160" s="141"/>
      <c r="J160" s="141"/>
      <c r="K160" s="142"/>
      <c r="L160" s="25"/>
      <c r="M160" s="143" t="s">
        <v>1</v>
      </c>
      <c r="N160" s="144" t="s">
        <v>34</v>
      </c>
      <c r="O160" s="145">
        <v>0</v>
      </c>
      <c r="P160" s="145">
        <f t="shared" si="9"/>
        <v>0</v>
      </c>
      <c r="Q160" s="145">
        <v>0</v>
      </c>
      <c r="R160" s="145">
        <f t="shared" si="10"/>
        <v>0</v>
      </c>
      <c r="S160" s="145">
        <v>0</v>
      </c>
      <c r="T160" s="146">
        <f t="shared" si="11"/>
        <v>0</v>
      </c>
      <c r="AR160" s="147" t="s">
        <v>191</v>
      </c>
      <c r="AT160" s="147" t="s">
        <v>164</v>
      </c>
      <c r="AU160" s="147" t="s">
        <v>81</v>
      </c>
      <c r="AY160" s="13" t="s">
        <v>162</v>
      </c>
      <c r="BE160" s="148">
        <f t="shared" si="12"/>
        <v>0</v>
      </c>
      <c r="BF160" s="148">
        <f t="shared" si="13"/>
        <v>0</v>
      </c>
      <c r="BG160" s="148">
        <f t="shared" si="14"/>
        <v>0</v>
      </c>
      <c r="BH160" s="148">
        <f t="shared" si="15"/>
        <v>0</v>
      </c>
      <c r="BI160" s="148">
        <f t="shared" si="16"/>
        <v>0</v>
      </c>
      <c r="BJ160" s="13" t="s">
        <v>81</v>
      </c>
      <c r="BK160" s="148">
        <f t="shared" si="17"/>
        <v>0</v>
      </c>
      <c r="BL160" s="13" t="s">
        <v>191</v>
      </c>
      <c r="BM160" s="147" t="s">
        <v>262</v>
      </c>
    </row>
    <row r="161" spans="2:65" s="1" customFormat="1" ht="24.2" customHeight="1" x14ac:dyDescent="0.2">
      <c r="B161" s="135"/>
      <c r="C161" s="136" t="s">
        <v>263</v>
      </c>
      <c r="D161" s="136" t="s">
        <v>164</v>
      </c>
      <c r="E161" s="137" t="s">
        <v>1202</v>
      </c>
      <c r="F161" s="138" t="s">
        <v>1203</v>
      </c>
      <c r="G161" s="139" t="s">
        <v>218</v>
      </c>
      <c r="H161" s="140">
        <v>87</v>
      </c>
      <c r="I161" s="141"/>
      <c r="J161" s="141"/>
      <c r="K161" s="142"/>
      <c r="L161" s="25"/>
      <c r="M161" s="143" t="s">
        <v>1</v>
      </c>
      <c r="N161" s="144" t="s">
        <v>34</v>
      </c>
      <c r="O161" s="145">
        <v>0</v>
      </c>
      <c r="P161" s="145">
        <f t="shared" si="9"/>
        <v>0</v>
      </c>
      <c r="Q161" s="145">
        <v>0</v>
      </c>
      <c r="R161" s="145">
        <f t="shared" si="10"/>
        <v>0</v>
      </c>
      <c r="S161" s="145">
        <v>0</v>
      </c>
      <c r="T161" s="146">
        <f t="shared" si="11"/>
        <v>0</v>
      </c>
      <c r="AR161" s="147" t="s">
        <v>191</v>
      </c>
      <c r="AT161" s="147" t="s">
        <v>164</v>
      </c>
      <c r="AU161" s="147" t="s">
        <v>81</v>
      </c>
      <c r="AY161" s="13" t="s">
        <v>162</v>
      </c>
      <c r="BE161" s="148">
        <f t="shared" si="12"/>
        <v>0</v>
      </c>
      <c r="BF161" s="148">
        <f t="shared" si="13"/>
        <v>0</v>
      </c>
      <c r="BG161" s="148">
        <f t="shared" si="14"/>
        <v>0</v>
      </c>
      <c r="BH161" s="148">
        <f t="shared" si="15"/>
        <v>0</v>
      </c>
      <c r="BI161" s="148">
        <f t="shared" si="16"/>
        <v>0</v>
      </c>
      <c r="BJ161" s="13" t="s">
        <v>81</v>
      </c>
      <c r="BK161" s="148">
        <f t="shared" si="17"/>
        <v>0</v>
      </c>
      <c r="BL161" s="13" t="s">
        <v>191</v>
      </c>
      <c r="BM161" s="147" t="s">
        <v>267</v>
      </c>
    </row>
    <row r="162" spans="2:65" s="1" customFormat="1" ht="24.2" customHeight="1" x14ac:dyDescent="0.2">
      <c r="B162" s="135"/>
      <c r="C162" s="136" t="s">
        <v>215</v>
      </c>
      <c r="D162" s="136" t="s">
        <v>164</v>
      </c>
      <c r="E162" s="137" t="s">
        <v>1204</v>
      </c>
      <c r="F162" s="138" t="s">
        <v>1205</v>
      </c>
      <c r="G162" s="139" t="s">
        <v>218</v>
      </c>
      <c r="H162" s="140">
        <v>105</v>
      </c>
      <c r="I162" s="141"/>
      <c r="J162" s="141"/>
      <c r="K162" s="142"/>
      <c r="L162" s="25"/>
      <c r="M162" s="143" t="s">
        <v>1</v>
      </c>
      <c r="N162" s="144" t="s">
        <v>34</v>
      </c>
      <c r="O162" s="145">
        <v>0</v>
      </c>
      <c r="P162" s="145">
        <f t="shared" si="9"/>
        <v>0</v>
      </c>
      <c r="Q162" s="145">
        <v>0</v>
      </c>
      <c r="R162" s="145">
        <f t="shared" si="10"/>
        <v>0</v>
      </c>
      <c r="S162" s="145">
        <v>0</v>
      </c>
      <c r="T162" s="146">
        <f t="shared" si="11"/>
        <v>0</v>
      </c>
      <c r="AR162" s="147" t="s">
        <v>191</v>
      </c>
      <c r="AT162" s="147" t="s">
        <v>164</v>
      </c>
      <c r="AU162" s="147" t="s">
        <v>81</v>
      </c>
      <c r="AY162" s="13" t="s">
        <v>162</v>
      </c>
      <c r="BE162" s="148">
        <f t="shared" si="12"/>
        <v>0</v>
      </c>
      <c r="BF162" s="148">
        <f t="shared" si="13"/>
        <v>0</v>
      </c>
      <c r="BG162" s="148">
        <f t="shared" si="14"/>
        <v>0</v>
      </c>
      <c r="BH162" s="148">
        <f t="shared" si="15"/>
        <v>0</v>
      </c>
      <c r="BI162" s="148">
        <f t="shared" si="16"/>
        <v>0</v>
      </c>
      <c r="BJ162" s="13" t="s">
        <v>81</v>
      </c>
      <c r="BK162" s="148">
        <f t="shared" si="17"/>
        <v>0</v>
      </c>
      <c r="BL162" s="13" t="s">
        <v>191</v>
      </c>
      <c r="BM162" s="147" t="s">
        <v>271</v>
      </c>
    </row>
    <row r="163" spans="2:65" s="1" customFormat="1" ht="24.2" customHeight="1" x14ac:dyDescent="0.2">
      <c r="B163" s="135"/>
      <c r="C163" s="136" t="s">
        <v>272</v>
      </c>
      <c r="D163" s="136" t="s">
        <v>164</v>
      </c>
      <c r="E163" s="137" t="s">
        <v>1206</v>
      </c>
      <c r="F163" s="138" t="s">
        <v>1207</v>
      </c>
      <c r="G163" s="139" t="s">
        <v>218</v>
      </c>
      <c r="H163" s="140">
        <v>39</v>
      </c>
      <c r="I163" s="141"/>
      <c r="J163" s="141"/>
      <c r="K163" s="142"/>
      <c r="L163" s="25"/>
      <c r="M163" s="143" t="s">
        <v>1</v>
      </c>
      <c r="N163" s="144" t="s">
        <v>34</v>
      </c>
      <c r="O163" s="145">
        <v>0</v>
      </c>
      <c r="P163" s="145">
        <f t="shared" si="9"/>
        <v>0</v>
      </c>
      <c r="Q163" s="145">
        <v>0</v>
      </c>
      <c r="R163" s="145">
        <f t="shared" si="10"/>
        <v>0</v>
      </c>
      <c r="S163" s="145">
        <v>0</v>
      </c>
      <c r="T163" s="146">
        <f t="shared" si="11"/>
        <v>0</v>
      </c>
      <c r="AR163" s="147" t="s">
        <v>191</v>
      </c>
      <c r="AT163" s="147" t="s">
        <v>164</v>
      </c>
      <c r="AU163" s="147" t="s">
        <v>81</v>
      </c>
      <c r="AY163" s="13" t="s">
        <v>162</v>
      </c>
      <c r="BE163" s="148">
        <f t="shared" si="12"/>
        <v>0</v>
      </c>
      <c r="BF163" s="148">
        <f t="shared" si="13"/>
        <v>0</v>
      </c>
      <c r="BG163" s="148">
        <f t="shared" si="14"/>
        <v>0</v>
      </c>
      <c r="BH163" s="148">
        <f t="shared" si="15"/>
        <v>0</v>
      </c>
      <c r="BI163" s="148">
        <f t="shared" si="16"/>
        <v>0</v>
      </c>
      <c r="BJ163" s="13" t="s">
        <v>81</v>
      </c>
      <c r="BK163" s="148">
        <f t="shared" si="17"/>
        <v>0</v>
      </c>
      <c r="BL163" s="13" t="s">
        <v>191</v>
      </c>
      <c r="BM163" s="147" t="s">
        <v>275</v>
      </c>
    </row>
    <row r="164" spans="2:65" s="1" customFormat="1" ht="24.2" customHeight="1" x14ac:dyDescent="0.2">
      <c r="B164" s="135"/>
      <c r="C164" s="136" t="s">
        <v>219</v>
      </c>
      <c r="D164" s="136" t="s">
        <v>164</v>
      </c>
      <c r="E164" s="137" t="s">
        <v>1208</v>
      </c>
      <c r="F164" s="138" t="s">
        <v>1209</v>
      </c>
      <c r="G164" s="139" t="s">
        <v>218</v>
      </c>
      <c r="H164" s="140">
        <v>10</v>
      </c>
      <c r="I164" s="141"/>
      <c r="J164" s="141"/>
      <c r="K164" s="142"/>
      <c r="L164" s="25"/>
      <c r="M164" s="143" t="s">
        <v>1</v>
      </c>
      <c r="N164" s="144" t="s">
        <v>34</v>
      </c>
      <c r="O164" s="145">
        <v>0</v>
      </c>
      <c r="P164" s="145">
        <f t="shared" si="9"/>
        <v>0</v>
      </c>
      <c r="Q164" s="145">
        <v>0</v>
      </c>
      <c r="R164" s="145">
        <f t="shared" si="10"/>
        <v>0</v>
      </c>
      <c r="S164" s="145">
        <v>0</v>
      </c>
      <c r="T164" s="146">
        <f t="shared" si="11"/>
        <v>0</v>
      </c>
      <c r="AR164" s="147" t="s">
        <v>191</v>
      </c>
      <c r="AT164" s="147" t="s">
        <v>164</v>
      </c>
      <c r="AU164" s="147" t="s">
        <v>81</v>
      </c>
      <c r="AY164" s="13" t="s">
        <v>162</v>
      </c>
      <c r="BE164" s="148">
        <f t="shared" si="12"/>
        <v>0</v>
      </c>
      <c r="BF164" s="148">
        <f t="shared" si="13"/>
        <v>0</v>
      </c>
      <c r="BG164" s="148">
        <f t="shared" si="14"/>
        <v>0</v>
      </c>
      <c r="BH164" s="148">
        <f t="shared" si="15"/>
        <v>0</v>
      </c>
      <c r="BI164" s="148">
        <f t="shared" si="16"/>
        <v>0</v>
      </c>
      <c r="BJ164" s="13" t="s">
        <v>81</v>
      </c>
      <c r="BK164" s="148">
        <f t="shared" si="17"/>
        <v>0</v>
      </c>
      <c r="BL164" s="13" t="s">
        <v>191</v>
      </c>
      <c r="BM164" s="147" t="s">
        <v>278</v>
      </c>
    </row>
    <row r="165" spans="2:65" s="1" customFormat="1" ht="24.2" customHeight="1" x14ac:dyDescent="0.2">
      <c r="B165" s="135"/>
      <c r="C165" s="136" t="s">
        <v>279</v>
      </c>
      <c r="D165" s="136" t="s">
        <v>164</v>
      </c>
      <c r="E165" s="137" t="s">
        <v>1210</v>
      </c>
      <c r="F165" s="138" t="s">
        <v>1211</v>
      </c>
      <c r="G165" s="139" t="s">
        <v>266</v>
      </c>
      <c r="H165" s="140">
        <v>26</v>
      </c>
      <c r="I165" s="141"/>
      <c r="J165" s="141"/>
      <c r="K165" s="142"/>
      <c r="L165" s="25"/>
      <c r="M165" s="143" t="s">
        <v>1</v>
      </c>
      <c r="N165" s="144" t="s">
        <v>34</v>
      </c>
      <c r="O165" s="145">
        <v>0</v>
      </c>
      <c r="P165" s="145">
        <f t="shared" si="9"/>
        <v>0</v>
      </c>
      <c r="Q165" s="145">
        <v>0</v>
      </c>
      <c r="R165" s="145">
        <f t="shared" si="10"/>
        <v>0</v>
      </c>
      <c r="S165" s="145">
        <v>0</v>
      </c>
      <c r="T165" s="146">
        <f t="shared" si="11"/>
        <v>0</v>
      </c>
      <c r="AR165" s="147" t="s">
        <v>191</v>
      </c>
      <c r="AT165" s="147" t="s">
        <v>164</v>
      </c>
      <c r="AU165" s="147" t="s">
        <v>81</v>
      </c>
      <c r="AY165" s="13" t="s">
        <v>162</v>
      </c>
      <c r="BE165" s="148">
        <f t="shared" si="12"/>
        <v>0</v>
      </c>
      <c r="BF165" s="148">
        <f t="shared" si="13"/>
        <v>0</v>
      </c>
      <c r="BG165" s="148">
        <f t="shared" si="14"/>
        <v>0</v>
      </c>
      <c r="BH165" s="148">
        <f t="shared" si="15"/>
        <v>0</v>
      </c>
      <c r="BI165" s="148">
        <f t="shared" si="16"/>
        <v>0</v>
      </c>
      <c r="BJ165" s="13" t="s">
        <v>81</v>
      </c>
      <c r="BK165" s="148">
        <f t="shared" si="17"/>
        <v>0</v>
      </c>
      <c r="BL165" s="13" t="s">
        <v>191</v>
      </c>
      <c r="BM165" s="147" t="s">
        <v>282</v>
      </c>
    </row>
    <row r="166" spans="2:65" s="1" customFormat="1" ht="16.5" customHeight="1" x14ac:dyDescent="0.2">
      <c r="B166" s="135"/>
      <c r="C166" s="149" t="s">
        <v>224</v>
      </c>
      <c r="D166" s="149" t="s">
        <v>268</v>
      </c>
      <c r="E166" s="150" t="s">
        <v>1212</v>
      </c>
      <c r="F166" s="151" t="s">
        <v>1213</v>
      </c>
      <c r="G166" s="152" t="s">
        <v>266</v>
      </c>
      <c r="H166" s="153">
        <v>26</v>
      </c>
      <c r="I166" s="154"/>
      <c r="J166" s="154"/>
      <c r="K166" s="155"/>
      <c r="L166" s="156"/>
      <c r="M166" s="157" t="s">
        <v>1</v>
      </c>
      <c r="N166" s="158" t="s">
        <v>34</v>
      </c>
      <c r="O166" s="145">
        <v>0</v>
      </c>
      <c r="P166" s="145">
        <f t="shared" si="9"/>
        <v>0</v>
      </c>
      <c r="Q166" s="145">
        <v>0</v>
      </c>
      <c r="R166" s="145">
        <f t="shared" si="10"/>
        <v>0</v>
      </c>
      <c r="S166" s="145">
        <v>0</v>
      </c>
      <c r="T166" s="146">
        <f t="shared" si="11"/>
        <v>0</v>
      </c>
      <c r="AR166" s="147" t="s">
        <v>219</v>
      </c>
      <c r="AT166" s="147" t="s">
        <v>268</v>
      </c>
      <c r="AU166" s="147" t="s">
        <v>81</v>
      </c>
      <c r="AY166" s="13" t="s">
        <v>162</v>
      </c>
      <c r="BE166" s="148">
        <f t="shared" si="12"/>
        <v>0</v>
      </c>
      <c r="BF166" s="148">
        <f t="shared" si="13"/>
        <v>0</v>
      </c>
      <c r="BG166" s="148">
        <f t="shared" si="14"/>
        <v>0</v>
      </c>
      <c r="BH166" s="148">
        <f t="shared" si="15"/>
        <v>0</v>
      </c>
      <c r="BI166" s="148">
        <f t="shared" si="16"/>
        <v>0</v>
      </c>
      <c r="BJ166" s="13" t="s">
        <v>81</v>
      </c>
      <c r="BK166" s="148">
        <f t="shared" si="17"/>
        <v>0</v>
      </c>
      <c r="BL166" s="13" t="s">
        <v>191</v>
      </c>
      <c r="BM166" s="147" t="s">
        <v>285</v>
      </c>
    </row>
    <row r="167" spans="2:65" s="1" customFormat="1" ht="24.2" customHeight="1" x14ac:dyDescent="0.2">
      <c r="B167" s="135"/>
      <c r="C167" s="136" t="s">
        <v>286</v>
      </c>
      <c r="D167" s="136" t="s">
        <v>164</v>
      </c>
      <c r="E167" s="137" t="s">
        <v>1214</v>
      </c>
      <c r="F167" s="138" t="s">
        <v>1215</v>
      </c>
      <c r="G167" s="139" t="s">
        <v>266</v>
      </c>
      <c r="H167" s="140">
        <v>5</v>
      </c>
      <c r="I167" s="141"/>
      <c r="J167" s="141"/>
      <c r="K167" s="142"/>
      <c r="L167" s="25"/>
      <c r="M167" s="143" t="s">
        <v>1</v>
      </c>
      <c r="N167" s="144" t="s">
        <v>34</v>
      </c>
      <c r="O167" s="145">
        <v>0</v>
      </c>
      <c r="P167" s="145">
        <f t="shared" si="9"/>
        <v>0</v>
      </c>
      <c r="Q167" s="145">
        <v>0</v>
      </c>
      <c r="R167" s="145">
        <f t="shared" si="10"/>
        <v>0</v>
      </c>
      <c r="S167" s="145">
        <v>0</v>
      </c>
      <c r="T167" s="146">
        <f t="shared" si="11"/>
        <v>0</v>
      </c>
      <c r="AR167" s="147" t="s">
        <v>191</v>
      </c>
      <c r="AT167" s="147" t="s">
        <v>164</v>
      </c>
      <c r="AU167" s="147" t="s">
        <v>81</v>
      </c>
      <c r="AY167" s="13" t="s">
        <v>162</v>
      </c>
      <c r="BE167" s="148">
        <f t="shared" si="12"/>
        <v>0</v>
      </c>
      <c r="BF167" s="148">
        <f t="shared" si="13"/>
        <v>0</v>
      </c>
      <c r="BG167" s="148">
        <f t="shared" si="14"/>
        <v>0</v>
      </c>
      <c r="BH167" s="148">
        <f t="shared" si="15"/>
        <v>0</v>
      </c>
      <c r="BI167" s="148">
        <f t="shared" si="16"/>
        <v>0</v>
      </c>
      <c r="BJ167" s="13" t="s">
        <v>81</v>
      </c>
      <c r="BK167" s="148">
        <f t="shared" si="17"/>
        <v>0</v>
      </c>
      <c r="BL167" s="13" t="s">
        <v>191</v>
      </c>
      <c r="BM167" s="147" t="s">
        <v>289</v>
      </c>
    </row>
    <row r="168" spans="2:65" s="1" customFormat="1" ht="16.5" customHeight="1" x14ac:dyDescent="0.2">
      <c r="B168" s="135"/>
      <c r="C168" s="149" t="s">
        <v>227</v>
      </c>
      <c r="D168" s="149" t="s">
        <v>268</v>
      </c>
      <c r="E168" s="150" t="s">
        <v>1216</v>
      </c>
      <c r="F168" s="151" t="s">
        <v>1217</v>
      </c>
      <c r="G168" s="152" t="s">
        <v>266</v>
      </c>
      <c r="H168" s="153">
        <v>5</v>
      </c>
      <c r="I168" s="154"/>
      <c r="J168" s="154"/>
      <c r="K168" s="155"/>
      <c r="L168" s="156"/>
      <c r="M168" s="157" t="s">
        <v>1</v>
      </c>
      <c r="N168" s="158" t="s">
        <v>34</v>
      </c>
      <c r="O168" s="145">
        <v>0</v>
      </c>
      <c r="P168" s="145">
        <f t="shared" si="9"/>
        <v>0</v>
      </c>
      <c r="Q168" s="145">
        <v>0</v>
      </c>
      <c r="R168" s="145">
        <f t="shared" si="10"/>
        <v>0</v>
      </c>
      <c r="S168" s="145">
        <v>0</v>
      </c>
      <c r="T168" s="146">
        <f t="shared" si="11"/>
        <v>0</v>
      </c>
      <c r="AR168" s="147" t="s">
        <v>219</v>
      </c>
      <c r="AT168" s="147" t="s">
        <v>268</v>
      </c>
      <c r="AU168" s="147" t="s">
        <v>81</v>
      </c>
      <c r="AY168" s="13" t="s">
        <v>162</v>
      </c>
      <c r="BE168" s="148">
        <f t="shared" si="12"/>
        <v>0</v>
      </c>
      <c r="BF168" s="148">
        <f t="shared" si="13"/>
        <v>0</v>
      </c>
      <c r="BG168" s="148">
        <f t="shared" si="14"/>
        <v>0</v>
      </c>
      <c r="BH168" s="148">
        <f t="shared" si="15"/>
        <v>0</v>
      </c>
      <c r="BI168" s="148">
        <f t="shared" si="16"/>
        <v>0</v>
      </c>
      <c r="BJ168" s="13" t="s">
        <v>81</v>
      </c>
      <c r="BK168" s="148">
        <f t="shared" si="17"/>
        <v>0</v>
      </c>
      <c r="BL168" s="13" t="s">
        <v>191</v>
      </c>
      <c r="BM168" s="147" t="s">
        <v>292</v>
      </c>
    </row>
    <row r="169" spans="2:65" s="1" customFormat="1" ht="24.2" customHeight="1" x14ac:dyDescent="0.2">
      <c r="B169" s="135"/>
      <c r="C169" s="136" t="s">
        <v>293</v>
      </c>
      <c r="D169" s="136" t="s">
        <v>164</v>
      </c>
      <c r="E169" s="137" t="s">
        <v>1218</v>
      </c>
      <c r="F169" s="138" t="s">
        <v>1219</v>
      </c>
      <c r="G169" s="139" t="s">
        <v>266</v>
      </c>
      <c r="H169" s="140">
        <v>1</v>
      </c>
      <c r="I169" s="141"/>
      <c r="J169" s="141"/>
      <c r="K169" s="142"/>
      <c r="L169" s="25"/>
      <c r="M169" s="143" t="s">
        <v>1</v>
      </c>
      <c r="N169" s="144" t="s">
        <v>34</v>
      </c>
      <c r="O169" s="145">
        <v>0</v>
      </c>
      <c r="P169" s="145">
        <f t="shared" si="9"/>
        <v>0</v>
      </c>
      <c r="Q169" s="145">
        <v>0</v>
      </c>
      <c r="R169" s="145">
        <f t="shared" si="10"/>
        <v>0</v>
      </c>
      <c r="S169" s="145">
        <v>0</v>
      </c>
      <c r="T169" s="146">
        <f t="shared" si="11"/>
        <v>0</v>
      </c>
      <c r="AR169" s="147" t="s">
        <v>191</v>
      </c>
      <c r="AT169" s="147" t="s">
        <v>164</v>
      </c>
      <c r="AU169" s="147" t="s">
        <v>81</v>
      </c>
      <c r="AY169" s="13" t="s">
        <v>162</v>
      </c>
      <c r="BE169" s="148">
        <f t="shared" si="12"/>
        <v>0</v>
      </c>
      <c r="BF169" s="148">
        <f t="shared" si="13"/>
        <v>0</v>
      </c>
      <c r="BG169" s="148">
        <f t="shared" si="14"/>
        <v>0</v>
      </c>
      <c r="BH169" s="148">
        <f t="shared" si="15"/>
        <v>0</v>
      </c>
      <c r="BI169" s="148">
        <f t="shared" si="16"/>
        <v>0</v>
      </c>
      <c r="BJ169" s="13" t="s">
        <v>81</v>
      </c>
      <c r="BK169" s="148">
        <f t="shared" si="17"/>
        <v>0</v>
      </c>
      <c r="BL169" s="13" t="s">
        <v>191</v>
      </c>
      <c r="BM169" s="147" t="s">
        <v>296</v>
      </c>
    </row>
    <row r="170" spans="2:65" s="1" customFormat="1" ht="16.5" customHeight="1" x14ac:dyDescent="0.2">
      <c r="B170" s="135"/>
      <c r="C170" s="149" t="s">
        <v>231</v>
      </c>
      <c r="D170" s="149" t="s">
        <v>268</v>
      </c>
      <c r="E170" s="150" t="s">
        <v>1220</v>
      </c>
      <c r="F170" s="151" t="s">
        <v>1221</v>
      </c>
      <c r="G170" s="152" t="s">
        <v>266</v>
      </c>
      <c r="H170" s="153">
        <v>1</v>
      </c>
      <c r="I170" s="154"/>
      <c r="J170" s="154"/>
      <c r="K170" s="155"/>
      <c r="L170" s="156"/>
      <c r="M170" s="157" t="s">
        <v>1</v>
      </c>
      <c r="N170" s="158" t="s">
        <v>34</v>
      </c>
      <c r="O170" s="145">
        <v>0</v>
      </c>
      <c r="P170" s="145">
        <f t="shared" si="9"/>
        <v>0</v>
      </c>
      <c r="Q170" s="145">
        <v>0</v>
      </c>
      <c r="R170" s="145">
        <f t="shared" si="10"/>
        <v>0</v>
      </c>
      <c r="S170" s="145">
        <v>0</v>
      </c>
      <c r="T170" s="146">
        <f t="shared" si="11"/>
        <v>0</v>
      </c>
      <c r="AR170" s="147" t="s">
        <v>219</v>
      </c>
      <c r="AT170" s="147" t="s">
        <v>268</v>
      </c>
      <c r="AU170" s="147" t="s">
        <v>81</v>
      </c>
      <c r="AY170" s="13" t="s">
        <v>162</v>
      </c>
      <c r="BE170" s="148">
        <f t="shared" si="12"/>
        <v>0</v>
      </c>
      <c r="BF170" s="148">
        <f t="shared" si="13"/>
        <v>0</v>
      </c>
      <c r="BG170" s="148">
        <f t="shared" si="14"/>
        <v>0</v>
      </c>
      <c r="BH170" s="148">
        <f t="shared" si="15"/>
        <v>0</v>
      </c>
      <c r="BI170" s="148">
        <f t="shared" si="16"/>
        <v>0</v>
      </c>
      <c r="BJ170" s="13" t="s">
        <v>81</v>
      </c>
      <c r="BK170" s="148">
        <f t="shared" si="17"/>
        <v>0</v>
      </c>
      <c r="BL170" s="13" t="s">
        <v>191</v>
      </c>
      <c r="BM170" s="147" t="s">
        <v>302</v>
      </c>
    </row>
    <row r="171" spans="2:65" s="1" customFormat="1" ht="24.2" customHeight="1" x14ac:dyDescent="0.2">
      <c r="B171" s="135"/>
      <c r="C171" s="136" t="s">
        <v>307</v>
      </c>
      <c r="D171" s="136" t="s">
        <v>164</v>
      </c>
      <c r="E171" s="137" t="s">
        <v>1222</v>
      </c>
      <c r="F171" s="138" t="s">
        <v>1223</v>
      </c>
      <c r="G171" s="139" t="s">
        <v>266</v>
      </c>
      <c r="H171" s="140">
        <v>1</v>
      </c>
      <c r="I171" s="141"/>
      <c r="J171" s="141"/>
      <c r="K171" s="142"/>
      <c r="L171" s="25"/>
      <c r="M171" s="143" t="s">
        <v>1</v>
      </c>
      <c r="N171" s="144" t="s">
        <v>34</v>
      </c>
      <c r="O171" s="145">
        <v>0</v>
      </c>
      <c r="P171" s="145">
        <f t="shared" si="9"/>
        <v>0</v>
      </c>
      <c r="Q171" s="145">
        <v>0</v>
      </c>
      <c r="R171" s="145">
        <f t="shared" si="10"/>
        <v>0</v>
      </c>
      <c r="S171" s="145">
        <v>0</v>
      </c>
      <c r="T171" s="146">
        <f t="shared" si="11"/>
        <v>0</v>
      </c>
      <c r="AR171" s="147" t="s">
        <v>191</v>
      </c>
      <c r="AT171" s="147" t="s">
        <v>164</v>
      </c>
      <c r="AU171" s="147" t="s">
        <v>81</v>
      </c>
      <c r="AY171" s="13" t="s">
        <v>162</v>
      </c>
      <c r="BE171" s="148">
        <f t="shared" si="12"/>
        <v>0</v>
      </c>
      <c r="BF171" s="148">
        <f t="shared" si="13"/>
        <v>0</v>
      </c>
      <c r="BG171" s="148">
        <f t="shared" si="14"/>
        <v>0</v>
      </c>
      <c r="BH171" s="148">
        <f t="shared" si="15"/>
        <v>0</v>
      </c>
      <c r="BI171" s="148">
        <f t="shared" si="16"/>
        <v>0</v>
      </c>
      <c r="BJ171" s="13" t="s">
        <v>81</v>
      </c>
      <c r="BK171" s="148">
        <f t="shared" si="17"/>
        <v>0</v>
      </c>
      <c r="BL171" s="13" t="s">
        <v>191</v>
      </c>
      <c r="BM171" s="147" t="s">
        <v>310</v>
      </c>
    </row>
    <row r="172" spans="2:65" s="1" customFormat="1" ht="16.5" customHeight="1" x14ac:dyDescent="0.2">
      <c r="B172" s="135"/>
      <c r="C172" s="149" t="s">
        <v>234</v>
      </c>
      <c r="D172" s="149" t="s">
        <v>268</v>
      </c>
      <c r="E172" s="150" t="s">
        <v>1224</v>
      </c>
      <c r="F172" s="151" t="s">
        <v>1225</v>
      </c>
      <c r="G172" s="152" t="s">
        <v>266</v>
      </c>
      <c r="H172" s="153">
        <v>1</v>
      </c>
      <c r="I172" s="154"/>
      <c r="J172" s="154"/>
      <c r="K172" s="155"/>
      <c r="L172" s="156"/>
      <c r="M172" s="157" t="s">
        <v>1</v>
      </c>
      <c r="N172" s="158" t="s">
        <v>34</v>
      </c>
      <c r="O172" s="145">
        <v>0</v>
      </c>
      <c r="P172" s="145">
        <f t="shared" si="9"/>
        <v>0</v>
      </c>
      <c r="Q172" s="145">
        <v>0</v>
      </c>
      <c r="R172" s="145">
        <f t="shared" si="10"/>
        <v>0</v>
      </c>
      <c r="S172" s="145">
        <v>0</v>
      </c>
      <c r="T172" s="146">
        <f t="shared" si="11"/>
        <v>0</v>
      </c>
      <c r="AR172" s="147" t="s">
        <v>219</v>
      </c>
      <c r="AT172" s="147" t="s">
        <v>268</v>
      </c>
      <c r="AU172" s="147" t="s">
        <v>81</v>
      </c>
      <c r="AY172" s="13" t="s">
        <v>162</v>
      </c>
      <c r="BE172" s="148">
        <f t="shared" si="12"/>
        <v>0</v>
      </c>
      <c r="BF172" s="148">
        <f t="shared" si="13"/>
        <v>0</v>
      </c>
      <c r="BG172" s="148">
        <f t="shared" si="14"/>
        <v>0</v>
      </c>
      <c r="BH172" s="148">
        <f t="shared" si="15"/>
        <v>0</v>
      </c>
      <c r="BI172" s="148">
        <f t="shared" si="16"/>
        <v>0</v>
      </c>
      <c r="BJ172" s="13" t="s">
        <v>81</v>
      </c>
      <c r="BK172" s="148">
        <f t="shared" si="17"/>
        <v>0</v>
      </c>
      <c r="BL172" s="13" t="s">
        <v>191</v>
      </c>
      <c r="BM172" s="147" t="s">
        <v>314</v>
      </c>
    </row>
    <row r="173" spans="2:65" s="1" customFormat="1" ht="24.2" customHeight="1" x14ac:dyDescent="0.2">
      <c r="B173" s="135"/>
      <c r="C173" s="136" t="s">
        <v>315</v>
      </c>
      <c r="D173" s="136" t="s">
        <v>164</v>
      </c>
      <c r="E173" s="137" t="s">
        <v>1226</v>
      </c>
      <c r="F173" s="138" t="s">
        <v>1227</v>
      </c>
      <c r="G173" s="139" t="s">
        <v>266</v>
      </c>
      <c r="H173" s="140">
        <v>3</v>
      </c>
      <c r="I173" s="141"/>
      <c r="J173" s="141"/>
      <c r="K173" s="142"/>
      <c r="L173" s="25"/>
      <c r="M173" s="143" t="s">
        <v>1</v>
      </c>
      <c r="N173" s="144" t="s">
        <v>34</v>
      </c>
      <c r="O173" s="145">
        <v>0</v>
      </c>
      <c r="P173" s="145">
        <f t="shared" si="9"/>
        <v>0</v>
      </c>
      <c r="Q173" s="145">
        <v>0</v>
      </c>
      <c r="R173" s="145">
        <f t="shared" si="10"/>
        <v>0</v>
      </c>
      <c r="S173" s="145">
        <v>0</v>
      </c>
      <c r="T173" s="146">
        <f t="shared" si="11"/>
        <v>0</v>
      </c>
      <c r="AR173" s="147" t="s">
        <v>191</v>
      </c>
      <c r="AT173" s="147" t="s">
        <v>164</v>
      </c>
      <c r="AU173" s="147" t="s">
        <v>81</v>
      </c>
      <c r="AY173" s="13" t="s">
        <v>162</v>
      </c>
      <c r="BE173" s="148">
        <f t="shared" si="12"/>
        <v>0</v>
      </c>
      <c r="BF173" s="148">
        <f t="shared" si="13"/>
        <v>0</v>
      </c>
      <c r="BG173" s="148">
        <f t="shared" si="14"/>
        <v>0</v>
      </c>
      <c r="BH173" s="148">
        <f t="shared" si="15"/>
        <v>0</v>
      </c>
      <c r="BI173" s="148">
        <f t="shared" si="16"/>
        <v>0</v>
      </c>
      <c r="BJ173" s="13" t="s">
        <v>81</v>
      </c>
      <c r="BK173" s="148">
        <f t="shared" si="17"/>
        <v>0</v>
      </c>
      <c r="BL173" s="13" t="s">
        <v>191</v>
      </c>
      <c r="BM173" s="147" t="s">
        <v>318</v>
      </c>
    </row>
    <row r="174" spans="2:65" s="1" customFormat="1" ht="16.5" customHeight="1" x14ac:dyDescent="0.2">
      <c r="B174" s="135"/>
      <c r="C174" s="149" t="s">
        <v>238</v>
      </c>
      <c r="D174" s="149" t="s">
        <v>268</v>
      </c>
      <c r="E174" s="150" t="s">
        <v>1228</v>
      </c>
      <c r="F174" s="151" t="s">
        <v>1229</v>
      </c>
      <c r="G174" s="152" t="s">
        <v>266</v>
      </c>
      <c r="H174" s="153">
        <v>3</v>
      </c>
      <c r="I174" s="154"/>
      <c r="J174" s="154"/>
      <c r="K174" s="155"/>
      <c r="L174" s="156"/>
      <c r="M174" s="157" t="s">
        <v>1</v>
      </c>
      <c r="N174" s="158" t="s">
        <v>34</v>
      </c>
      <c r="O174" s="145">
        <v>0</v>
      </c>
      <c r="P174" s="145">
        <f t="shared" si="9"/>
        <v>0</v>
      </c>
      <c r="Q174" s="145">
        <v>0</v>
      </c>
      <c r="R174" s="145">
        <f t="shared" si="10"/>
        <v>0</v>
      </c>
      <c r="S174" s="145">
        <v>0</v>
      </c>
      <c r="T174" s="146">
        <f t="shared" si="11"/>
        <v>0</v>
      </c>
      <c r="AR174" s="147" t="s">
        <v>219</v>
      </c>
      <c r="AT174" s="147" t="s">
        <v>268</v>
      </c>
      <c r="AU174" s="147" t="s">
        <v>81</v>
      </c>
      <c r="AY174" s="13" t="s">
        <v>162</v>
      </c>
      <c r="BE174" s="148">
        <f t="shared" si="12"/>
        <v>0</v>
      </c>
      <c r="BF174" s="148">
        <f t="shared" si="13"/>
        <v>0</v>
      </c>
      <c r="BG174" s="148">
        <f t="shared" si="14"/>
        <v>0</v>
      </c>
      <c r="BH174" s="148">
        <f t="shared" si="15"/>
        <v>0</v>
      </c>
      <c r="BI174" s="148">
        <f t="shared" si="16"/>
        <v>0</v>
      </c>
      <c r="BJ174" s="13" t="s">
        <v>81</v>
      </c>
      <c r="BK174" s="148">
        <f t="shared" si="17"/>
        <v>0</v>
      </c>
      <c r="BL174" s="13" t="s">
        <v>191</v>
      </c>
      <c r="BM174" s="147" t="s">
        <v>321</v>
      </c>
    </row>
    <row r="175" spans="2:65" s="1" customFormat="1" ht="16.5" customHeight="1" x14ac:dyDescent="0.2">
      <c r="B175" s="135"/>
      <c r="C175" s="136" t="s">
        <v>322</v>
      </c>
      <c r="D175" s="136" t="s">
        <v>164</v>
      </c>
      <c r="E175" s="137" t="s">
        <v>1230</v>
      </c>
      <c r="F175" s="138" t="s">
        <v>1231</v>
      </c>
      <c r="G175" s="139" t="s">
        <v>266</v>
      </c>
      <c r="H175" s="140">
        <v>3</v>
      </c>
      <c r="I175" s="141"/>
      <c r="J175" s="141"/>
      <c r="K175" s="142"/>
      <c r="L175" s="25"/>
      <c r="M175" s="143" t="s">
        <v>1</v>
      </c>
      <c r="N175" s="144" t="s">
        <v>34</v>
      </c>
      <c r="O175" s="145">
        <v>0</v>
      </c>
      <c r="P175" s="145">
        <f t="shared" si="9"/>
        <v>0</v>
      </c>
      <c r="Q175" s="145">
        <v>0</v>
      </c>
      <c r="R175" s="145">
        <f t="shared" si="10"/>
        <v>0</v>
      </c>
      <c r="S175" s="145">
        <v>0</v>
      </c>
      <c r="T175" s="146">
        <f t="shared" si="11"/>
        <v>0</v>
      </c>
      <c r="AR175" s="147" t="s">
        <v>191</v>
      </c>
      <c r="AT175" s="147" t="s">
        <v>164</v>
      </c>
      <c r="AU175" s="147" t="s">
        <v>81</v>
      </c>
      <c r="AY175" s="13" t="s">
        <v>162</v>
      </c>
      <c r="BE175" s="148">
        <f t="shared" si="12"/>
        <v>0</v>
      </c>
      <c r="BF175" s="148">
        <f t="shared" si="13"/>
        <v>0</v>
      </c>
      <c r="BG175" s="148">
        <f t="shared" si="14"/>
        <v>0</v>
      </c>
      <c r="BH175" s="148">
        <f t="shared" si="15"/>
        <v>0</v>
      </c>
      <c r="BI175" s="148">
        <f t="shared" si="16"/>
        <v>0</v>
      </c>
      <c r="BJ175" s="13" t="s">
        <v>81</v>
      </c>
      <c r="BK175" s="148">
        <f t="shared" si="17"/>
        <v>0</v>
      </c>
      <c r="BL175" s="13" t="s">
        <v>191</v>
      </c>
      <c r="BM175" s="147" t="s">
        <v>325</v>
      </c>
    </row>
    <row r="176" spans="2:65" s="1" customFormat="1" ht="24.2" customHeight="1" x14ac:dyDescent="0.2">
      <c r="B176" s="135"/>
      <c r="C176" s="149" t="s">
        <v>241</v>
      </c>
      <c r="D176" s="149" t="s">
        <v>268</v>
      </c>
      <c r="E176" s="150" t="s">
        <v>1232</v>
      </c>
      <c r="F176" s="151" t="s">
        <v>1233</v>
      </c>
      <c r="G176" s="152" t="s">
        <v>266</v>
      </c>
      <c r="H176" s="153">
        <v>3</v>
      </c>
      <c r="I176" s="154"/>
      <c r="J176" s="154"/>
      <c r="K176" s="155"/>
      <c r="L176" s="156"/>
      <c r="M176" s="157" t="s">
        <v>1</v>
      </c>
      <c r="N176" s="158" t="s">
        <v>34</v>
      </c>
      <c r="O176" s="145">
        <v>0</v>
      </c>
      <c r="P176" s="145">
        <f t="shared" si="9"/>
        <v>0</v>
      </c>
      <c r="Q176" s="145">
        <v>0</v>
      </c>
      <c r="R176" s="145">
        <f t="shared" si="10"/>
        <v>0</v>
      </c>
      <c r="S176" s="145">
        <v>0</v>
      </c>
      <c r="T176" s="146">
        <f t="shared" si="11"/>
        <v>0</v>
      </c>
      <c r="AR176" s="147" t="s">
        <v>219</v>
      </c>
      <c r="AT176" s="147" t="s">
        <v>268</v>
      </c>
      <c r="AU176" s="147" t="s">
        <v>81</v>
      </c>
      <c r="AY176" s="13" t="s">
        <v>162</v>
      </c>
      <c r="BE176" s="148">
        <f t="shared" si="12"/>
        <v>0</v>
      </c>
      <c r="BF176" s="148">
        <f t="shared" si="13"/>
        <v>0</v>
      </c>
      <c r="BG176" s="148">
        <f t="shared" si="14"/>
        <v>0</v>
      </c>
      <c r="BH176" s="148">
        <f t="shared" si="15"/>
        <v>0</v>
      </c>
      <c r="BI176" s="148">
        <f t="shared" si="16"/>
        <v>0</v>
      </c>
      <c r="BJ176" s="13" t="s">
        <v>81</v>
      </c>
      <c r="BK176" s="148">
        <f t="shared" si="17"/>
        <v>0</v>
      </c>
      <c r="BL176" s="13" t="s">
        <v>191</v>
      </c>
      <c r="BM176" s="147" t="s">
        <v>328</v>
      </c>
    </row>
    <row r="177" spans="2:65" s="1" customFormat="1" ht="24.2" customHeight="1" x14ac:dyDescent="0.2">
      <c r="B177" s="135"/>
      <c r="C177" s="136" t="s">
        <v>329</v>
      </c>
      <c r="D177" s="136" t="s">
        <v>164</v>
      </c>
      <c r="E177" s="137" t="s">
        <v>1234</v>
      </c>
      <c r="F177" s="138" t="s">
        <v>1235</v>
      </c>
      <c r="G177" s="139" t="s">
        <v>1236</v>
      </c>
      <c r="H177" s="140">
        <v>1</v>
      </c>
      <c r="I177" s="141"/>
      <c r="J177" s="141"/>
      <c r="K177" s="142"/>
      <c r="L177" s="25"/>
      <c r="M177" s="143" t="s">
        <v>1</v>
      </c>
      <c r="N177" s="144" t="s">
        <v>34</v>
      </c>
      <c r="O177" s="145">
        <v>0</v>
      </c>
      <c r="P177" s="145">
        <f t="shared" si="9"/>
        <v>0</v>
      </c>
      <c r="Q177" s="145">
        <v>0</v>
      </c>
      <c r="R177" s="145">
        <f t="shared" si="10"/>
        <v>0</v>
      </c>
      <c r="S177" s="145">
        <v>0</v>
      </c>
      <c r="T177" s="146">
        <f t="shared" si="11"/>
        <v>0</v>
      </c>
      <c r="AR177" s="147" t="s">
        <v>191</v>
      </c>
      <c r="AT177" s="147" t="s">
        <v>164</v>
      </c>
      <c r="AU177" s="147" t="s">
        <v>81</v>
      </c>
      <c r="AY177" s="13" t="s">
        <v>162</v>
      </c>
      <c r="BE177" s="148">
        <f t="shared" si="12"/>
        <v>0</v>
      </c>
      <c r="BF177" s="148">
        <f t="shared" si="13"/>
        <v>0</v>
      </c>
      <c r="BG177" s="148">
        <f t="shared" si="14"/>
        <v>0</v>
      </c>
      <c r="BH177" s="148">
        <f t="shared" si="15"/>
        <v>0</v>
      </c>
      <c r="BI177" s="148">
        <f t="shared" si="16"/>
        <v>0</v>
      </c>
      <c r="BJ177" s="13" t="s">
        <v>81</v>
      </c>
      <c r="BK177" s="148">
        <f t="shared" si="17"/>
        <v>0</v>
      </c>
      <c r="BL177" s="13" t="s">
        <v>191</v>
      </c>
      <c r="BM177" s="147" t="s">
        <v>332</v>
      </c>
    </row>
    <row r="178" spans="2:65" s="1" customFormat="1" ht="33" customHeight="1" x14ac:dyDescent="0.2">
      <c r="B178" s="135"/>
      <c r="C178" s="149" t="s">
        <v>245</v>
      </c>
      <c r="D178" s="149" t="s">
        <v>268</v>
      </c>
      <c r="E178" s="150" t="s">
        <v>1237</v>
      </c>
      <c r="F178" s="151" t="s">
        <v>1238</v>
      </c>
      <c r="G178" s="152" t="s">
        <v>266</v>
      </c>
      <c r="H178" s="153">
        <v>1</v>
      </c>
      <c r="I178" s="154"/>
      <c r="J178" s="154"/>
      <c r="K178" s="155"/>
      <c r="L178" s="156"/>
      <c r="M178" s="157" t="s">
        <v>1</v>
      </c>
      <c r="N178" s="158" t="s">
        <v>34</v>
      </c>
      <c r="O178" s="145">
        <v>0</v>
      </c>
      <c r="P178" s="145">
        <f t="shared" si="9"/>
        <v>0</v>
      </c>
      <c r="Q178" s="145">
        <v>0</v>
      </c>
      <c r="R178" s="145">
        <f t="shared" si="10"/>
        <v>0</v>
      </c>
      <c r="S178" s="145">
        <v>0</v>
      </c>
      <c r="T178" s="146">
        <f t="shared" si="11"/>
        <v>0</v>
      </c>
      <c r="AR178" s="147" t="s">
        <v>219</v>
      </c>
      <c r="AT178" s="147" t="s">
        <v>268</v>
      </c>
      <c r="AU178" s="147" t="s">
        <v>81</v>
      </c>
      <c r="AY178" s="13" t="s">
        <v>162</v>
      </c>
      <c r="BE178" s="148">
        <f t="shared" si="12"/>
        <v>0</v>
      </c>
      <c r="BF178" s="148">
        <f t="shared" si="13"/>
        <v>0</v>
      </c>
      <c r="BG178" s="148">
        <f t="shared" si="14"/>
        <v>0</v>
      </c>
      <c r="BH178" s="148">
        <f t="shared" si="15"/>
        <v>0</v>
      </c>
      <c r="BI178" s="148">
        <f t="shared" si="16"/>
        <v>0</v>
      </c>
      <c r="BJ178" s="13" t="s">
        <v>81</v>
      </c>
      <c r="BK178" s="148">
        <f t="shared" si="17"/>
        <v>0</v>
      </c>
      <c r="BL178" s="13" t="s">
        <v>191</v>
      </c>
      <c r="BM178" s="147" t="s">
        <v>337</v>
      </c>
    </row>
    <row r="179" spans="2:65" s="1" customFormat="1" ht="24.2" customHeight="1" x14ac:dyDescent="0.2">
      <c r="B179" s="135"/>
      <c r="C179" s="136" t="s">
        <v>338</v>
      </c>
      <c r="D179" s="136" t="s">
        <v>164</v>
      </c>
      <c r="E179" s="137" t="s">
        <v>1239</v>
      </c>
      <c r="F179" s="138" t="s">
        <v>1240</v>
      </c>
      <c r="G179" s="139" t="s">
        <v>218</v>
      </c>
      <c r="H179" s="140">
        <v>663</v>
      </c>
      <c r="I179" s="141"/>
      <c r="J179" s="141"/>
      <c r="K179" s="142"/>
      <c r="L179" s="25"/>
      <c r="M179" s="143" t="s">
        <v>1</v>
      </c>
      <c r="N179" s="144" t="s">
        <v>34</v>
      </c>
      <c r="O179" s="145">
        <v>0</v>
      </c>
      <c r="P179" s="145">
        <f t="shared" si="9"/>
        <v>0</v>
      </c>
      <c r="Q179" s="145">
        <v>0</v>
      </c>
      <c r="R179" s="145">
        <f t="shared" si="10"/>
        <v>0</v>
      </c>
      <c r="S179" s="145">
        <v>0</v>
      </c>
      <c r="T179" s="146">
        <f t="shared" si="11"/>
        <v>0</v>
      </c>
      <c r="AR179" s="147" t="s">
        <v>191</v>
      </c>
      <c r="AT179" s="147" t="s">
        <v>164</v>
      </c>
      <c r="AU179" s="147" t="s">
        <v>81</v>
      </c>
      <c r="AY179" s="13" t="s">
        <v>162</v>
      </c>
      <c r="BE179" s="148">
        <f t="shared" si="12"/>
        <v>0</v>
      </c>
      <c r="BF179" s="148">
        <f t="shared" si="13"/>
        <v>0</v>
      </c>
      <c r="BG179" s="148">
        <f t="shared" si="14"/>
        <v>0</v>
      </c>
      <c r="BH179" s="148">
        <f t="shared" si="15"/>
        <v>0</v>
      </c>
      <c r="BI179" s="148">
        <f t="shared" si="16"/>
        <v>0</v>
      </c>
      <c r="BJ179" s="13" t="s">
        <v>81</v>
      </c>
      <c r="BK179" s="148">
        <f t="shared" si="17"/>
        <v>0</v>
      </c>
      <c r="BL179" s="13" t="s">
        <v>191</v>
      </c>
      <c r="BM179" s="147" t="s">
        <v>342</v>
      </c>
    </row>
    <row r="180" spans="2:65" s="1" customFormat="1" ht="24.2" customHeight="1" x14ac:dyDescent="0.2">
      <c r="B180" s="135"/>
      <c r="C180" s="136" t="s">
        <v>248</v>
      </c>
      <c r="D180" s="136" t="s">
        <v>164</v>
      </c>
      <c r="E180" s="137" t="s">
        <v>1241</v>
      </c>
      <c r="F180" s="138" t="s">
        <v>1242</v>
      </c>
      <c r="G180" s="139" t="s">
        <v>218</v>
      </c>
      <c r="H180" s="140">
        <v>663</v>
      </c>
      <c r="I180" s="141"/>
      <c r="J180" s="141"/>
      <c r="K180" s="142"/>
      <c r="L180" s="25"/>
      <c r="M180" s="143" t="s">
        <v>1</v>
      </c>
      <c r="N180" s="144" t="s">
        <v>34</v>
      </c>
      <c r="O180" s="145">
        <v>0</v>
      </c>
      <c r="P180" s="145">
        <f t="shared" si="9"/>
        <v>0</v>
      </c>
      <c r="Q180" s="145">
        <v>0</v>
      </c>
      <c r="R180" s="145">
        <f t="shared" si="10"/>
        <v>0</v>
      </c>
      <c r="S180" s="145">
        <v>0</v>
      </c>
      <c r="T180" s="146">
        <f t="shared" si="11"/>
        <v>0</v>
      </c>
      <c r="AR180" s="147" t="s">
        <v>191</v>
      </c>
      <c r="AT180" s="147" t="s">
        <v>164</v>
      </c>
      <c r="AU180" s="147" t="s">
        <v>81</v>
      </c>
      <c r="AY180" s="13" t="s">
        <v>162</v>
      </c>
      <c r="BE180" s="148">
        <f t="shared" si="12"/>
        <v>0</v>
      </c>
      <c r="BF180" s="148">
        <f t="shared" si="13"/>
        <v>0</v>
      </c>
      <c r="BG180" s="148">
        <f t="shared" si="14"/>
        <v>0</v>
      </c>
      <c r="BH180" s="148">
        <f t="shared" si="15"/>
        <v>0</v>
      </c>
      <c r="BI180" s="148">
        <f t="shared" si="16"/>
        <v>0</v>
      </c>
      <c r="BJ180" s="13" t="s">
        <v>81</v>
      </c>
      <c r="BK180" s="148">
        <f t="shared" si="17"/>
        <v>0</v>
      </c>
      <c r="BL180" s="13" t="s">
        <v>191</v>
      </c>
      <c r="BM180" s="147" t="s">
        <v>345</v>
      </c>
    </row>
    <row r="181" spans="2:65" s="1" customFormat="1" ht="33" customHeight="1" x14ac:dyDescent="0.2">
      <c r="B181" s="135"/>
      <c r="C181" s="136" t="s">
        <v>348</v>
      </c>
      <c r="D181" s="136" t="s">
        <v>164</v>
      </c>
      <c r="E181" s="137" t="s">
        <v>1243</v>
      </c>
      <c r="F181" s="138" t="s">
        <v>1244</v>
      </c>
      <c r="G181" s="139" t="s">
        <v>301</v>
      </c>
      <c r="H181" s="140">
        <v>1.61</v>
      </c>
      <c r="I181" s="141"/>
      <c r="J181" s="141"/>
      <c r="K181" s="142"/>
      <c r="L181" s="25"/>
      <c r="M181" s="143" t="s">
        <v>1</v>
      </c>
      <c r="N181" s="144" t="s">
        <v>34</v>
      </c>
      <c r="O181" s="145">
        <v>0</v>
      </c>
      <c r="P181" s="145">
        <f t="shared" si="9"/>
        <v>0</v>
      </c>
      <c r="Q181" s="145">
        <v>0</v>
      </c>
      <c r="R181" s="145">
        <f t="shared" si="10"/>
        <v>0</v>
      </c>
      <c r="S181" s="145">
        <v>0</v>
      </c>
      <c r="T181" s="146">
        <f t="shared" si="11"/>
        <v>0</v>
      </c>
      <c r="AR181" s="147" t="s">
        <v>191</v>
      </c>
      <c r="AT181" s="147" t="s">
        <v>164</v>
      </c>
      <c r="AU181" s="147" t="s">
        <v>81</v>
      </c>
      <c r="AY181" s="13" t="s">
        <v>162</v>
      </c>
      <c r="BE181" s="148">
        <f t="shared" si="12"/>
        <v>0</v>
      </c>
      <c r="BF181" s="148">
        <f t="shared" si="13"/>
        <v>0</v>
      </c>
      <c r="BG181" s="148">
        <f t="shared" si="14"/>
        <v>0</v>
      </c>
      <c r="BH181" s="148">
        <f t="shared" si="15"/>
        <v>0</v>
      </c>
      <c r="BI181" s="148">
        <f t="shared" si="16"/>
        <v>0</v>
      </c>
      <c r="BJ181" s="13" t="s">
        <v>81</v>
      </c>
      <c r="BK181" s="148">
        <f t="shared" si="17"/>
        <v>0</v>
      </c>
      <c r="BL181" s="13" t="s">
        <v>191</v>
      </c>
      <c r="BM181" s="147" t="s">
        <v>351</v>
      </c>
    </row>
    <row r="182" spans="2:65" s="1" customFormat="1" ht="24.2" customHeight="1" x14ac:dyDescent="0.2">
      <c r="B182" s="135"/>
      <c r="C182" s="136" t="s">
        <v>252</v>
      </c>
      <c r="D182" s="136" t="s">
        <v>164</v>
      </c>
      <c r="E182" s="137" t="s">
        <v>1245</v>
      </c>
      <c r="F182" s="138" t="s">
        <v>1246</v>
      </c>
      <c r="G182" s="139" t="s">
        <v>1096</v>
      </c>
      <c r="H182" s="140">
        <v>50</v>
      </c>
      <c r="I182" s="141"/>
      <c r="J182" s="141"/>
      <c r="K182" s="142"/>
      <c r="L182" s="25"/>
      <c r="M182" s="143" t="s">
        <v>1</v>
      </c>
      <c r="N182" s="144" t="s">
        <v>34</v>
      </c>
      <c r="O182" s="145">
        <v>0</v>
      </c>
      <c r="P182" s="145">
        <f t="shared" si="9"/>
        <v>0</v>
      </c>
      <c r="Q182" s="145">
        <v>0</v>
      </c>
      <c r="R182" s="145">
        <f t="shared" si="10"/>
        <v>0</v>
      </c>
      <c r="S182" s="145">
        <v>0</v>
      </c>
      <c r="T182" s="146">
        <f t="shared" si="11"/>
        <v>0</v>
      </c>
      <c r="AR182" s="147" t="s">
        <v>191</v>
      </c>
      <c r="AT182" s="147" t="s">
        <v>164</v>
      </c>
      <c r="AU182" s="147" t="s">
        <v>81</v>
      </c>
      <c r="AY182" s="13" t="s">
        <v>162</v>
      </c>
      <c r="BE182" s="148">
        <f t="shared" si="12"/>
        <v>0</v>
      </c>
      <c r="BF182" s="148">
        <f t="shared" si="13"/>
        <v>0</v>
      </c>
      <c r="BG182" s="148">
        <f t="shared" si="14"/>
        <v>0</v>
      </c>
      <c r="BH182" s="148">
        <f t="shared" si="15"/>
        <v>0</v>
      </c>
      <c r="BI182" s="148">
        <f t="shared" si="16"/>
        <v>0</v>
      </c>
      <c r="BJ182" s="13" t="s">
        <v>81</v>
      </c>
      <c r="BK182" s="148">
        <f t="shared" si="17"/>
        <v>0</v>
      </c>
      <c r="BL182" s="13" t="s">
        <v>191</v>
      </c>
      <c r="BM182" s="147" t="s">
        <v>354</v>
      </c>
    </row>
    <row r="183" spans="2:65" s="11" customFormat="1" ht="22.7" customHeight="1" x14ac:dyDescent="0.2">
      <c r="B183" s="124"/>
      <c r="D183" s="125" t="s">
        <v>67</v>
      </c>
      <c r="E183" s="133" t="s">
        <v>1247</v>
      </c>
      <c r="F183" s="133" t="s">
        <v>1248</v>
      </c>
      <c r="J183" s="134"/>
      <c r="L183" s="124"/>
      <c r="M183" s="128"/>
      <c r="P183" s="129">
        <f>SUM(P184:P187)</f>
        <v>0</v>
      </c>
      <c r="R183" s="129">
        <f>SUM(R184:R187)</f>
        <v>0</v>
      </c>
      <c r="T183" s="130">
        <f>SUM(T184:T187)</f>
        <v>0</v>
      </c>
      <c r="AR183" s="125" t="s">
        <v>81</v>
      </c>
      <c r="AT183" s="131" t="s">
        <v>67</v>
      </c>
      <c r="AU183" s="131" t="s">
        <v>75</v>
      </c>
      <c r="AY183" s="125" t="s">
        <v>162</v>
      </c>
      <c r="BK183" s="132">
        <f>SUM(BK184:BK187)</f>
        <v>0</v>
      </c>
    </row>
    <row r="184" spans="2:65" s="1" customFormat="1" ht="24.2" customHeight="1" x14ac:dyDescent="0.2">
      <c r="B184" s="135"/>
      <c r="C184" s="136" t="s">
        <v>355</v>
      </c>
      <c r="D184" s="136" t="s">
        <v>164</v>
      </c>
      <c r="E184" s="137" t="s">
        <v>1249</v>
      </c>
      <c r="F184" s="138" t="s">
        <v>1250</v>
      </c>
      <c r="G184" s="139" t="s">
        <v>1236</v>
      </c>
      <c r="H184" s="140">
        <v>1</v>
      </c>
      <c r="I184" s="141"/>
      <c r="J184" s="141"/>
      <c r="K184" s="142"/>
      <c r="L184" s="25"/>
      <c r="M184" s="143" t="s">
        <v>1</v>
      </c>
      <c r="N184" s="144" t="s">
        <v>34</v>
      </c>
      <c r="O184" s="145">
        <v>0</v>
      </c>
      <c r="P184" s="145">
        <f>O184*H184</f>
        <v>0</v>
      </c>
      <c r="Q184" s="145">
        <v>0</v>
      </c>
      <c r="R184" s="145">
        <f>Q184*H184</f>
        <v>0</v>
      </c>
      <c r="S184" s="145">
        <v>0</v>
      </c>
      <c r="T184" s="146">
        <f>S184*H184</f>
        <v>0</v>
      </c>
      <c r="AR184" s="147" t="s">
        <v>191</v>
      </c>
      <c r="AT184" s="147" t="s">
        <v>164</v>
      </c>
      <c r="AU184" s="147" t="s">
        <v>81</v>
      </c>
      <c r="AY184" s="13" t="s">
        <v>162</v>
      </c>
      <c r="BE184" s="148">
        <f>IF(N184="základná",J184,0)</f>
        <v>0</v>
      </c>
      <c r="BF184" s="148">
        <f>IF(N184="znížená",J184,0)</f>
        <v>0</v>
      </c>
      <c r="BG184" s="148">
        <f>IF(N184="zákl. prenesená",J184,0)</f>
        <v>0</v>
      </c>
      <c r="BH184" s="148">
        <f>IF(N184="zníž. prenesená",J184,0)</f>
        <v>0</v>
      </c>
      <c r="BI184" s="148">
        <f>IF(N184="nulová",J184,0)</f>
        <v>0</v>
      </c>
      <c r="BJ184" s="13" t="s">
        <v>81</v>
      </c>
      <c r="BK184" s="148">
        <f>ROUND(I184*H184,2)</f>
        <v>0</v>
      </c>
      <c r="BL184" s="13" t="s">
        <v>191</v>
      </c>
      <c r="BM184" s="147" t="s">
        <v>358</v>
      </c>
    </row>
    <row r="185" spans="2:65" s="1" customFormat="1" ht="16.5" customHeight="1" x14ac:dyDescent="0.2">
      <c r="B185" s="135"/>
      <c r="C185" s="136" t="s">
        <v>255</v>
      </c>
      <c r="D185" s="136" t="s">
        <v>164</v>
      </c>
      <c r="E185" s="137" t="s">
        <v>1251</v>
      </c>
      <c r="F185" s="138" t="s">
        <v>1252</v>
      </c>
      <c r="G185" s="139" t="s">
        <v>266</v>
      </c>
      <c r="H185" s="140">
        <v>1</v>
      </c>
      <c r="I185" s="141"/>
      <c r="J185" s="141"/>
      <c r="K185" s="142"/>
      <c r="L185" s="25"/>
      <c r="M185" s="143" t="s">
        <v>1</v>
      </c>
      <c r="N185" s="144" t="s">
        <v>34</v>
      </c>
      <c r="O185" s="145">
        <v>0</v>
      </c>
      <c r="P185" s="145">
        <f>O185*H185</f>
        <v>0</v>
      </c>
      <c r="Q185" s="145">
        <v>0</v>
      </c>
      <c r="R185" s="145">
        <f>Q185*H185</f>
        <v>0</v>
      </c>
      <c r="S185" s="145">
        <v>0</v>
      </c>
      <c r="T185" s="146">
        <f>S185*H185</f>
        <v>0</v>
      </c>
      <c r="AR185" s="147" t="s">
        <v>191</v>
      </c>
      <c r="AT185" s="147" t="s">
        <v>164</v>
      </c>
      <c r="AU185" s="147" t="s">
        <v>81</v>
      </c>
      <c r="AY185" s="13" t="s">
        <v>162</v>
      </c>
      <c r="BE185" s="148">
        <f>IF(N185="základná",J185,0)</f>
        <v>0</v>
      </c>
      <c r="BF185" s="148">
        <f>IF(N185="znížená",J185,0)</f>
        <v>0</v>
      </c>
      <c r="BG185" s="148">
        <f>IF(N185="zákl. prenesená",J185,0)</f>
        <v>0</v>
      </c>
      <c r="BH185" s="148">
        <f>IF(N185="zníž. prenesená",J185,0)</f>
        <v>0</v>
      </c>
      <c r="BI185" s="148">
        <f>IF(N185="nulová",J185,0)</f>
        <v>0</v>
      </c>
      <c r="BJ185" s="13" t="s">
        <v>81</v>
      </c>
      <c r="BK185" s="148">
        <f>ROUND(I185*H185,2)</f>
        <v>0</v>
      </c>
      <c r="BL185" s="13" t="s">
        <v>191</v>
      </c>
      <c r="BM185" s="147" t="s">
        <v>561</v>
      </c>
    </row>
    <row r="186" spans="2:65" s="1" customFormat="1" ht="24.2" customHeight="1" x14ac:dyDescent="0.2">
      <c r="B186" s="135"/>
      <c r="C186" s="149" t="s">
        <v>562</v>
      </c>
      <c r="D186" s="149" t="s">
        <v>268</v>
      </c>
      <c r="E186" s="150" t="s">
        <v>1253</v>
      </c>
      <c r="F186" s="151" t="s">
        <v>1254</v>
      </c>
      <c r="G186" s="152" t="s">
        <v>266</v>
      </c>
      <c r="H186" s="153">
        <v>1</v>
      </c>
      <c r="I186" s="154"/>
      <c r="J186" s="154"/>
      <c r="K186" s="155"/>
      <c r="L186" s="156"/>
      <c r="M186" s="157" t="s">
        <v>1</v>
      </c>
      <c r="N186" s="158" t="s">
        <v>34</v>
      </c>
      <c r="O186" s="145">
        <v>0</v>
      </c>
      <c r="P186" s="145">
        <f>O186*H186</f>
        <v>0</v>
      </c>
      <c r="Q186" s="145">
        <v>0</v>
      </c>
      <c r="R186" s="145">
        <f>Q186*H186</f>
        <v>0</v>
      </c>
      <c r="S186" s="145">
        <v>0</v>
      </c>
      <c r="T186" s="146">
        <f>S186*H186</f>
        <v>0</v>
      </c>
      <c r="AR186" s="147" t="s">
        <v>219</v>
      </c>
      <c r="AT186" s="147" t="s">
        <v>268</v>
      </c>
      <c r="AU186" s="147" t="s">
        <v>81</v>
      </c>
      <c r="AY186" s="13" t="s">
        <v>162</v>
      </c>
      <c r="BE186" s="148">
        <f>IF(N186="základná",J186,0)</f>
        <v>0</v>
      </c>
      <c r="BF186" s="148">
        <f>IF(N186="znížená",J186,0)</f>
        <v>0</v>
      </c>
      <c r="BG186" s="148">
        <f>IF(N186="zákl. prenesená",J186,0)</f>
        <v>0</v>
      </c>
      <c r="BH186" s="148">
        <f>IF(N186="zníž. prenesená",J186,0)</f>
        <v>0</v>
      </c>
      <c r="BI186" s="148">
        <f>IF(N186="nulová",J186,0)</f>
        <v>0</v>
      </c>
      <c r="BJ186" s="13" t="s">
        <v>81</v>
      </c>
      <c r="BK186" s="148">
        <f>ROUND(I186*H186,2)</f>
        <v>0</v>
      </c>
      <c r="BL186" s="13" t="s">
        <v>191</v>
      </c>
      <c r="BM186" s="147" t="s">
        <v>565</v>
      </c>
    </row>
    <row r="187" spans="2:65" s="1" customFormat="1" ht="24.2" customHeight="1" x14ac:dyDescent="0.2">
      <c r="B187" s="135"/>
      <c r="C187" s="136" t="s">
        <v>259</v>
      </c>
      <c r="D187" s="136" t="s">
        <v>164</v>
      </c>
      <c r="E187" s="137" t="s">
        <v>1255</v>
      </c>
      <c r="F187" s="138" t="s">
        <v>1256</v>
      </c>
      <c r="G187" s="139" t="s">
        <v>1096</v>
      </c>
      <c r="H187" s="140">
        <v>85</v>
      </c>
      <c r="I187" s="141"/>
      <c r="J187" s="141"/>
      <c r="K187" s="142"/>
      <c r="L187" s="25"/>
      <c r="M187" s="143" t="s">
        <v>1</v>
      </c>
      <c r="N187" s="144" t="s">
        <v>34</v>
      </c>
      <c r="O187" s="145">
        <v>0</v>
      </c>
      <c r="P187" s="145">
        <f>O187*H187</f>
        <v>0</v>
      </c>
      <c r="Q187" s="145">
        <v>0</v>
      </c>
      <c r="R187" s="145">
        <f>Q187*H187</f>
        <v>0</v>
      </c>
      <c r="S187" s="145">
        <v>0</v>
      </c>
      <c r="T187" s="146">
        <f>S187*H187</f>
        <v>0</v>
      </c>
      <c r="AR187" s="147" t="s">
        <v>191</v>
      </c>
      <c r="AT187" s="147" t="s">
        <v>164</v>
      </c>
      <c r="AU187" s="147" t="s">
        <v>81</v>
      </c>
      <c r="AY187" s="13" t="s">
        <v>162</v>
      </c>
      <c r="BE187" s="148">
        <f>IF(N187="základná",J187,0)</f>
        <v>0</v>
      </c>
      <c r="BF187" s="148">
        <f>IF(N187="znížená",J187,0)</f>
        <v>0</v>
      </c>
      <c r="BG187" s="148">
        <f>IF(N187="zákl. prenesená",J187,0)</f>
        <v>0</v>
      </c>
      <c r="BH187" s="148">
        <f>IF(N187="zníž. prenesená",J187,0)</f>
        <v>0</v>
      </c>
      <c r="BI187" s="148">
        <f>IF(N187="nulová",J187,0)</f>
        <v>0</v>
      </c>
      <c r="BJ187" s="13" t="s">
        <v>81</v>
      </c>
      <c r="BK187" s="148">
        <f>ROUND(I187*H187,2)</f>
        <v>0</v>
      </c>
      <c r="BL187" s="13" t="s">
        <v>191</v>
      </c>
      <c r="BM187" s="147" t="s">
        <v>568</v>
      </c>
    </row>
    <row r="188" spans="2:65" s="11" customFormat="1" ht="22.7" customHeight="1" x14ac:dyDescent="0.2">
      <c r="B188" s="124"/>
      <c r="D188" s="125" t="s">
        <v>67</v>
      </c>
      <c r="E188" s="133" t="s">
        <v>1257</v>
      </c>
      <c r="F188" s="133" t="s">
        <v>1258</v>
      </c>
      <c r="J188" s="134"/>
      <c r="L188" s="124"/>
      <c r="M188" s="128"/>
      <c r="P188" s="129">
        <f>SUM(P189:P191)</f>
        <v>0</v>
      </c>
      <c r="R188" s="129">
        <f>SUM(R189:R191)</f>
        <v>0</v>
      </c>
      <c r="T188" s="130">
        <f>SUM(T189:T191)</f>
        <v>0</v>
      </c>
      <c r="AR188" s="125" t="s">
        <v>81</v>
      </c>
      <c r="AT188" s="131" t="s">
        <v>67</v>
      </c>
      <c r="AU188" s="131" t="s">
        <v>75</v>
      </c>
      <c r="AY188" s="125" t="s">
        <v>162</v>
      </c>
      <c r="BK188" s="132">
        <f>SUM(BK189:BK191)</f>
        <v>0</v>
      </c>
    </row>
    <row r="189" spans="2:65" s="1" customFormat="1" ht="16.5" customHeight="1" x14ac:dyDescent="0.2">
      <c r="B189" s="135"/>
      <c r="C189" s="136" t="s">
        <v>569</v>
      </c>
      <c r="D189" s="136" t="s">
        <v>164</v>
      </c>
      <c r="E189" s="137" t="s">
        <v>1259</v>
      </c>
      <c r="F189" s="138" t="s">
        <v>1260</v>
      </c>
      <c r="G189" s="139" t="s">
        <v>266</v>
      </c>
      <c r="H189" s="140">
        <v>1</v>
      </c>
      <c r="I189" s="141"/>
      <c r="J189" s="141"/>
      <c r="K189" s="142"/>
      <c r="L189" s="25"/>
      <c r="M189" s="143" t="s">
        <v>1</v>
      </c>
      <c r="N189" s="144" t="s">
        <v>34</v>
      </c>
      <c r="O189" s="145">
        <v>0</v>
      </c>
      <c r="P189" s="145">
        <f>O189*H189</f>
        <v>0</v>
      </c>
      <c r="Q189" s="145">
        <v>0</v>
      </c>
      <c r="R189" s="145">
        <f>Q189*H189</f>
        <v>0</v>
      </c>
      <c r="S189" s="145">
        <v>0</v>
      </c>
      <c r="T189" s="146">
        <f>S189*H189</f>
        <v>0</v>
      </c>
      <c r="AR189" s="147" t="s">
        <v>191</v>
      </c>
      <c r="AT189" s="147" t="s">
        <v>164</v>
      </c>
      <c r="AU189" s="147" t="s">
        <v>81</v>
      </c>
      <c r="AY189" s="13" t="s">
        <v>162</v>
      </c>
      <c r="BE189" s="148">
        <f>IF(N189="základná",J189,0)</f>
        <v>0</v>
      </c>
      <c r="BF189" s="148">
        <f>IF(N189="znížená",J189,0)</f>
        <v>0</v>
      </c>
      <c r="BG189" s="148">
        <f>IF(N189="zákl. prenesená",J189,0)</f>
        <v>0</v>
      </c>
      <c r="BH189" s="148">
        <f>IF(N189="zníž. prenesená",J189,0)</f>
        <v>0</v>
      </c>
      <c r="BI189" s="148">
        <f>IF(N189="nulová",J189,0)</f>
        <v>0</v>
      </c>
      <c r="BJ189" s="13" t="s">
        <v>81</v>
      </c>
      <c r="BK189" s="148">
        <f>ROUND(I189*H189,2)</f>
        <v>0</v>
      </c>
      <c r="BL189" s="13" t="s">
        <v>191</v>
      </c>
      <c r="BM189" s="147" t="s">
        <v>572</v>
      </c>
    </row>
    <row r="190" spans="2:65" s="1" customFormat="1" ht="24.2" customHeight="1" x14ac:dyDescent="0.2">
      <c r="B190" s="135"/>
      <c r="C190" s="149" t="s">
        <v>262</v>
      </c>
      <c r="D190" s="149" t="s">
        <v>268</v>
      </c>
      <c r="E190" s="150" t="s">
        <v>1261</v>
      </c>
      <c r="F190" s="151" t="s">
        <v>1262</v>
      </c>
      <c r="G190" s="152" t="s">
        <v>266</v>
      </c>
      <c r="H190" s="153">
        <v>1</v>
      </c>
      <c r="I190" s="154"/>
      <c r="J190" s="154"/>
      <c r="K190" s="155"/>
      <c r="L190" s="156"/>
      <c r="M190" s="157" t="s">
        <v>1</v>
      </c>
      <c r="N190" s="158" t="s">
        <v>34</v>
      </c>
      <c r="O190" s="145">
        <v>0</v>
      </c>
      <c r="P190" s="145">
        <f>O190*H190</f>
        <v>0</v>
      </c>
      <c r="Q190" s="145">
        <v>0</v>
      </c>
      <c r="R190" s="145">
        <f>Q190*H190</f>
        <v>0</v>
      </c>
      <c r="S190" s="145">
        <v>0</v>
      </c>
      <c r="T190" s="146">
        <f>S190*H190</f>
        <v>0</v>
      </c>
      <c r="AR190" s="147" t="s">
        <v>219</v>
      </c>
      <c r="AT190" s="147" t="s">
        <v>268</v>
      </c>
      <c r="AU190" s="147" t="s">
        <v>81</v>
      </c>
      <c r="AY190" s="13" t="s">
        <v>162</v>
      </c>
      <c r="BE190" s="148">
        <f>IF(N190="základná",J190,0)</f>
        <v>0</v>
      </c>
      <c r="BF190" s="148">
        <f>IF(N190="znížená",J190,0)</f>
        <v>0</v>
      </c>
      <c r="BG190" s="148">
        <f>IF(N190="zákl. prenesená",J190,0)</f>
        <v>0</v>
      </c>
      <c r="BH190" s="148">
        <f>IF(N190="zníž. prenesená",J190,0)</f>
        <v>0</v>
      </c>
      <c r="BI190" s="148">
        <f>IF(N190="nulová",J190,0)</f>
        <v>0</v>
      </c>
      <c r="BJ190" s="13" t="s">
        <v>81</v>
      </c>
      <c r="BK190" s="148">
        <f>ROUND(I190*H190,2)</f>
        <v>0</v>
      </c>
      <c r="BL190" s="13" t="s">
        <v>191</v>
      </c>
      <c r="BM190" s="147" t="s">
        <v>575</v>
      </c>
    </row>
    <row r="191" spans="2:65" s="1" customFormat="1" ht="21.75" customHeight="1" x14ac:dyDescent="0.2">
      <c r="B191" s="135"/>
      <c r="C191" s="136" t="s">
        <v>576</v>
      </c>
      <c r="D191" s="136" t="s">
        <v>164</v>
      </c>
      <c r="E191" s="137" t="s">
        <v>1263</v>
      </c>
      <c r="F191" s="138" t="s">
        <v>1264</v>
      </c>
      <c r="G191" s="139" t="s">
        <v>1096</v>
      </c>
      <c r="H191" s="140">
        <v>15</v>
      </c>
      <c r="I191" s="141"/>
      <c r="J191" s="141"/>
      <c r="K191" s="142"/>
      <c r="L191" s="25"/>
      <c r="M191" s="163" t="s">
        <v>1</v>
      </c>
      <c r="N191" s="164" t="s">
        <v>34</v>
      </c>
      <c r="O191" s="161">
        <v>0</v>
      </c>
      <c r="P191" s="161">
        <f>O191*H191</f>
        <v>0</v>
      </c>
      <c r="Q191" s="161">
        <v>0</v>
      </c>
      <c r="R191" s="161">
        <f>Q191*H191</f>
        <v>0</v>
      </c>
      <c r="S191" s="161">
        <v>0</v>
      </c>
      <c r="T191" s="162">
        <f>S191*H191</f>
        <v>0</v>
      </c>
      <c r="AR191" s="147" t="s">
        <v>191</v>
      </c>
      <c r="AT191" s="147" t="s">
        <v>164</v>
      </c>
      <c r="AU191" s="147" t="s">
        <v>81</v>
      </c>
      <c r="AY191" s="13" t="s">
        <v>162</v>
      </c>
      <c r="BE191" s="148">
        <f>IF(N191="základná",J191,0)</f>
        <v>0</v>
      </c>
      <c r="BF191" s="148">
        <f>IF(N191="znížená",J191,0)</f>
        <v>0</v>
      </c>
      <c r="BG191" s="148">
        <f>IF(N191="zákl. prenesená",J191,0)</f>
        <v>0</v>
      </c>
      <c r="BH191" s="148">
        <f>IF(N191="zníž. prenesená",J191,0)</f>
        <v>0</v>
      </c>
      <c r="BI191" s="148">
        <f>IF(N191="nulová",J191,0)</f>
        <v>0</v>
      </c>
      <c r="BJ191" s="13" t="s">
        <v>81</v>
      </c>
      <c r="BK191" s="148">
        <f>ROUND(I191*H191,2)</f>
        <v>0</v>
      </c>
      <c r="BL191" s="13" t="s">
        <v>191</v>
      </c>
      <c r="BM191" s="147" t="s">
        <v>579</v>
      </c>
    </row>
    <row r="192" spans="2:65" s="1" customFormat="1" ht="6.95" customHeight="1" x14ac:dyDescent="0.2">
      <c r="B192" s="40"/>
      <c r="C192" s="41"/>
      <c r="D192" s="41"/>
      <c r="E192" s="41"/>
      <c r="F192" s="41"/>
      <c r="G192" s="41"/>
      <c r="H192" s="41"/>
      <c r="I192" s="41"/>
      <c r="J192" s="41"/>
      <c r="K192" s="41"/>
      <c r="L192" s="25"/>
    </row>
  </sheetData>
  <autoFilter ref="C128:K191"/>
  <mergeCells count="15">
    <mergeCell ref="E115:H115"/>
    <mergeCell ref="E119:H119"/>
    <mergeCell ref="E117:H117"/>
    <mergeCell ref="E121:H121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287"/>
  <sheetViews>
    <sheetView showGridLines="0" workbookViewId="0"/>
  </sheetViews>
  <sheetFormatPr defaultColWidth="12" defaultRowHeight="11.25" x14ac:dyDescent="0.2"/>
  <cols>
    <col min="1" max="1" width="8.1640625" customWidth="1"/>
    <col min="2" max="2" width="1.1640625" customWidth="1"/>
    <col min="3" max="4" width="4.1640625" customWidth="1"/>
    <col min="5" max="5" width="17.1640625" customWidth="1"/>
    <col min="6" max="6" width="50.6640625" customWidth="1"/>
    <col min="7" max="7" width="7.5" customWidth="1"/>
    <col min="8" max="8" width="14" customWidth="1"/>
    <col min="9" max="9" width="15.6640625" customWidth="1"/>
    <col min="10" max="10" width="22.1640625" customWidth="1"/>
    <col min="11" max="11" width="22.1640625" hidden="1" customWidth="1"/>
    <col min="12" max="12" width="9.1640625" customWidth="1"/>
    <col min="13" max="13" width="10.6640625" hidden="1" customWidth="1"/>
    <col min="14" max="14" width="9.1640625" hidden="1"/>
    <col min="15" max="20" width="14.1640625" hidden="1" customWidth="1"/>
    <col min="21" max="21" width="16.1640625" hidden="1" customWidth="1"/>
    <col min="22" max="22" width="12.1640625" customWidth="1"/>
    <col min="23" max="23" width="16.1640625" customWidth="1"/>
    <col min="24" max="24" width="12.1640625" customWidth="1"/>
    <col min="25" max="25" width="15" customWidth="1"/>
    <col min="26" max="26" width="11" customWidth="1"/>
    <col min="27" max="27" width="15" customWidth="1"/>
    <col min="28" max="28" width="16.1640625" customWidth="1"/>
    <col min="29" max="29" width="11" customWidth="1"/>
    <col min="30" max="30" width="15" customWidth="1"/>
    <col min="31" max="31" width="16.1640625" customWidth="1"/>
    <col min="44" max="65" width="9.1640625" hidden="1"/>
  </cols>
  <sheetData>
    <row r="2" spans="2:46" ht="36.950000000000003" customHeight="1" x14ac:dyDescent="0.2">
      <c r="L2" s="183" t="s">
        <v>5</v>
      </c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13" t="s">
        <v>104</v>
      </c>
    </row>
    <row r="3" spans="2:46" ht="6.95" hidden="1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68</v>
      </c>
    </row>
    <row r="4" spans="2:46" ht="24.95" hidden="1" customHeight="1" x14ac:dyDescent="0.2">
      <c r="B4" s="16"/>
      <c r="D4" s="17" t="s">
        <v>129</v>
      </c>
      <c r="L4" s="16"/>
      <c r="M4" s="89" t="s">
        <v>9</v>
      </c>
      <c r="AT4" s="13" t="s">
        <v>3</v>
      </c>
    </row>
    <row r="5" spans="2:46" ht="6.95" hidden="1" customHeight="1" x14ac:dyDescent="0.2">
      <c r="B5" s="16"/>
      <c r="L5" s="16"/>
    </row>
    <row r="6" spans="2:46" ht="12" hidden="1" customHeight="1" x14ac:dyDescent="0.2">
      <c r="B6" s="16"/>
      <c r="D6" s="22" t="s">
        <v>13</v>
      </c>
      <c r="L6" s="16"/>
    </row>
    <row r="7" spans="2:46" ht="16.5" hidden="1" customHeight="1" x14ac:dyDescent="0.2">
      <c r="B7" s="16"/>
      <c r="E7" s="210" t="str">
        <f>'Rekapitulácia stavby'!K6</f>
        <v>Bratislava III. OR PZ rekonštrukcia objektu_AKTUALNY</v>
      </c>
      <c r="F7" s="211"/>
      <c r="G7" s="211"/>
      <c r="H7" s="211"/>
      <c r="L7" s="16"/>
    </row>
    <row r="8" spans="2:46" ht="12.75" hidden="1" x14ac:dyDescent="0.2">
      <c r="B8" s="16"/>
      <c r="D8" s="22" t="s">
        <v>130</v>
      </c>
      <c r="L8" s="16"/>
    </row>
    <row r="9" spans="2:46" ht="23.25" hidden="1" customHeight="1" x14ac:dyDescent="0.2">
      <c r="B9" s="16"/>
      <c r="E9" s="210" t="s">
        <v>131</v>
      </c>
      <c r="F9" s="184"/>
      <c r="G9" s="184"/>
      <c r="H9" s="184"/>
      <c r="L9" s="16"/>
    </row>
    <row r="10" spans="2:46" ht="12" hidden="1" customHeight="1" x14ac:dyDescent="0.2">
      <c r="B10" s="16"/>
      <c r="D10" s="22" t="s">
        <v>132</v>
      </c>
      <c r="L10" s="16"/>
    </row>
    <row r="11" spans="2:46" s="1" customFormat="1" ht="16.5" hidden="1" customHeight="1" x14ac:dyDescent="0.2">
      <c r="B11" s="25"/>
      <c r="E11" s="195" t="s">
        <v>726</v>
      </c>
      <c r="F11" s="209"/>
      <c r="G11" s="209"/>
      <c r="H11" s="209"/>
      <c r="L11" s="25"/>
    </row>
    <row r="12" spans="2:46" s="1" customFormat="1" ht="12" hidden="1" customHeight="1" x14ac:dyDescent="0.2">
      <c r="B12" s="25"/>
      <c r="D12" s="22" t="s">
        <v>727</v>
      </c>
      <c r="L12" s="25"/>
    </row>
    <row r="13" spans="2:46" s="1" customFormat="1" ht="16.5" hidden="1" customHeight="1" x14ac:dyDescent="0.2">
      <c r="B13" s="25"/>
      <c r="E13" s="196" t="s">
        <v>1265</v>
      </c>
      <c r="F13" s="209"/>
      <c r="G13" s="209"/>
      <c r="H13" s="209"/>
      <c r="L13" s="25"/>
    </row>
    <row r="14" spans="2:46" s="1" customFormat="1" hidden="1" x14ac:dyDescent="0.2">
      <c r="B14" s="25"/>
      <c r="L14" s="25"/>
    </row>
    <row r="15" spans="2:46" s="1" customFormat="1" ht="12" hidden="1" customHeight="1" x14ac:dyDescent="0.2">
      <c r="B15" s="25"/>
      <c r="D15" s="22" t="s">
        <v>15</v>
      </c>
      <c r="F15" s="20" t="s">
        <v>1</v>
      </c>
      <c r="I15" s="22" t="s">
        <v>16</v>
      </c>
      <c r="J15" s="20" t="s">
        <v>1</v>
      </c>
      <c r="L15" s="25"/>
    </row>
    <row r="16" spans="2:46" s="1" customFormat="1" ht="12" hidden="1" customHeight="1" x14ac:dyDescent="0.2">
      <c r="B16" s="25"/>
      <c r="D16" s="22" t="s">
        <v>17</v>
      </c>
      <c r="F16" s="20" t="s">
        <v>18</v>
      </c>
      <c r="I16" s="22" t="s">
        <v>19</v>
      </c>
      <c r="J16" s="48">
        <f>'Rekapitulácia stavby'!AN8</f>
        <v>45267</v>
      </c>
      <c r="L16" s="25"/>
    </row>
    <row r="17" spans="2:12" s="1" customFormat="1" ht="10.7" hidden="1" customHeight="1" x14ac:dyDescent="0.2">
      <c r="B17" s="25"/>
      <c r="L17" s="25"/>
    </row>
    <row r="18" spans="2:12" s="1" customFormat="1" ht="12" hidden="1" customHeight="1" x14ac:dyDescent="0.2">
      <c r="B18" s="25"/>
      <c r="D18" s="22" t="s">
        <v>20</v>
      </c>
      <c r="I18" s="22" t="s">
        <v>21</v>
      </c>
      <c r="J18" s="20" t="str">
        <f>IF('Rekapitulácia stavby'!AN10="","",'Rekapitulácia stavby'!AN10)</f>
        <v/>
      </c>
      <c r="L18" s="25"/>
    </row>
    <row r="19" spans="2:12" s="1" customFormat="1" ht="18" hidden="1" customHeight="1" x14ac:dyDescent="0.2">
      <c r="B19" s="25"/>
      <c r="E19" s="20" t="str">
        <f>IF('Rekapitulácia stavby'!E11="","",'Rekapitulácia stavby'!E11)</f>
        <v xml:space="preserve"> </v>
      </c>
      <c r="I19" s="22" t="s">
        <v>22</v>
      </c>
      <c r="J19" s="20" t="str">
        <f>IF('Rekapitulácia stavby'!AN11="","",'Rekapitulácia stavby'!AN11)</f>
        <v/>
      </c>
      <c r="L19" s="25"/>
    </row>
    <row r="20" spans="2:12" s="1" customFormat="1" ht="6.95" hidden="1" customHeight="1" x14ac:dyDescent="0.2">
      <c r="B20" s="25"/>
      <c r="L20" s="25"/>
    </row>
    <row r="21" spans="2:12" s="1" customFormat="1" ht="12" hidden="1" customHeight="1" x14ac:dyDescent="0.2">
      <c r="B21" s="25"/>
      <c r="D21" s="22" t="s">
        <v>23</v>
      </c>
      <c r="I21" s="22" t="s">
        <v>21</v>
      </c>
      <c r="J21" s="20" t="str">
        <f>'Rekapitulácia stavby'!AN13</f>
        <v/>
      </c>
      <c r="L21" s="25"/>
    </row>
    <row r="22" spans="2:12" s="1" customFormat="1" ht="18" hidden="1" customHeight="1" x14ac:dyDescent="0.2">
      <c r="B22" s="25"/>
      <c r="E22" s="200" t="str">
        <f>'Rekapitulácia stavby'!E14</f>
        <v xml:space="preserve"> </v>
      </c>
      <c r="F22" s="200"/>
      <c r="G22" s="200"/>
      <c r="H22" s="200"/>
      <c r="I22" s="22" t="s">
        <v>22</v>
      </c>
      <c r="J22" s="20" t="str">
        <f>'Rekapitulácia stavby'!AN14</f>
        <v/>
      </c>
      <c r="L22" s="25"/>
    </row>
    <row r="23" spans="2:12" s="1" customFormat="1" ht="6.95" hidden="1" customHeight="1" x14ac:dyDescent="0.2">
      <c r="B23" s="25"/>
      <c r="L23" s="25"/>
    </row>
    <row r="24" spans="2:12" s="1" customFormat="1" ht="12" hidden="1" customHeight="1" x14ac:dyDescent="0.2">
      <c r="B24" s="25"/>
      <c r="D24" s="22" t="s">
        <v>24</v>
      </c>
      <c r="I24" s="22" t="s">
        <v>21</v>
      </c>
      <c r="J24" s="20" t="str">
        <f>IF('Rekapitulácia stavby'!AN16="","",'Rekapitulácia stavby'!AN16)</f>
        <v/>
      </c>
      <c r="L24" s="25"/>
    </row>
    <row r="25" spans="2:12" s="1" customFormat="1" ht="18" hidden="1" customHeight="1" x14ac:dyDescent="0.2">
      <c r="B25" s="25"/>
      <c r="E25" s="20" t="str">
        <f>IF('Rekapitulácia stavby'!E17="","",'Rekapitulácia stavby'!E17)</f>
        <v xml:space="preserve"> </v>
      </c>
      <c r="I25" s="22" t="s">
        <v>22</v>
      </c>
      <c r="J25" s="20" t="str">
        <f>IF('Rekapitulácia stavby'!AN17="","",'Rekapitulácia stavby'!AN17)</f>
        <v/>
      </c>
      <c r="L25" s="25"/>
    </row>
    <row r="26" spans="2:12" s="1" customFormat="1" ht="6.95" hidden="1" customHeight="1" x14ac:dyDescent="0.2">
      <c r="B26" s="25"/>
      <c r="L26" s="25"/>
    </row>
    <row r="27" spans="2:12" s="1" customFormat="1" ht="12" hidden="1" customHeight="1" x14ac:dyDescent="0.2">
      <c r="B27" s="25"/>
      <c r="D27" s="22" t="s">
        <v>26</v>
      </c>
      <c r="I27" s="22" t="s">
        <v>21</v>
      </c>
      <c r="J27" s="20" t="str">
        <f>IF('Rekapitulácia stavby'!AN19="","",'Rekapitulácia stavby'!AN19)</f>
        <v/>
      </c>
      <c r="L27" s="25"/>
    </row>
    <row r="28" spans="2:12" s="1" customFormat="1" ht="18" hidden="1" customHeight="1" x14ac:dyDescent="0.2">
      <c r="B28" s="25"/>
      <c r="E28" s="20" t="str">
        <f>IF('Rekapitulácia stavby'!E20="","",'Rekapitulácia stavby'!E20)</f>
        <v xml:space="preserve"> </v>
      </c>
      <c r="I28" s="22" t="s">
        <v>22</v>
      </c>
      <c r="J28" s="20" t="str">
        <f>IF('Rekapitulácia stavby'!AN20="","",'Rekapitulácia stavby'!AN20)</f>
        <v/>
      </c>
      <c r="L28" s="25"/>
    </row>
    <row r="29" spans="2:12" s="1" customFormat="1" ht="6.95" hidden="1" customHeight="1" x14ac:dyDescent="0.2">
      <c r="B29" s="25"/>
      <c r="L29" s="25"/>
    </row>
    <row r="30" spans="2:12" s="1" customFormat="1" ht="12" hidden="1" customHeight="1" x14ac:dyDescent="0.2">
      <c r="B30" s="25"/>
      <c r="D30" s="22" t="s">
        <v>27</v>
      </c>
      <c r="L30" s="25"/>
    </row>
    <row r="31" spans="2:12" s="7" customFormat="1" ht="16.5" hidden="1" customHeight="1" x14ac:dyDescent="0.2">
      <c r="B31" s="90"/>
      <c r="E31" s="202" t="s">
        <v>1</v>
      </c>
      <c r="F31" s="202"/>
      <c r="G31" s="202"/>
      <c r="H31" s="202"/>
      <c r="L31" s="90"/>
    </row>
    <row r="32" spans="2:12" s="1" customFormat="1" ht="6.95" hidden="1" customHeight="1" x14ac:dyDescent="0.2">
      <c r="B32" s="25"/>
      <c r="L32" s="25"/>
    </row>
    <row r="33" spans="2:12" s="1" customFormat="1" ht="6.95" hidden="1" customHeight="1" x14ac:dyDescent="0.2">
      <c r="B33" s="25"/>
      <c r="D33" s="49"/>
      <c r="E33" s="49"/>
      <c r="F33" s="49"/>
      <c r="G33" s="49"/>
      <c r="H33" s="49"/>
      <c r="I33" s="49"/>
      <c r="J33" s="49"/>
      <c r="K33" s="49"/>
      <c r="L33" s="25"/>
    </row>
    <row r="34" spans="2:12" s="1" customFormat="1" ht="25.5" hidden="1" customHeight="1" x14ac:dyDescent="0.2">
      <c r="B34" s="25"/>
      <c r="D34" s="91" t="s">
        <v>28</v>
      </c>
      <c r="J34" s="62">
        <f>ROUND(J135, 2)</f>
        <v>0</v>
      </c>
      <c r="L34" s="25"/>
    </row>
    <row r="35" spans="2:12" s="1" customFormat="1" ht="6.95" hidden="1" customHeight="1" x14ac:dyDescent="0.2">
      <c r="B35" s="25"/>
      <c r="D35" s="49"/>
      <c r="E35" s="49"/>
      <c r="F35" s="49"/>
      <c r="G35" s="49"/>
      <c r="H35" s="49"/>
      <c r="I35" s="49"/>
      <c r="J35" s="49"/>
      <c r="K35" s="49"/>
      <c r="L35" s="25"/>
    </row>
    <row r="36" spans="2:12" s="1" customFormat="1" ht="14.45" hidden="1" customHeight="1" x14ac:dyDescent="0.2">
      <c r="B36" s="25"/>
      <c r="F36" s="28" t="s">
        <v>30</v>
      </c>
      <c r="I36" s="28" t="s">
        <v>29</v>
      </c>
      <c r="J36" s="28" t="s">
        <v>31</v>
      </c>
      <c r="L36" s="25"/>
    </row>
    <row r="37" spans="2:12" s="1" customFormat="1" ht="14.45" hidden="1" customHeight="1" x14ac:dyDescent="0.2">
      <c r="B37" s="25"/>
      <c r="D37" s="51" t="s">
        <v>32</v>
      </c>
      <c r="E37" s="30" t="s">
        <v>33</v>
      </c>
      <c r="F37" s="92">
        <f>ROUND((SUM(BE135:BE286)),  2)</f>
        <v>0</v>
      </c>
      <c r="G37" s="93"/>
      <c r="H37" s="93"/>
      <c r="I37" s="94">
        <v>0.2</v>
      </c>
      <c r="J37" s="92">
        <f>ROUND(((SUM(BE135:BE286))*I37),  2)</f>
        <v>0</v>
      </c>
      <c r="L37" s="25"/>
    </row>
    <row r="38" spans="2:12" s="1" customFormat="1" ht="14.45" hidden="1" customHeight="1" x14ac:dyDescent="0.2">
      <c r="B38" s="25"/>
      <c r="E38" s="30" t="s">
        <v>34</v>
      </c>
      <c r="F38" s="82">
        <f>ROUND((SUM(BF135:BF286)),  2)</f>
        <v>0</v>
      </c>
      <c r="I38" s="95">
        <v>0.2</v>
      </c>
      <c r="J38" s="82">
        <f>ROUND(((SUM(BF135:BF286))*I38),  2)</f>
        <v>0</v>
      </c>
      <c r="L38" s="25"/>
    </row>
    <row r="39" spans="2:12" s="1" customFormat="1" ht="14.45" hidden="1" customHeight="1" x14ac:dyDescent="0.2">
      <c r="B39" s="25"/>
      <c r="E39" s="22" t="s">
        <v>35</v>
      </c>
      <c r="F39" s="82">
        <f>ROUND((SUM(BG135:BG286)),  2)</f>
        <v>0</v>
      </c>
      <c r="I39" s="95">
        <v>0.2</v>
      </c>
      <c r="J39" s="82">
        <f>0</f>
        <v>0</v>
      </c>
      <c r="L39" s="25"/>
    </row>
    <row r="40" spans="2:12" s="1" customFormat="1" ht="14.45" hidden="1" customHeight="1" x14ac:dyDescent="0.2">
      <c r="B40" s="25"/>
      <c r="E40" s="22" t="s">
        <v>36</v>
      </c>
      <c r="F40" s="82">
        <f>ROUND((SUM(BH135:BH286)),  2)</f>
        <v>0</v>
      </c>
      <c r="I40" s="95">
        <v>0.2</v>
      </c>
      <c r="J40" s="82">
        <f>0</f>
        <v>0</v>
      </c>
      <c r="L40" s="25"/>
    </row>
    <row r="41" spans="2:12" s="1" customFormat="1" ht="14.45" hidden="1" customHeight="1" x14ac:dyDescent="0.2">
      <c r="B41" s="25"/>
      <c r="E41" s="30" t="s">
        <v>37</v>
      </c>
      <c r="F41" s="92">
        <f>ROUND((SUM(BI135:BI286)),  2)</f>
        <v>0</v>
      </c>
      <c r="G41" s="93"/>
      <c r="H41" s="93"/>
      <c r="I41" s="94">
        <v>0</v>
      </c>
      <c r="J41" s="92">
        <f>0</f>
        <v>0</v>
      </c>
      <c r="L41" s="25"/>
    </row>
    <row r="42" spans="2:12" s="1" customFormat="1" ht="6.95" hidden="1" customHeight="1" x14ac:dyDescent="0.2">
      <c r="B42" s="25"/>
      <c r="L42" s="25"/>
    </row>
    <row r="43" spans="2:12" s="1" customFormat="1" ht="25.5" hidden="1" customHeight="1" x14ac:dyDescent="0.2">
      <c r="B43" s="25"/>
      <c r="C43" s="96"/>
      <c r="D43" s="97" t="s">
        <v>38</v>
      </c>
      <c r="E43" s="53"/>
      <c r="F43" s="53"/>
      <c r="G43" s="98" t="s">
        <v>39</v>
      </c>
      <c r="H43" s="99" t="s">
        <v>40</v>
      </c>
      <c r="I43" s="53"/>
      <c r="J43" s="100">
        <f>SUM(J34:J41)</f>
        <v>0</v>
      </c>
      <c r="K43" s="101"/>
      <c r="L43" s="25"/>
    </row>
    <row r="44" spans="2:12" s="1" customFormat="1" ht="14.45" hidden="1" customHeight="1" x14ac:dyDescent="0.2">
      <c r="B44" s="25"/>
      <c r="L44" s="25"/>
    </row>
    <row r="45" spans="2:12" ht="14.45" hidden="1" customHeight="1" x14ac:dyDescent="0.2">
      <c r="B45" s="16"/>
      <c r="L45" s="16"/>
    </row>
    <row r="46" spans="2:12" ht="14.45" hidden="1" customHeight="1" x14ac:dyDescent="0.2">
      <c r="B46" s="16"/>
      <c r="L46" s="16"/>
    </row>
    <row r="47" spans="2:12" ht="14.45" hidden="1" customHeight="1" x14ac:dyDescent="0.2">
      <c r="B47" s="16"/>
      <c r="L47" s="16"/>
    </row>
    <row r="48" spans="2:12" ht="14.45" hidden="1" customHeight="1" x14ac:dyDescent="0.2">
      <c r="B48" s="16"/>
      <c r="L48" s="16"/>
    </row>
    <row r="49" spans="2:12" ht="14.45" hidden="1" customHeight="1" x14ac:dyDescent="0.2">
      <c r="B49" s="16"/>
      <c r="L49" s="16"/>
    </row>
    <row r="50" spans="2:12" s="1" customFormat="1" ht="14.45" hidden="1" customHeight="1" x14ac:dyDescent="0.2">
      <c r="B50" s="25"/>
      <c r="D50" s="37" t="s">
        <v>41</v>
      </c>
      <c r="E50" s="38"/>
      <c r="F50" s="38"/>
      <c r="G50" s="37" t="s">
        <v>42</v>
      </c>
      <c r="H50" s="38"/>
      <c r="I50" s="38"/>
      <c r="J50" s="38"/>
      <c r="K50" s="38"/>
      <c r="L50" s="25"/>
    </row>
    <row r="51" spans="2:12" hidden="1" x14ac:dyDescent="0.2">
      <c r="B51" s="16"/>
      <c r="L51" s="16"/>
    </row>
    <row r="52" spans="2:12" hidden="1" x14ac:dyDescent="0.2">
      <c r="B52" s="16"/>
      <c r="L52" s="16"/>
    </row>
    <row r="53" spans="2:12" hidden="1" x14ac:dyDescent="0.2">
      <c r="B53" s="16"/>
      <c r="L53" s="16"/>
    </row>
    <row r="54" spans="2:12" hidden="1" x14ac:dyDescent="0.2">
      <c r="B54" s="16"/>
      <c r="L54" s="16"/>
    </row>
    <row r="55" spans="2:12" hidden="1" x14ac:dyDescent="0.2">
      <c r="B55" s="16"/>
      <c r="L55" s="16"/>
    </row>
    <row r="56" spans="2:12" hidden="1" x14ac:dyDescent="0.2">
      <c r="B56" s="16"/>
      <c r="L56" s="16"/>
    </row>
    <row r="57" spans="2:12" hidden="1" x14ac:dyDescent="0.2">
      <c r="B57" s="16"/>
      <c r="L57" s="16"/>
    </row>
    <row r="58" spans="2:12" hidden="1" x14ac:dyDescent="0.2">
      <c r="B58" s="16"/>
      <c r="L58" s="16"/>
    </row>
    <row r="59" spans="2:12" hidden="1" x14ac:dyDescent="0.2">
      <c r="B59" s="16"/>
      <c r="L59" s="16"/>
    </row>
    <row r="60" spans="2:12" hidden="1" x14ac:dyDescent="0.2">
      <c r="B60" s="16"/>
      <c r="L60" s="16"/>
    </row>
    <row r="61" spans="2:12" s="1" customFormat="1" ht="12.75" hidden="1" x14ac:dyDescent="0.2">
      <c r="B61" s="25"/>
      <c r="D61" s="39" t="s">
        <v>43</v>
      </c>
      <c r="E61" s="27"/>
      <c r="F61" s="102" t="s">
        <v>44</v>
      </c>
      <c r="G61" s="39" t="s">
        <v>43</v>
      </c>
      <c r="H61" s="27"/>
      <c r="I61" s="27"/>
      <c r="J61" s="103" t="s">
        <v>44</v>
      </c>
      <c r="K61" s="27"/>
      <c r="L61" s="25"/>
    </row>
    <row r="62" spans="2:12" hidden="1" x14ac:dyDescent="0.2">
      <c r="B62" s="16"/>
      <c r="L62" s="16"/>
    </row>
    <row r="63" spans="2:12" hidden="1" x14ac:dyDescent="0.2">
      <c r="B63" s="16"/>
      <c r="L63" s="16"/>
    </row>
    <row r="64" spans="2:12" hidden="1" x14ac:dyDescent="0.2">
      <c r="B64" s="16"/>
      <c r="L64" s="16"/>
    </row>
    <row r="65" spans="2:12" s="1" customFormat="1" ht="12.75" hidden="1" x14ac:dyDescent="0.2">
      <c r="B65" s="25"/>
      <c r="D65" s="37" t="s">
        <v>45</v>
      </c>
      <c r="E65" s="38"/>
      <c r="F65" s="38"/>
      <c r="G65" s="37" t="s">
        <v>46</v>
      </c>
      <c r="H65" s="38"/>
      <c r="I65" s="38"/>
      <c r="J65" s="38"/>
      <c r="K65" s="38"/>
      <c r="L65" s="25"/>
    </row>
    <row r="66" spans="2:12" hidden="1" x14ac:dyDescent="0.2">
      <c r="B66" s="16"/>
      <c r="L66" s="16"/>
    </row>
    <row r="67" spans="2:12" hidden="1" x14ac:dyDescent="0.2">
      <c r="B67" s="16"/>
      <c r="L67" s="16"/>
    </row>
    <row r="68" spans="2:12" hidden="1" x14ac:dyDescent="0.2">
      <c r="B68" s="16"/>
      <c r="L68" s="16"/>
    </row>
    <row r="69" spans="2:12" hidden="1" x14ac:dyDescent="0.2">
      <c r="B69" s="16"/>
      <c r="L69" s="16"/>
    </row>
    <row r="70" spans="2:12" hidden="1" x14ac:dyDescent="0.2">
      <c r="B70" s="16"/>
      <c r="L70" s="16"/>
    </row>
    <row r="71" spans="2:12" hidden="1" x14ac:dyDescent="0.2">
      <c r="B71" s="16"/>
      <c r="L71" s="16"/>
    </row>
    <row r="72" spans="2:12" hidden="1" x14ac:dyDescent="0.2">
      <c r="B72" s="16"/>
      <c r="L72" s="16"/>
    </row>
    <row r="73" spans="2:12" hidden="1" x14ac:dyDescent="0.2">
      <c r="B73" s="16"/>
      <c r="L73" s="16"/>
    </row>
    <row r="74" spans="2:12" hidden="1" x14ac:dyDescent="0.2">
      <c r="B74" s="16"/>
      <c r="L74" s="16"/>
    </row>
    <row r="75" spans="2:12" hidden="1" x14ac:dyDescent="0.2">
      <c r="B75" s="16"/>
      <c r="L75" s="16"/>
    </row>
    <row r="76" spans="2:12" s="1" customFormat="1" ht="12.75" hidden="1" x14ac:dyDescent="0.2">
      <c r="B76" s="25"/>
      <c r="D76" s="39" t="s">
        <v>43</v>
      </c>
      <c r="E76" s="27"/>
      <c r="F76" s="102" t="s">
        <v>44</v>
      </c>
      <c r="G76" s="39" t="s">
        <v>43</v>
      </c>
      <c r="H76" s="27"/>
      <c r="I76" s="27"/>
      <c r="J76" s="103" t="s">
        <v>44</v>
      </c>
      <c r="K76" s="27"/>
      <c r="L76" s="25"/>
    </row>
    <row r="77" spans="2:12" s="1" customFormat="1" ht="14.45" hidden="1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78" spans="2:12" hidden="1" x14ac:dyDescent="0.2"/>
    <row r="79" spans="2:12" hidden="1" x14ac:dyDescent="0.2"/>
    <row r="80" spans="2:12" hidden="1" x14ac:dyDescent="0.2"/>
    <row r="81" spans="2:12" s="1" customFormat="1" ht="6.95" hidden="1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12" s="1" customFormat="1" ht="24.95" hidden="1" customHeight="1" x14ac:dyDescent="0.2">
      <c r="B82" s="25"/>
      <c r="C82" s="17" t="s">
        <v>134</v>
      </c>
      <c r="L82" s="25"/>
    </row>
    <row r="83" spans="2:12" s="1" customFormat="1" ht="6.95" hidden="1" customHeight="1" x14ac:dyDescent="0.2">
      <c r="B83" s="25"/>
      <c r="L83" s="25"/>
    </row>
    <row r="84" spans="2:12" s="1" customFormat="1" ht="12" hidden="1" customHeight="1" x14ac:dyDescent="0.2">
      <c r="B84" s="25"/>
      <c r="C84" s="22" t="s">
        <v>13</v>
      </c>
      <c r="L84" s="25"/>
    </row>
    <row r="85" spans="2:12" s="1" customFormat="1" ht="16.5" hidden="1" customHeight="1" x14ac:dyDescent="0.2">
      <c r="B85" s="25"/>
      <c r="E85" s="210" t="str">
        <f>E7</f>
        <v>Bratislava III. OR PZ rekonštrukcia objektu_AKTUALNY</v>
      </c>
      <c r="F85" s="211"/>
      <c r="G85" s="211"/>
      <c r="H85" s="211"/>
      <c r="L85" s="25"/>
    </row>
    <row r="86" spans="2:12" ht="12" hidden="1" customHeight="1" x14ac:dyDescent="0.2">
      <c r="B86" s="16"/>
      <c r="C86" s="22" t="s">
        <v>130</v>
      </c>
      <c r="L86" s="16"/>
    </row>
    <row r="87" spans="2:12" ht="23.25" hidden="1" customHeight="1" x14ac:dyDescent="0.2">
      <c r="B87" s="16"/>
      <c r="E87" s="210" t="s">
        <v>131</v>
      </c>
      <c r="F87" s="184"/>
      <c r="G87" s="184"/>
      <c r="H87" s="184"/>
      <c r="L87" s="16"/>
    </row>
    <row r="88" spans="2:12" ht="12" hidden="1" customHeight="1" x14ac:dyDescent="0.2">
      <c r="B88" s="16"/>
      <c r="C88" s="22" t="s">
        <v>132</v>
      </c>
      <c r="L88" s="16"/>
    </row>
    <row r="89" spans="2:12" s="1" customFormat="1" ht="16.5" hidden="1" customHeight="1" x14ac:dyDescent="0.2">
      <c r="B89" s="25"/>
      <c r="E89" s="195" t="s">
        <v>726</v>
      </c>
      <c r="F89" s="209"/>
      <c r="G89" s="209"/>
      <c r="H89" s="209"/>
      <c r="L89" s="25"/>
    </row>
    <row r="90" spans="2:12" s="1" customFormat="1" ht="12" hidden="1" customHeight="1" x14ac:dyDescent="0.2">
      <c r="B90" s="25"/>
      <c r="C90" s="22" t="s">
        <v>727</v>
      </c>
      <c r="L90" s="25"/>
    </row>
    <row r="91" spans="2:12" s="1" customFormat="1" ht="16.5" hidden="1" customHeight="1" x14ac:dyDescent="0.2">
      <c r="B91" s="25"/>
      <c r="E91" s="196" t="str">
        <f>E13</f>
        <v>SO 01.1 d-UK - SO 01.1 d) -VYKUROVANIE</v>
      </c>
      <c r="F91" s="209"/>
      <c r="G91" s="209"/>
      <c r="H91" s="209"/>
      <c r="L91" s="25"/>
    </row>
    <row r="92" spans="2:12" s="1" customFormat="1" ht="6.95" hidden="1" customHeight="1" x14ac:dyDescent="0.2">
      <c r="B92" s="25"/>
      <c r="L92" s="25"/>
    </row>
    <row r="93" spans="2:12" s="1" customFormat="1" ht="12" hidden="1" customHeight="1" x14ac:dyDescent="0.2">
      <c r="B93" s="25"/>
      <c r="C93" s="22" t="s">
        <v>17</v>
      </c>
      <c r="F93" s="20" t="str">
        <f>F16</f>
        <v xml:space="preserve"> </v>
      </c>
      <c r="I93" s="22" t="s">
        <v>19</v>
      </c>
      <c r="J93" s="48">
        <f>IF(J16="","",J16)</f>
        <v>45267</v>
      </c>
      <c r="L93" s="25"/>
    </row>
    <row r="94" spans="2:12" s="1" customFormat="1" ht="6.95" hidden="1" customHeight="1" x14ac:dyDescent="0.2">
      <c r="B94" s="25"/>
      <c r="L94" s="25"/>
    </row>
    <row r="95" spans="2:12" s="1" customFormat="1" ht="15.2" hidden="1" customHeight="1" x14ac:dyDescent="0.2">
      <c r="B95" s="25"/>
      <c r="C95" s="22" t="s">
        <v>20</v>
      </c>
      <c r="F95" s="20" t="str">
        <f>E19</f>
        <v xml:space="preserve"> </v>
      </c>
      <c r="I95" s="22" t="s">
        <v>24</v>
      </c>
      <c r="J95" s="23" t="str">
        <f>E25</f>
        <v xml:space="preserve"> </v>
      </c>
      <c r="L95" s="25"/>
    </row>
    <row r="96" spans="2:12" s="1" customFormat="1" ht="15.2" hidden="1" customHeight="1" x14ac:dyDescent="0.2">
      <c r="B96" s="25"/>
      <c r="C96" s="22" t="s">
        <v>23</v>
      </c>
      <c r="F96" s="20" t="str">
        <f>IF(E22="","",E22)</f>
        <v xml:space="preserve"> </v>
      </c>
      <c r="I96" s="22" t="s">
        <v>26</v>
      </c>
      <c r="J96" s="23" t="str">
        <f>E28</f>
        <v xml:space="preserve"> </v>
      </c>
      <c r="L96" s="25"/>
    </row>
    <row r="97" spans="2:47" s="1" customFormat="1" ht="10.35" hidden="1" customHeight="1" x14ac:dyDescent="0.2">
      <c r="B97" s="25"/>
      <c r="L97" s="25"/>
    </row>
    <row r="98" spans="2:47" s="1" customFormat="1" ht="29.25" hidden="1" customHeight="1" x14ac:dyDescent="0.2">
      <c r="B98" s="25"/>
      <c r="C98" s="104" t="s">
        <v>135</v>
      </c>
      <c r="D98" s="96"/>
      <c r="E98" s="96"/>
      <c r="F98" s="96"/>
      <c r="G98" s="96"/>
      <c r="H98" s="96"/>
      <c r="I98" s="96"/>
      <c r="J98" s="105" t="s">
        <v>136</v>
      </c>
      <c r="K98" s="96"/>
      <c r="L98" s="25"/>
    </row>
    <row r="99" spans="2:47" s="1" customFormat="1" ht="10.35" hidden="1" customHeight="1" x14ac:dyDescent="0.2">
      <c r="B99" s="25"/>
      <c r="L99" s="25"/>
    </row>
    <row r="100" spans="2:47" s="1" customFormat="1" ht="22.7" hidden="1" customHeight="1" x14ac:dyDescent="0.2">
      <c r="B100" s="25"/>
      <c r="C100" s="106" t="s">
        <v>137</v>
      </c>
      <c r="J100" s="62">
        <f>J135</f>
        <v>0</v>
      </c>
      <c r="L100" s="25"/>
      <c r="AU100" s="13" t="s">
        <v>138</v>
      </c>
    </row>
    <row r="101" spans="2:47" s="8" customFormat="1" ht="24.95" hidden="1" customHeight="1" x14ac:dyDescent="0.2">
      <c r="B101" s="107"/>
      <c r="D101" s="108" t="s">
        <v>144</v>
      </c>
      <c r="E101" s="109"/>
      <c r="F101" s="109"/>
      <c r="G101" s="109"/>
      <c r="H101" s="109"/>
      <c r="I101" s="109"/>
      <c r="J101" s="110">
        <f>J136</f>
        <v>0</v>
      </c>
      <c r="L101" s="107"/>
    </row>
    <row r="102" spans="2:47" s="9" customFormat="1" ht="20.100000000000001" hidden="1" customHeight="1" x14ac:dyDescent="0.2">
      <c r="B102" s="111"/>
      <c r="D102" s="112" t="s">
        <v>146</v>
      </c>
      <c r="E102" s="113"/>
      <c r="F102" s="113"/>
      <c r="G102" s="113"/>
      <c r="H102" s="113"/>
      <c r="I102" s="113"/>
      <c r="J102" s="114">
        <f>J137</f>
        <v>0</v>
      </c>
      <c r="L102" s="111"/>
    </row>
    <row r="103" spans="2:47" s="9" customFormat="1" ht="20.100000000000001" hidden="1" customHeight="1" x14ac:dyDescent="0.2">
      <c r="B103" s="111"/>
      <c r="D103" s="112" t="s">
        <v>1266</v>
      </c>
      <c r="E103" s="113"/>
      <c r="F103" s="113"/>
      <c r="G103" s="113"/>
      <c r="H103" s="113"/>
      <c r="I103" s="113"/>
      <c r="J103" s="114">
        <f>J152</f>
        <v>0</v>
      </c>
      <c r="L103" s="111"/>
    </row>
    <row r="104" spans="2:47" s="9" customFormat="1" ht="20.100000000000001" hidden="1" customHeight="1" x14ac:dyDescent="0.2">
      <c r="B104" s="111"/>
      <c r="D104" s="112" t="s">
        <v>1143</v>
      </c>
      <c r="E104" s="113"/>
      <c r="F104" s="113"/>
      <c r="G104" s="113"/>
      <c r="H104" s="113"/>
      <c r="I104" s="113"/>
      <c r="J104" s="114">
        <f>J154</f>
        <v>0</v>
      </c>
      <c r="L104" s="111"/>
    </row>
    <row r="105" spans="2:47" s="9" customFormat="1" ht="20.100000000000001" hidden="1" customHeight="1" x14ac:dyDescent="0.2">
      <c r="B105" s="111"/>
      <c r="D105" s="112" t="s">
        <v>1267</v>
      </c>
      <c r="E105" s="113"/>
      <c r="F105" s="113"/>
      <c r="G105" s="113"/>
      <c r="H105" s="113"/>
      <c r="I105" s="113"/>
      <c r="J105" s="114">
        <f>J159</f>
        <v>0</v>
      </c>
      <c r="L105" s="111"/>
    </row>
    <row r="106" spans="2:47" s="9" customFormat="1" ht="20.100000000000001" hidden="1" customHeight="1" x14ac:dyDescent="0.2">
      <c r="B106" s="111"/>
      <c r="D106" s="112" t="s">
        <v>1268</v>
      </c>
      <c r="E106" s="113"/>
      <c r="F106" s="113"/>
      <c r="G106" s="113"/>
      <c r="H106" s="113"/>
      <c r="I106" s="113"/>
      <c r="J106" s="114">
        <f>J184</f>
        <v>0</v>
      </c>
      <c r="L106" s="111"/>
    </row>
    <row r="107" spans="2:47" s="9" customFormat="1" ht="20.100000000000001" hidden="1" customHeight="1" x14ac:dyDescent="0.2">
      <c r="B107" s="111"/>
      <c r="D107" s="112" t="s">
        <v>1269</v>
      </c>
      <c r="E107" s="113"/>
      <c r="F107" s="113"/>
      <c r="G107" s="113"/>
      <c r="H107" s="113"/>
      <c r="I107" s="113"/>
      <c r="J107" s="114">
        <f>J219</f>
        <v>0</v>
      </c>
      <c r="L107" s="111"/>
    </row>
    <row r="108" spans="2:47" s="9" customFormat="1" ht="20.100000000000001" hidden="1" customHeight="1" x14ac:dyDescent="0.2">
      <c r="B108" s="111"/>
      <c r="D108" s="112" t="s">
        <v>147</v>
      </c>
      <c r="E108" s="113"/>
      <c r="F108" s="113"/>
      <c r="G108" s="113"/>
      <c r="H108" s="113"/>
      <c r="I108" s="113"/>
      <c r="J108" s="114">
        <f>J264</f>
        <v>0</v>
      </c>
      <c r="L108" s="111"/>
    </row>
    <row r="109" spans="2:47" s="9" customFormat="1" ht="20.100000000000001" hidden="1" customHeight="1" x14ac:dyDescent="0.2">
      <c r="B109" s="111"/>
      <c r="D109" s="112" t="s">
        <v>1270</v>
      </c>
      <c r="E109" s="113"/>
      <c r="F109" s="113"/>
      <c r="G109" s="113"/>
      <c r="H109" s="113"/>
      <c r="I109" s="113"/>
      <c r="J109" s="114">
        <f>J269</f>
        <v>0</v>
      </c>
      <c r="L109" s="111"/>
    </row>
    <row r="110" spans="2:47" s="8" customFormat="1" ht="24.95" hidden="1" customHeight="1" x14ac:dyDescent="0.2">
      <c r="B110" s="107"/>
      <c r="D110" s="108" t="s">
        <v>895</v>
      </c>
      <c r="E110" s="109"/>
      <c r="F110" s="109"/>
      <c r="G110" s="109"/>
      <c r="H110" s="109"/>
      <c r="I110" s="109"/>
      <c r="J110" s="110">
        <f>J276</f>
        <v>0</v>
      </c>
      <c r="L110" s="107"/>
    </row>
    <row r="111" spans="2:47" s="9" customFormat="1" ht="20.100000000000001" hidden="1" customHeight="1" x14ac:dyDescent="0.2">
      <c r="B111" s="111"/>
      <c r="D111" s="112" t="s">
        <v>1271</v>
      </c>
      <c r="E111" s="113"/>
      <c r="F111" s="113"/>
      <c r="G111" s="113"/>
      <c r="H111" s="113"/>
      <c r="I111" s="113"/>
      <c r="J111" s="114">
        <f>J277</f>
        <v>0</v>
      </c>
      <c r="L111" s="111"/>
    </row>
    <row r="112" spans="2:47" s="1" customFormat="1" ht="21.75" hidden="1" customHeight="1" x14ac:dyDescent="0.2">
      <c r="B112" s="25"/>
      <c r="L112" s="25"/>
    </row>
    <row r="113" spans="2:12" s="1" customFormat="1" ht="6.95" hidden="1" customHeight="1" x14ac:dyDescent="0.2"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25"/>
    </row>
    <row r="114" spans="2:12" hidden="1" x14ac:dyDescent="0.2"/>
    <row r="115" spans="2:12" hidden="1" x14ac:dyDescent="0.2"/>
    <row r="116" spans="2:12" hidden="1" x14ac:dyDescent="0.2"/>
    <row r="117" spans="2:12" s="1" customFormat="1" ht="6.95" customHeight="1" x14ac:dyDescent="0.2">
      <c r="B117" s="42"/>
      <c r="C117" s="43"/>
      <c r="D117" s="43"/>
      <c r="E117" s="43"/>
      <c r="F117" s="43"/>
      <c r="G117" s="43"/>
      <c r="H117" s="43"/>
      <c r="I117" s="43"/>
      <c r="J117" s="43"/>
      <c r="K117" s="43"/>
      <c r="L117" s="25"/>
    </row>
    <row r="118" spans="2:12" s="1" customFormat="1" ht="24.95" customHeight="1" x14ac:dyDescent="0.2">
      <c r="B118" s="25"/>
      <c r="C118" s="17" t="s">
        <v>148</v>
      </c>
      <c r="L118" s="25"/>
    </row>
    <row r="119" spans="2:12" s="1" customFormat="1" ht="6.95" customHeight="1" x14ac:dyDescent="0.2">
      <c r="B119" s="25"/>
      <c r="L119" s="25"/>
    </row>
    <row r="120" spans="2:12" s="1" customFormat="1" ht="12" customHeight="1" x14ac:dyDescent="0.2">
      <c r="B120" s="25"/>
      <c r="C120" s="22" t="s">
        <v>13</v>
      </c>
      <c r="L120" s="25"/>
    </row>
    <row r="121" spans="2:12" s="1" customFormat="1" ht="16.5" customHeight="1" x14ac:dyDescent="0.2">
      <c r="B121" s="25"/>
      <c r="E121" s="210" t="str">
        <f>E7</f>
        <v>Bratislava III. OR PZ rekonštrukcia objektu_AKTUALNY</v>
      </c>
      <c r="F121" s="211"/>
      <c r="G121" s="211"/>
      <c r="H121" s="211"/>
      <c r="L121" s="25"/>
    </row>
    <row r="122" spans="2:12" ht="12" customHeight="1" x14ac:dyDescent="0.2">
      <c r="B122" s="16"/>
      <c r="C122" s="22" t="s">
        <v>130</v>
      </c>
      <c r="L122" s="16"/>
    </row>
    <row r="123" spans="2:12" ht="23.25" customHeight="1" x14ac:dyDescent="0.2">
      <c r="B123" s="16"/>
      <c r="E123" s="210" t="s">
        <v>131</v>
      </c>
      <c r="F123" s="184"/>
      <c r="G123" s="184"/>
      <c r="H123" s="184"/>
      <c r="L123" s="16"/>
    </row>
    <row r="124" spans="2:12" ht="12" customHeight="1" x14ac:dyDescent="0.2">
      <c r="B124" s="16"/>
      <c r="C124" s="22" t="s">
        <v>132</v>
      </c>
      <c r="L124" s="16"/>
    </row>
    <row r="125" spans="2:12" s="1" customFormat="1" ht="16.5" customHeight="1" x14ac:dyDescent="0.2">
      <c r="B125" s="25"/>
      <c r="E125" s="195" t="s">
        <v>726</v>
      </c>
      <c r="F125" s="209"/>
      <c r="G125" s="209"/>
      <c r="H125" s="209"/>
      <c r="L125" s="25"/>
    </row>
    <row r="126" spans="2:12" s="1" customFormat="1" ht="12" customHeight="1" x14ac:dyDescent="0.2">
      <c r="B126" s="25"/>
      <c r="C126" s="22" t="s">
        <v>727</v>
      </c>
      <c r="L126" s="25"/>
    </row>
    <row r="127" spans="2:12" s="1" customFormat="1" ht="16.5" customHeight="1" x14ac:dyDescent="0.2">
      <c r="B127" s="25"/>
      <c r="E127" s="196" t="str">
        <f>E13</f>
        <v>SO 01.1 d-UK - SO 01.1 d) -VYKUROVANIE</v>
      </c>
      <c r="F127" s="209"/>
      <c r="G127" s="209"/>
      <c r="H127" s="209"/>
      <c r="L127" s="25"/>
    </row>
    <row r="128" spans="2:12" s="1" customFormat="1" ht="6.95" customHeight="1" x14ac:dyDescent="0.2">
      <c r="B128" s="25"/>
      <c r="L128" s="25"/>
    </row>
    <row r="129" spans="2:65" s="1" customFormat="1" ht="12" customHeight="1" x14ac:dyDescent="0.2">
      <c r="B129" s="25"/>
      <c r="C129" s="22" t="s">
        <v>17</v>
      </c>
      <c r="F129" s="20" t="str">
        <f>F16</f>
        <v xml:space="preserve"> </v>
      </c>
      <c r="I129" s="22" t="s">
        <v>19</v>
      </c>
      <c r="J129" s="48">
        <f>IF(J16="","",J16)</f>
        <v>45267</v>
      </c>
      <c r="L129" s="25"/>
    </row>
    <row r="130" spans="2:65" s="1" customFormat="1" ht="6.95" customHeight="1" x14ac:dyDescent="0.2">
      <c r="B130" s="25"/>
      <c r="L130" s="25"/>
    </row>
    <row r="131" spans="2:65" s="1" customFormat="1" ht="15.2" customHeight="1" x14ac:dyDescent="0.2">
      <c r="B131" s="25"/>
      <c r="C131" s="22" t="s">
        <v>20</v>
      </c>
      <c r="F131" s="20" t="str">
        <f>E19</f>
        <v xml:space="preserve"> </v>
      </c>
      <c r="I131" s="22" t="s">
        <v>24</v>
      </c>
      <c r="J131" s="23" t="str">
        <f>E25</f>
        <v xml:space="preserve"> </v>
      </c>
      <c r="L131" s="25"/>
    </row>
    <row r="132" spans="2:65" s="1" customFormat="1" ht="15.2" customHeight="1" x14ac:dyDescent="0.2">
      <c r="B132" s="25"/>
      <c r="C132" s="22" t="s">
        <v>23</v>
      </c>
      <c r="F132" s="20" t="str">
        <f>IF(E22="","",E22)</f>
        <v xml:space="preserve"> </v>
      </c>
      <c r="I132" s="22" t="s">
        <v>26</v>
      </c>
      <c r="J132" s="23" t="str">
        <f>E28</f>
        <v xml:space="preserve"> </v>
      </c>
      <c r="L132" s="25"/>
    </row>
    <row r="133" spans="2:65" s="1" customFormat="1" ht="10.35" customHeight="1" x14ac:dyDescent="0.2">
      <c r="B133" s="25"/>
      <c r="L133" s="25"/>
    </row>
    <row r="134" spans="2:65" s="10" customFormat="1" ht="29.25" customHeight="1" x14ac:dyDescent="0.2">
      <c r="B134" s="115"/>
      <c r="C134" s="116" t="s">
        <v>149</v>
      </c>
      <c r="D134" s="117" t="s">
        <v>53</v>
      </c>
      <c r="E134" s="117" t="s">
        <v>49</v>
      </c>
      <c r="F134" s="117" t="s">
        <v>50</v>
      </c>
      <c r="G134" s="117" t="s">
        <v>150</v>
      </c>
      <c r="H134" s="117" t="s">
        <v>151</v>
      </c>
      <c r="I134" s="117" t="s">
        <v>152</v>
      </c>
      <c r="J134" s="118" t="s">
        <v>136</v>
      </c>
      <c r="K134" s="119" t="s">
        <v>153</v>
      </c>
      <c r="L134" s="115"/>
      <c r="M134" s="55" t="s">
        <v>1</v>
      </c>
      <c r="N134" s="56" t="s">
        <v>32</v>
      </c>
      <c r="O134" s="56" t="s">
        <v>154</v>
      </c>
      <c r="P134" s="56" t="s">
        <v>155</v>
      </c>
      <c r="Q134" s="56" t="s">
        <v>156</v>
      </c>
      <c r="R134" s="56" t="s">
        <v>157</v>
      </c>
      <c r="S134" s="56" t="s">
        <v>158</v>
      </c>
      <c r="T134" s="57" t="s">
        <v>159</v>
      </c>
    </row>
    <row r="135" spans="2:65" s="1" customFormat="1" ht="22.7" customHeight="1" x14ac:dyDescent="0.25">
      <c r="B135" s="25"/>
      <c r="C135" s="60" t="s">
        <v>137</v>
      </c>
      <c r="J135" s="120"/>
      <c r="L135" s="25"/>
      <c r="M135" s="58"/>
      <c r="N135" s="49"/>
      <c r="O135" s="49"/>
      <c r="P135" s="121">
        <f>P136+P276</f>
        <v>0</v>
      </c>
      <c r="Q135" s="49"/>
      <c r="R135" s="121">
        <f>R136+R276</f>
        <v>0</v>
      </c>
      <c r="S135" s="49"/>
      <c r="T135" s="122">
        <f>T136+T276</f>
        <v>0</v>
      </c>
      <c r="AT135" s="13" t="s">
        <v>67</v>
      </c>
      <c r="AU135" s="13" t="s">
        <v>138</v>
      </c>
      <c r="BK135" s="123">
        <f>BK136+BK276</f>
        <v>0</v>
      </c>
    </row>
    <row r="136" spans="2:65" s="11" customFormat="1" ht="26.1" customHeight="1" x14ac:dyDescent="0.2">
      <c r="B136" s="124"/>
      <c r="D136" s="125" t="s">
        <v>67</v>
      </c>
      <c r="E136" s="126" t="s">
        <v>303</v>
      </c>
      <c r="F136" s="126" t="s">
        <v>304</v>
      </c>
      <c r="J136" s="127"/>
      <c r="L136" s="124"/>
      <c r="M136" s="128"/>
      <c r="P136" s="129">
        <f>P137+P152+P154+P159+P184+P219+P264+P269</f>
        <v>0</v>
      </c>
      <c r="R136" s="129">
        <f>R137+R152+R154+R159+R184+R219+R264+R269</f>
        <v>0</v>
      </c>
      <c r="T136" s="130">
        <f>T137+T152+T154+T159+T184+T219+T264+T269</f>
        <v>0</v>
      </c>
      <c r="AR136" s="125" t="s">
        <v>81</v>
      </c>
      <c r="AT136" s="131" t="s">
        <v>67</v>
      </c>
      <c r="AU136" s="131" t="s">
        <v>68</v>
      </c>
      <c r="AY136" s="125" t="s">
        <v>162</v>
      </c>
      <c r="BK136" s="132">
        <f>BK137+BK152+BK154+BK159+BK184+BK219+BK264+BK269</f>
        <v>0</v>
      </c>
    </row>
    <row r="137" spans="2:65" s="11" customFormat="1" ht="22.7" customHeight="1" x14ac:dyDescent="0.2">
      <c r="B137" s="124"/>
      <c r="D137" s="125" t="s">
        <v>67</v>
      </c>
      <c r="E137" s="133" t="s">
        <v>333</v>
      </c>
      <c r="F137" s="133" t="s">
        <v>334</v>
      </c>
      <c r="J137" s="134"/>
      <c r="L137" s="124"/>
      <c r="M137" s="128"/>
      <c r="P137" s="129">
        <f>SUM(P138:P151)</f>
        <v>0</v>
      </c>
      <c r="R137" s="129">
        <f>SUM(R138:R151)</f>
        <v>0</v>
      </c>
      <c r="T137" s="130">
        <f>SUM(T138:T151)</f>
        <v>0</v>
      </c>
      <c r="AR137" s="125" t="s">
        <v>81</v>
      </c>
      <c r="AT137" s="131" t="s">
        <v>67</v>
      </c>
      <c r="AU137" s="131" t="s">
        <v>75</v>
      </c>
      <c r="AY137" s="125" t="s">
        <v>162</v>
      </c>
      <c r="BK137" s="132">
        <f>SUM(BK138:BK151)</f>
        <v>0</v>
      </c>
    </row>
    <row r="138" spans="2:65" s="1" customFormat="1" ht="24.2" customHeight="1" x14ac:dyDescent="0.2">
      <c r="B138" s="135"/>
      <c r="C138" s="136" t="s">
        <v>75</v>
      </c>
      <c r="D138" s="136" t="s">
        <v>164</v>
      </c>
      <c r="E138" s="137" t="s">
        <v>1272</v>
      </c>
      <c r="F138" s="138" t="s">
        <v>1273</v>
      </c>
      <c r="G138" s="139" t="s">
        <v>167</v>
      </c>
      <c r="H138" s="140">
        <v>195</v>
      </c>
      <c r="I138" s="141"/>
      <c r="J138" s="141"/>
      <c r="K138" s="142"/>
      <c r="L138" s="25"/>
      <c r="M138" s="143" t="s">
        <v>1</v>
      </c>
      <c r="N138" s="144" t="s">
        <v>34</v>
      </c>
      <c r="O138" s="145">
        <v>0</v>
      </c>
      <c r="P138" s="145">
        <f t="shared" ref="P138:P151" si="0">O138*H138</f>
        <v>0</v>
      </c>
      <c r="Q138" s="145">
        <v>0</v>
      </c>
      <c r="R138" s="145">
        <f t="shared" ref="R138:R151" si="1">Q138*H138</f>
        <v>0</v>
      </c>
      <c r="S138" s="145">
        <v>0</v>
      </c>
      <c r="T138" s="146">
        <f t="shared" ref="T138:T151" si="2">S138*H138</f>
        <v>0</v>
      </c>
      <c r="AR138" s="147" t="s">
        <v>191</v>
      </c>
      <c r="AT138" s="147" t="s">
        <v>164</v>
      </c>
      <c r="AU138" s="147" t="s">
        <v>81</v>
      </c>
      <c r="AY138" s="13" t="s">
        <v>162</v>
      </c>
      <c r="BE138" s="148">
        <f t="shared" ref="BE138:BE151" si="3">IF(N138="základná",J138,0)</f>
        <v>0</v>
      </c>
      <c r="BF138" s="148">
        <f t="shared" ref="BF138:BF151" si="4">IF(N138="znížená",J138,0)</f>
        <v>0</v>
      </c>
      <c r="BG138" s="148">
        <f t="shared" ref="BG138:BG151" si="5">IF(N138="zákl. prenesená",J138,0)</f>
        <v>0</v>
      </c>
      <c r="BH138" s="148">
        <f t="shared" ref="BH138:BH151" si="6">IF(N138="zníž. prenesená",J138,0)</f>
        <v>0</v>
      </c>
      <c r="BI138" s="148">
        <f t="shared" ref="BI138:BI151" si="7">IF(N138="nulová",J138,0)</f>
        <v>0</v>
      </c>
      <c r="BJ138" s="13" t="s">
        <v>81</v>
      </c>
      <c r="BK138" s="148">
        <f t="shared" ref="BK138:BK151" si="8">ROUND(I138*H138,2)</f>
        <v>0</v>
      </c>
      <c r="BL138" s="13" t="s">
        <v>191</v>
      </c>
      <c r="BM138" s="147" t="s">
        <v>81</v>
      </c>
    </row>
    <row r="139" spans="2:65" s="1" customFormat="1" ht="24.2" customHeight="1" x14ac:dyDescent="0.2">
      <c r="B139" s="135"/>
      <c r="C139" s="136" t="s">
        <v>81</v>
      </c>
      <c r="D139" s="136" t="s">
        <v>164</v>
      </c>
      <c r="E139" s="137" t="s">
        <v>1274</v>
      </c>
      <c r="F139" s="138" t="s">
        <v>1275</v>
      </c>
      <c r="G139" s="139" t="s">
        <v>218</v>
      </c>
      <c r="H139" s="140">
        <v>108</v>
      </c>
      <c r="I139" s="141"/>
      <c r="J139" s="141"/>
      <c r="K139" s="142"/>
      <c r="L139" s="25"/>
      <c r="M139" s="143" t="s">
        <v>1</v>
      </c>
      <c r="N139" s="144" t="s">
        <v>34</v>
      </c>
      <c r="O139" s="145">
        <v>0</v>
      </c>
      <c r="P139" s="145">
        <f t="shared" si="0"/>
        <v>0</v>
      </c>
      <c r="Q139" s="145">
        <v>0</v>
      </c>
      <c r="R139" s="145">
        <f t="shared" si="1"/>
        <v>0</v>
      </c>
      <c r="S139" s="145">
        <v>0</v>
      </c>
      <c r="T139" s="146">
        <f t="shared" si="2"/>
        <v>0</v>
      </c>
      <c r="AR139" s="147" t="s">
        <v>191</v>
      </c>
      <c r="AT139" s="147" t="s">
        <v>164</v>
      </c>
      <c r="AU139" s="147" t="s">
        <v>81</v>
      </c>
      <c r="AY139" s="13" t="s">
        <v>162</v>
      </c>
      <c r="BE139" s="148">
        <f t="shared" si="3"/>
        <v>0</v>
      </c>
      <c r="BF139" s="148">
        <f t="shared" si="4"/>
        <v>0</v>
      </c>
      <c r="BG139" s="148">
        <f t="shared" si="5"/>
        <v>0</v>
      </c>
      <c r="BH139" s="148">
        <f t="shared" si="6"/>
        <v>0</v>
      </c>
      <c r="BI139" s="148">
        <f t="shared" si="7"/>
        <v>0</v>
      </c>
      <c r="BJ139" s="13" t="s">
        <v>81</v>
      </c>
      <c r="BK139" s="148">
        <f t="shared" si="8"/>
        <v>0</v>
      </c>
      <c r="BL139" s="13" t="s">
        <v>191</v>
      </c>
      <c r="BM139" s="147" t="s">
        <v>168</v>
      </c>
    </row>
    <row r="140" spans="2:65" s="1" customFormat="1" ht="24.2" customHeight="1" x14ac:dyDescent="0.2">
      <c r="B140" s="135"/>
      <c r="C140" s="149" t="s">
        <v>94</v>
      </c>
      <c r="D140" s="149" t="s">
        <v>268</v>
      </c>
      <c r="E140" s="150" t="s">
        <v>1276</v>
      </c>
      <c r="F140" s="151" t="s">
        <v>1277</v>
      </c>
      <c r="G140" s="152" t="s">
        <v>218</v>
      </c>
      <c r="H140" s="153">
        <v>73</v>
      </c>
      <c r="I140" s="154"/>
      <c r="J140" s="154"/>
      <c r="K140" s="155"/>
      <c r="L140" s="156"/>
      <c r="M140" s="157" t="s">
        <v>1</v>
      </c>
      <c r="N140" s="158" t="s">
        <v>34</v>
      </c>
      <c r="O140" s="145">
        <v>0</v>
      </c>
      <c r="P140" s="145">
        <f t="shared" si="0"/>
        <v>0</v>
      </c>
      <c r="Q140" s="145">
        <v>0</v>
      </c>
      <c r="R140" s="145">
        <f t="shared" si="1"/>
        <v>0</v>
      </c>
      <c r="S140" s="145">
        <v>0</v>
      </c>
      <c r="T140" s="146">
        <f t="shared" si="2"/>
        <v>0</v>
      </c>
      <c r="AR140" s="147" t="s">
        <v>219</v>
      </c>
      <c r="AT140" s="147" t="s">
        <v>268</v>
      </c>
      <c r="AU140" s="147" t="s">
        <v>81</v>
      </c>
      <c r="AY140" s="13" t="s">
        <v>162</v>
      </c>
      <c r="BE140" s="148">
        <f t="shared" si="3"/>
        <v>0</v>
      </c>
      <c r="BF140" s="148">
        <f t="shared" si="4"/>
        <v>0</v>
      </c>
      <c r="BG140" s="148">
        <f t="shared" si="5"/>
        <v>0</v>
      </c>
      <c r="BH140" s="148">
        <f t="shared" si="6"/>
        <v>0</v>
      </c>
      <c r="BI140" s="148">
        <f t="shared" si="7"/>
        <v>0</v>
      </c>
      <c r="BJ140" s="13" t="s">
        <v>81</v>
      </c>
      <c r="BK140" s="148">
        <f t="shared" si="8"/>
        <v>0</v>
      </c>
      <c r="BL140" s="13" t="s">
        <v>191</v>
      </c>
      <c r="BM140" s="147" t="s">
        <v>169</v>
      </c>
    </row>
    <row r="141" spans="2:65" s="1" customFormat="1" ht="33" customHeight="1" x14ac:dyDescent="0.2">
      <c r="B141" s="135"/>
      <c r="C141" s="149" t="s">
        <v>168</v>
      </c>
      <c r="D141" s="149" t="s">
        <v>268</v>
      </c>
      <c r="E141" s="150" t="s">
        <v>1278</v>
      </c>
      <c r="F141" s="151" t="s">
        <v>1279</v>
      </c>
      <c r="G141" s="152" t="s">
        <v>218</v>
      </c>
      <c r="H141" s="153">
        <v>11</v>
      </c>
      <c r="I141" s="154"/>
      <c r="J141" s="154"/>
      <c r="K141" s="155"/>
      <c r="L141" s="156"/>
      <c r="M141" s="157" t="s">
        <v>1</v>
      </c>
      <c r="N141" s="158" t="s">
        <v>34</v>
      </c>
      <c r="O141" s="145">
        <v>0</v>
      </c>
      <c r="P141" s="145">
        <f t="shared" si="0"/>
        <v>0</v>
      </c>
      <c r="Q141" s="145">
        <v>0</v>
      </c>
      <c r="R141" s="145">
        <f t="shared" si="1"/>
        <v>0</v>
      </c>
      <c r="S141" s="145">
        <v>0</v>
      </c>
      <c r="T141" s="146">
        <f t="shared" si="2"/>
        <v>0</v>
      </c>
      <c r="AR141" s="147" t="s">
        <v>219</v>
      </c>
      <c r="AT141" s="147" t="s">
        <v>268</v>
      </c>
      <c r="AU141" s="147" t="s">
        <v>81</v>
      </c>
      <c r="AY141" s="13" t="s">
        <v>162</v>
      </c>
      <c r="BE141" s="148">
        <f t="shared" si="3"/>
        <v>0</v>
      </c>
      <c r="BF141" s="148">
        <f t="shared" si="4"/>
        <v>0</v>
      </c>
      <c r="BG141" s="148">
        <f t="shared" si="5"/>
        <v>0</v>
      </c>
      <c r="BH141" s="148">
        <f t="shared" si="6"/>
        <v>0</v>
      </c>
      <c r="BI141" s="148">
        <f t="shared" si="7"/>
        <v>0</v>
      </c>
      <c r="BJ141" s="13" t="s">
        <v>81</v>
      </c>
      <c r="BK141" s="148">
        <f t="shared" si="8"/>
        <v>0</v>
      </c>
      <c r="BL141" s="13" t="s">
        <v>191</v>
      </c>
      <c r="BM141" s="147" t="s">
        <v>177</v>
      </c>
    </row>
    <row r="142" spans="2:65" s="1" customFormat="1" ht="33" customHeight="1" x14ac:dyDescent="0.2">
      <c r="B142" s="135"/>
      <c r="C142" s="149" t="s">
        <v>178</v>
      </c>
      <c r="D142" s="149" t="s">
        <v>268</v>
      </c>
      <c r="E142" s="150" t="s">
        <v>1280</v>
      </c>
      <c r="F142" s="151" t="s">
        <v>1281</v>
      </c>
      <c r="G142" s="152" t="s">
        <v>218</v>
      </c>
      <c r="H142" s="153">
        <v>24</v>
      </c>
      <c r="I142" s="154"/>
      <c r="J142" s="154"/>
      <c r="K142" s="155"/>
      <c r="L142" s="156"/>
      <c r="M142" s="157" t="s">
        <v>1</v>
      </c>
      <c r="N142" s="158" t="s">
        <v>34</v>
      </c>
      <c r="O142" s="145">
        <v>0</v>
      </c>
      <c r="P142" s="145">
        <f t="shared" si="0"/>
        <v>0</v>
      </c>
      <c r="Q142" s="145">
        <v>0</v>
      </c>
      <c r="R142" s="145">
        <f t="shared" si="1"/>
        <v>0</v>
      </c>
      <c r="S142" s="145">
        <v>0</v>
      </c>
      <c r="T142" s="146">
        <f t="shared" si="2"/>
        <v>0</v>
      </c>
      <c r="AR142" s="147" t="s">
        <v>219</v>
      </c>
      <c r="AT142" s="147" t="s">
        <v>268</v>
      </c>
      <c r="AU142" s="147" t="s">
        <v>81</v>
      </c>
      <c r="AY142" s="13" t="s">
        <v>162</v>
      </c>
      <c r="BE142" s="148">
        <f t="shared" si="3"/>
        <v>0</v>
      </c>
      <c r="BF142" s="148">
        <f t="shared" si="4"/>
        <v>0</v>
      </c>
      <c r="BG142" s="148">
        <f t="shared" si="5"/>
        <v>0</v>
      </c>
      <c r="BH142" s="148">
        <f t="shared" si="6"/>
        <v>0</v>
      </c>
      <c r="BI142" s="148">
        <f t="shared" si="7"/>
        <v>0</v>
      </c>
      <c r="BJ142" s="13" t="s">
        <v>81</v>
      </c>
      <c r="BK142" s="148">
        <f t="shared" si="8"/>
        <v>0</v>
      </c>
      <c r="BL142" s="13" t="s">
        <v>191</v>
      </c>
      <c r="BM142" s="147" t="s">
        <v>181</v>
      </c>
    </row>
    <row r="143" spans="2:65" s="1" customFormat="1" ht="24.2" customHeight="1" x14ac:dyDescent="0.2">
      <c r="B143" s="135"/>
      <c r="C143" s="136" t="s">
        <v>169</v>
      </c>
      <c r="D143" s="136" t="s">
        <v>164</v>
      </c>
      <c r="E143" s="137" t="s">
        <v>1162</v>
      </c>
      <c r="F143" s="138" t="s">
        <v>1163</v>
      </c>
      <c r="G143" s="139" t="s">
        <v>218</v>
      </c>
      <c r="H143" s="140">
        <v>609</v>
      </c>
      <c r="I143" s="141"/>
      <c r="J143" s="141"/>
      <c r="K143" s="142"/>
      <c r="L143" s="25"/>
      <c r="M143" s="143" t="s">
        <v>1</v>
      </c>
      <c r="N143" s="144" t="s">
        <v>34</v>
      </c>
      <c r="O143" s="145">
        <v>0</v>
      </c>
      <c r="P143" s="145">
        <f t="shared" si="0"/>
        <v>0</v>
      </c>
      <c r="Q143" s="145">
        <v>0</v>
      </c>
      <c r="R143" s="145">
        <f t="shared" si="1"/>
        <v>0</v>
      </c>
      <c r="S143" s="145">
        <v>0</v>
      </c>
      <c r="T143" s="146">
        <f t="shared" si="2"/>
        <v>0</v>
      </c>
      <c r="AR143" s="147" t="s">
        <v>191</v>
      </c>
      <c r="AT143" s="147" t="s">
        <v>164</v>
      </c>
      <c r="AU143" s="147" t="s">
        <v>81</v>
      </c>
      <c r="AY143" s="13" t="s">
        <v>162</v>
      </c>
      <c r="BE143" s="148">
        <f t="shared" si="3"/>
        <v>0</v>
      </c>
      <c r="BF143" s="148">
        <f t="shared" si="4"/>
        <v>0</v>
      </c>
      <c r="BG143" s="148">
        <f t="shared" si="5"/>
        <v>0</v>
      </c>
      <c r="BH143" s="148">
        <f t="shared" si="6"/>
        <v>0</v>
      </c>
      <c r="BI143" s="148">
        <f t="shared" si="7"/>
        <v>0</v>
      </c>
      <c r="BJ143" s="13" t="s">
        <v>81</v>
      </c>
      <c r="BK143" s="148">
        <f t="shared" si="8"/>
        <v>0</v>
      </c>
      <c r="BL143" s="13" t="s">
        <v>191</v>
      </c>
      <c r="BM143" s="147" t="s">
        <v>184</v>
      </c>
    </row>
    <row r="144" spans="2:65" s="1" customFormat="1" ht="33" customHeight="1" x14ac:dyDescent="0.2">
      <c r="B144" s="135"/>
      <c r="C144" s="149" t="s">
        <v>185</v>
      </c>
      <c r="D144" s="149" t="s">
        <v>268</v>
      </c>
      <c r="E144" s="150" t="s">
        <v>1282</v>
      </c>
      <c r="F144" s="151" t="s">
        <v>1283</v>
      </c>
      <c r="G144" s="152" t="s">
        <v>218</v>
      </c>
      <c r="H144" s="153">
        <v>167</v>
      </c>
      <c r="I144" s="154"/>
      <c r="J144" s="154"/>
      <c r="K144" s="155"/>
      <c r="L144" s="156"/>
      <c r="M144" s="157" t="s">
        <v>1</v>
      </c>
      <c r="N144" s="158" t="s">
        <v>34</v>
      </c>
      <c r="O144" s="145">
        <v>0</v>
      </c>
      <c r="P144" s="145">
        <f t="shared" si="0"/>
        <v>0</v>
      </c>
      <c r="Q144" s="145">
        <v>0</v>
      </c>
      <c r="R144" s="145">
        <f t="shared" si="1"/>
        <v>0</v>
      </c>
      <c r="S144" s="145">
        <v>0</v>
      </c>
      <c r="T144" s="146">
        <f t="shared" si="2"/>
        <v>0</v>
      </c>
      <c r="AR144" s="147" t="s">
        <v>219</v>
      </c>
      <c r="AT144" s="147" t="s">
        <v>268</v>
      </c>
      <c r="AU144" s="147" t="s">
        <v>81</v>
      </c>
      <c r="AY144" s="13" t="s">
        <v>162</v>
      </c>
      <c r="BE144" s="148">
        <f t="shared" si="3"/>
        <v>0</v>
      </c>
      <c r="BF144" s="148">
        <f t="shared" si="4"/>
        <v>0</v>
      </c>
      <c r="BG144" s="148">
        <f t="shared" si="5"/>
        <v>0</v>
      </c>
      <c r="BH144" s="148">
        <f t="shared" si="6"/>
        <v>0</v>
      </c>
      <c r="BI144" s="148">
        <f t="shared" si="7"/>
        <v>0</v>
      </c>
      <c r="BJ144" s="13" t="s">
        <v>81</v>
      </c>
      <c r="BK144" s="148">
        <f t="shared" si="8"/>
        <v>0</v>
      </c>
      <c r="BL144" s="13" t="s">
        <v>191</v>
      </c>
      <c r="BM144" s="147" t="s">
        <v>188</v>
      </c>
    </row>
    <row r="145" spans="2:65" s="1" customFormat="1" ht="33" customHeight="1" x14ac:dyDescent="0.2">
      <c r="B145" s="135"/>
      <c r="C145" s="149" t="s">
        <v>177</v>
      </c>
      <c r="D145" s="149" t="s">
        <v>268</v>
      </c>
      <c r="E145" s="150" t="s">
        <v>1284</v>
      </c>
      <c r="F145" s="151" t="s">
        <v>1285</v>
      </c>
      <c r="G145" s="152" t="s">
        <v>218</v>
      </c>
      <c r="H145" s="153">
        <v>338</v>
      </c>
      <c r="I145" s="154"/>
      <c r="J145" s="154"/>
      <c r="K145" s="155"/>
      <c r="L145" s="156"/>
      <c r="M145" s="157" t="s">
        <v>1</v>
      </c>
      <c r="N145" s="158" t="s">
        <v>34</v>
      </c>
      <c r="O145" s="145">
        <v>0</v>
      </c>
      <c r="P145" s="145">
        <f t="shared" si="0"/>
        <v>0</v>
      </c>
      <c r="Q145" s="145">
        <v>0</v>
      </c>
      <c r="R145" s="145">
        <f t="shared" si="1"/>
        <v>0</v>
      </c>
      <c r="S145" s="145">
        <v>0</v>
      </c>
      <c r="T145" s="146">
        <f t="shared" si="2"/>
        <v>0</v>
      </c>
      <c r="AR145" s="147" t="s">
        <v>219</v>
      </c>
      <c r="AT145" s="147" t="s">
        <v>268</v>
      </c>
      <c r="AU145" s="147" t="s">
        <v>81</v>
      </c>
      <c r="AY145" s="13" t="s">
        <v>162</v>
      </c>
      <c r="BE145" s="148">
        <f t="shared" si="3"/>
        <v>0</v>
      </c>
      <c r="BF145" s="148">
        <f t="shared" si="4"/>
        <v>0</v>
      </c>
      <c r="BG145" s="148">
        <f t="shared" si="5"/>
        <v>0</v>
      </c>
      <c r="BH145" s="148">
        <f t="shared" si="6"/>
        <v>0</v>
      </c>
      <c r="BI145" s="148">
        <f t="shared" si="7"/>
        <v>0</v>
      </c>
      <c r="BJ145" s="13" t="s">
        <v>81</v>
      </c>
      <c r="BK145" s="148">
        <f t="shared" si="8"/>
        <v>0</v>
      </c>
      <c r="BL145" s="13" t="s">
        <v>191</v>
      </c>
      <c r="BM145" s="147" t="s">
        <v>191</v>
      </c>
    </row>
    <row r="146" spans="2:65" s="1" customFormat="1" ht="33" customHeight="1" x14ac:dyDescent="0.2">
      <c r="B146" s="135"/>
      <c r="C146" s="149" t="s">
        <v>192</v>
      </c>
      <c r="D146" s="149" t="s">
        <v>268</v>
      </c>
      <c r="E146" s="150" t="s">
        <v>1286</v>
      </c>
      <c r="F146" s="151" t="s">
        <v>1287</v>
      </c>
      <c r="G146" s="152" t="s">
        <v>218</v>
      </c>
      <c r="H146" s="153">
        <v>104</v>
      </c>
      <c r="I146" s="154"/>
      <c r="J146" s="154"/>
      <c r="K146" s="155"/>
      <c r="L146" s="156"/>
      <c r="M146" s="157" t="s">
        <v>1</v>
      </c>
      <c r="N146" s="158" t="s">
        <v>34</v>
      </c>
      <c r="O146" s="145">
        <v>0</v>
      </c>
      <c r="P146" s="145">
        <f t="shared" si="0"/>
        <v>0</v>
      </c>
      <c r="Q146" s="145">
        <v>0</v>
      </c>
      <c r="R146" s="145">
        <f t="shared" si="1"/>
        <v>0</v>
      </c>
      <c r="S146" s="145">
        <v>0</v>
      </c>
      <c r="T146" s="146">
        <f t="shared" si="2"/>
        <v>0</v>
      </c>
      <c r="AR146" s="147" t="s">
        <v>219</v>
      </c>
      <c r="AT146" s="147" t="s">
        <v>268</v>
      </c>
      <c r="AU146" s="147" t="s">
        <v>81</v>
      </c>
      <c r="AY146" s="13" t="s">
        <v>162</v>
      </c>
      <c r="BE146" s="148">
        <f t="shared" si="3"/>
        <v>0</v>
      </c>
      <c r="BF146" s="148">
        <f t="shared" si="4"/>
        <v>0</v>
      </c>
      <c r="BG146" s="148">
        <f t="shared" si="5"/>
        <v>0</v>
      </c>
      <c r="BH146" s="148">
        <f t="shared" si="6"/>
        <v>0</v>
      </c>
      <c r="BI146" s="148">
        <f t="shared" si="7"/>
        <v>0</v>
      </c>
      <c r="BJ146" s="13" t="s">
        <v>81</v>
      </c>
      <c r="BK146" s="148">
        <f t="shared" si="8"/>
        <v>0</v>
      </c>
      <c r="BL146" s="13" t="s">
        <v>191</v>
      </c>
      <c r="BM146" s="147" t="s">
        <v>195</v>
      </c>
    </row>
    <row r="147" spans="2:65" s="1" customFormat="1" ht="21.75" customHeight="1" x14ac:dyDescent="0.2">
      <c r="B147" s="135"/>
      <c r="C147" s="136" t="s">
        <v>181</v>
      </c>
      <c r="D147" s="136" t="s">
        <v>164</v>
      </c>
      <c r="E147" s="137" t="s">
        <v>1288</v>
      </c>
      <c r="F147" s="138" t="s">
        <v>1289</v>
      </c>
      <c r="G147" s="139" t="s">
        <v>218</v>
      </c>
      <c r="H147" s="140">
        <v>387</v>
      </c>
      <c r="I147" s="141"/>
      <c r="J147" s="141"/>
      <c r="K147" s="142"/>
      <c r="L147" s="25"/>
      <c r="M147" s="143" t="s">
        <v>1</v>
      </c>
      <c r="N147" s="144" t="s">
        <v>34</v>
      </c>
      <c r="O147" s="145">
        <v>0</v>
      </c>
      <c r="P147" s="145">
        <f t="shared" si="0"/>
        <v>0</v>
      </c>
      <c r="Q147" s="145">
        <v>0</v>
      </c>
      <c r="R147" s="145">
        <f t="shared" si="1"/>
        <v>0</v>
      </c>
      <c r="S147" s="145">
        <v>0</v>
      </c>
      <c r="T147" s="146">
        <f t="shared" si="2"/>
        <v>0</v>
      </c>
      <c r="AR147" s="147" t="s">
        <v>191</v>
      </c>
      <c r="AT147" s="147" t="s">
        <v>164</v>
      </c>
      <c r="AU147" s="147" t="s">
        <v>81</v>
      </c>
      <c r="AY147" s="13" t="s">
        <v>162</v>
      </c>
      <c r="BE147" s="148">
        <f t="shared" si="3"/>
        <v>0</v>
      </c>
      <c r="BF147" s="148">
        <f t="shared" si="4"/>
        <v>0</v>
      </c>
      <c r="BG147" s="148">
        <f t="shared" si="5"/>
        <v>0</v>
      </c>
      <c r="BH147" s="148">
        <f t="shared" si="6"/>
        <v>0</v>
      </c>
      <c r="BI147" s="148">
        <f t="shared" si="7"/>
        <v>0</v>
      </c>
      <c r="BJ147" s="13" t="s">
        <v>81</v>
      </c>
      <c r="BK147" s="148">
        <f t="shared" si="8"/>
        <v>0</v>
      </c>
      <c r="BL147" s="13" t="s">
        <v>191</v>
      </c>
      <c r="BM147" s="147" t="s">
        <v>7</v>
      </c>
    </row>
    <row r="148" spans="2:65" s="1" customFormat="1" ht="33" customHeight="1" x14ac:dyDescent="0.2">
      <c r="B148" s="135"/>
      <c r="C148" s="149" t="s">
        <v>198</v>
      </c>
      <c r="D148" s="149" t="s">
        <v>268</v>
      </c>
      <c r="E148" s="150" t="s">
        <v>1290</v>
      </c>
      <c r="F148" s="151" t="s">
        <v>1291</v>
      </c>
      <c r="G148" s="152" t="s">
        <v>218</v>
      </c>
      <c r="H148" s="153">
        <v>117</v>
      </c>
      <c r="I148" s="154"/>
      <c r="J148" s="154"/>
      <c r="K148" s="155"/>
      <c r="L148" s="156"/>
      <c r="M148" s="157" t="s">
        <v>1</v>
      </c>
      <c r="N148" s="158" t="s">
        <v>34</v>
      </c>
      <c r="O148" s="145">
        <v>0</v>
      </c>
      <c r="P148" s="145">
        <f t="shared" si="0"/>
        <v>0</v>
      </c>
      <c r="Q148" s="145">
        <v>0</v>
      </c>
      <c r="R148" s="145">
        <f t="shared" si="1"/>
        <v>0</v>
      </c>
      <c r="S148" s="145">
        <v>0</v>
      </c>
      <c r="T148" s="146">
        <f t="shared" si="2"/>
        <v>0</v>
      </c>
      <c r="AR148" s="147" t="s">
        <v>219</v>
      </c>
      <c r="AT148" s="147" t="s">
        <v>268</v>
      </c>
      <c r="AU148" s="147" t="s">
        <v>81</v>
      </c>
      <c r="AY148" s="13" t="s">
        <v>162</v>
      </c>
      <c r="BE148" s="148">
        <f t="shared" si="3"/>
        <v>0</v>
      </c>
      <c r="BF148" s="148">
        <f t="shared" si="4"/>
        <v>0</v>
      </c>
      <c r="BG148" s="148">
        <f t="shared" si="5"/>
        <v>0</v>
      </c>
      <c r="BH148" s="148">
        <f t="shared" si="6"/>
        <v>0</v>
      </c>
      <c r="BI148" s="148">
        <f t="shared" si="7"/>
        <v>0</v>
      </c>
      <c r="BJ148" s="13" t="s">
        <v>81</v>
      </c>
      <c r="BK148" s="148">
        <f t="shared" si="8"/>
        <v>0</v>
      </c>
      <c r="BL148" s="13" t="s">
        <v>191</v>
      </c>
      <c r="BM148" s="147" t="s">
        <v>201</v>
      </c>
    </row>
    <row r="149" spans="2:65" s="1" customFormat="1" ht="33" customHeight="1" x14ac:dyDescent="0.2">
      <c r="B149" s="135"/>
      <c r="C149" s="149" t="s">
        <v>184</v>
      </c>
      <c r="D149" s="149" t="s">
        <v>268</v>
      </c>
      <c r="E149" s="150" t="s">
        <v>1292</v>
      </c>
      <c r="F149" s="151" t="s">
        <v>1293</v>
      </c>
      <c r="G149" s="152" t="s">
        <v>218</v>
      </c>
      <c r="H149" s="153">
        <v>270</v>
      </c>
      <c r="I149" s="154"/>
      <c r="J149" s="154"/>
      <c r="K149" s="155"/>
      <c r="L149" s="156"/>
      <c r="M149" s="157" t="s">
        <v>1</v>
      </c>
      <c r="N149" s="158" t="s">
        <v>34</v>
      </c>
      <c r="O149" s="145">
        <v>0</v>
      </c>
      <c r="P149" s="145">
        <f t="shared" si="0"/>
        <v>0</v>
      </c>
      <c r="Q149" s="145">
        <v>0</v>
      </c>
      <c r="R149" s="145">
        <f t="shared" si="1"/>
        <v>0</v>
      </c>
      <c r="S149" s="145">
        <v>0</v>
      </c>
      <c r="T149" s="146">
        <f t="shared" si="2"/>
        <v>0</v>
      </c>
      <c r="AR149" s="147" t="s">
        <v>219</v>
      </c>
      <c r="AT149" s="147" t="s">
        <v>268</v>
      </c>
      <c r="AU149" s="147" t="s">
        <v>81</v>
      </c>
      <c r="AY149" s="13" t="s">
        <v>162</v>
      </c>
      <c r="BE149" s="148">
        <f t="shared" si="3"/>
        <v>0</v>
      </c>
      <c r="BF149" s="148">
        <f t="shared" si="4"/>
        <v>0</v>
      </c>
      <c r="BG149" s="148">
        <f t="shared" si="5"/>
        <v>0</v>
      </c>
      <c r="BH149" s="148">
        <f t="shared" si="6"/>
        <v>0</v>
      </c>
      <c r="BI149" s="148">
        <f t="shared" si="7"/>
        <v>0</v>
      </c>
      <c r="BJ149" s="13" t="s">
        <v>81</v>
      </c>
      <c r="BK149" s="148">
        <f t="shared" si="8"/>
        <v>0</v>
      </c>
      <c r="BL149" s="13" t="s">
        <v>191</v>
      </c>
      <c r="BM149" s="147" t="s">
        <v>204</v>
      </c>
    </row>
    <row r="150" spans="2:65" s="1" customFormat="1" ht="24.2" customHeight="1" x14ac:dyDescent="0.2">
      <c r="B150" s="135"/>
      <c r="C150" s="136" t="s">
        <v>205</v>
      </c>
      <c r="D150" s="136" t="s">
        <v>164</v>
      </c>
      <c r="E150" s="137" t="s">
        <v>343</v>
      </c>
      <c r="F150" s="138" t="s">
        <v>344</v>
      </c>
      <c r="G150" s="139" t="s">
        <v>301</v>
      </c>
      <c r="H150" s="140">
        <v>0.09</v>
      </c>
      <c r="I150" s="141"/>
      <c r="J150" s="141"/>
      <c r="K150" s="142"/>
      <c r="L150" s="25"/>
      <c r="M150" s="143" t="s">
        <v>1</v>
      </c>
      <c r="N150" s="144" t="s">
        <v>34</v>
      </c>
      <c r="O150" s="145">
        <v>0</v>
      </c>
      <c r="P150" s="145">
        <f t="shared" si="0"/>
        <v>0</v>
      </c>
      <c r="Q150" s="145">
        <v>0</v>
      </c>
      <c r="R150" s="145">
        <f t="shared" si="1"/>
        <v>0</v>
      </c>
      <c r="S150" s="145">
        <v>0</v>
      </c>
      <c r="T150" s="146">
        <f t="shared" si="2"/>
        <v>0</v>
      </c>
      <c r="AR150" s="147" t="s">
        <v>191</v>
      </c>
      <c r="AT150" s="147" t="s">
        <v>164</v>
      </c>
      <c r="AU150" s="147" t="s">
        <v>81</v>
      </c>
      <c r="AY150" s="13" t="s">
        <v>162</v>
      </c>
      <c r="BE150" s="148">
        <f t="shared" si="3"/>
        <v>0</v>
      </c>
      <c r="BF150" s="148">
        <f t="shared" si="4"/>
        <v>0</v>
      </c>
      <c r="BG150" s="148">
        <f t="shared" si="5"/>
        <v>0</v>
      </c>
      <c r="BH150" s="148">
        <f t="shared" si="6"/>
        <v>0</v>
      </c>
      <c r="BI150" s="148">
        <f t="shared" si="7"/>
        <v>0</v>
      </c>
      <c r="BJ150" s="13" t="s">
        <v>81</v>
      </c>
      <c r="BK150" s="148">
        <f t="shared" si="8"/>
        <v>0</v>
      </c>
      <c r="BL150" s="13" t="s">
        <v>191</v>
      </c>
      <c r="BM150" s="147" t="s">
        <v>208</v>
      </c>
    </row>
    <row r="151" spans="2:65" s="1" customFormat="1" ht="24.2" customHeight="1" x14ac:dyDescent="0.2">
      <c r="B151" s="135"/>
      <c r="C151" s="136" t="s">
        <v>188</v>
      </c>
      <c r="D151" s="136" t="s">
        <v>164</v>
      </c>
      <c r="E151" s="137" t="s">
        <v>1294</v>
      </c>
      <c r="F151" s="138" t="s">
        <v>1295</v>
      </c>
      <c r="G151" s="139" t="s">
        <v>301</v>
      </c>
      <c r="H151" s="140">
        <v>0.09</v>
      </c>
      <c r="I151" s="141"/>
      <c r="J151" s="141"/>
      <c r="K151" s="142"/>
      <c r="L151" s="25"/>
      <c r="M151" s="143" t="s">
        <v>1</v>
      </c>
      <c r="N151" s="144" t="s">
        <v>34</v>
      </c>
      <c r="O151" s="145">
        <v>0</v>
      </c>
      <c r="P151" s="145">
        <f t="shared" si="0"/>
        <v>0</v>
      </c>
      <c r="Q151" s="145">
        <v>0</v>
      </c>
      <c r="R151" s="145">
        <f t="shared" si="1"/>
        <v>0</v>
      </c>
      <c r="S151" s="145">
        <v>0</v>
      </c>
      <c r="T151" s="146">
        <f t="shared" si="2"/>
        <v>0</v>
      </c>
      <c r="AR151" s="147" t="s">
        <v>191</v>
      </c>
      <c r="AT151" s="147" t="s">
        <v>164</v>
      </c>
      <c r="AU151" s="147" t="s">
        <v>81</v>
      </c>
      <c r="AY151" s="13" t="s">
        <v>162</v>
      </c>
      <c r="BE151" s="148">
        <f t="shared" si="3"/>
        <v>0</v>
      </c>
      <c r="BF151" s="148">
        <f t="shared" si="4"/>
        <v>0</v>
      </c>
      <c r="BG151" s="148">
        <f t="shared" si="5"/>
        <v>0</v>
      </c>
      <c r="BH151" s="148">
        <f t="shared" si="6"/>
        <v>0</v>
      </c>
      <c r="BI151" s="148">
        <f t="shared" si="7"/>
        <v>0</v>
      </c>
      <c r="BJ151" s="13" t="s">
        <v>81</v>
      </c>
      <c r="BK151" s="148">
        <f t="shared" si="8"/>
        <v>0</v>
      </c>
      <c r="BL151" s="13" t="s">
        <v>191</v>
      </c>
      <c r="BM151" s="147" t="s">
        <v>211</v>
      </c>
    </row>
    <row r="152" spans="2:65" s="11" customFormat="1" ht="22.7" customHeight="1" x14ac:dyDescent="0.2">
      <c r="B152" s="124"/>
      <c r="D152" s="125" t="s">
        <v>67</v>
      </c>
      <c r="E152" s="133" t="s">
        <v>1296</v>
      </c>
      <c r="F152" s="133" t="s">
        <v>1297</v>
      </c>
      <c r="J152" s="134"/>
      <c r="L152" s="124"/>
      <c r="M152" s="128"/>
      <c r="P152" s="129">
        <f>P153</f>
        <v>0</v>
      </c>
      <c r="R152" s="129">
        <f>R153</f>
        <v>0</v>
      </c>
      <c r="T152" s="130">
        <f>T153</f>
        <v>0</v>
      </c>
      <c r="AR152" s="125" t="s">
        <v>81</v>
      </c>
      <c r="AT152" s="131" t="s">
        <v>67</v>
      </c>
      <c r="AU152" s="131" t="s">
        <v>75</v>
      </c>
      <c r="AY152" s="125" t="s">
        <v>162</v>
      </c>
      <c r="BK152" s="132">
        <f>BK153</f>
        <v>0</v>
      </c>
    </row>
    <row r="153" spans="2:65" s="1" customFormat="1" ht="24.2" customHeight="1" x14ac:dyDescent="0.2">
      <c r="B153" s="135"/>
      <c r="C153" s="136" t="s">
        <v>212</v>
      </c>
      <c r="D153" s="136" t="s">
        <v>164</v>
      </c>
      <c r="E153" s="137" t="s">
        <v>1298</v>
      </c>
      <c r="F153" s="138" t="s">
        <v>1299</v>
      </c>
      <c r="G153" s="139" t="s">
        <v>879</v>
      </c>
      <c r="H153" s="140">
        <v>72</v>
      </c>
      <c r="I153" s="141"/>
      <c r="J153" s="141"/>
      <c r="K153" s="142"/>
      <c r="L153" s="25"/>
      <c r="M153" s="143" t="s">
        <v>1</v>
      </c>
      <c r="N153" s="144" t="s">
        <v>34</v>
      </c>
      <c r="O153" s="145">
        <v>0</v>
      </c>
      <c r="P153" s="145">
        <f>O153*H153</f>
        <v>0</v>
      </c>
      <c r="Q153" s="145">
        <v>0</v>
      </c>
      <c r="R153" s="145">
        <f>Q153*H153</f>
        <v>0</v>
      </c>
      <c r="S153" s="145">
        <v>0</v>
      </c>
      <c r="T153" s="146">
        <f>S153*H153</f>
        <v>0</v>
      </c>
      <c r="AR153" s="147" t="s">
        <v>191</v>
      </c>
      <c r="AT153" s="147" t="s">
        <v>164</v>
      </c>
      <c r="AU153" s="147" t="s">
        <v>81</v>
      </c>
      <c r="AY153" s="13" t="s">
        <v>162</v>
      </c>
      <c r="BE153" s="148">
        <f>IF(N153="základná",J153,0)</f>
        <v>0</v>
      </c>
      <c r="BF153" s="148">
        <f>IF(N153="znížená",J153,0)</f>
        <v>0</v>
      </c>
      <c r="BG153" s="148">
        <f>IF(N153="zákl. prenesená",J153,0)</f>
        <v>0</v>
      </c>
      <c r="BH153" s="148">
        <f>IF(N153="zníž. prenesená",J153,0)</f>
        <v>0</v>
      </c>
      <c r="BI153" s="148">
        <f>IF(N153="nulová",J153,0)</f>
        <v>0</v>
      </c>
      <c r="BJ153" s="13" t="s">
        <v>81</v>
      </c>
      <c r="BK153" s="148">
        <f>ROUND(I153*H153,2)</f>
        <v>0</v>
      </c>
      <c r="BL153" s="13" t="s">
        <v>191</v>
      </c>
      <c r="BM153" s="147" t="s">
        <v>215</v>
      </c>
    </row>
    <row r="154" spans="2:65" s="11" customFormat="1" ht="22.7" customHeight="1" x14ac:dyDescent="0.2">
      <c r="B154" s="124"/>
      <c r="D154" s="125" t="s">
        <v>67</v>
      </c>
      <c r="E154" s="133" t="s">
        <v>1257</v>
      </c>
      <c r="F154" s="133" t="s">
        <v>1258</v>
      </c>
      <c r="J154" s="134"/>
      <c r="L154" s="124"/>
      <c r="M154" s="128"/>
      <c r="P154" s="129">
        <f>SUM(P155:P158)</f>
        <v>0</v>
      </c>
      <c r="R154" s="129">
        <f>SUM(R155:R158)</f>
        <v>0</v>
      </c>
      <c r="T154" s="130">
        <f>SUM(T155:T158)</f>
        <v>0</v>
      </c>
      <c r="AR154" s="125" t="s">
        <v>81</v>
      </c>
      <c r="AT154" s="131" t="s">
        <v>67</v>
      </c>
      <c r="AU154" s="131" t="s">
        <v>75</v>
      </c>
      <c r="AY154" s="125" t="s">
        <v>162</v>
      </c>
      <c r="BK154" s="132">
        <f>SUM(BK155:BK158)</f>
        <v>0</v>
      </c>
    </row>
    <row r="155" spans="2:65" s="1" customFormat="1" ht="16.5" customHeight="1" x14ac:dyDescent="0.2">
      <c r="B155" s="135"/>
      <c r="C155" s="136" t="s">
        <v>191</v>
      </c>
      <c r="D155" s="136" t="s">
        <v>164</v>
      </c>
      <c r="E155" s="137" t="s">
        <v>1300</v>
      </c>
      <c r="F155" s="138" t="s">
        <v>1301</v>
      </c>
      <c r="G155" s="139" t="s">
        <v>1236</v>
      </c>
      <c r="H155" s="140">
        <v>6</v>
      </c>
      <c r="I155" s="141"/>
      <c r="J155" s="141"/>
      <c r="K155" s="142"/>
      <c r="L155" s="25"/>
      <c r="M155" s="143" t="s">
        <v>1</v>
      </c>
      <c r="N155" s="144" t="s">
        <v>34</v>
      </c>
      <c r="O155" s="145">
        <v>0</v>
      </c>
      <c r="P155" s="145">
        <f>O155*H155</f>
        <v>0</v>
      </c>
      <c r="Q155" s="145">
        <v>0</v>
      </c>
      <c r="R155" s="145">
        <f>Q155*H155</f>
        <v>0</v>
      </c>
      <c r="S155" s="145">
        <v>0</v>
      </c>
      <c r="T155" s="146">
        <f>S155*H155</f>
        <v>0</v>
      </c>
      <c r="AR155" s="147" t="s">
        <v>191</v>
      </c>
      <c r="AT155" s="147" t="s">
        <v>164</v>
      </c>
      <c r="AU155" s="147" t="s">
        <v>81</v>
      </c>
      <c r="AY155" s="13" t="s">
        <v>162</v>
      </c>
      <c r="BE155" s="148">
        <f>IF(N155="základná",J155,0)</f>
        <v>0</v>
      </c>
      <c r="BF155" s="148">
        <f>IF(N155="znížená",J155,0)</f>
        <v>0</v>
      </c>
      <c r="BG155" s="148">
        <f>IF(N155="zákl. prenesená",J155,0)</f>
        <v>0</v>
      </c>
      <c r="BH155" s="148">
        <f>IF(N155="zníž. prenesená",J155,0)</f>
        <v>0</v>
      </c>
      <c r="BI155" s="148">
        <f>IF(N155="nulová",J155,0)</f>
        <v>0</v>
      </c>
      <c r="BJ155" s="13" t="s">
        <v>81</v>
      </c>
      <c r="BK155" s="148">
        <f>ROUND(I155*H155,2)</f>
        <v>0</v>
      </c>
      <c r="BL155" s="13" t="s">
        <v>191</v>
      </c>
      <c r="BM155" s="147" t="s">
        <v>219</v>
      </c>
    </row>
    <row r="156" spans="2:65" s="1" customFormat="1" ht="21.75" customHeight="1" x14ac:dyDescent="0.2">
      <c r="B156" s="135"/>
      <c r="C156" s="149" t="s">
        <v>221</v>
      </c>
      <c r="D156" s="149" t="s">
        <v>268</v>
      </c>
      <c r="E156" s="150" t="s">
        <v>1302</v>
      </c>
      <c r="F156" s="151" t="s">
        <v>1303</v>
      </c>
      <c r="G156" s="152" t="s">
        <v>266</v>
      </c>
      <c r="H156" s="153">
        <v>6</v>
      </c>
      <c r="I156" s="154"/>
      <c r="J156" s="154"/>
      <c r="K156" s="155"/>
      <c r="L156" s="156"/>
      <c r="M156" s="157" t="s">
        <v>1</v>
      </c>
      <c r="N156" s="158" t="s">
        <v>34</v>
      </c>
      <c r="O156" s="145">
        <v>0</v>
      </c>
      <c r="P156" s="145">
        <f>O156*H156</f>
        <v>0</v>
      </c>
      <c r="Q156" s="145">
        <v>0</v>
      </c>
      <c r="R156" s="145">
        <f>Q156*H156</f>
        <v>0</v>
      </c>
      <c r="S156" s="145">
        <v>0</v>
      </c>
      <c r="T156" s="146">
        <f>S156*H156</f>
        <v>0</v>
      </c>
      <c r="AR156" s="147" t="s">
        <v>219</v>
      </c>
      <c r="AT156" s="147" t="s">
        <v>268</v>
      </c>
      <c r="AU156" s="147" t="s">
        <v>81</v>
      </c>
      <c r="AY156" s="13" t="s">
        <v>162</v>
      </c>
      <c r="BE156" s="148">
        <f>IF(N156="základná",J156,0)</f>
        <v>0</v>
      </c>
      <c r="BF156" s="148">
        <f>IF(N156="znížená",J156,0)</f>
        <v>0</v>
      </c>
      <c r="BG156" s="148">
        <f>IF(N156="zákl. prenesená",J156,0)</f>
        <v>0</v>
      </c>
      <c r="BH156" s="148">
        <f>IF(N156="zníž. prenesená",J156,0)</f>
        <v>0</v>
      </c>
      <c r="BI156" s="148">
        <f>IF(N156="nulová",J156,0)</f>
        <v>0</v>
      </c>
      <c r="BJ156" s="13" t="s">
        <v>81</v>
      </c>
      <c r="BK156" s="148">
        <f>ROUND(I156*H156,2)</f>
        <v>0</v>
      </c>
      <c r="BL156" s="13" t="s">
        <v>191</v>
      </c>
      <c r="BM156" s="147" t="s">
        <v>224</v>
      </c>
    </row>
    <row r="157" spans="2:65" s="1" customFormat="1" ht="24.2" customHeight="1" x14ac:dyDescent="0.2">
      <c r="B157" s="135"/>
      <c r="C157" s="136" t="s">
        <v>195</v>
      </c>
      <c r="D157" s="136" t="s">
        <v>164</v>
      </c>
      <c r="E157" s="137" t="s">
        <v>1304</v>
      </c>
      <c r="F157" s="138" t="s">
        <v>1305</v>
      </c>
      <c r="G157" s="139" t="s">
        <v>301</v>
      </c>
      <c r="H157" s="140">
        <v>0.01</v>
      </c>
      <c r="I157" s="141"/>
      <c r="J157" s="141"/>
      <c r="K157" s="142"/>
      <c r="L157" s="25"/>
      <c r="M157" s="143" t="s">
        <v>1</v>
      </c>
      <c r="N157" s="144" t="s">
        <v>34</v>
      </c>
      <c r="O157" s="145">
        <v>0</v>
      </c>
      <c r="P157" s="145">
        <f>O157*H157</f>
        <v>0</v>
      </c>
      <c r="Q157" s="145">
        <v>0</v>
      </c>
      <c r="R157" s="145">
        <f>Q157*H157</f>
        <v>0</v>
      </c>
      <c r="S157" s="145">
        <v>0</v>
      </c>
      <c r="T157" s="146">
        <f>S157*H157</f>
        <v>0</v>
      </c>
      <c r="AR157" s="147" t="s">
        <v>191</v>
      </c>
      <c r="AT157" s="147" t="s">
        <v>164</v>
      </c>
      <c r="AU157" s="147" t="s">
        <v>81</v>
      </c>
      <c r="AY157" s="13" t="s">
        <v>162</v>
      </c>
      <c r="BE157" s="148">
        <f>IF(N157="základná",J157,0)</f>
        <v>0</v>
      </c>
      <c r="BF157" s="148">
        <f>IF(N157="znížená",J157,0)</f>
        <v>0</v>
      </c>
      <c r="BG157" s="148">
        <f>IF(N157="zákl. prenesená",J157,0)</f>
        <v>0</v>
      </c>
      <c r="BH157" s="148">
        <f>IF(N157="zníž. prenesená",J157,0)</f>
        <v>0</v>
      </c>
      <c r="BI157" s="148">
        <f>IF(N157="nulová",J157,0)</f>
        <v>0</v>
      </c>
      <c r="BJ157" s="13" t="s">
        <v>81</v>
      </c>
      <c r="BK157" s="148">
        <f>ROUND(I157*H157,2)</f>
        <v>0</v>
      </c>
      <c r="BL157" s="13" t="s">
        <v>191</v>
      </c>
      <c r="BM157" s="147" t="s">
        <v>227</v>
      </c>
    </row>
    <row r="158" spans="2:65" s="1" customFormat="1" ht="24.2" customHeight="1" x14ac:dyDescent="0.2">
      <c r="B158" s="135"/>
      <c r="C158" s="136" t="s">
        <v>228</v>
      </c>
      <c r="D158" s="136" t="s">
        <v>164</v>
      </c>
      <c r="E158" s="137" t="s">
        <v>1306</v>
      </c>
      <c r="F158" s="138" t="s">
        <v>1307</v>
      </c>
      <c r="G158" s="139" t="s">
        <v>301</v>
      </c>
      <c r="H158" s="140">
        <v>0.01</v>
      </c>
      <c r="I158" s="141"/>
      <c r="J158" s="141"/>
      <c r="K158" s="142"/>
      <c r="L158" s="25"/>
      <c r="M158" s="143" t="s">
        <v>1</v>
      </c>
      <c r="N158" s="144" t="s">
        <v>34</v>
      </c>
      <c r="O158" s="145">
        <v>0</v>
      </c>
      <c r="P158" s="145">
        <f>O158*H158</f>
        <v>0</v>
      </c>
      <c r="Q158" s="145">
        <v>0</v>
      </c>
      <c r="R158" s="145">
        <f>Q158*H158</f>
        <v>0</v>
      </c>
      <c r="S158" s="145">
        <v>0</v>
      </c>
      <c r="T158" s="146">
        <f>S158*H158</f>
        <v>0</v>
      </c>
      <c r="AR158" s="147" t="s">
        <v>191</v>
      </c>
      <c r="AT158" s="147" t="s">
        <v>164</v>
      </c>
      <c r="AU158" s="147" t="s">
        <v>81</v>
      </c>
      <c r="AY158" s="13" t="s">
        <v>162</v>
      </c>
      <c r="BE158" s="148">
        <f>IF(N158="základná",J158,0)</f>
        <v>0</v>
      </c>
      <c r="BF158" s="148">
        <f>IF(N158="znížená",J158,0)</f>
        <v>0</v>
      </c>
      <c r="BG158" s="148">
        <f>IF(N158="zákl. prenesená",J158,0)</f>
        <v>0</v>
      </c>
      <c r="BH158" s="148">
        <f>IF(N158="zníž. prenesená",J158,0)</f>
        <v>0</v>
      </c>
      <c r="BI158" s="148">
        <f>IF(N158="nulová",J158,0)</f>
        <v>0</v>
      </c>
      <c r="BJ158" s="13" t="s">
        <v>81</v>
      </c>
      <c r="BK158" s="148">
        <f>ROUND(I158*H158,2)</f>
        <v>0</v>
      </c>
      <c r="BL158" s="13" t="s">
        <v>191</v>
      </c>
      <c r="BM158" s="147" t="s">
        <v>231</v>
      </c>
    </row>
    <row r="159" spans="2:65" s="11" customFormat="1" ht="22.7" customHeight="1" x14ac:dyDescent="0.2">
      <c r="B159" s="124"/>
      <c r="D159" s="125" t="s">
        <v>67</v>
      </c>
      <c r="E159" s="133" t="s">
        <v>1308</v>
      </c>
      <c r="F159" s="133" t="s">
        <v>1309</v>
      </c>
      <c r="J159" s="134"/>
      <c r="L159" s="124"/>
      <c r="M159" s="128"/>
      <c r="P159" s="129">
        <f>SUM(P160:P183)</f>
        <v>0</v>
      </c>
      <c r="R159" s="129">
        <f>SUM(R160:R183)</f>
        <v>0</v>
      </c>
      <c r="T159" s="130">
        <f>SUM(T160:T183)</f>
        <v>0</v>
      </c>
      <c r="AR159" s="125" t="s">
        <v>81</v>
      </c>
      <c r="AT159" s="131" t="s">
        <v>67</v>
      </c>
      <c r="AU159" s="131" t="s">
        <v>75</v>
      </c>
      <c r="AY159" s="125" t="s">
        <v>162</v>
      </c>
      <c r="BK159" s="132">
        <f>SUM(BK160:BK183)</f>
        <v>0</v>
      </c>
    </row>
    <row r="160" spans="2:65" s="1" customFormat="1" ht="24.2" customHeight="1" x14ac:dyDescent="0.2">
      <c r="B160" s="135"/>
      <c r="C160" s="136" t="s">
        <v>7</v>
      </c>
      <c r="D160" s="136" t="s">
        <v>164</v>
      </c>
      <c r="E160" s="137" t="s">
        <v>1310</v>
      </c>
      <c r="F160" s="138" t="s">
        <v>1311</v>
      </c>
      <c r="G160" s="139" t="s">
        <v>218</v>
      </c>
      <c r="H160" s="140">
        <v>850</v>
      </c>
      <c r="I160" s="141"/>
      <c r="J160" s="141"/>
      <c r="K160" s="142"/>
      <c r="L160" s="25"/>
      <c r="M160" s="143" t="s">
        <v>1</v>
      </c>
      <c r="N160" s="144" t="s">
        <v>34</v>
      </c>
      <c r="O160" s="145">
        <v>0</v>
      </c>
      <c r="P160" s="145">
        <f t="shared" ref="P160:P183" si="9">O160*H160</f>
        <v>0</v>
      </c>
      <c r="Q160" s="145">
        <v>0</v>
      </c>
      <c r="R160" s="145">
        <f t="shared" ref="R160:R183" si="10">Q160*H160</f>
        <v>0</v>
      </c>
      <c r="S160" s="145">
        <v>0</v>
      </c>
      <c r="T160" s="146">
        <f t="shared" ref="T160:T183" si="11">S160*H160</f>
        <v>0</v>
      </c>
      <c r="AR160" s="147" t="s">
        <v>191</v>
      </c>
      <c r="AT160" s="147" t="s">
        <v>164</v>
      </c>
      <c r="AU160" s="147" t="s">
        <v>81</v>
      </c>
      <c r="AY160" s="13" t="s">
        <v>162</v>
      </c>
      <c r="BE160" s="148">
        <f t="shared" ref="BE160:BE183" si="12">IF(N160="základná",J160,0)</f>
        <v>0</v>
      </c>
      <c r="BF160" s="148">
        <f t="shared" ref="BF160:BF183" si="13">IF(N160="znížená",J160,0)</f>
        <v>0</v>
      </c>
      <c r="BG160" s="148">
        <f t="shared" ref="BG160:BG183" si="14">IF(N160="zákl. prenesená",J160,0)</f>
        <v>0</v>
      </c>
      <c r="BH160" s="148">
        <f t="shared" ref="BH160:BH183" si="15">IF(N160="zníž. prenesená",J160,0)</f>
        <v>0</v>
      </c>
      <c r="BI160" s="148">
        <f t="shared" ref="BI160:BI183" si="16">IF(N160="nulová",J160,0)</f>
        <v>0</v>
      </c>
      <c r="BJ160" s="13" t="s">
        <v>81</v>
      </c>
      <c r="BK160" s="148">
        <f t="shared" ref="BK160:BK183" si="17">ROUND(I160*H160,2)</f>
        <v>0</v>
      </c>
      <c r="BL160" s="13" t="s">
        <v>191</v>
      </c>
      <c r="BM160" s="147" t="s">
        <v>234</v>
      </c>
    </row>
    <row r="161" spans="2:65" s="1" customFormat="1" ht="24.2" customHeight="1" x14ac:dyDescent="0.2">
      <c r="B161" s="135"/>
      <c r="C161" s="136" t="s">
        <v>235</v>
      </c>
      <c r="D161" s="136" t="s">
        <v>164</v>
      </c>
      <c r="E161" s="137" t="s">
        <v>1312</v>
      </c>
      <c r="F161" s="138" t="s">
        <v>1313</v>
      </c>
      <c r="G161" s="139" t="s">
        <v>218</v>
      </c>
      <c r="H161" s="140">
        <v>1900</v>
      </c>
      <c r="I161" s="141"/>
      <c r="J161" s="141"/>
      <c r="K161" s="142"/>
      <c r="L161" s="25"/>
      <c r="M161" s="143" t="s">
        <v>1</v>
      </c>
      <c r="N161" s="144" t="s">
        <v>34</v>
      </c>
      <c r="O161" s="145">
        <v>0</v>
      </c>
      <c r="P161" s="145">
        <f t="shared" si="9"/>
        <v>0</v>
      </c>
      <c r="Q161" s="145">
        <v>0</v>
      </c>
      <c r="R161" s="145">
        <f t="shared" si="10"/>
        <v>0</v>
      </c>
      <c r="S161" s="145">
        <v>0</v>
      </c>
      <c r="T161" s="146">
        <f t="shared" si="11"/>
        <v>0</v>
      </c>
      <c r="AR161" s="147" t="s">
        <v>191</v>
      </c>
      <c r="AT161" s="147" t="s">
        <v>164</v>
      </c>
      <c r="AU161" s="147" t="s">
        <v>81</v>
      </c>
      <c r="AY161" s="13" t="s">
        <v>162</v>
      </c>
      <c r="BE161" s="148">
        <f t="shared" si="12"/>
        <v>0</v>
      </c>
      <c r="BF161" s="148">
        <f t="shared" si="13"/>
        <v>0</v>
      </c>
      <c r="BG161" s="148">
        <f t="shared" si="14"/>
        <v>0</v>
      </c>
      <c r="BH161" s="148">
        <f t="shared" si="15"/>
        <v>0</v>
      </c>
      <c r="BI161" s="148">
        <f t="shared" si="16"/>
        <v>0</v>
      </c>
      <c r="BJ161" s="13" t="s">
        <v>81</v>
      </c>
      <c r="BK161" s="148">
        <f t="shared" si="17"/>
        <v>0</v>
      </c>
      <c r="BL161" s="13" t="s">
        <v>191</v>
      </c>
      <c r="BM161" s="147" t="s">
        <v>238</v>
      </c>
    </row>
    <row r="162" spans="2:65" s="1" customFormat="1" ht="24.2" customHeight="1" x14ac:dyDescent="0.2">
      <c r="B162" s="135"/>
      <c r="C162" s="136" t="s">
        <v>201</v>
      </c>
      <c r="D162" s="136" t="s">
        <v>164</v>
      </c>
      <c r="E162" s="137" t="s">
        <v>1314</v>
      </c>
      <c r="F162" s="138" t="s">
        <v>1315</v>
      </c>
      <c r="G162" s="139" t="s">
        <v>218</v>
      </c>
      <c r="H162" s="140">
        <v>400</v>
      </c>
      <c r="I162" s="141"/>
      <c r="J162" s="141"/>
      <c r="K162" s="142"/>
      <c r="L162" s="25"/>
      <c r="M162" s="143" t="s">
        <v>1</v>
      </c>
      <c r="N162" s="144" t="s">
        <v>34</v>
      </c>
      <c r="O162" s="145">
        <v>0</v>
      </c>
      <c r="P162" s="145">
        <f t="shared" si="9"/>
        <v>0</v>
      </c>
      <c r="Q162" s="145">
        <v>0</v>
      </c>
      <c r="R162" s="145">
        <f t="shared" si="10"/>
        <v>0</v>
      </c>
      <c r="S162" s="145">
        <v>0</v>
      </c>
      <c r="T162" s="146">
        <f t="shared" si="11"/>
        <v>0</v>
      </c>
      <c r="AR162" s="147" t="s">
        <v>191</v>
      </c>
      <c r="AT162" s="147" t="s">
        <v>164</v>
      </c>
      <c r="AU162" s="147" t="s">
        <v>81</v>
      </c>
      <c r="AY162" s="13" t="s">
        <v>162</v>
      </c>
      <c r="BE162" s="148">
        <f t="shared" si="12"/>
        <v>0</v>
      </c>
      <c r="BF162" s="148">
        <f t="shared" si="13"/>
        <v>0</v>
      </c>
      <c r="BG162" s="148">
        <f t="shared" si="14"/>
        <v>0</v>
      </c>
      <c r="BH162" s="148">
        <f t="shared" si="15"/>
        <v>0</v>
      </c>
      <c r="BI162" s="148">
        <f t="shared" si="16"/>
        <v>0</v>
      </c>
      <c r="BJ162" s="13" t="s">
        <v>81</v>
      </c>
      <c r="BK162" s="148">
        <f t="shared" si="17"/>
        <v>0</v>
      </c>
      <c r="BL162" s="13" t="s">
        <v>191</v>
      </c>
      <c r="BM162" s="147" t="s">
        <v>241</v>
      </c>
    </row>
    <row r="163" spans="2:65" s="1" customFormat="1" ht="24.2" customHeight="1" x14ac:dyDescent="0.2">
      <c r="B163" s="135"/>
      <c r="C163" s="136" t="s">
        <v>242</v>
      </c>
      <c r="D163" s="136" t="s">
        <v>164</v>
      </c>
      <c r="E163" s="137" t="s">
        <v>1316</v>
      </c>
      <c r="F163" s="138" t="s">
        <v>1317</v>
      </c>
      <c r="G163" s="139" t="s">
        <v>218</v>
      </c>
      <c r="H163" s="140">
        <v>150</v>
      </c>
      <c r="I163" s="141"/>
      <c r="J163" s="141"/>
      <c r="K163" s="142"/>
      <c r="L163" s="25"/>
      <c r="M163" s="143" t="s">
        <v>1</v>
      </c>
      <c r="N163" s="144" t="s">
        <v>34</v>
      </c>
      <c r="O163" s="145">
        <v>0</v>
      </c>
      <c r="P163" s="145">
        <f t="shared" si="9"/>
        <v>0</v>
      </c>
      <c r="Q163" s="145">
        <v>0</v>
      </c>
      <c r="R163" s="145">
        <f t="shared" si="10"/>
        <v>0</v>
      </c>
      <c r="S163" s="145">
        <v>0</v>
      </c>
      <c r="T163" s="146">
        <f t="shared" si="11"/>
        <v>0</v>
      </c>
      <c r="AR163" s="147" t="s">
        <v>191</v>
      </c>
      <c r="AT163" s="147" t="s">
        <v>164</v>
      </c>
      <c r="AU163" s="147" t="s">
        <v>81</v>
      </c>
      <c r="AY163" s="13" t="s">
        <v>162</v>
      </c>
      <c r="BE163" s="148">
        <f t="shared" si="12"/>
        <v>0</v>
      </c>
      <c r="BF163" s="148">
        <f t="shared" si="13"/>
        <v>0</v>
      </c>
      <c r="BG163" s="148">
        <f t="shared" si="14"/>
        <v>0</v>
      </c>
      <c r="BH163" s="148">
        <f t="shared" si="15"/>
        <v>0</v>
      </c>
      <c r="BI163" s="148">
        <f t="shared" si="16"/>
        <v>0</v>
      </c>
      <c r="BJ163" s="13" t="s">
        <v>81</v>
      </c>
      <c r="BK163" s="148">
        <f t="shared" si="17"/>
        <v>0</v>
      </c>
      <c r="BL163" s="13" t="s">
        <v>191</v>
      </c>
      <c r="BM163" s="147" t="s">
        <v>245</v>
      </c>
    </row>
    <row r="164" spans="2:65" s="1" customFormat="1" ht="24.2" customHeight="1" x14ac:dyDescent="0.2">
      <c r="B164" s="135"/>
      <c r="C164" s="136" t="s">
        <v>204</v>
      </c>
      <c r="D164" s="136" t="s">
        <v>164</v>
      </c>
      <c r="E164" s="137" t="s">
        <v>1318</v>
      </c>
      <c r="F164" s="138" t="s">
        <v>1319</v>
      </c>
      <c r="G164" s="139" t="s">
        <v>218</v>
      </c>
      <c r="H164" s="140">
        <v>1842</v>
      </c>
      <c r="I164" s="141"/>
      <c r="J164" s="141"/>
      <c r="K164" s="142"/>
      <c r="L164" s="25"/>
      <c r="M164" s="143" t="s">
        <v>1</v>
      </c>
      <c r="N164" s="144" t="s">
        <v>34</v>
      </c>
      <c r="O164" s="145">
        <v>0</v>
      </c>
      <c r="P164" s="145">
        <f t="shared" si="9"/>
        <v>0</v>
      </c>
      <c r="Q164" s="145">
        <v>0</v>
      </c>
      <c r="R164" s="145">
        <f t="shared" si="10"/>
        <v>0</v>
      </c>
      <c r="S164" s="145">
        <v>0</v>
      </c>
      <c r="T164" s="146">
        <f t="shared" si="11"/>
        <v>0</v>
      </c>
      <c r="AR164" s="147" t="s">
        <v>191</v>
      </c>
      <c r="AT164" s="147" t="s">
        <v>164</v>
      </c>
      <c r="AU164" s="147" t="s">
        <v>81</v>
      </c>
      <c r="AY164" s="13" t="s">
        <v>162</v>
      </c>
      <c r="BE164" s="148">
        <f t="shared" si="12"/>
        <v>0</v>
      </c>
      <c r="BF164" s="148">
        <f t="shared" si="13"/>
        <v>0</v>
      </c>
      <c r="BG164" s="148">
        <f t="shared" si="14"/>
        <v>0</v>
      </c>
      <c r="BH164" s="148">
        <f t="shared" si="15"/>
        <v>0</v>
      </c>
      <c r="BI164" s="148">
        <f t="shared" si="16"/>
        <v>0</v>
      </c>
      <c r="BJ164" s="13" t="s">
        <v>81</v>
      </c>
      <c r="BK164" s="148">
        <f t="shared" si="17"/>
        <v>0</v>
      </c>
      <c r="BL164" s="13" t="s">
        <v>191</v>
      </c>
      <c r="BM164" s="147" t="s">
        <v>248</v>
      </c>
    </row>
    <row r="165" spans="2:65" s="1" customFormat="1" ht="24.2" customHeight="1" x14ac:dyDescent="0.2">
      <c r="B165" s="135"/>
      <c r="C165" s="136" t="s">
        <v>249</v>
      </c>
      <c r="D165" s="136" t="s">
        <v>164</v>
      </c>
      <c r="E165" s="137" t="s">
        <v>1320</v>
      </c>
      <c r="F165" s="138" t="s">
        <v>1321</v>
      </c>
      <c r="G165" s="139" t="s">
        <v>218</v>
      </c>
      <c r="H165" s="140">
        <v>751</v>
      </c>
      <c r="I165" s="141"/>
      <c r="J165" s="141"/>
      <c r="K165" s="142"/>
      <c r="L165" s="25"/>
      <c r="M165" s="143" t="s">
        <v>1</v>
      </c>
      <c r="N165" s="144" t="s">
        <v>34</v>
      </c>
      <c r="O165" s="145">
        <v>0</v>
      </c>
      <c r="P165" s="145">
        <f t="shared" si="9"/>
        <v>0</v>
      </c>
      <c r="Q165" s="145">
        <v>0</v>
      </c>
      <c r="R165" s="145">
        <f t="shared" si="10"/>
        <v>0</v>
      </c>
      <c r="S165" s="145">
        <v>0</v>
      </c>
      <c r="T165" s="146">
        <f t="shared" si="11"/>
        <v>0</v>
      </c>
      <c r="AR165" s="147" t="s">
        <v>191</v>
      </c>
      <c r="AT165" s="147" t="s">
        <v>164</v>
      </c>
      <c r="AU165" s="147" t="s">
        <v>81</v>
      </c>
      <c r="AY165" s="13" t="s">
        <v>162</v>
      </c>
      <c r="BE165" s="148">
        <f t="shared" si="12"/>
        <v>0</v>
      </c>
      <c r="BF165" s="148">
        <f t="shared" si="13"/>
        <v>0</v>
      </c>
      <c r="BG165" s="148">
        <f t="shared" si="14"/>
        <v>0</v>
      </c>
      <c r="BH165" s="148">
        <f t="shared" si="15"/>
        <v>0</v>
      </c>
      <c r="BI165" s="148">
        <f t="shared" si="16"/>
        <v>0</v>
      </c>
      <c r="BJ165" s="13" t="s">
        <v>81</v>
      </c>
      <c r="BK165" s="148">
        <f t="shared" si="17"/>
        <v>0</v>
      </c>
      <c r="BL165" s="13" t="s">
        <v>191</v>
      </c>
      <c r="BM165" s="147" t="s">
        <v>252</v>
      </c>
    </row>
    <row r="166" spans="2:65" s="1" customFormat="1" ht="24.2" customHeight="1" x14ac:dyDescent="0.2">
      <c r="B166" s="135"/>
      <c r="C166" s="136" t="s">
        <v>208</v>
      </c>
      <c r="D166" s="136" t="s">
        <v>164</v>
      </c>
      <c r="E166" s="137" t="s">
        <v>1322</v>
      </c>
      <c r="F166" s="138" t="s">
        <v>1323</v>
      </c>
      <c r="G166" s="139" t="s">
        <v>218</v>
      </c>
      <c r="H166" s="140">
        <v>210</v>
      </c>
      <c r="I166" s="141"/>
      <c r="J166" s="141"/>
      <c r="K166" s="142"/>
      <c r="L166" s="25"/>
      <c r="M166" s="143" t="s">
        <v>1</v>
      </c>
      <c r="N166" s="144" t="s">
        <v>34</v>
      </c>
      <c r="O166" s="145">
        <v>0</v>
      </c>
      <c r="P166" s="145">
        <f t="shared" si="9"/>
        <v>0</v>
      </c>
      <c r="Q166" s="145">
        <v>0</v>
      </c>
      <c r="R166" s="145">
        <f t="shared" si="10"/>
        <v>0</v>
      </c>
      <c r="S166" s="145">
        <v>0</v>
      </c>
      <c r="T166" s="146">
        <f t="shared" si="11"/>
        <v>0</v>
      </c>
      <c r="AR166" s="147" t="s">
        <v>191</v>
      </c>
      <c r="AT166" s="147" t="s">
        <v>164</v>
      </c>
      <c r="AU166" s="147" t="s">
        <v>81</v>
      </c>
      <c r="AY166" s="13" t="s">
        <v>162</v>
      </c>
      <c r="BE166" s="148">
        <f t="shared" si="12"/>
        <v>0</v>
      </c>
      <c r="BF166" s="148">
        <f t="shared" si="13"/>
        <v>0</v>
      </c>
      <c r="BG166" s="148">
        <f t="shared" si="14"/>
        <v>0</v>
      </c>
      <c r="BH166" s="148">
        <f t="shared" si="15"/>
        <v>0</v>
      </c>
      <c r="BI166" s="148">
        <f t="shared" si="16"/>
        <v>0</v>
      </c>
      <c r="BJ166" s="13" t="s">
        <v>81</v>
      </c>
      <c r="BK166" s="148">
        <f t="shared" si="17"/>
        <v>0</v>
      </c>
      <c r="BL166" s="13" t="s">
        <v>191</v>
      </c>
      <c r="BM166" s="147" t="s">
        <v>255</v>
      </c>
    </row>
    <row r="167" spans="2:65" s="1" customFormat="1" ht="24.2" customHeight="1" x14ac:dyDescent="0.2">
      <c r="B167" s="135"/>
      <c r="C167" s="136" t="s">
        <v>256</v>
      </c>
      <c r="D167" s="136" t="s">
        <v>164</v>
      </c>
      <c r="E167" s="137" t="s">
        <v>1324</v>
      </c>
      <c r="F167" s="138" t="s">
        <v>1325</v>
      </c>
      <c r="G167" s="139" t="s">
        <v>218</v>
      </c>
      <c r="H167" s="140">
        <v>117</v>
      </c>
      <c r="I167" s="141"/>
      <c r="J167" s="141"/>
      <c r="K167" s="142"/>
      <c r="L167" s="25"/>
      <c r="M167" s="143" t="s">
        <v>1</v>
      </c>
      <c r="N167" s="144" t="s">
        <v>34</v>
      </c>
      <c r="O167" s="145">
        <v>0</v>
      </c>
      <c r="P167" s="145">
        <f t="shared" si="9"/>
        <v>0</v>
      </c>
      <c r="Q167" s="145">
        <v>0</v>
      </c>
      <c r="R167" s="145">
        <f t="shared" si="10"/>
        <v>0</v>
      </c>
      <c r="S167" s="145">
        <v>0</v>
      </c>
      <c r="T167" s="146">
        <f t="shared" si="11"/>
        <v>0</v>
      </c>
      <c r="AR167" s="147" t="s">
        <v>191</v>
      </c>
      <c r="AT167" s="147" t="s">
        <v>164</v>
      </c>
      <c r="AU167" s="147" t="s">
        <v>81</v>
      </c>
      <c r="AY167" s="13" t="s">
        <v>162</v>
      </c>
      <c r="BE167" s="148">
        <f t="shared" si="12"/>
        <v>0</v>
      </c>
      <c r="BF167" s="148">
        <f t="shared" si="13"/>
        <v>0</v>
      </c>
      <c r="BG167" s="148">
        <f t="shared" si="14"/>
        <v>0</v>
      </c>
      <c r="BH167" s="148">
        <f t="shared" si="15"/>
        <v>0</v>
      </c>
      <c r="BI167" s="148">
        <f t="shared" si="16"/>
        <v>0</v>
      </c>
      <c r="BJ167" s="13" t="s">
        <v>81</v>
      </c>
      <c r="BK167" s="148">
        <f t="shared" si="17"/>
        <v>0</v>
      </c>
      <c r="BL167" s="13" t="s">
        <v>191</v>
      </c>
      <c r="BM167" s="147" t="s">
        <v>259</v>
      </c>
    </row>
    <row r="168" spans="2:65" s="1" customFormat="1" ht="24.2" customHeight="1" x14ac:dyDescent="0.2">
      <c r="B168" s="135"/>
      <c r="C168" s="136" t="s">
        <v>211</v>
      </c>
      <c r="D168" s="136" t="s">
        <v>164</v>
      </c>
      <c r="E168" s="137" t="s">
        <v>1326</v>
      </c>
      <c r="F168" s="138" t="s">
        <v>1327</v>
      </c>
      <c r="G168" s="139" t="s">
        <v>218</v>
      </c>
      <c r="H168" s="140">
        <v>270</v>
      </c>
      <c r="I168" s="141"/>
      <c r="J168" s="141"/>
      <c r="K168" s="142"/>
      <c r="L168" s="25"/>
      <c r="M168" s="143" t="s">
        <v>1</v>
      </c>
      <c r="N168" s="144" t="s">
        <v>34</v>
      </c>
      <c r="O168" s="145">
        <v>0</v>
      </c>
      <c r="P168" s="145">
        <f t="shared" si="9"/>
        <v>0</v>
      </c>
      <c r="Q168" s="145">
        <v>0</v>
      </c>
      <c r="R168" s="145">
        <f t="shared" si="10"/>
        <v>0</v>
      </c>
      <c r="S168" s="145">
        <v>0</v>
      </c>
      <c r="T168" s="146">
        <f t="shared" si="11"/>
        <v>0</v>
      </c>
      <c r="AR168" s="147" t="s">
        <v>191</v>
      </c>
      <c r="AT168" s="147" t="s">
        <v>164</v>
      </c>
      <c r="AU168" s="147" t="s">
        <v>81</v>
      </c>
      <c r="AY168" s="13" t="s">
        <v>162</v>
      </c>
      <c r="BE168" s="148">
        <f t="shared" si="12"/>
        <v>0</v>
      </c>
      <c r="BF168" s="148">
        <f t="shared" si="13"/>
        <v>0</v>
      </c>
      <c r="BG168" s="148">
        <f t="shared" si="14"/>
        <v>0</v>
      </c>
      <c r="BH168" s="148">
        <f t="shared" si="15"/>
        <v>0</v>
      </c>
      <c r="BI168" s="148">
        <f t="shared" si="16"/>
        <v>0</v>
      </c>
      <c r="BJ168" s="13" t="s">
        <v>81</v>
      </c>
      <c r="BK168" s="148">
        <f t="shared" si="17"/>
        <v>0</v>
      </c>
      <c r="BL168" s="13" t="s">
        <v>191</v>
      </c>
      <c r="BM168" s="147" t="s">
        <v>262</v>
      </c>
    </row>
    <row r="169" spans="2:65" s="1" customFormat="1" ht="24.2" customHeight="1" x14ac:dyDescent="0.2">
      <c r="B169" s="135"/>
      <c r="C169" s="136" t="s">
        <v>263</v>
      </c>
      <c r="D169" s="136" t="s">
        <v>164</v>
      </c>
      <c r="E169" s="137" t="s">
        <v>1328</v>
      </c>
      <c r="F169" s="138" t="s">
        <v>1329</v>
      </c>
      <c r="G169" s="139" t="s">
        <v>218</v>
      </c>
      <c r="H169" s="140">
        <v>73</v>
      </c>
      <c r="I169" s="141"/>
      <c r="J169" s="141"/>
      <c r="K169" s="142"/>
      <c r="L169" s="25"/>
      <c r="M169" s="143" t="s">
        <v>1</v>
      </c>
      <c r="N169" s="144" t="s">
        <v>34</v>
      </c>
      <c r="O169" s="145">
        <v>0</v>
      </c>
      <c r="P169" s="145">
        <f t="shared" si="9"/>
        <v>0</v>
      </c>
      <c r="Q169" s="145">
        <v>0</v>
      </c>
      <c r="R169" s="145">
        <f t="shared" si="10"/>
        <v>0</v>
      </c>
      <c r="S169" s="145">
        <v>0</v>
      </c>
      <c r="T169" s="146">
        <f t="shared" si="11"/>
        <v>0</v>
      </c>
      <c r="AR169" s="147" t="s">
        <v>191</v>
      </c>
      <c r="AT169" s="147" t="s">
        <v>164</v>
      </c>
      <c r="AU169" s="147" t="s">
        <v>81</v>
      </c>
      <c r="AY169" s="13" t="s">
        <v>162</v>
      </c>
      <c r="BE169" s="148">
        <f t="shared" si="12"/>
        <v>0</v>
      </c>
      <c r="BF169" s="148">
        <f t="shared" si="13"/>
        <v>0</v>
      </c>
      <c r="BG169" s="148">
        <f t="shared" si="14"/>
        <v>0</v>
      </c>
      <c r="BH169" s="148">
        <f t="shared" si="15"/>
        <v>0</v>
      </c>
      <c r="BI169" s="148">
        <f t="shared" si="16"/>
        <v>0</v>
      </c>
      <c r="BJ169" s="13" t="s">
        <v>81</v>
      </c>
      <c r="BK169" s="148">
        <f t="shared" si="17"/>
        <v>0</v>
      </c>
      <c r="BL169" s="13" t="s">
        <v>191</v>
      </c>
      <c r="BM169" s="147" t="s">
        <v>267</v>
      </c>
    </row>
    <row r="170" spans="2:65" s="1" customFormat="1" ht="24.2" customHeight="1" x14ac:dyDescent="0.2">
      <c r="B170" s="135"/>
      <c r="C170" s="136" t="s">
        <v>215</v>
      </c>
      <c r="D170" s="136" t="s">
        <v>164</v>
      </c>
      <c r="E170" s="137" t="s">
        <v>1330</v>
      </c>
      <c r="F170" s="138" t="s">
        <v>1331</v>
      </c>
      <c r="G170" s="139" t="s">
        <v>218</v>
      </c>
      <c r="H170" s="140">
        <v>11</v>
      </c>
      <c r="I170" s="141"/>
      <c r="J170" s="141"/>
      <c r="K170" s="142"/>
      <c r="L170" s="25"/>
      <c r="M170" s="143" t="s">
        <v>1</v>
      </c>
      <c r="N170" s="144" t="s">
        <v>34</v>
      </c>
      <c r="O170" s="145">
        <v>0</v>
      </c>
      <c r="P170" s="145">
        <f t="shared" si="9"/>
        <v>0</v>
      </c>
      <c r="Q170" s="145">
        <v>0</v>
      </c>
      <c r="R170" s="145">
        <f t="shared" si="10"/>
        <v>0</v>
      </c>
      <c r="S170" s="145">
        <v>0</v>
      </c>
      <c r="T170" s="146">
        <f t="shared" si="11"/>
        <v>0</v>
      </c>
      <c r="AR170" s="147" t="s">
        <v>191</v>
      </c>
      <c r="AT170" s="147" t="s">
        <v>164</v>
      </c>
      <c r="AU170" s="147" t="s">
        <v>81</v>
      </c>
      <c r="AY170" s="13" t="s">
        <v>162</v>
      </c>
      <c r="BE170" s="148">
        <f t="shared" si="12"/>
        <v>0</v>
      </c>
      <c r="BF170" s="148">
        <f t="shared" si="13"/>
        <v>0</v>
      </c>
      <c r="BG170" s="148">
        <f t="shared" si="14"/>
        <v>0</v>
      </c>
      <c r="BH170" s="148">
        <f t="shared" si="15"/>
        <v>0</v>
      </c>
      <c r="BI170" s="148">
        <f t="shared" si="16"/>
        <v>0</v>
      </c>
      <c r="BJ170" s="13" t="s">
        <v>81</v>
      </c>
      <c r="BK170" s="148">
        <f t="shared" si="17"/>
        <v>0</v>
      </c>
      <c r="BL170" s="13" t="s">
        <v>191</v>
      </c>
      <c r="BM170" s="147" t="s">
        <v>271</v>
      </c>
    </row>
    <row r="171" spans="2:65" s="1" customFormat="1" ht="33" customHeight="1" x14ac:dyDescent="0.2">
      <c r="B171" s="135"/>
      <c r="C171" s="136" t="s">
        <v>272</v>
      </c>
      <c r="D171" s="136" t="s">
        <v>164</v>
      </c>
      <c r="E171" s="137" t="s">
        <v>1332</v>
      </c>
      <c r="F171" s="138" t="s">
        <v>1333</v>
      </c>
      <c r="G171" s="139" t="s">
        <v>266</v>
      </c>
      <c r="H171" s="140">
        <v>602</v>
      </c>
      <c r="I171" s="141"/>
      <c r="J171" s="141"/>
      <c r="K171" s="142"/>
      <c r="L171" s="25"/>
      <c r="M171" s="143" t="s">
        <v>1</v>
      </c>
      <c r="N171" s="144" t="s">
        <v>34</v>
      </c>
      <c r="O171" s="145">
        <v>0</v>
      </c>
      <c r="P171" s="145">
        <f t="shared" si="9"/>
        <v>0</v>
      </c>
      <c r="Q171" s="145">
        <v>0</v>
      </c>
      <c r="R171" s="145">
        <f t="shared" si="10"/>
        <v>0</v>
      </c>
      <c r="S171" s="145">
        <v>0</v>
      </c>
      <c r="T171" s="146">
        <f t="shared" si="11"/>
        <v>0</v>
      </c>
      <c r="AR171" s="147" t="s">
        <v>191</v>
      </c>
      <c r="AT171" s="147" t="s">
        <v>164</v>
      </c>
      <c r="AU171" s="147" t="s">
        <v>81</v>
      </c>
      <c r="AY171" s="13" t="s">
        <v>162</v>
      </c>
      <c r="BE171" s="148">
        <f t="shared" si="12"/>
        <v>0</v>
      </c>
      <c r="BF171" s="148">
        <f t="shared" si="13"/>
        <v>0</v>
      </c>
      <c r="BG171" s="148">
        <f t="shared" si="14"/>
        <v>0</v>
      </c>
      <c r="BH171" s="148">
        <f t="shared" si="15"/>
        <v>0</v>
      </c>
      <c r="BI171" s="148">
        <f t="shared" si="16"/>
        <v>0</v>
      </c>
      <c r="BJ171" s="13" t="s">
        <v>81</v>
      </c>
      <c r="BK171" s="148">
        <f t="shared" si="17"/>
        <v>0</v>
      </c>
      <c r="BL171" s="13" t="s">
        <v>191</v>
      </c>
      <c r="BM171" s="147" t="s">
        <v>275</v>
      </c>
    </row>
    <row r="172" spans="2:65" s="1" customFormat="1" ht="33" customHeight="1" x14ac:dyDescent="0.2">
      <c r="B172" s="135"/>
      <c r="C172" s="136" t="s">
        <v>219</v>
      </c>
      <c r="D172" s="136" t="s">
        <v>164</v>
      </c>
      <c r="E172" s="137" t="s">
        <v>1334</v>
      </c>
      <c r="F172" s="138" t="s">
        <v>1335</v>
      </c>
      <c r="G172" s="139" t="s">
        <v>266</v>
      </c>
      <c r="H172" s="140">
        <v>48</v>
      </c>
      <c r="I172" s="141"/>
      <c r="J172" s="141"/>
      <c r="K172" s="142"/>
      <c r="L172" s="25"/>
      <c r="M172" s="143" t="s">
        <v>1</v>
      </c>
      <c r="N172" s="144" t="s">
        <v>34</v>
      </c>
      <c r="O172" s="145">
        <v>0</v>
      </c>
      <c r="P172" s="145">
        <f t="shared" si="9"/>
        <v>0</v>
      </c>
      <c r="Q172" s="145">
        <v>0</v>
      </c>
      <c r="R172" s="145">
        <f t="shared" si="10"/>
        <v>0</v>
      </c>
      <c r="S172" s="145">
        <v>0</v>
      </c>
      <c r="T172" s="146">
        <f t="shared" si="11"/>
        <v>0</v>
      </c>
      <c r="AR172" s="147" t="s">
        <v>191</v>
      </c>
      <c r="AT172" s="147" t="s">
        <v>164</v>
      </c>
      <c r="AU172" s="147" t="s">
        <v>81</v>
      </c>
      <c r="AY172" s="13" t="s">
        <v>162</v>
      </c>
      <c r="BE172" s="148">
        <f t="shared" si="12"/>
        <v>0</v>
      </c>
      <c r="BF172" s="148">
        <f t="shared" si="13"/>
        <v>0</v>
      </c>
      <c r="BG172" s="148">
        <f t="shared" si="14"/>
        <v>0</v>
      </c>
      <c r="BH172" s="148">
        <f t="shared" si="15"/>
        <v>0</v>
      </c>
      <c r="BI172" s="148">
        <f t="shared" si="16"/>
        <v>0</v>
      </c>
      <c r="BJ172" s="13" t="s">
        <v>81</v>
      </c>
      <c r="BK172" s="148">
        <f t="shared" si="17"/>
        <v>0</v>
      </c>
      <c r="BL172" s="13" t="s">
        <v>191</v>
      </c>
      <c r="BM172" s="147" t="s">
        <v>278</v>
      </c>
    </row>
    <row r="173" spans="2:65" s="1" customFormat="1" ht="33" customHeight="1" x14ac:dyDescent="0.2">
      <c r="B173" s="135"/>
      <c r="C173" s="136" t="s">
        <v>279</v>
      </c>
      <c r="D173" s="136" t="s">
        <v>164</v>
      </c>
      <c r="E173" s="137" t="s">
        <v>1336</v>
      </c>
      <c r="F173" s="138" t="s">
        <v>1337</v>
      </c>
      <c r="G173" s="139" t="s">
        <v>266</v>
      </c>
      <c r="H173" s="140">
        <v>28</v>
      </c>
      <c r="I173" s="141"/>
      <c r="J173" s="141"/>
      <c r="K173" s="142"/>
      <c r="L173" s="25"/>
      <c r="M173" s="143" t="s">
        <v>1</v>
      </c>
      <c r="N173" s="144" t="s">
        <v>34</v>
      </c>
      <c r="O173" s="145">
        <v>0</v>
      </c>
      <c r="P173" s="145">
        <f t="shared" si="9"/>
        <v>0</v>
      </c>
      <c r="Q173" s="145">
        <v>0</v>
      </c>
      <c r="R173" s="145">
        <f t="shared" si="10"/>
        <v>0</v>
      </c>
      <c r="S173" s="145">
        <v>0</v>
      </c>
      <c r="T173" s="146">
        <f t="shared" si="11"/>
        <v>0</v>
      </c>
      <c r="AR173" s="147" t="s">
        <v>191</v>
      </c>
      <c r="AT173" s="147" t="s">
        <v>164</v>
      </c>
      <c r="AU173" s="147" t="s">
        <v>81</v>
      </c>
      <c r="AY173" s="13" t="s">
        <v>162</v>
      </c>
      <c r="BE173" s="148">
        <f t="shared" si="12"/>
        <v>0</v>
      </c>
      <c r="BF173" s="148">
        <f t="shared" si="13"/>
        <v>0</v>
      </c>
      <c r="BG173" s="148">
        <f t="shared" si="14"/>
        <v>0</v>
      </c>
      <c r="BH173" s="148">
        <f t="shared" si="15"/>
        <v>0</v>
      </c>
      <c r="BI173" s="148">
        <f t="shared" si="16"/>
        <v>0</v>
      </c>
      <c r="BJ173" s="13" t="s">
        <v>81</v>
      </c>
      <c r="BK173" s="148">
        <f t="shared" si="17"/>
        <v>0</v>
      </c>
      <c r="BL173" s="13" t="s">
        <v>191</v>
      </c>
      <c r="BM173" s="147" t="s">
        <v>282</v>
      </c>
    </row>
    <row r="174" spans="2:65" s="1" customFormat="1" ht="33" customHeight="1" x14ac:dyDescent="0.2">
      <c r="B174" s="135"/>
      <c r="C174" s="136" t="s">
        <v>224</v>
      </c>
      <c r="D174" s="136" t="s">
        <v>164</v>
      </c>
      <c r="E174" s="137" t="s">
        <v>1338</v>
      </c>
      <c r="F174" s="138" t="s">
        <v>1339</v>
      </c>
      <c r="G174" s="139" t="s">
        <v>266</v>
      </c>
      <c r="H174" s="140">
        <v>2</v>
      </c>
      <c r="I174" s="141"/>
      <c r="J174" s="141"/>
      <c r="K174" s="142"/>
      <c r="L174" s="25"/>
      <c r="M174" s="143" t="s">
        <v>1</v>
      </c>
      <c r="N174" s="144" t="s">
        <v>34</v>
      </c>
      <c r="O174" s="145">
        <v>0</v>
      </c>
      <c r="P174" s="145">
        <f t="shared" si="9"/>
        <v>0</v>
      </c>
      <c r="Q174" s="145">
        <v>0</v>
      </c>
      <c r="R174" s="145">
        <f t="shared" si="10"/>
        <v>0</v>
      </c>
      <c r="S174" s="145">
        <v>0</v>
      </c>
      <c r="T174" s="146">
        <f t="shared" si="11"/>
        <v>0</v>
      </c>
      <c r="AR174" s="147" t="s">
        <v>191</v>
      </c>
      <c r="AT174" s="147" t="s">
        <v>164</v>
      </c>
      <c r="AU174" s="147" t="s">
        <v>81</v>
      </c>
      <c r="AY174" s="13" t="s">
        <v>162</v>
      </c>
      <c r="BE174" s="148">
        <f t="shared" si="12"/>
        <v>0</v>
      </c>
      <c r="BF174" s="148">
        <f t="shared" si="13"/>
        <v>0</v>
      </c>
      <c r="BG174" s="148">
        <f t="shared" si="14"/>
        <v>0</v>
      </c>
      <c r="BH174" s="148">
        <f t="shared" si="15"/>
        <v>0</v>
      </c>
      <c r="BI174" s="148">
        <f t="shared" si="16"/>
        <v>0</v>
      </c>
      <c r="BJ174" s="13" t="s">
        <v>81</v>
      </c>
      <c r="BK174" s="148">
        <f t="shared" si="17"/>
        <v>0</v>
      </c>
      <c r="BL174" s="13" t="s">
        <v>191</v>
      </c>
      <c r="BM174" s="147" t="s">
        <v>285</v>
      </c>
    </row>
    <row r="175" spans="2:65" s="1" customFormat="1" ht="33" customHeight="1" x14ac:dyDescent="0.2">
      <c r="B175" s="135"/>
      <c r="C175" s="136" t="s">
        <v>286</v>
      </c>
      <c r="D175" s="136" t="s">
        <v>164</v>
      </c>
      <c r="E175" s="137" t="s">
        <v>1340</v>
      </c>
      <c r="F175" s="138" t="s">
        <v>1341</v>
      </c>
      <c r="G175" s="139" t="s">
        <v>266</v>
      </c>
      <c r="H175" s="140">
        <v>2</v>
      </c>
      <c r="I175" s="141"/>
      <c r="J175" s="141"/>
      <c r="K175" s="142"/>
      <c r="L175" s="25"/>
      <c r="M175" s="143" t="s">
        <v>1</v>
      </c>
      <c r="N175" s="144" t="s">
        <v>34</v>
      </c>
      <c r="O175" s="145">
        <v>0</v>
      </c>
      <c r="P175" s="145">
        <f t="shared" si="9"/>
        <v>0</v>
      </c>
      <c r="Q175" s="145">
        <v>0</v>
      </c>
      <c r="R175" s="145">
        <f t="shared" si="10"/>
        <v>0</v>
      </c>
      <c r="S175" s="145">
        <v>0</v>
      </c>
      <c r="T175" s="146">
        <f t="shared" si="11"/>
        <v>0</v>
      </c>
      <c r="AR175" s="147" t="s">
        <v>191</v>
      </c>
      <c r="AT175" s="147" t="s">
        <v>164</v>
      </c>
      <c r="AU175" s="147" t="s">
        <v>81</v>
      </c>
      <c r="AY175" s="13" t="s">
        <v>162</v>
      </c>
      <c r="BE175" s="148">
        <f t="shared" si="12"/>
        <v>0</v>
      </c>
      <c r="BF175" s="148">
        <f t="shared" si="13"/>
        <v>0</v>
      </c>
      <c r="BG175" s="148">
        <f t="shared" si="14"/>
        <v>0</v>
      </c>
      <c r="BH175" s="148">
        <f t="shared" si="15"/>
        <v>0</v>
      </c>
      <c r="BI175" s="148">
        <f t="shared" si="16"/>
        <v>0</v>
      </c>
      <c r="BJ175" s="13" t="s">
        <v>81</v>
      </c>
      <c r="BK175" s="148">
        <f t="shared" si="17"/>
        <v>0</v>
      </c>
      <c r="BL175" s="13" t="s">
        <v>191</v>
      </c>
      <c r="BM175" s="147" t="s">
        <v>289</v>
      </c>
    </row>
    <row r="176" spans="2:65" s="1" customFormat="1" ht="33" customHeight="1" x14ac:dyDescent="0.2">
      <c r="B176" s="135"/>
      <c r="C176" s="136" t="s">
        <v>227</v>
      </c>
      <c r="D176" s="136" t="s">
        <v>164</v>
      </c>
      <c r="E176" s="137" t="s">
        <v>1342</v>
      </c>
      <c r="F176" s="138" t="s">
        <v>1343</v>
      </c>
      <c r="G176" s="139" t="s">
        <v>266</v>
      </c>
      <c r="H176" s="140">
        <v>2</v>
      </c>
      <c r="I176" s="141"/>
      <c r="J176" s="141"/>
      <c r="K176" s="142"/>
      <c r="L176" s="25"/>
      <c r="M176" s="143" t="s">
        <v>1</v>
      </c>
      <c r="N176" s="144" t="s">
        <v>34</v>
      </c>
      <c r="O176" s="145">
        <v>0</v>
      </c>
      <c r="P176" s="145">
        <f t="shared" si="9"/>
        <v>0</v>
      </c>
      <c r="Q176" s="145">
        <v>0</v>
      </c>
      <c r="R176" s="145">
        <f t="shared" si="10"/>
        <v>0</v>
      </c>
      <c r="S176" s="145">
        <v>0</v>
      </c>
      <c r="T176" s="146">
        <f t="shared" si="11"/>
        <v>0</v>
      </c>
      <c r="AR176" s="147" t="s">
        <v>191</v>
      </c>
      <c r="AT176" s="147" t="s">
        <v>164</v>
      </c>
      <c r="AU176" s="147" t="s">
        <v>81</v>
      </c>
      <c r="AY176" s="13" t="s">
        <v>162</v>
      </c>
      <c r="BE176" s="148">
        <f t="shared" si="12"/>
        <v>0</v>
      </c>
      <c r="BF176" s="148">
        <f t="shared" si="13"/>
        <v>0</v>
      </c>
      <c r="BG176" s="148">
        <f t="shared" si="14"/>
        <v>0</v>
      </c>
      <c r="BH176" s="148">
        <f t="shared" si="15"/>
        <v>0</v>
      </c>
      <c r="BI176" s="148">
        <f t="shared" si="16"/>
        <v>0</v>
      </c>
      <c r="BJ176" s="13" t="s">
        <v>81</v>
      </c>
      <c r="BK176" s="148">
        <f t="shared" si="17"/>
        <v>0</v>
      </c>
      <c r="BL176" s="13" t="s">
        <v>191</v>
      </c>
      <c r="BM176" s="147" t="s">
        <v>292</v>
      </c>
    </row>
    <row r="177" spans="2:65" s="1" customFormat="1" ht="24.2" customHeight="1" x14ac:dyDescent="0.2">
      <c r="B177" s="135"/>
      <c r="C177" s="136" t="s">
        <v>293</v>
      </c>
      <c r="D177" s="136" t="s">
        <v>164</v>
      </c>
      <c r="E177" s="137" t="s">
        <v>1344</v>
      </c>
      <c r="F177" s="138" t="s">
        <v>1345</v>
      </c>
      <c r="G177" s="139" t="s">
        <v>218</v>
      </c>
      <c r="H177" s="140">
        <v>24</v>
      </c>
      <c r="I177" s="141"/>
      <c r="J177" s="141"/>
      <c r="K177" s="142"/>
      <c r="L177" s="25"/>
      <c r="M177" s="143" t="s">
        <v>1</v>
      </c>
      <c r="N177" s="144" t="s">
        <v>34</v>
      </c>
      <c r="O177" s="145">
        <v>0</v>
      </c>
      <c r="P177" s="145">
        <f t="shared" si="9"/>
        <v>0</v>
      </c>
      <c r="Q177" s="145">
        <v>0</v>
      </c>
      <c r="R177" s="145">
        <f t="shared" si="10"/>
        <v>0</v>
      </c>
      <c r="S177" s="145">
        <v>0</v>
      </c>
      <c r="T177" s="146">
        <f t="shared" si="11"/>
        <v>0</v>
      </c>
      <c r="AR177" s="147" t="s">
        <v>191</v>
      </c>
      <c r="AT177" s="147" t="s">
        <v>164</v>
      </c>
      <c r="AU177" s="147" t="s">
        <v>81</v>
      </c>
      <c r="AY177" s="13" t="s">
        <v>162</v>
      </c>
      <c r="BE177" s="148">
        <f t="shared" si="12"/>
        <v>0</v>
      </c>
      <c r="BF177" s="148">
        <f t="shared" si="13"/>
        <v>0</v>
      </c>
      <c r="BG177" s="148">
        <f t="shared" si="14"/>
        <v>0</v>
      </c>
      <c r="BH177" s="148">
        <f t="shared" si="15"/>
        <v>0</v>
      </c>
      <c r="BI177" s="148">
        <f t="shared" si="16"/>
        <v>0</v>
      </c>
      <c r="BJ177" s="13" t="s">
        <v>81</v>
      </c>
      <c r="BK177" s="148">
        <f t="shared" si="17"/>
        <v>0</v>
      </c>
      <c r="BL177" s="13" t="s">
        <v>191</v>
      </c>
      <c r="BM177" s="147" t="s">
        <v>296</v>
      </c>
    </row>
    <row r="178" spans="2:65" s="1" customFormat="1" ht="21.75" customHeight="1" x14ac:dyDescent="0.2">
      <c r="B178" s="135"/>
      <c r="C178" s="136" t="s">
        <v>231</v>
      </c>
      <c r="D178" s="136" t="s">
        <v>164</v>
      </c>
      <c r="E178" s="137" t="s">
        <v>1346</v>
      </c>
      <c r="F178" s="138" t="s">
        <v>1347</v>
      </c>
      <c r="G178" s="139" t="s">
        <v>218</v>
      </c>
      <c r="H178" s="140">
        <v>3269</v>
      </c>
      <c r="I178" s="141"/>
      <c r="J178" s="141"/>
      <c r="K178" s="142"/>
      <c r="L178" s="25"/>
      <c r="M178" s="143" t="s">
        <v>1</v>
      </c>
      <c r="N178" s="144" t="s">
        <v>34</v>
      </c>
      <c r="O178" s="145">
        <v>0</v>
      </c>
      <c r="P178" s="145">
        <f t="shared" si="9"/>
        <v>0</v>
      </c>
      <c r="Q178" s="145">
        <v>0</v>
      </c>
      <c r="R178" s="145">
        <f t="shared" si="10"/>
        <v>0</v>
      </c>
      <c r="S178" s="145">
        <v>0</v>
      </c>
      <c r="T178" s="146">
        <f t="shared" si="11"/>
        <v>0</v>
      </c>
      <c r="AR178" s="147" t="s">
        <v>191</v>
      </c>
      <c r="AT178" s="147" t="s">
        <v>164</v>
      </c>
      <c r="AU178" s="147" t="s">
        <v>81</v>
      </c>
      <c r="AY178" s="13" t="s">
        <v>162</v>
      </c>
      <c r="BE178" s="148">
        <f t="shared" si="12"/>
        <v>0</v>
      </c>
      <c r="BF178" s="148">
        <f t="shared" si="13"/>
        <v>0</v>
      </c>
      <c r="BG178" s="148">
        <f t="shared" si="14"/>
        <v>0</v>
      </c>
      <c r="BH178" s="148">
        <f t="shared" si="15"/>
        <v>0</v>
      </c>
      <c r="BI178" s="148">
        <f t="shared" si="16"/>
        <v>0</v>
      </c>
      <c r="BJ178" s="13" t="s">
        <v>81</v>
      </c>
      <c r="BK178" s="148">
        <f t="shared" si="17"/>
        <v>0</v>
      </c>
      <c r="BL178" s="13" t="s">
        <v>191</v>
      </c>
      <c r="BM178" s="147" t="s">
        <v>302</v>
      </c>
    </row>
    <row r="179" spans="2:65" s="1" customFormat="1" ht="24.2" customHeight="1" x14ac:dyDescent="0.2">
      <c r="B179" s="135"/>
      <c r="C179" s="136" t="s">
        <v>307</v>
      </c>
      <c r="D179" s="136" t="s">
        <v>164</v>
      </c>
      <c r="E179" s="137" t="s">
        <v>1348</v>
      </c>
      <c r="F179" s="138" t="s">
        <v>1349</v>
      </c>
      <c r="G179" s="139" t="s">
        <v>218</v>
      </c>
      <c r="H179" s="140">
        <v>24</v>
      </c>
      <c r="I179" s="141"/>
      <c r="J179" s="141"/>
      <c r="K179" s="142"/>
      <c r="L179" s="25"/>
      <c r="M179" s="143" t="s">
        <v>1</v>
      </c>
      <c r="N179" s="144" t="s">
        <v>34</v>
      </c>
      <c r="O179" s="145">
        <v>0</v>
      </c>
      <c r="P179" s="145">
        <f t="shared" si="9"/>
        <v>0</v>
      </c>
      <c r="Q179" s="145">
        <v>0</v>
      </c>
      <c r="R179" s="145">
        <f t="shared" si="10"/>
        <v>0</v>
      </c>
      <c r="S179" s="145">
        <v>0</v>
      </c>
      <c r="T179" s="146">
        <f t="shared" si="11"/>
        <v>0</v>
      </c>
      <c r="AR179" s="147" t="s">
        <v>191</v>
      </c>
      <c r="AT179" s="147" t="s">
        <v>164</v>
      </c>
      <c r="AU179" s="147" t="s">
        <v>81</v>
      </c>
      <c r="AY179" s="13" t="s">
        <v>162</v>
      </c>
      <c r="BE179" s="148">
        <f t="shared" si="12"/>
        <v>0</v>
      </c>
      <c r="BF179" s="148">
        <f t="shared" si="13"/>
        <v>0</v>
      </c>
      <c r="BG179" s="148">
        <f t="shared" si="14"/>
        <v>0</v>
      </c>
      <c r="BH179" s="148">
        <f t="shared" si="15"/>
        <v>0</v>
      </c>
      <c r="BI179" s="148">
        <f t="shared" si="16"/>
        <v>0</v>
      </c>
      <c r="BJ179" s="13" t="s">
        <v>81</v>
      </c>
      <c r="BK179" s="148">
        <f t="shared" si="17"/>
        <v>0</v>
      </c>
      <c r="BL179" s="13" t="s">
        <v>191</v>
      </c>
      <c r="BM179" s="147" t="s">
        <v>310</v>
      </c>
    </row>
    <row r="180" spans="2:65" s="1" customFormat="1" ht="33" customHeight="1" x14ac:dyDescent="0.2">
      <c r="B180" s="135"/>
      <c r="C180" s="136" t="s">
        <v>234</v>
      </c>
      <c r="D180" s="136" t="s">
        <v>164</v>
      </c>
      <c r="E180" s="137" t="s">
        <v>1350</v>
      </c>
      <c r="F180" s="138" t="s">
        <v>1351</v>
      </c>
      <c r="G180" s="139" t="s">
        <v>266</v>
      </c>
      <c r="H180" s="140">
        <v>1250</v>
      </c>
      <c r="I180" s="141"/>
      <c r="J180" s="141"/>
      <c r="K180" s="142"/>
      <c r="L180" s="25"/>
      <c r="M180" s="143" t="s">
        <v>1</v>
      </c>
      <c r="N180" s="144" t="s">
        <v>34</v>
      </c>
      <c r="O180" s="145">
        <v>0</v>
      </c>
      <c r="P180" s="145">
        <f t="shared" si="9"/>
        <v>0</v>
      </c>
      <c r="Q180" s="145">
        <v>0</v>
      </c>
      <c r="R180" s="145">
        <f t="shared" si="10"/>
        <v>0</v>
      </c>
      <c r="S180" s="145">
        <v>0</v>
      </c>
      <c r="T180" s="146">
        <f t="shared" si="11"/>
        <v>0</v>
      </c>
      <c r="AR180" s="147" t="s">
        <v>191</v>
      </c>
      <c r="AT180" s="147" t="s">
        <v>164</v>
      </c>
      <c r="AU180" s="147" t="s">
        <v>81</v>
      </c>
      <c r="AY180" s="13" t="s">
        <v>162</v>
      </c>
      <c r="BE180" s="148">
        <f t="shared" si="12"/>
        <v>0</v>
      </c>
      <c r="BF180" s="148">
        <f t="shared" si="13"/>
        <v>0</v>
      </c>
      <c r="BG180" s="148">
        <f t="shared" si="14"/>
        <v>0</v>
      </c>
      <c r="BH180" s="148">
        <f t="shared" si="15"/>
        <v>0</v>
      </c>
      <c r="BI180" s="148">
        <f t="shared" si="16"/>
        <v>0</v>
      </c>
      <c r="BJ180" s="13" t="s">
        <v>81</v>
      </c>
      <c r="BK180" s="148">
        <f t="shared" si="17"/>
        <v>0</v>
      </c>
      <c r="BL180" s="13" t="s">
        <v>191</v>
      </c>
      <c r="BM180" s="147" t="s">
        <v>314</v>
      </c>
    </row>
    <row r="181" spans="2:65" s="1" customFormat="1" ht="33" customHeight="1" x14ac:dyDescent="0.2">
      <c r="B181" s="135"/>
      <c r="C181" s="136" t="s">
        <v>315</v>
      </c>
      <c r="D181" s="136" t="s">
        <v>164</v>
      </c>
      <c r="E181" s="137" t="s">
        <v>1352</v>
      </c>
      <c r="F181" s="138" t="s">
        <v>1353</v>
      </c>
      <c r="G181" s="139" t="s">
        <v>301</v>
      </c>
      <c r="H181" s="140">
        <v>19.68</v>
      </c>
      <c r="I181" s="141"/>
      <c r="J181" s="141"/>
      <c r="K181" s="142"/>
      <c r="L181" s="25"/>
      <c r="M181" s="143" t="s">
        <v>1</v>
      </c>
      <c r="N181" s="144" t="s">
        <v>34</v>
      </c>
      <c r="O181" s="145">
        <v>0</v>
      </c>
      <c r="P181" s="145">
        <f t="shared" si="9"/>
        <v>0</v>
      </c>
      <c r="Q181" s="145">
        <v>0</v>
      </c>
      <c r="R181" s="145">
        <f t="shared" si="10"/>
        <v>0</v>
      </c>
      <c r="S181" s="145">
        <v>0</v>
      </c>
      <c r="T181" s="146">
        <f t="shared" si="11"/>
        <v>0</v>
      </c>
      <c r="AR181" s="147" t="s">
        <v>191</v>
      </c>
      <c r="AT181" s="147" t="s">
        <v>164</v>
      </c>
      <c r="AU181" s="147" t="s">
        <v>81</v>
      </c>
      <c r="AY181" s="13" t="s">
        <v>162</v>
      </c>
      <c r="BE181" s="148">
        <f t="shared" si="12"/>
        <v>0</v>
      </c>
      <c r="BF181" s="148">
        <f t="shared" si="13"/>
        <v>0</v>
      </c>
      <c r="BG181" s="148">
        <f t="shared" si="14"/>
        <v>0</v>
      </c>
      <c r="BH181" s="148">
        <f t="shared" si="15"/>
        <v>0</v>
      </c>
      <c r="BI181" s="148">
        <f t="shared" si="16"/>
        <v>0</v>
      </c>
      <c r="BJ181" s="13" t="s">
        <v>81</v>
      </c>
      <c r="BK181" s="148">
        <f t="shared" si="17"/>
        <v>0</v>
      </c>
      <c r="BL181" s="13" t="s">
        <v>191</v>
      </c>
      <c r="BM181" s="147" t="s">
        <v>318</v>
      </c>
    </row>
    <row r="182" spans="2:65" s="1" customFormat="1" ht="24.2" customHeight="1" x14ac:dyDescent="0.2">
      <c r="B182" s="135"/>
      <c r="C182" s="136" t="s">
        <v>238</v>
      </c>
      <c r="D182" s="136" t="s">
        <v>164</v>
      </c>
      <c r="E182" s="137" t="s">
        <v>1354</v>
      </c>
      <c r="F182" s="138" t="s">
        <v>1355</v>
      </c>
      <c r="G182" s="139" t="s">
        <v>301</v>
      </c>
      <c r="H182" s="140">
        <v>5.62</v>
      </c>
      <c r="I182" s="141"/>
      <c r="J182" s="141"/>
      <c r="K182" s="142"/>
      <c r="L182" s="25"/>
      <c r="M182" s="143" t="s">
        <v>1</v>
      </c>
      <c r="N182" s="144" t="s">
        <v>34</v>
      </c>
      <c r="O182" s="145">
        <v>0</v>
      </c>
      <c r="P182" s="145">
        <f t="shared" si="9"/>
        <v>0</v>
      </c>
      <c r="Q182" s="145">
        <v>0</v>
      </c>
      <c r="R182" s="145">
        <f t="shared" si="10"/>
        <v>0</v>
      </c>
      <c r="S182" s="145">
        <v>0</v>
      </c>
      <c r="T182" s="146">
        <f t="shared" si="11"/>
        <v>0</v>
      </c>
      <c r="AR182" s="147" t="s">
        <v>191</v>
      </c>
      <c r="AT182" s="147" t="s">
        <v>164</v>
      </c>
      <c r="AU182" s="147" t="s">
        <v>81</v>
      </c>
      <c r="AY182" s="13" t="s">
        <v>162</v>
      </c>
      <c r="BE182" s="148">
        <f t="shared" si="12"/>
        <v>0</v>
      </c>
      <c r="BF182" s="148">
        <f t="shared" si="13"/>
        <v>0</v>
      </c>
      <c r="BG182" s="148">
        <f t="shared" si="14"/>
        <v>0</v>
      </c>
      <c r="BH182" s="148">
        <f t="shared" si="15"/>
        <v>0</v>
      </c>
      <c r="BI182" s="148">
        <f t="shared" si="16"/>
        <v>0</v>
      </c>
      <c r="BJ182" s="13" t="s">
        <v>81</v>
      </c>
      <c r="BK182" s="148">
        <f t="shared" si="17"/>
        <v>0</v>
      </c>
      <c r="BL182" s="13" t="s">
        <v>191</v>
      </c>
      <c r="BM182" s="147" t="s">
        <v>321</v>
      </c>
    </row>
    <row r="183" spans="2:65" s="1" customFormat="1" ht="24.2" customHeight="1" x14ac:dyDescent="0.2">
      <c r="B183" s="135"/>
      <c r="C183" s="136" t="s">
        <v>322</v>
      </c>
      <c r="D183" s="136" t="s">
        <v>164</v>
      </c>
      <c r="E183" s="137" t="s">
        <v>1356</v>
      </c>
      <c r="F183" s="138" t="s">
        <v>1357</v>
      </c>
      <c r="G183" s="139" t="s">
        <v>301</v>
      </c>
      <c r="H183" s="140">
        <v>5.62</v>
      </c>
      <c r="I183" s="141"/>
      <c r="J183" s="141"/>
      <c r="K183" s="142"/>
      <c r="L183" s="25"/>
      <c r="M183" s="143" t="s">
        <v>1</v>
      </c>
      <c r="N183" s="144" t="s">
        <v>34</v>
      </c>
      <c r="O183" s="145">
        <v>0</v>
      </c>
      <c r="P183" s="145">
        <f t="shared" si="9"/>
        <v>0</v>
      </c>
      <c r="Q183" s="145">
        <v>0</v>
      </c>
      <c r="R183" s="145">
        <f t="shared" si="10"/>
        <v>0</v>
      </c>
      <c r="S183" s="145">
        <v>0</v>
      </c>
      <c r="T183" s="146">
        <f t="shared" si="11"/>
        <v>0</v>
      </c>
      <c r="AR183" s="147" t="s">
        <v>191</v>
      </c>
      <c r="AT183" s="147" t="s">
        <v>164</v>
      </c>
      <c r="AU183" s="147" t="s">
        <v>81</v>
      </c>
      <c r="AY183" s="13" t="s">
        <v>162</v>
      </c>
      <c r="BE183" s="148">
        <f t="shared" si="12"/>
        <v>0</v>
      </c>
      <c r="BF183" s="148">
        <f t="shared" si="13"/>
        <v>0</v>
      </c>
      <c r="BG183" s="148">
        <f t="shared" si="14"/>
        <v>0</v>
      </c>
      <c r="BH183" s="148">
        <f t="shared" si="15"/>
        <v>0</v>
      </c>
      <c r="BI183" s="148">
        <f t="shared" si="16"/>
        <v>0</v>
      </c>
      <c r="BJ183" s="13" t="s">
        <v>81</v>
      </c>
      <c r="BK183" s="148">
        <f t="shared" si="17"/>
        <v>0</v>
      </c>
      <c r="BL183" s="13" t="s">
        <v>191</v>
      </c>
      <c r="BM183" s="147" t="s">
        <v>325</v>
      </c>
    </row>
    <row r="184" spans="2:65" s="11" customFormat="1" ht="22.7" customHeight="1" x14ac:dyDescent="0.2">
      <c r="B184" s="124"/>
      <c r="D184" s="125" t="s">
        <v>67</v>
      </c>
      <c r="E184" s="133" t="s">
        <v>1358</v>
      </c>
      <c r="F184" s="133" t="s">
        <v>1359</v>
      </c>
      <c r="J184" s="134"/>
      <c r="L184" s="124"/>
      <c r="M184" s="128"/>
      <c r="P184" s="129">
        <f>SUM(P185:P218)</f>
        <v>0</v>
      </c>
      <c r="R184" s="129">
        <f>SUM(R185:R218)</f>
        <v>0</v>
      </c>
      <c r="T184" s="130">
        <f>SUM(T185:T218)</f>
        <v>0</v>
      </c>
      <c r="AR184" s="125" t="s">
        <v>81</v>
      </c>
      <c r="AT184" s="131" t="s">
        <v>67</v>
      </c>
      <c r="AU184" s="131" t="s">
        <v>75</v>
      </c>
      <c r="AY184" s="125" t="s">
        <v>162</v>
      </c>
      <c r="BK184" s="132">
        <f>SUM(BK185:BK218)</f>
        <v>0</v>
      </c>
    </row>
    <row r="185" spans="2:65" s="1" customFormat="1" ht="24.2" customHeight="1" x14ac:dyDescent="0.2">
      <c r="B185" s="135"/>
      <c r="C185" s="136" t="s">
        <v>241</v>
      </c>
      <c r="D185" s="136" t="s">
        <v>164</v>
      </c>
      <c r="E185" s="137" t="s">
        <v>1360</v>
      </c>
      <c r="F185" s="138" t="s">
        <v>1361</v>
      </c>
      <c r="G185" s="139" t="s">
        <v>266</v>
      </c>
      <c r="H185" s="140">
        <v>680</v>
      </c>
      <c r="I185" s="141"/>
      <c r="J185" s="141"/>
      <c r="K185" s="142"/>
      <c r="L185" s="25"/>
      <c r="M185" s="143" t="s">
        <v>1</v>
      </c>
      <c r="N185" s="144" t="s">
        <v>34</v>
      </c>
      <c r="O185" s="145">
        <v>0</v>
      </c>
      <c r="P185" s="145">
        <f t="shared" ref="P185:P218" si="18">O185*H185</f>
        <v>0</v>
      </c>
      <c r="Q185" s="145">
        <v>0</v>
      </c>
      <c r="R185" s="145">
        <f t="shared" ref="R185:R218" si="19">Q185*H185</f>
        <v>0</v>
      </c>
      <c r="S185" s="145">
        <v>0</v>
      </c>
      <c r="T185" s="146">
        <f t="shared" ref="T185:T218" si="20">S185*H185</f>
        <v>0</v>
      </c>
      <c r="AR185" s="147" t="s">
        <v>191</v>
      </c>
      <c r="AT185" s="147" t="s">
        <v>164</v>
      </c>
      <c r="AU185" s="147" t="s">
        <v>81</v>
      </c>
      <c r="AY185" s="13" t="s">
        <v>162</v>
      </c>
      <c r="BE185" s="148">
        <f t="shared" ref="BE185:BE218" si="21">IF(N185="základná",J185,0)</f>
        <v>0</v>
      </c>
      <c r="BF185" s="148">
        <f t="shared" ref="BF185:BF218" si="22">IF(N185="znížená",J185,0)</f>
        <v>0</v>
      </c>
      <c r="BG185" s="148">
        <f t="shared" ref="BG185:BG218" si="23">IF(N185="zákl. prenesená",J185,0)</f>
        <v>0</v>
      </c>
      <c r="BH185" s="148">
        <f t="shared" ref="BH185:BH218" si="24">IF(N185="zníž. prenesená",J185,0)</f>
        <v>0</v>
      </c>
      <c r="BI185" s="148">
        <f t="shared" ref="BI185:BI218" si="25">IF(N185="nulová",J185,0)</f>
        <v>0</v>
      </c>
      <c r="BJ185" s="13" t="s">
        <v>81</v>
      </c>
      <c r="BK185" s="148">
        <f t="shared" ref="BK185:BK218" si="26">ROUND(I185*H185,2)</f>
        <v>0</v>
      </c>
      <c r="BL185" s="13" t="s">
        <v>191</v>
      </c>
      <c r="BM185" s="147" t="s">
        <v>328</v>
      </c>
    </row>
    <row r="186" spans="2:65" s="1" customFormat="1" ht="16.5" customHeight="1" x14ac:dyDescent="0.2">
      <c r="B186" s="135"/>
      <c r="C186" s="136" t="s">
        <v>329</v>
      </c>
      <c r="D186" s="136" t="s">
        <v>164</v>
      </c>
      <c r="E186" s="137" t="s">
        <v>1362</v>
      </c>
      <c r="F186" s="138" t="s">
        <v>1363</v>
      </c>
      <c r="G186" s="139" t="s">
        <v>266</v>
      </c>
      <c r="H186" s="140">
        <v>566</v>
      </c>
      <c r="I186" s="141"/>
      <c r="J186" s="141"/>
      <c r="K186" s="142"/>
      <c r="L186" s="25"/>
      <c r="M186" s="143" t="s">
        <v>1</v>
      </c>
      <c r="N186" s="144" t="s">
        <v>34</v>
      </c>
      <c r="O186" s="145">
        <v>0</v>
      </c>
      <c r="P186" s="145">
        <f t="shared" si="18"/>
        <v>0</v>
      </c>
      <c r="Q186" s="145">
        <v>0</v>
      </c>
      <c r="R186" s="145">
        <f t="shared" si="19"/>
        <v>0</v>
      </c>
      <c r="S186" s="145">
        <v>0</v>
      </c>
      <c r="T186" s="146">
        <f t="shared" si="20"/>
        <v>0</v>
      </c>
      <c r="AR186" s="147" t="s">
        <v>191</v>
      </c>
      <c r="AT186" s="147" t="s">
        <v>164</v>
      </c>
      <c r="AU186" s="147" t="s">
        <v>81</v>
      </c>
      <c r="AY186" s="13" t="s">
        <v>162</v>
      </c>
      <c r="BE186" s="148">
        <f t="shared" si="21"/>
        <v>0</v>
      </c>
      <c r="BF186" s="148">
        <f t="shared" si="22"/>
        <v>0</v>
      </c>
      <c r="BG186" s="148">
        <f t="shared" si="23"/>
        <v>0</v>
      </c>
      <c r="BH186" s="148">
        <f t="shared" si="24"/>
        <v>0</v>
      </c>
      <c r="BI186" s="148">
        <f t="shared" si="25"/>
        <v>0</v>
      </c>
      <c r="BJ186" s="13" t="s">
        <v>81</v>
      </c>
      <c r="BK186" s="148">
        <f t="shared" si="26"/>
        <v>0</v>
      </c>
      <c r="BL186" s="13" t="s">
        <v>191</v>
      </c>
      <c r="BM186" s="147" t="s">
        <v>332</v>
      </c>
    </row>
    <row r="187" spans="2:65" s="1" customFormat="1" ht="37.700000000000003" customHeight="1" x14ac:dyDescent="0.2">
      <c r="B187" s="135"/>
      <c r="C187" s="149" t="s">
        <v>245</v>
      </c>
      <c r="D187" s="149" t="s">
        <v>268</v>
      </c>
      <c r="E187" s="150" t="s">
        <v>1364</v>
      </c>
      <c r="F187" s="151" t="s">
        <v>1365</v>
      </c>
      <c r="G187" s="152" t="s">
        <v>266</v>
      </c>
      <c r="H187" s="153">
        <v>283</v>
      </c>
      <c r="I187" s="154"/>
      <c r="J187" s="154"/>
      <c r="K187" s="155"/>
      <c r="L187" s="156"/>
      <c r="M187" s="157" t="s">
        <v>1</v>
      </c>
      <c r="N187" s="158" t="s">
        <v>34</v>
      </c>
      <c r="O187" s="145">
        <v>0</v>
      </c>
      <c r="P187" s="145">
        <f t="shared" si="18"/>
        <v>0</v>
      </c>
      <c r="Q187" s="145">
        <v>0</v>
      </c>
      <c r="R187" s="145">
        <f t="shared" si="19"/>
        <v>0</v>
      </c>
      <c r="S187" s="145">
        <v>0</v>
      </c>
      <c r="T187" s="146">
        <f t="shared" si="20"/>
        <v>0</v>
      </c>
      <c r="AR187" s="147" t="s">
        <v>219</v>
      </c>
      <c r="AT187" s="147" t="s">
        <v>268</v>
      </c>
      <c r="AU187" s="147" t="s">
        <v>81</v>
      </c>
      <c r="AY187" s="13" t="s">
        <v>162</v>
      </c>
      <c r="BE187" s="148">
        <f t="shared" si="21"/>
        <v>0</v>
      </c>
      <c r="BF187" s="148">
        <f t="shared" si="22"/>
        <v>0</v>
      </c>
      <c r="BG187" s="148">
        <f t="shared" si="23"/>
        <v>0</v>
      </c>
      <c r="BH187" s="148">
        <f t="shared" si="24"/>
        <v>0</v>
      </c>
      <c r="BI187" s="148">
        <f t="shared" si="25"/>
        <v>0</v>
      </c>
      <c r="BJ187" s="13" t="s">
        <v>81</v>
      </c>
      <c r="BK187" s="148">
        <f t="shared" si="26"/>
        <v>0</v>
      </c>
      <c r="BL187" s="13" t="s">
        <v>191</v>
      </c>
      <c r="BM187" s="147" t="s">
        <v>337</v>
      </c>
    </row>
    <row r="188" spans="2:65" s="1" customFormat="1" ht="37.700000000000003" customHeight="1" x14ac:dyDescent="0.2">
      <c r="B188" s="135"/>
      <c r="C188" s="149" t="s">
        <v>338</v>
      </c>
      <c r="D188" s="149" t="s">
        <v>268</v>
      </c>
      <c r="E188" s="150" t="s">
        <v>1366</v>
      </c>
      <c r="F188" s="151" t="s">
        <v>1367</v>
      </c>
      <c r="G188" s="152" t="s">
        <v>266</v>
      </c>
      <c r="H188" s="153">
        <v>283</v>
      </c>
      <c r="I188" s="154"/>
      <c r="J188" s="154"/>
      <c r="K188" s="155"/>
      <c r="L188" s="156"/>
      <c r="M188" s="157" t="s">
        <v>1</v>
      </c>
      <c r="N188" s="158" t="s">
        <v>34</v>
      </c>
      <c r="O188" s="145">
        <v>0</v>
      </c>
      <c r="P188" s="145">
        <f t="shared" si="18"/>
        <v>0</v>
      </c>
      <c r="Q188" s="145">
        <v>0</v>
      </c>
      <c r="R188" s="145">
        <f t="shared" si="19"/>
        <v>0</v>
      </c>
      <c r="S188" s="145">
        <v>0</v>
      </c>
      <c r="T188" s="146">
        <f t="shared" si="20"/>
        <v>0</v>
      </c>
      <c r="AR188" s="147" t="s">
        <v>219</v>
      </c>
      <c r="AT188" s="147" t="s">
        <v>268</v>
      </c>
      <c r="AU188" s="147" t="s">
        <v>81</v>
      </c>
      <c r="AY188" s="13" t="s">
        <v>162</v>
      </c>
      <c r="BE188" s="148">
        <f t="shared" si="21"/>
        <v>0</v>
      </c>
      <c r="BF188" s="148">
        <f t="shared" si="22"/>
        <v>0</v>
      </c>
      <c r="BG188" s="148">
        <f t="shared" si="23"/>
        <v>0</v>
      </c>
      <c r="BH188" s="148">
        <f t="shared" si="24"/>
        <v>0</v>
      </c>
      <c r="BI188" s="148">
        <f t="shared" si="25"/>
        <v>0</v>
      </c>
      <c r="BJ188" s="13" t="s">
        <v>81</v>
      </c>
      <c r="BK188" s="148">
        <f t="shared" si="26"/>
        <v>0</v>
      </c>
      <c r="BL188" s="13" t="s">
        <v>191</v>
      </c>
      <c r="BM188" s="147" t="s">
        <v>342</v>
      </c>
    </row>
    <row r="189" spans="2:65" s="1" customFormat="1" ht="24.2" customHeight="1" x14ac:dyDescent="0.2">
      <c r="B189" s="135"/>
      <c r="C189" s="136" t="s">
        <v>248</v>
      </c>
      <c r="D189" s="136" t="s">
        <v>164</v>
      </c>
      <c r="E189" s="137" t="s">
        <v>1368</v>
      </c>
      <c r="F189" s="138" t="s">
        <v>1369</v>
      </c>
      <c r="G189" s="139" t="s">
        <v>266</v>
      </c>
      <c r="H189" s="140">
        <v>62</v>
      </c>
      <c r="I189" s="141"/>
      <c r="J189" s="141"/>
      <c r="K189" s="142"/>
      <c r="L189" s="25"/>
      <c r="M189" s="143" t="s">
        <v>1</v>
      </c>
      <c r="N189" s="144" t="s">
        <v>34</v>
      </c>
      <c r="O189" s="145">
        <v>0</v>
      </c>
      <c r="P189" s="145">
        <f t="shared" si="18"/>
        <v>0</v>
      </c>
      <c r="Q189" s="145">
        <v>0</v>
      </c>
      <c r="R189" s="145">
        <f t="shared" si="19"/>
        <v>0</v>
      </c>
      <c r="S189" s="145">
        <v>0</v>
      </c>
      <c r="T189" s="146">
        <f t="shared" si="20"/>
        <v>0</v>
      </c>
      <c r="AR189" s="147" t="s">
        <v>191</v>
      </c>
      <c r="AT189" s="147" t="s">
        <v>164</v>
      </c>
      <c r="AU189" s="147" t="s">
        <v>81</v>
      </c>
      <c r="AY189" s="13" t="s">
        <v>162</v>
      </c>
      <c r="BE189" s="148">
        <f t="shared" si="21"/>
        <v>0</v>
      </c>
      <c r="BF189" s="148">
        <f t="shared" si="22"/>
        <v>0</v>
      </c>
      <c r="BG189" s="148">
        <f t="shared" si="23"/>
        <v>0</v>
      </c>
      <c r="BH189" s="148">
        <f t="shared" si="24"/>
        <v>0</v>
      </c>
      <c r="BI189" s="148">
        <f t="shared" si="25"/>
        <v>0</v>
      </c>
      <c r="BJ189" s="13" t="s">
        <v>81</v>
      </c>
      <c r="BK189" s="148">
        <f t="shared" si="26"/>
        <v>0</v>
      </c>
      <c r="BL189" s="13" t="s">
        <v>191</v>
      </c>
      <c r="BM189" s="147" t="s">
        <v>345</v>
      </c>
    </row>
    <row r="190" spans="2:65" s="1" customFormat="1" ht="24.2" customHeight="1" x14ac:dyDescent="0.2">
      <c r="B190" s="135"/>
      <c r="C190" s="149" t="s">
        <v>348</v>
      </c>
      <c r="D190" s="149" t="s">
        <v>268</v>
      </c>
      <c r="E190" s="150" t="s">
        <v>1370</v>
      </c>
      <c r="F190" s="151" t="s">
        <v>1371</v>
      </c>
      <c r="G190" s="152" t="s">
        <v>266</v>
      </c>
      <c r="H190" s="153">
        <v>62</v>
      </c>
      <c r="I190" s="154"/>
      <c r="J190" s="154"/>
      <c r="K190" s="155"/>
      <c r="L190" s="156"/>
      <c r="M190" s="157" t="s">
        <v>1</v>
      </c>
      <c r="N190" s="158" t="s">
        <v>34</v>
      </c>
      <c r="O190" s="145">
        <v>0</v>
      </c>
      <c r="P190" s="145">
        <f t="shared" si="18"/>
        <v>0</v>
      </c>
      <c r="Q190" s="145">
        <v>0</v>
      </c>
      <c r="R190" s="145">
        <f t="shared" si="19"/>
        <v>0</v>
      </c>
      <c r="S190" s="145">
        <v>0</v>
      </c>
      <c r="T190" s="146">
        <f t="shared" si="20"/>
        <v>0</v>
      </c>
      <c r="AR190" s="147" t="s">
        <v>219</v>
      </c>
      <c r="AT190" s="147" t="s">
        <v>268</v>
      </c>
      <c r="AU190" s="147" t="s">
        <v>81</v>
      </c>
      <c r="AY190" s="13" t="s">
        <v>162</v>
      </c>
      <c r="BE190" s="148">
        <f t="shared" si="21"/>
        <v>0</v>
      </c>
      <c r="BF190" s="148">
        <f t="shared" si="22"/>
        <v>0</v>
      </c>
      <c r="BG190" s="148">
        <f t="shared" si="23"/>
        <v>0</v>
      </c>
      <c r="BH190" s="148">
        <f t="shared" si="24"/>
        <v>0</v>
      </c>
      <c r="BI190" s="148">
        <f t="shared" si="25"/>
        <v>0</v>
      </c>
      <c r="BJ190" s="13" t="s">
        <v>81</v>
      </c>
      <c r="BK190" s="148">
        <f t="shared" si="26"/>
        <v>0</v>
      </c>
      <c r="BL190" s="13" t="s">
        <v>191</v>
      </c>
      <c r="BM190" s="147" t="s">
        <v>351</v>
      </c>
    </row>
    <row r="191" spans="2:65" s="1" customFormat="1" ht="24.2" customHeight="1" x14ac:dyDescent="0.2">
      <c r="B191" s="135"/>
      <c r="C191" s="136" t="s">
        <v>252</v>
      </c>
      <c r="D191" s="136" t="s">
        <v>164</v>
      </c>
      <c r="E191" s="137" t="s">
        <v>1372</v>
      </c>
      <c r="F191" s="138" t="s">
        <v>1373</v>
      </c>
      <c r="G191" s="139" t="s">
        <v>266</v>
      </c>
      <c r="H191" s="140">
        <v>10</v>
      </c>
      <c r="I191" s="141"/>
      <c r="J191" s="141"/>
      <c r="K191" s="142"/>
      <c r="L191" s="25"/>
      <c r="M191" s="143" t="s">
        <v>1</v>
      </c>
      <c r="N191" s="144" t="s">
        <v>34</v>
      </c>
      <c r="O191" s="145">
        <v>0</v>
      </c>
      <c r="P191" s="145">
        <f t="shared" si="18"/>
        <v>0</v>
      </c>
      <c r="Q191" s="145">
        <v>0</v>
      </c>
      <c r="R191" s="145">
        <f t="shared" si="19"/>
        <v>0</v>
      </c>
      <c r="S191" s="145">
        <v>0</v>
      </c>
      <c r="T191" s="146">
        <f t="shared" si="20"/>
        <v>0</v>
      </c>
      <c r="AR191" s="147" t="s">
        <v>191</v>
      </c>
      <c r="AT191" s="147" t="s">
        <v>164</v>
      </c>
      <c r="AU191" s="147" t="s">
        <v>81</v>
      </c>
      <c r="AY191" s="13" t="s">
        <v>162</v>
      </c>
      <c r="BE191" s="148">
        <f t="shared" si="21"/>
        <v>0</v>
      </c>
      <c r="BF191" s="148">
        <f t="shared" si="22"/>
        <v>0</v>
      </c>
      <c r="BG191" s="148">
        <f t="shared" si="23"/>
        <v>0</v>
      </c>
      <c r="BH191" s="148">
        <f t="shared" si="24"/>
        <v>0</v>
      </c>
      <c r="BI191" s="148">
        <f t="shared" si="25"/>
        <v>0</v>
      </c>
      <c r="BJ191" s="13" t="s">
        <v>81</v>
      </c>
      <c r="BK191" s="148">
        <f t="shared" si="26"/>
        <v>0</v>
      </c>
      <c r="BL191" s="13" t="s">
        <v>191</v>
      </c>
      <c r="BM191" s="147" t="s">
        <v>354</v>
      </c>
    </row>
    <row r="192" spans="2:65" s="1" customFormat="1" ht="16.5" customHeight="1" x14ac:dyDescent="0.2">
      <c r="B192" s="135"/>
      <c r="C192" s="149" t="s">
        <v>355</v>
      </c>
      <c r="D192" s="149" t="s">
        <v>268</v>
      </c>
      <c r="E192" s="150" t="s">
        <v>1374</v>
      </c>
      <c r="F192" s="151" t="s">
        <v>1375</v>
      </c>
      <c r="G192" s="152" t="s">
        <v>266</v>
      </c>
      <c r="H192" s="153">
        <v>10</v>
      </c>
      <c r="I192" s="154"/>
      <c r="J192" s="154"/>
      <c r="K192" s="155"/>
      <c r="L192" s="156"/>
      <c r="M192" s="157" t="s">
        <v>1</v>
      </c>
      <c r="N192" s="158" t="s">
        <v>34</v>
      </c>
      <c r="O192" s="145">
        <v>0</v>
      </c>
      <c r="P192" s="145">
        <f t="shared" si="18"/>
        <v>0</v>
      </c>
      <c r="Q192" s="145">
        <v>0</v>
      </c>
      <c r="R192" s="145">
        <f t="shared" si="19"/>
        <v>0</v>
      </c>
      <c r="S192" s="145">
        <v>0</v>
      </c>
      <c r="T192" s="146">
        <f t="shared" si="20"/>
        <v>0</v>
      </c>
      <c r="AR192" s="147" t="s">
        <v>219</v>
      </c>
      <c r="AT192" s="147" t="s">
        <v>268</v>
      </c>
      <c r="AU192" s="147" t="s">
        <v>81</v>
      </c>
      <c r="AY192" s="13" t="s">
        <v>162</v>
      </c>
      <c r="BE192" s="148">
        <f t="shared" si="21"/>
        <v>0</v>
      </c>
      <c r="BF192" s="148">
        <f t="shared" si="22"/>
        <v>0</v>
      </c>
      <c r="BG192" s="148">
        <f t="shared" si="23"/>
        <v>0</v>
      </c>
      <c r="BH192" s="148">
        <f t="shared" si="24"/>
        <v>0</v>
      </c>
      <c r="BI192" s="148">
        <f t="shared" si="25"/>
        <v>0</v>
      </c>
      <c r="BJ192" s="13" t="s">
        <v>81</v>
      </c>
      <c r="BK192" s="148">
        <f t="shared" si="26"/>
        <v>0</v>
      </c>
      <c r="BL192" s="13" t="s">
        <v>191</v>
      </c>
      <c r="BM192" s="147" t="s">
        <v>358</v>
      </c>
    </row>
    <row r="193" spans="2:65" s="1" customFormat="1" ht="24.2" customHeight="1" x14ac:dyDescent="0.2">
      <c r="B193" s="135"/>
      <c r="C193" s="136" t="s">
        <v>255</v>
      </c>
      <c r="D193" s="136" t="s">
        <v>164</v>
      </c>
      <c r="E193" s="137" t="s">
        <v>1376</v>
      </c>
      <c r="F193" s="138" t="s">
        <v>1377</v>
      </c>
      <c r="G193" s="139" t="s">
        <v>266</v>
      </c>
      <c r="H193" s="140">
        <v>2</v>
      </c>
      <c r="I193" s="141"/>
      <c r="J193" s="141"/>
      <c r="K193" s="142"/>
      <c r="L193" s="25"/>
      <c r="M193" s="143" t="s">
        <v>1</v>
      </c>
      <c r="N193" s="144" t="s">
        <v>34</v>
      </c>
      <c r="O193" s="145">
        <v>0</v>
      </c>
      <c r="P193" s="145">
        <f t="shared" si="18"/>
        <v>0</v>
      </c>
      <c r="Q193" s="145">
        <v>0</v>
      </c>
      <c r="R193" s="145">
        <f t="shared" si="19"/>
        <v>0</v>
      </c>
      <c r="S193" s="145">
        <v>0</v>
      </c>
      <c r="T193" s="146">
        <f t="shared" si="20"/>
        <v>0</v>
      </c>
      <c r="AR193" s="147" t="s">
        <v>191</v>
      </c>
      <c r="AT193" s="147" t="s">
        <v>164</v>
      </c>
      <c r="AU193" s="147" t="s">
        <v>81</v>
      </c>
      <c r="AY193" s="13" t="s">
        <v>162</v>
      </c>
      <c r="BE193" s="148">
        <f t="shared" si="21"/>
        <v>0</v>
      </c>
      <c r="BF193" s="148">
        <f t="shared" si="22"/>
        <v>0</v>
      </c>
      <c r="BG193" s="148">
        <f t="shared" si="23"/>
        <v>0</v>
      </c>
      <c r="BH193" s="148">
        <f t="shared" si="24"/>
        <v>0</v>
      </c>
      <c r="BI193" s="148">
        <f t="shared" si="25"/>
        <v>0</v>
      </c>
      <c r="BJ193" s="13" t="s">
        <v>81</v>
      </c>
      <c r="BK193" s="148">
        <f t="shared" si="26"/>
        <v>0</v>
      </c>
      <c r="BL193" s="13" t="s">
        <v>191</v>
      </c>
      <c r="BM193" s="147" t="s">
        <v>561</v>
      </c>
    </row>
    <row r="194" spans="2:65" s="1" customFormat="1" ht="24.2" customHeight="1" x14ac:dyDescent="0.2">
      <c r="B194" s="135"/>
      <c r="C194" s="149" t="s">
        <v>562</v>
      </c>
      <c r="D194" s="149" t="s">
        <v>268</v>
      </c>
      <c r="E194" s="150" t="s">
        <v>1378</v>
      </c>
      <c r="F194" s="151" t="s">
        <v>1379</v>
      </c>
      <c r="G194" s="152" t="s">
        <v>266</v>
      </c>
      <c r="H194" s="153">
        <v>2</v>
      </c>
      <c r="I194" s="154"/>
      <c r="J194" s="154"/>
      <c r="K194" s="155"/>
      <c r="L194" s="156"/>
      <c r="M194" s="157" t="s">
        <v>1</v>
      </c>
      <c r="N194" s="158" t="s">
        <v>34</v>
      </c>
      <c r="O194" s="145">
        <v>0</v>
      </c>
      <c r="P194" s="145">
        <f t="shared" si="18"/>
        <v>0</v>
      </c>
      <c r="Q194" s="145">
        <v>0</v>
      </c>
      <c r="R194" s="145">
        <f t="shared" si="19"/>
        <v>0</v>
      </c>
      <c r="S194" s="145">
        <v>0</v>
      </c>
      <c r="T194" s="146">
        <f t="shared" si="20"/>
        <v>0</v>
      </c>
      <c r="AR194" s="147" t="s">
        <v>219</v>
      </c>
      <c r="AT194" s="147" t="s">
        <v>268</v>
      </c>
      <c r="AU194" s="147" t="s">
        <v>81</v>
      </c>
      <c r="AY194" s="13" t="s">
        <v>162</v>
      </c>
      <c r="BE194" s="148">
        <f t="shared" si="21"/>
        <v>0</v>
      </c>
      <c r="BF194" s="148">
        <f t="shared" si="22"/>
        <v>0</v>
      </c>
      <c r="BG194" s="148">
        <f t="shared" si="23"/>
        <v>0</v>
      </c>
      <c r="BH194" s="148">
        <f t="shared" si="24"/>
        <v>0</v>
      </c>
      <c r="BI194" s="148">
        <f t="shared" si="25"/>
        <v>0</v>
      </c>
      <c r="BJ194" s="13" t="s">
        <v>81</v>
      </c>
      <c r="BK194" s="148">
        <f t="shared" si="26"/>
        <v>0</v>
      </c>
      <c r="BL194" s="13" t="s">
        <v>191</v>
      </c>
      <c r="BM194" s="147" t="s">
        <v>565</v>
      </c>
    </row>
    <row r="195" spans="2:65" s="1" customFormat="1" ht="24.2" customHeight="1" x14ac:dyDescent="0.2">
      <c r="B195" s="135"/>
      <c r="C195" s="136" t="s">
        <v>259</v>
      </c>
      <c r="D195" s="136" t="s">
        <v>164</v>
      </c>
      <c r="E195" s="137" t="s">
        <v>1380</v>
      </c>
      <c r="F195" s="138" t="s">
        <v>1381</v>
      </c>
      <c r="G195" s="139" t="s">
        <v>266</v>
      </c>
      <c r="H195" s="140">
        <v>2</v>
      </c>
      <c r="I195" s="141"/>
      <c r="J195" s="141"/>
      <c r="K195" s="142"/>
      <c r="L195" s="25"/>
      <c r="M195" s="143" t="s">
        <v>1</v>
      </c>
      <c r="N195" s="144" t="s">
        <v>34</v>
      </c>
      <c r="O195" s="145">
        <v>0</v>
      </c>
      <c r="P195" s="145">
        <f t="shared" si="18"/>
        <v>0</v>
      </c>
      <c r="Q195" s="145">
        <v>0</v>
      </c>
      <c r="R195" s="145">
        <f t="shared" si="19"/>
        <v>0</v>
      </c>
      <c r="S195" s="145">
        <v>0</v>
      </c>
      <c r="T195" s="146">
        <f t="shared" si="20"/>
        <v>0</v>
      </c>
      <c r="AR195" s="147" t="s">
        <v>191</v>
      </c>
      <c r="AT195" s="147" t="s">
        <v>164</v>
      </c>
      <c r="AU195" s="147" t="s">
        <v>81</v>
      </c>
      <c r="AY195" s="13" t="s">
        <v>162</v>
      </c>
      <c r="BE195" s="148">
        <f t="shared" si="21"/>
        <v>0</v>
      </c>
      <c r="BF195" s="148">
        <f t="shared" si="22"/>
        <v>0</v>
      </c>
      <c r="BG195" s="148">
        <f t="shared" si="23"/>
        <v>0</v>
      </c>
      <c r="BH195" s="148">
        <f t="shared" si="24"/>
        <v>0</v>
      </c>
      <c r="BI195" s="148">
        <f t="shared" si="25"/>
        <v>0</v>
      </c>
      <c r="BJ195" s="13" t="s">
        <v>81</v>
      </c>
      <c r="BK195" s="148">
        <f t="shared" si="26"/>
        <v>0</v>
      </c>
      <c r="BL195" s="13" t="s">
        <v>191</v>
      </c>
      <c r="BM195" s="147" t="s">
        <v>568</v>
      </c>
    </row>
    <row r="196" spans="2:65" s="1" customFormat="1" ht="24.2" customHeight="1" x14ac:dyDescent="0.2">
      <c r="B196" s="135"/>
      <c r="C196" s="149" t="s">
        <v>569</v>
      </c>
      <c r="D196" s="149" t="s">
        <v>268</v>
      </c>
      <c r="E196" s="150" t="s">
        <v>1382</v>
      </c>
      <c r="F196" s="151" t="s">
        <v>1383</v>
      </c>
      <c r="G196" s="152" t="s">
        <v>266</v>
      </c>
      <c r="H196" s="153">
        <v>2</v>
      </c>
      <c r="I196" s="154"/>
      <c r="J196" s="154"/>
      <c r="K196" s="155"/>
      <c r="L196" s="156"/>
      <c r="M196" s="157" t="s">
        <v>1</v>
      </c>
      <c r="N196" s="158" t="s">
        <v>34</v>
      </c>
      <c r="O196" s="145">
        <v>0</v>
      </c>
      <c r="P196" s="145">
        <f t="shared" si="18"/>
        <v>0</v>
      </c>
      <c r="Q196" s="145">
        <v>0</v>
      </c>
      <c r="R196" s="145">
        <f t="shared" si="19"/>
        <v>0</v>
      </c>
      <c r="S196" s="145">
        <v>0</v>
      </c>
      <c r="T196" s="146">
        <f t="shared" si="20"/>
        <v>0</v>
      </c>
      <c r="AR196" s="147" t="s">
        <v>219</v>
      </c>
      <c r="AT196" s="147" t="s">
        <v>268</v>
      </c>
      <c r="AU196" s="147" t="s">
        <v>81</v>
      </c>
      <c r="AY196" s="13" t="s">
        <v>162</v>
      </c>
      <c r="BE196" s="148">
        <f t="shared" si="21"/>
        <v>0</v>
      </c>
      <c r="BF196" s="148">
        <f t="shared" si="22"/>
        <v>0</v>
      </c>
      <c r="BG196" s="148">
        <f t="shared" si="23"/>
        <v>0</v>
      </c>
      <c r="BH196" s="148">
        <f t="shared" si="24"/>
        <v>0</v>
      </c>
      <c r="BI196" s="148">
        <f t="shared" si="25"/>
        <v>0</v>
      </c>
      <c r="BJ196" s="13" t="s">
        <v>81</v>
      </c>
      <c r="BK196" s="148">
        <f t="shared" si="26"/>
        <v>0</v>
      </c>
      <c r="BL196" s="13" t="s">
        <v>191</v>
      </c>
      <c r="BM196" s="147" t="s">
        <v>572</v>
      </c>
    </row>
    <row r="197" spans="2:65" s="1" customFormat="1" ht="24.2" customHeight="1" x14ac:dyDescent="0.2">
      <c r="B197" s="135"/>
      <c r="C197" s="136" t="s">
        <v>262</v>
      </c>
      <c r="D197" s="136" t="s">
        <v>164</v>
      </c>
      <c r="E197" s="137" t="s">
        <v>1384</v>
      </c>
      <c r="F197" s="138" t="s">
        <v>1385</v>
      </c>
      <c r="G197" s="139" t="s">
        <v>266</v>
      </c>
      <c r="H197" s="140">
        <v>1</v>
      </c>
      <c r="I197" s="141"/>
      <c r="J197" s="141"/>
      <c r="K197" s="142"/>
      <c r="L197" s="25"/>
      <c r="M197" s="143" t="s">
        <v>1</v>
      </c>
      <c r="N197" s="144" t="s">
        <v>34</v>
      </c>
      <c r="O197" s="145">
        <v>0</v>
      </c>
      <c r="P197" s="145">
        <f t="shared" si="18"/>
        <v>0</v>
      </c>
      <c r="Q197" s="145">
        <v>0</v>
      </c>
      <c r="R197" s="145">
        <f t="shared" si="19"/>
        <v>0</v>
      </c>
      <c r="S197" s="145">
        <v>0</v>
      </c>
      <c r="T197" s="146">
        <f t="shared" si="20"/>
        <v>0</v>
      </c>
      <c r="AR197" s="147" t="s">
        <v>191</v>
      </c>
      <c r="AT197" s="147" t="s">
        <v>164</v>
      </c>
      <c r="AU197" s="147" t="s">
        <v>81</v>
      </c>
      <c r="AY197" s="13" t="s">
        <v>162</v>
      </c>
      <c r="BE197" s="148">
        <f t="shared" si="21"/>
        <v>0</v>
      </c>
      <c r="BF197" s="148">
        <f t="shared" si="22"/>
        <v>0</v>
      </c>
      <c r="BG197" s="148">
        <f t="shared" si="23"/>
        <v>0</v>
      </c>
      <c r="BH197" s="148">
        <f t="shared" si="24"/>
        <v>0</v>
      </c>
      <c r="BI197" s="148">
        <f t="shared" si="25"/>
        <v>0</v>
      </c>
      <c r="BJ197" s="13" t="s">
        <v>81</v>
      </c>
      <c r="BK197" s="148">
        <f t="shared" si="26"/>
        <v>0</v>
      </c>
      <c r="BL197" s="13" t="s">
        <v>191</v>
      </c>
      <c r="BM197" s="147" t="s">
        <v>575</v>
      </c>
    </row>
    <row r="198" spans="2:65" s="1" customFormat="1" ht="24.2" customHeight="1" x14ac:dyDescent="0.2">
      <c r="B198" s="135"/>
      <c r="C198" s="149" t="s">
        <v>576</v>
      </c>
      <c r="D198" s="149" t="s">
        <v>268</v>
      </c>
      <c r="E198" s="150" t="s">
        <v>1386</v>
      </c>
      <c r="F198" s="151" t="s">
        <v>1387</v>
      </c>
      <c r="G198" s="152" t="s">
        <v>266</v>
      </c>
      <c r="H198" s="153">
        <v>1</v>
      </c>
      <c r="I198" s="154"/>
      <c r="J198" s="154"/>
      <c r="K198" s="155"/>
      <c r="L198" s="156"/>
      <c r="M198" s="157" t="s">
        <v>1</v>
      </c>
      <c r="N198" s="158" t="s">
        <v>34</v>
      </c>
      <c r="O198" s="145">
        <v>0</v>
      </c>
      <c r="P198" s="145">
        <f t="shared" si="18"/>
        <v>0</v>
      </c>
      <c r="Q198" s="145">
        <v>0</v>
      </c>
      <c r="R198" s="145">
        <f t="shared" si="19"/>
        <v>0</v>
      </c>
      <c r="S198" s="145">
        <v>0</v>
      </c>
      <c r="T198" s="146">
        <f t="shared" si="20"/>
        <v>0</v>
      </c>
      <c r="AR198" s="147" t="s">
        <v>219</v>
      </c>
      <c r="AT198" s="147" t="s">
        <v>268</v>
      </c>
      <c r="AU198" s="147" t="s">
        <v>81</v>
      </c>
      <c r="AY198" s="13" t="s">
        <v>162</v>
      </c>
      <c r="BE198" s="148">
        <f t="shared" si="21"/>
        <v>0</v>
      </c>
      <c r="BF198" s="148">
        <f t="shared" si="22"/>
        <v>0</v>
      </c>
      <c r="BG198" s="148">
        <f t="shared" si="23"/>
        <v>0</v>
      </c>
      <c r="BH198" s="148">
        <f t="shared" si="24"/>
        <v>0</v>
      </c>
      <c r="BI198" s="148">
        <f t="shared" si="25"/>
        <v>0</v>
      </c>
      <c r="BJ198" s="13" t="s">
        <v>81</v>
      </c>
      <c r="BK198" s="148">
        <f t="shared" si="26"/>
        <v>0</v>
      </c>
      <c r="BL198" s="13" t="s">
        <v>191</v>
      </c>
      <c r="BM198" s="147" t="s">
        <v>579</v>
      </c>
    </row>
    <row r="199" spans="2:65" s="1" customFormat="1" ht="21.75" customHeight="1" x14ac:dyDescent="0.2">
      <c r="B199" s="135"/>
      <c r="C199" s="136" t="s">
        <v>267</v>
      </c>
      <c r="D199" s="136" t="s">
        <v>164</v>
      </c>
      <c r="E199" s="137" t="s">
        <v>1388</v>
      </c>
      <c r="F199" s="138" t="s">
        <v>1389</v>
      </c>
      <c r="G199" s="139" t="s">
        <v>1236</v>
      </c>
      <c r="H199" s="140">
        <v>283</v>
      </c>
      <c r="I199" s="141"/>
      <c r="J199" s="141"/>
      <c r="K199" s="142"/>
      <c r="L199" s="25"/>
      <c r="M199" s="143" t="s">
        <v>1</v>
      </c>
      <c r="N199" s="144" t="s">
        <v>34</v>
      </c>
      <c r="O199" s="145">
        <v>0</v>
      </c>
      <c r="P199" s="145">
        <f t="shared" si="18"/>
        <v>0</v>
      </c>
      <c r="Q199" s="145">
        <v>0</v>
      </c>
      <c r="R199" s="145">
        <f t="shared" si="19"/>
        <v>0</v>
      </c>
      <c r="S199" s="145">
        <v>0</v>
      </c>
      <c r="T199" s="146">
        <f t="shared" si="20"/>
        <v>0</v>
      </c>
      <c r="AR199" s="147" t="s">
        <v>191</v>
      </c>
      <c r="AT199" s="147" t="s">
        <v>164</v>
      </c>
      <c r="AU199" s="147" t="s">
        <v>81</v>
      </c>
      <c r="AY199" s="13" t="s">
        <v>162</v>
      </c>
      <c r="BE199" s="148">
        <f t="shared" si="21"/>
        <v>0</v>
      </c>
      <c r="BF199" s="148">
        <f t="shared" si="22"/>
        <v>0</v>
      </c>
      <c r="BG199" s="148">
        <f t="shared" si="23"/>
        <v>0</v>
      </c>
      <c r="BH199" s="148">
        <f t="shared" si="24"/>
        <v>0</v>
      </c>
      <c r="BI199" s="148">
        <f t="shared" si="25"/>
        <v>0</v>
      </c>
      <c r="BJ199" s="13" t="s">
        <v>81</v>
      </c>
      <c r="BK199" s="148">
        <f t="shared" si="26"/>
        <v>0</v>
      </c>
      <c r="BL199" s="13" t="s">
        <v>191</v>
      </c>
      <c r="BM199" s="147" t="s">
        <v>582</v>
      </c>
    </row>
    <row r="200" spans="2:65" s="1" customFormat="1" ht="24.2" customHeight="1" x14ac:dyDescent="0.2">
      <c r="B200" s="135"/>
      <c r="C200" s="149" t="s">
        <v>583</v>
      </c>
      <c r="D200" s="149" t="s">
        <v>268</v>
      </c>
      <c r="E200" s="150" t="s">
        <v>1390</v>
      </c>
      <c r="F200" s="151" t="s">
        <v>1391</v>
      </c>
      <c r="G200" s="152" t="s">
        <v>266</v>
      </c>
      <c r="H200" s="153">
        <v>283</v>
      </c>
      <c r="I200" s="154"/>
      <c r="J200" s="154"/>
      <c r="K200" s="155"/>
      <c r="L200" s="156"/>
      <c r="M200" s="157" t="s">
        <v>1</v>
      </c>
      <c r="N200" s="158" t="s">
        <v>34</v>
      </c>
      <c r="O200" s="145">
        <v>0</v>
      </c>
      <c r="P200" s="145">
        <f t="shared" si="18"/>
        <v>0</v>
      </c>
      <c r="Q200" s="145">
        <v>0</v>
      </c>
      <c r="R200" s="145">
        <f t="shared" si="19"/>
        <v>0</v>
      </c>
      <c r="S200" s="145">
        <v>0</v>
      </c>
      <c r="T200" s="146">
        <f t="shared" si="20"/>
        <v>0</v>
      </c>
      <c r="AR200" s="147" t="s">
        <v>219</v>
      </c>
      <c r="AT200" s="147" t="s">
        <v>268</v>
      </c>
      <c r="AU200" s="147" t="s">
        <v>81</v>
      </c>
      <c r="AY200" s="13" t="s">
        <v>162</v>
      </c>
      <c r="BE200" s="148">
        <f t="shared" si="21"/>
        <v>0</v>
      </c>
      <c r="BF200" s="148">
        <f t="shared" si="22"/>
        <v>0</v>
      </c>
      <c r="BG200" s="148">
        <f t="shared" si="23"/>
        <v>0</v>
      </c>
      <c r="BH200" s="148">
        <f t="shared" si="24"/>
        <v>0</v>
      </c>
      <c r="BI200" s="148">
        <f t="shared" si="25"/>
        <v>0</v>
      </c>
      <c r="BJ200" s="13" t="s">
        <v>81</v>
      </c>
      <c r="BK200" s="148">
        <f t="shared" si="26"/>
        <v>0</v>
      </c>
      <c r="BL200" s="13" t="s">
        <v>191</v>
      </c>
      <c r="BM200" s="147" t="s">
        <v>586</v>
      </c>
    </row>
    <row r="201" spans="2:65" s="1" customFormat="1" ht="16.5" customHeight="1" x14ac:dyDescent="0.2">
      <c r="B201" s="135"/>
      <c r="C201" s="136" t="s">
        <v>271</v>
      </c>
      <c r="D201" s="136" t="s">
        <v>164</v>
      </c>
      <c r="E201" s="137" t="s">
        <v>1392</v>
      </c>
      <c r="F201" s="138" t="s">
        <v>1393</v>
      </c>
      <c r="G201" s="139" t="s">
        <v>266</v>
      </c>
      <c r="H201" s="140">
        <v>30</v>
      </c>
      <c r="I201" s="141"/>
      <c r="J201" s="141"/>
      <c r="K201" s="142"/>
      <c r="L201" s="25"/>
      <c r="M201" s="143" t="s">
        <v>1</v>
      </c>
      <c r="N201" s="144" t="s">
        <v>34</v>
      </c>
      <c r="O201" s="145">
        <v>0</v>
      </c>
      <c r="P201" s="145">
        <f t="shared" si="18"/>
        <v>0</v>
      </c>
      <c r="Q201" s="145">
        <v>0</v>
      </c>
      <c r="R201" s="145">
        <f t="shared" si="19"/>
        <v>0</v>
      </c>
      <c r="S201" s="145">
        <v>0</v>
      </c>
      <c r="T201" s="146">
        <f t="shared" si="20"/>
        <v>0</v>
      </c>
      <c r="AR201" s="147" t="s">
        <v>191</v>
      </c>
      <c r="AT201" s="147" t="s">
        <v>164</v>
      </c>
      <c r="AU201" s="147" t="s">
        <v>81</v>
      </c>
      <c r="AY201" s="13" t="s">
        <v>162</v>
      </c>
      <c r="BE201" s="148">
        <f t="shared" si="21"/>
        <v>0</v>
      </c>
      <c r="BF201" s="148">
        <f t="shared" si="22"/>
        <v>0</v>
      </c>
      <c r="BG201" s="148">
        <f t="shared" si="23"/>
        <v>0</v>
      </c>
      <c r="BH201" s="148">
        <f t="shared" si="24"/>
        <v>0</v>
      </c>
      <c r="BI201" s="148">
        <f t="shared" si="25"/>
        <v>0</v>
      </c>
      <c r="BJ201" s="13" t="s">
        <v>81</v>
      </c>
      <c r="BK201" s="148">
        <f t="shared" si="26"/>
        <v>0</v>
      </c>
      <c r="BL201" s="13" t="s">
        <v>191</v>
      </c>
      <c r="BM201" s="147" t="s">
        <v>589</v>
      </c>
    </row>
    <row r="202" spans="2:65" s="1" customFormat="1" ht="16.5" customHeight="1" x14ac:dyDescent="0.2">
      <c r="B202" s="135"/>
      <c r="C202" s="149" t="s">
        <v>590</v>
      </c>
      <c r="D202" s="149" t="s">
        <v>268</v>
      </c>
      <c r="E202" s="150" t="s">
        <v>1394</v>
      </c>
      <c r="F202" s="151" t="s">
        <v>1395</v>
      </c>
      <c r="G202" s="152" t="s">
        <v>266</v>
      </c>
      <c r="H202" s="153">
        <v>30</v>
      </c>
      <c r="I202" s="154"/>
      <c r="J202" s="154"/>
      <c r="K202" s="155"/>
      <c r="L202" s="156"/>
      <c r="M202" s="157" t="s">
        <v>1</v>
      </c>
      <c r="N202" s="158" t="s">
        <v>34</v>
      </c>
      <c r="O202" s="145">
        <v>0</v>
      </c>
      <c r="P202" s="145">
        <f t="shared" si="18"/>
        <v>0</v>
      </c>
      <c r="Q202" s="145">
        <v>0</v>
      </c>
      <c r="R202" s="145">
        <f t="shared" si="19"/>
        <v>0</v>
      </c>
      <c r="S202" s="145">
        <v>0</v>
      </c>
      <c r="T202" s="146">
        <f t="shared" si="20"/>
        <v>0</v>
      </c>
      <c r="AR202" s="147" t="s">
        <v>219</v>
      </c>
      <c r="AT202" s="147" t="s">
        <v>268</v>
      </c>
      <c r="AU202" s="147" t="s">
        <v>81</v>
      </c>
      <c r="AY202" s="13" t="s">
        <v>162</v>
      </c>
      <c r="BE202" s="148">
        <f t="shared" si="21"/>
        <v>0</v>
      </c>
      <c r="BF202" s="148">
        <f t="shared" si="22"/>
        <v>0</v>
      </c>
      <c r="BG202" s="148">
        <f t="shared" si="23"/>
        <v>0</v>
      </c>
      <c r="BH202" s="148">
        <f t="shared" si="24"/>
        <v>0</v>
      </c>
      <c r="BI202" s="148">
        <f t="shared" si="25"/>
        <v>0</v>
      </c>
      <c r="BJ202" s="13" t="s">
        <v>81</v>
      </c>
      <c r="BK202" s="148">
        <f t="shared" si="26"/>
        <v>0</v>
      </c>
      <c r="BL202" s="13" t="s">
        <v>191</v>
      </c>
      <c r="BM202" s="147" t="s">
        <v>593</v>
      </c>
    </row>
    <row r="203" spans="2:65" s="1" customFormat="1" ht="16.5" customHeight="1" x14ac:dyDescent="0.2">
      <c r="B203" s="135"/>
      <c r="C203" s="136" t="s">
        <v>275</v>
      </c>
      <c r="D203" s="136" t="s">
        <v>164</v>
      </c>
      <c r="E203" s="137" t="s">
        <v>1396</v>
      </c>
      <c r="F203" s="138" t="s">
        <v>1397</v>
      </c>
      <c r="G203" s="139" t="s">
        <v>266</v>
      </c>
      <c r="H203" s="140">
        <v>32</v>
      </c>
      <c r="I203" s="141"/>
      <c r="J203" s="141"/>
      <c r="K203" s="142"/>
      <c r="L203" s="25"/>
      <c r="M203" s="143" t="s">
        <v>1</v>
      </c>
      <c r="N203" s="144" t="s">
        <v>34</v>
      </c>
      <c r="O203" s="145">
        <v>0</v>
      </c>
      <c r="P203" s="145">
        <f t="shared" si="18"/>
        <v>0</v>
      </c>
      <c r="Q203" s="145">
        <v>0</v>
      </c>
      <c r="R203" s="145">
        <f t="shared" si="19"/>
        <v>0</v>
      </c>
      <c r="S203" s="145">
        <v>0</v>
      </c>
      <c r="T203" s="146">
        <f t="shared" si="20"/>
        <v>0</v>
      </c>
      <c r="AR203" s="147" t="s">
        <v>191</v>
      </c>
      <c r="AT203" s="147" t="s">
        <v>164</v>
      </c>
      <c r="AU203" s="147" t="s">
        <v>81</v>
      </c>
      <c r="AY203" s="13" t="s">
        <v>162</v>
      </c>
      <c r="BE203" s="148">
        <f t="shared" si="21"/>
        <v>0</v>
      </c>
      <c r="BF203" s="148">
        <f t="shared" si="22"/>
        <v>0</v>
      </c>
      <c r="BG203" s="148">
        <f t="shared" si="23"/>
        <v>0</v>
      </c>
      <c r="BH203" s="148">
        <f t="shared" si="24"/>
        <v>0</v>
      </c>
      <c r="BI203" s="148">
        <f t="shared" si="25"/>
        <v>0</v>
      </c>
      <c r="BJ203" s="13" t="s">
        <v>81</v>
      </c>
      <c r="BK203" s="148">
        <f t="shared" si="26"/>
        <v>0</v>
      </c>
      <c r="BL203" s="13" t="s">
        <v>191</v>
      </c>
      <c r="BM203" s="147" t="s">
        <v>596</v>
      </c>
    </row>
    <row r="204" spans="2:65" s="1" customFormat="1" ht="16.5" customHeight="1" x14ac:dyDescent="0.2">
      <c r="B204" s="135"/>
      <c r="C204" s="149" t="s">
        <v>597</v>
      </c>
      <c r="D204" s="149" t="s">
        <v>268</v>
      </c>
      <c r="E204" s="150" t="s">
        <v>1398</v>
      </c>
      <c r="F204" s="151" t="s">
        <v>1399</v>
      </c>
      <c r="G204" s="152" t="s">
        <v>266</v>
      </c>
      <c r="H204" s="153">
        <v>32</v>
      </c>
      <c r="I204" s="154"/>
      <c r="J204" s="154"/>
      <c r="K204" s="155"/>
      <c r="L204" s="156"/>
      <c r="M204" s="157" t="s">
        <v>1</v>
      </c>
      <c r="N204" s="158" t="s">
        <v>34</v>
      </c>
      <c r="O204" s="145">
        <v>0</v>
      </c>
      <c r="P204" s="145">
        <f t="shared" si="18"/>
        <v>0</v>
      </c>
      <c r="Q204" s="145">
        <v>0</v>
      </c>
      <c r="R204" s="145">
        <f t="shared" si="19"/>
        <v>0</v>
      </c>
      <c r="S204" s="145">
        <v>0</v>
      </c>
      <c r="T204" s="146">
        <f t="shared" si="20"/>
        <v>0</v>
      </c>
      <c r="AR204" s="147" t="s">
        <v>219</v>
      </c>
      <c r="AT204" s="147" t="s">
        <v>268</v>
      </c>
      <c r="AU204" s="147" t="s">
        <v>81</v>
      </c>
      <c r="AY204" s="13" t="s">
        <v>162</v>
      </c>
      <c r="BE204" s="148">
        <f t="shared" si="21"/>
        <v>0</v>
      </c>
      <c r="BF204" s="148">
        <f t="shared" si="22"/>
        <v>0</v>
      </c>
      <c r="BG204" s="148">
        <f t="shared" si="23"/>
        <v>0</v>
      </c>
      <c r="BH204" s="148">
        <f t="shared" si="24"/>
        <v>0</v>
      </c>
      <c r="BI204" s="148">
        <f t="shared" si="25"/>
        <v>0</v>
      </c>
      <c r="BJ204" s="13" t="s">
        <v>81</v>
      </c>
      <c r="BK204" s="148">
        <f t="shared" si="26"/>
        <v>0</v>
      </c>
      <c r="BL204" s="13" t="s">
        <v>191</v>
      </c>
      <c r="BM204" s="147" t="s">
        <v>600</v>
      </c>
    </row>
    <row r="205" spans="2:65" s="1" customFormat="1" ht="16.5" customHeight="1" x14ac:dyDescent="0.2">
      <c r="B205" s="135"/>
      <c r="C205" s="136" t="s">
        <v>278</v>
      </c>
      <c r="D205" s="136" t="s">
        <v>164</v>
      </c>
      <c r="E205" s="137" t="s">
        <v>1400</v>
      </c>
      <c r="F205" s="138" t="s">
        <v>1401</v>
      </c>
      <c r="G205" s="139" t="s">
        <v>266</v>
      </c>
      <c r="H205" s="140">
        <v>28</v>
      </c>
      <c r="I205" s="141"/>
      <c r="J205" s="141"/>
      <c r="K205" s="142"/>
      <c r="L205" s="25"/>
      <c r="M205" s="143" t="s">
        <v>1</v>
      </c>
      <c r="N205" s="144" t="s">
        <v>34</v>
      </c>
      <c r="O205" s="145">
        <v>0</v>
      </c>
      <c r="P205" s="145">
        <f t="shared" si="18"/>
        <v>0</v>
      </c>
      <c r="Q205" s="145">
        <v>0</v>
      </c>
      <c r="R205" s="145">
        <f t="shared" si="19"/>
        <v>0</v>
      </c>
      <c r="S205" s="145">
        <v>0</v>
      </c>
      <c r="T205" s="146">
        <f t="shared" si="20"/>
        <v>0</v>
      </c>
      <c r="AR205" s="147" t="s">
        <v>191</v>
      </c>
      <c r="AT205" s="147" t="s">
        <v>164</v>
      </c>
      <c r="AU205" s="147" t="s">
        <v>81</v>
      </c>
      <c r="AY205" s="13" t="s">
        <v>162</v>
      </c>
      <c r="BE205" s="148">
        <f t="shared" si="21"/>
        <v>0</v>
      </c>
      <c r="BF205" s="148">
        <f t="shared" si="22"/>
        <v>0</v>
      </c>
      <c r="BG205" s="148">
        <f t="shared" si="23"/>
        <v>0</v>
      </c>
      <c r="BH205" s="148">
        <f t="shared" si="24"/>
        <v>0</v>
      </c>
      <c r="BI205" s="148">
        <f t="shared" si="25"/>
        <v>0</v>
      </c>
      <c r="BJ205" s="13" t="s">
        <v>81</v>
      </c>
      <c r="BK205" s="148">
        <f t="shared" si="26"/>
        <v>0</v>
      </c>
      <c r="BL205" s="13" t="s">
        <v>191</v>
      </c>
      <c r="BM205" s="147" t="s">
        <v>603</v>
      </c>
    </row>
    <row r="206" spans="2:65" s="1" customFormat="1" ht="16.5" customHeight="1" x14ac:dyDescent="0.2">
      <c r="B206" s="135"/>
      <c r="C206" s="149" t="s">
        <v>604</v>
      </c>
      <c r="D206" s="149" t="s">
        <v>268</v>
      </c>
      <c r="E206" s="150" t="s">
        <v>1402</v>
      </c>
      <c r="F206" s="151" t="s">
        <v>1403</v>
      </c>
      <c r="G206" s="152" t="s">
        <v>266</v>
      </c>
      <c r="H206" s="153">
        <v>28</v>
      </c>
      <c r="I206" s="154"/>
      <c r="J206" s="154"/>
      <c r="K206" s="155"/>
      <c r="L206" s="156"/>
      <c r="M206" s="157" t="s">
        <v>1</v>
      </c>
      <c r="N206" s="158" t="s">
        <v>34</v>
      </c>
      <c r="O206" s="145">
        <v>0</v>
      </c>
      <c r="P206" s="145">
        <f t="shared" si="18"/>
        <v>0</v>
      </c>
      <c r="Q206" s="145">
        <v>0</v>
      </c>
      <c r="R206" s="145">
        <f t="shared" si="19"/>
        <v>0</v>
      </c>
      <c r="S206" s="145">
        <v>0</v>
      </c>
      <c r="T206" s="146">
        <f t="shared" si="20"/>
        <v>0</v>
      </c>
      <c r="AR206" s="147" t="s">
        <v>219</v>
      </c>
      <c r="AT206" s="147" t="s">
        <v>268</v>
      </c>
      <c r="AU206" s="147" t="s">
        <v>81</v>
      </c>
      <c r="AY206" s="13" t="s">
        <v>162</v>
      </c>
      <c r="BE206" s="148">
        <f t="shared" si="21"/>
        <v>0</v>
      </c>
      <c r="BF206" s="148">
        <f t="shared" si="22"/>
        <v>0</v>
      </c>
      <c r="BG206" s="148">
        <f t="shared" si="23"/>
        <v>0</v>
      </c>
      <c r="BH206" s="148">
        <f t="shared" si="24"/>
        <v>0</v>
      </c>
      <c r="BI206" s="148">
        <f t="shared" si="25"/>
        <v>0</v>
      </c>
      <c r="BJ206" s="13" t="s">
        <v>81</v>
      </c>
      <c r="BK206" s="148">
        <f t="shared" si="26"/>
        <v>0</v>
      </c>
      <c r="BL206" s="13" t="s">
        <v>191</v>
      </c>
      <c r="BM206" s="147" t="s">
        <v>607</v>
      </c>
    </row>
    <row r="207" spans="2:65" s="1" customFormat="1" ht="24.2" customHeight="1" x14ac:dyDescent="0.2">
      <c r="B207" s="135"/>
      <c r="C207" s="136" t="s">
        <v>282</v>
      </c>
      <c r="D207" s="136" t="s">
        <v>164</v>
      </c>
      <c r="E207" s="137" t="s">
        <v>1404</v>
      </c>
      <c r="F207" s="138" t="s">
        <v>1405</v>
      </c>
      <c r="G207" s="139" t="s">
        <v>266</v>
      </c>
      <c r="H207" s="140">
        <v>109</v>
      </c>
      <c r="I207" s="141"/>
      <c r="J207" s="141"/>
      <c r="K207" s="142"/>
      <c r="L207" s="25"/>
      <c r="M207" s="143" t="s">
        <v>1</v>
      </c>
      <c r="N207" s="144" t="s">
        <v>34</v>
      </c>
      <c r="O207" s="145">
        <v>0</v>
      </c>
      <c r="P207" s="145">
        <f t="shared" si="18"/>
        <v>0</v>
      </c>
      <c r="Q207" s="145">
        <v>0</v>
      </c>
      <c r="R207" s="145">
        <f t="shared" si="19"/>
        <v>0</v>
      </c>
      <c r="S207" s="145">
        <v>0</v>
      </c>
      <c r="T207" s="146">
        <f t="shared" si="20"/>
        <v>0</v>
      </c>
      <c r="AR207" s="147" t="s">
        <v>191</v>
      </c>
      <c r="AT207" s="147" t="s">
        <v>164</v>
      </c>
      <c r="AU207" s="147" t="s">
        <v>81</v>
      </c>
      <c r="AY207" s="13" t="s">
        <v>162</v>
      </c>
      <c r="BE207" s="148">
        <f t="shared" si="21"/>
        <v>0</v>
      </c>
      <c r="BF207" s="148">
        <f t="shared" si="22"/>
        <v>0</v>
      </c>
      <c r="BG207" s="148">
        <f t="shared" si="23"/>
        <v>0</v>
      </c>
      <c r="BH207" s="148">
        <f t="shared" si="24"/>
        <v>0</v>
      </c>
      <c r="BI207" s="148">
        <f t="shared" si="25"/>
        <v>0</v>
      </c>
      <c r="BJ207" s="13" t="s">
        <v>81</v>
      </c>
      <c r="BK207" s="148">
        <f t="shared" si="26"/>
        <v>0</v>
      </c>
      <c r="BL207" s="13" t="s">
        <v>191</v>
      </c>
      <c r="BM207" s="147" t="s">
        <v>610</v>
      </c>
    </row>
    <row r="208" spans="2:65" s="1" customFormat="1" ht="21.75" customHeight="1" x14ac:dyDescent="0.2">
      <c r="B208" s="135"/>
      <c r="C208" s="149" t="s">
        <v>611</v>
      </c>
      <c r="D208" s="149" t="s">
        <v>268</v>
      </c>
      <c r="E208" s="150" t="s">
        <v>1406</v>
      </c>
      <c r="F208" s="151" t="s">
        <v>1407</v>
      </c>
      <c r="G208" s="152" t="s">
        <v>266</v>
      </c>
      <c r="H208" s="153">
        <v>109</v>
      </c>
      <c r="I208" s="154"/>
      <c r="J208" s="154"/>
      <c r="K208" s="155"/>
      <c r="L208" s="156"/>
      <c r="M208" s="157" t="s">
        <v>1</v>
      </c>
      <c r="N208" s="158" t="s">
        <v>34</v>
      </c>
      <c r="O208" s="145">
        <v>0</v>
      </c>
      <c r="P208" s="145">
        <f t="shared" si="18"/>
        <v>0</v>
      </c>
      <c r="Q208" s="145">
        <v>0</v>
      </c>
      <c r="R208" s="145">
        <f t="shared" si="19"/>
        <v>0</v>
      </c>
      <c r="S208" s="145">
        <v>0</v>
      </c>
      <c r="T208" s="146">
        <f t="shared" si="20"/>
        <v>0</v>
      </c>
      <c r="AR208" s="147" t="s">
        <v>219</v>
      </c>
      <c r="AT208" s="147" t="s">
        <v>268</v>
      </c>
      <c r="AU208" s="147" t="s">
        <v>81</v>
      </c>
      <c r="AY208" s="13" t="s">
        <v>162</v>
      </c>
      <c r="BE208" s="148">
        <f t="shared" si="21"/>
        <v>0</v>
      </c>
      <c r="BF208" s="148">
        <f t="shared" si="22"/>
        <v>0</v>
      </c>
      <c r="BG208" s="148">
        <f t="shared" si="23"/>
        <v>0</v>
      </c>
      <c r="BH208" s="148">
        <f t="shared" si="24"/>
        <v>0</v>
      </c>
      <c r="BI208" s="148">
        <f t="shared" si="25"/>
        <v>0</v>
      </c>
      <c r="BJ208" s="13" t="s">
        <v>81</v>
      </c>
      <c r="BK208" s="148">
        <f t="shared" si="26"/>
        <v>0</v>
      </c>
      <c r="BL208" s="13" t="s">
        <v>191</v>
      </c>
      <c r="BM208" s="147" t="s">
        <v>614</v>
      </c>
    </row>
    <row r="209" spans="2:65" s="1" customFormat="1" ht="16.5" customHeight="1" x14ac:dyDescent="0.2">
      <c r="B209" s="135"/>
      <c r="C209" s="136" t="s">
        <v>285</v>
      </c>
      <c r="D209" s="136" t="s">
        <v>164</v>
      </c>
      <c r="E209" s="137" t="s">
        <v>1408</v>
      </c>
      <c r="F209" s="138" t="s">
        <v>1409</v>
      </c>
      <c r="G209" s="139" t="s">
        <v>266</v>
      </c>
      <c r="H209" s="140">
        <v>2</v>
      </c>
      <c r="I209" s="141"/>
      <c r="J209" s="141"/>
      <c r="K209" s="142"/>
      <c r="L209" s="25"/>
      <c r="M209" s="143" t="s">
        <v>1</v>
      </c>
      <c r="N209" s="144" t="s">
        <v>34</v>
      </c>
      <c r="O209" s="145">
        <v>0</v>
      </c>
      <c r="P209" s="145">
        <f t="shared" si="18"/>
        <v>0</v>
      </c>
      <c r="Q209" s="145">
        <v>0</v>
      </c>
      <c r="R209" s="145">
        <f t="shared" si="19"/>
        <v>0</v>
      </c>
      <c r="S209" s="145">
        <v>0</v>
      </c>
      <c r="T209" s="146">
        <f t="shared" si="20"/>
        <v>0</v>
      </c>
      <c r="AR209" s="147" t="s">
        <v>191</v>
      </c>
      <c r="AT209" s="147" t="s">
        <v>164</v>
      </c>
      <c r="AU209" s="147" t="s">
        <v>81</v>
      </c>
      <c r="AY209" s="13" t="s">
        <v>162</v>
      </c>
      <c r="BE209" s="148">
        <f t="shared" si="21"/>
        <v>0</v>
      </c>
      <c r="BF209" s="148">
        <f t="shared" si="22"/>
        <v>0</v>
      </c>
      <c r="BG209" s="148">
        <f t="shared" si="23"/>
        <v>0</v>
      </c>
      <c r="BH209" s="148">
        <f t="shared" si="24"/>
        <v>0</v>
      </c>
      <c r="BI209" s="148">
        <f t="shared" si="25"/>
        <v>0</v>
      </c>
      <c r="BJ209" s="13" t="s">
        <v>81</v>
      </c>
      <c r="BK209" s="148">
        <f t="shared" si="26"/>
        <v>0</v>
      </c>
      <c r="BL209" s="13" t="s">
        <v>191</v>
      </c>
      <c r="BM209" s="147" t="s">
        <v>617</v>
      </c>
    </row>
    <row r="210" spans="2:65" s="1" customFormat="1" ht="33" customHeight="1" x14ac:dyDescent="0.2">
      <c r="B210" s="135"/>
      <c r="C210" s="149" t="s">
        <v>618</v>
      </c>
      <c r="D210" s="149" t="s">
        <v>268</v>
      </c>
      <c r="E210" s="150" t="s">
        <v>1410</v>
      </c>
      <c r="F210" s="151" t="s">
        <v>1411</v>
      </c>
      <c r="G210" s="152" t="s">
        <v>266</v>
      </c>
      <c r="H210" s="153">
        <v>2</v>
      </c>
      <c r="I210" s="154"/>
      <c r="J210" s="154"/>
      <c r="K210" s="155"/>
      <c r="L210" s="156"/>
      <c r="M210" s="157" t="s">
        <v>1</v>
      </c>
      <c r="N210" s="158" t="s">
        <v>34</v>
      </c>
      <c r="O210" s="145">
        <v>0</v>
      </c>
      <c r="P210" s="145">
        <f t="shared" si="18"/>
        <v>0</v>
      </c>
      <c r="Q210" s="145">
        <v>0</v>
      </c>
      <c r="R210" s="145">
        <f t="shared" si="19"/>
        <v>0</v>
      </c>
      <c r="S210" s="145">
        <v>0</v>
      </c>
      <c r="T210" s="146">
        <f t="shared" si="20"/>
        <v>0</v>
      </c>
      <c r="AR210" s="147" t="s">
        <v>219</v>
      </c>
      <c r="AT210" s="147" t="s">
        <v>268</v>
      </c>
      <c r="AU210" s="147" t="s">
        <v>81</v>
      </c>
      <c r="AY210" s="13" t="s">
        <v>162</v>
      </c>
      <c r="BE210" s="148">
        <f t="shared" si="21"/>
        <v>0</v>
      </c>
      <c r="BF210" s="148">
        <f t="shared" si="22"/>
        <v>0</v>
      </c>
      <c r="BG210" s="148">
        <f t="shared" si="23"/>
        <v>0</v>
      </c>
      <c r="BH210" s="148">
        <f t="shared" si="24"/>
        <v>0</v>
      </c>
      <c r="BI210" s="148">
        <f t="shared" si="25"/>
        <v>0</v>
      </c>
      <c r="BJ210" s="13" t="s">
        <v>81</v>
      </c>
      <c r="BK210" s="148">
        <f t="shared" si="26"/>
        <v>0</v>
      </c>
      <c r="BL210" s="13" t="s">
        <v>191</v>
      </c>
      <c r="BM210" s="147" t="s">
        <v>621</v>
      </c>
    </row>
    <row r="211" spans="2:65" s="1" customFormat="1" ht="16.5" customHeight="1" x14ac:dyDescent="0.2">
      <c r="B211" s="135"/>
      <c r="C211" s="136" t="s">
        <v>289</v>
      </c>
      <c r="D211" s="136" t="s">
        <v>164</v>
      </c>
      <c r="E211" s="137" t="s">
        <v>1412</v>
      </c>
      <c r="F211" s="138" t="s">
        <v>1413</v>
      </c>
      <c r="G211" s="139" t="s">
        <v>266</v>
      </c>
      <c r="H211" s="140">
        <v>1</v>
      </c>
      <c r="I211" s="141"/>
      <c r="J211" s="141"/>
      <c r="K211" s="142"/>
      <c r="L211" s="25"/>
      <c r="M211" s="143" t="s">
        <v>1</v>
      </c>
      <c r="N211" s="144" t="s">
        <v>34</v>
      </c>
      <c r="O211" s="145">
        <v>0</v>
      </c>
      <c r="P211" s="145">
        <f t="shared" si="18"/>
        <v>0</v>
      </c>
      <c r="Q211" s="145">
        <v>0</v>
      </c>
      <c r="R211" s="145">
        <f t="shared" si="19"/>
        <v>0</v>
      </c>
      <c r="S211" s="145">
        <v>0</v>
      </c>
      <c r="T211" s="146">
        <f t="shared" si="20"/>
        <v>0</v>
      </c>
      <c r="AR211" s="147" t="s">
        <v>191</v>
      </c>
      <c r="AT211" s="147" t="s">
        <v>164</v>
      </c>
      <c r="AU211" s="147" t="s">
        <v>81</v>
      </c>
      <c r="AY211" s="13" t="s">
        <v>162</v>
      </c>
      <c r="BE211" s="148">
        <f t="shared" si="21"/>
        <v>0</v>
      </c>
      <c r="BF211" s="148">
        <f t="shared" si="22"/>
        <v>0</v>
      </c>
      <c r="BG211" s="148">
        <f t="shared" si="23"/>
        <v>0</v>
      </c>
      <c r="BH211" s="148">
        <f t="shared" si="24"/>
        <v>0</v>
      </c>
      <c r="BI211" s="148">
        <f t="shared" si="25"/>
        <v>0</v>
      </c>
      <c r="BJ211" s="13" t="s">
        <v>81</v>
      </c>
      <c r="BK211" s="148">
        <f t="shared" si="26"/>
        <v>0</v>
      </c>
      <c r="BL211" s="13" t="s">
        <v>191</v>
      </c>
      <c r="BM211" s="147" t="s">
        <v>624</v>
      </c>
    </row>
    <row r="212" spans="2:65" s="1" customFormat="1" ht="21.75" customHeight="1" x14ac:dyDescent="0.2">
      <c r="B212" s="135"/>
      <c r="C212" s="149" t="s">
        <v>625</v>
      </c>
      <c r="D212" s="149" t="s">
        <v>268</v>
      </c>
      <c r="E212" s="150" t="s">
        <v>1414</v>
      </c>
      <c r="F212" s="151" t="s">
        <v>1415</v>
      </c>
      <c r="G212" s="152" t="s">
        <v>266</v>
      </c>
      <c r="H212" s="153">
        <v>1</v>
      </c>
      <c r="I212" s="154"/>
      <c r="J212" s="154"/>
      <c r="K212" s="155"/>
      <c r="L212" s="156"/>
      <c r="M212" s="157" t="s">
        <v>1</v>
      </c>
      <c r="N212" s="158" t="s">
        <v>34</v>
      </c>
      <c r="O212" s="145">
        <v>0</v>
      </c>
      <c r="P212" s="145">
        <f t="shared" si="18"/>
        <v>0</v>
      </c>
      <c r="Q212" s="145">
        <v>0</v>
      </c>
      <c r="R212" s="145">
        <f t="shared" si="19"/>
        <v>0</v>
      </c>
      <c r="S212" s="145">
        <v>0</v>
      </c>
      <c r="T212" s="146">
        <f t="shared" si="20"/>
        <v>0</v>
      </c>
      <c r="AR212" s="147" t="s">
        <v>219</v>
      </c>
      <c r="AT212" s="147" t="s">
        <v>268</v>
      </c>
      <c r="AU212" s="147" t="s">
        <v>81</v>
      </c>
      <c r="AY212" s="13" t="s">
        <v>162</v>
      </c>
      <c r="BE212" s="148">
        <f t="shared" si="21"/>
        <v>0</v>
      </c>
      <c r="BF212" s="148">
        <f t="shared" si="22"/>
        <v>0</v>
      </c>
      <c r="BG212" s="148">
        <f t="shared" si="23"/>
        <v>0</v>
      </c>
      <c r="BH212" s="148">
        <f t="shared" si="24"/>
        <v>0</v>
      </c>
      <c r="BI212" s="148">
        <f t="shared" si="25"/>
        <v>0</v>
      </c>
      <c r="BJ212" s="13" t="s">
        <v>81</v>
      </c>
      <c r="BK212" s="148">
        <f t="shared" si="26"/>
        <v>0</v>
      </c>
      <c r="BL212" s="13" t="s">
        <v>191</v>
      </c>
      <c r="BM212" s="147" t="s">
        <v>628</v>
      </c>
    </row>
    <row r="213" spans="2:65" s="1" customFormat="1" ht="16.5" customHeight="1" x14ac:dyDescent="0.2">
      <c r="B213" s="135"/>
      <c r="C213" s="136" t="s">
        <v>292</v>
      </c>
      <c r="D213" s="136" t="s">
        <v>164</v>
      </c>
      <c r="E213" s="137" t="s">
        <v>1416</v>
      </c>
      <c r="F213" s="138" t="s">
        <v>1417</v>
      </c>
      <c r="G213" s="139" t="s">
        <v>266</v>
      </c>
      <c r="H213" s="140">
        <v>6</v>
      </c>
      <c r="I213" s="141"/>
      <c r="J213" s="141"/>
      <c r="K213" s="142"/>
      <c r="L213" s="25"/>
      <c r="M213" s="143" t="s">
        <v>1</v>
      </c>
      <c r="N213" s="144" t="s">
        <v>34</v>
      </c>
      <c r="O213" s="145">
        <v>0</v>
      </c>
      <c r="P213" s="145">
        <f t="shared" si="18"/>
        <v>0</v>
      </c>
      <c r="Q213" s="145">
        <v>0</v>
      </c>
      <c r="R213" s="145">
        <f t="shared" si="19"/>
        <v>0</v>
      </c>
      <c r="S213" s="145">
        <v>0</v>
      </c>
      <c r="T213" s="146">
        <f t="shared" si="20"/>
        <v>0</v>
      </c>
      <c r="AR213" s="147" t="s">
        <v>191</v>
      </c>
      <c r="AT213" s="147" t="s">
        <v>164</v>
      </c>
      <c r="AU213" s="147" t="s">
        <v>81</v>
      </c>
      <c r="AY213" s="13" t="s">
        <v>162</v>
      </c>
      <c r="BE213" s="148">
        <f t="shared" si="21"/>
        <v>0</v>
      </c>
      <c r="BF213" s="148">
        <f t="shared" si="22"/>
        <v>0</v>
      </c>
      <c r="BG213" s="148">
        <f t="shared" si="23"/>
        <v>0</v>
      </c>
      <c r="BH213" s="148">
        <f t="shared" si="24"/>
        <v>0</v>
      </c>
      <c r="BI213" s="148">
        <f t="shared" si="25"/>
        <v>0</v>
      </c>
      <c r="BJ213" s="13" t="s">
        <v>81</v>
      </c>
      <c r="BK213" s="148">
        <f t="shared" si="26"/>
        <v>0</v>
      </c>
      <c r="BL213" s="13" t="s">
        <v>191</v>
      </c>
      <c r="BM213" s="147" t="s">
        <v>631</v>
      </c>
    </row>
    <row r="214" spans="2:65" s="1" customFormat="1" ht="21.75" customHeight="1" x14ac:dyDescent="0.2">
      <c r="B214" s="135"/>
      <c r="C214" s="149" t="s">
        <v>632</v>
      </c>
      <c r="D214" s="149" t="s">
        <v>268</v>
      </c>
      <c r="E214" s="150" t="s">
        <v>1418</v>
      </c>
      <c r="F214" s="151" t="s">
        <v>1419</v>
      </c>
      <c r="G214" s="152" t="s">
        <v>266</v>
      </c>
      <c r="H214" s="153">
        <v>6</v>
      </c>
      <c r="I214" s="154"/>
      <c r="J214" s="154"/>
      <c r="K214" s="155"/>
      <c r="L214" s="156"/>
      <c r="M214" s="157" t="s">
        <v>1</v>
      </c>
      <c r="N214" s="158" t="s">
        <v>34</v>
      </c>
      <c r="O214" s="145">
        <v>0</v>
      </c>
      <c r="P214" s="145">
        <f t="shared" si="18"/>
        <v>0</v>
      </c>
      <c r="Q214" s="145">
        <v>0</v>
      </c>
      <c r="R214" s="145">
        <f t="shared" si="19"/>
        <v>0</v>
      </c>
      <c r="S214" s="145">
        <v>0</v>
      </c>
      <c r="T214" s="146">
        <f t="shared" si="20"/>
        <v>0</v>
      </c>
      <c r="AR214" s="147" t="s">
        <v>219</v>
      </c>
      <c r="AT214" s="147" t="s">
        <v>268</v>
      </c>
      <c r="AU214" s="147" t="s">
        <v>81</v>
      </c>
      <c r="AY214" s="13" t="s">
        <v>162</v>
      </c>
      <c r="BE214" s="148">
        <f t="shared" si="21"/>
        <v>0</v>
      </c>
      <c r="BF214" s="148">
        <f t="shared" si="22"/>
        <v>0</v>
      </c>
      <c r="BG214" s="148">
        <f t="shared" si="23"/>
        <v>0</v>
      </c>
      <c r="BH214" s="148">
        <f t="shared" si="24"/>
        <v>0</v>
      </c>
      <c r="BI214" s="148">
        <f t="shared" si="25"/>
        <v>0</v>
      </c>
      <c r="BJ214" s="13" t="s">
        <v>81</v>
      </c>
      <c r="BK214" s="148">
        <f t="shared" si="26"/>
        <v>0</v>
      </c>
      <c r="BL214" s="13" t="s">
        <v>191</v>
      </c>
      <c r="BM214" s="147" t="s">
        <v>642</v>
      </c>
    </row>
    <row r="215" spans="2:65" s="1" customFormat="1" ht="16.5" customHeight="1" x14ac:dyDescent="0.2">
      <c r="B215" s="135"/>
      <c r="C215" s="149" t="s">
        <v>296</v>
      </c>
      <c r="D215" s="149" t="s">
        <v>268</v>
      </c>
      <c r="E215" s="150" t="s">
        <v>1420</v>
      </c>
      <c r="F215" s="151" t="s">
        <v>1421</v>
      </c>
      <c r="G215" s="152" t="s">
        <v>266</v>
      </c>
      <c r="H215" s="153">
        <v>6</v>
      </c>
      <c r="I215" s="154"/>
      <c r="J215" s="154"/>
      <c r="K215" s="155"/>
      <c r="L215" s="156"/>
      <c r="M215" s="157" t="s">
        <v>1</v>
      </c>
      <c r="N215" s="158" t="s">
        <v>34</v>
      </c>
      <c r="O215" s="145">
        <v>0</v>
      </c>
      <c r="P215" s="145">
        <f t="shared" si="18"/>
        <v>0</v>
      </c>
      <c r="Q215" s="145">
        <v>0</v>
      </c>
      <c r="R215" s="145">
        <f t="shared" si="19"/>
        <v>0</v>
      </c>
      <c r="S215" s="145">
        <v>0</v>
      </c>
      <c r="T215" s="146">
        <f t="shared" si="20"/>
        <v>0</v>
      </c>
      <c r="AR215" s="147" t="s">
        <v>219</v>
      </c>
      <c r="AT215" s="147" t="s">
        <v>268</v>
      </c>
      <c r="AU215" s="147" t="s">
        <v>81</v>
      </c>
      <c r="AY215" s="13" t="s">
        <v>162</v>
      </c>
      <c r="BE215" s="148">
        <f t="shared" si="21"/>
        <v>0</v>
      </c>
      <c r="BF215" s="148">
        <f t="shared" si="22"/>
        <v>0</v>
      </c>
      <c r="BG215" s="148">
        <f t="shared" si="23"/>
        <v>0</v>
      </c>
      <c r="BH215" s="148">
        <f t="shared" si="24"/>
        <v>0</v>
      </c>
      <c r="BI215" s="148">
        <f t="shared" si="25"/>
        <v>0</v>
      </c>
      <c r="BJ215" s="13" t="s">
        <v>81</v>
      </c>
      <c r="BK215" s="148">
        <f t="shared" si="26"/>
        <v>0</v>
      </c>
      <c r="BL215" s="13" t="s">
        <v>191</v>
      </c>
      <c r="BM215" s="147" t="s">
        <v>645</v>
      </c>
    </row>
    <row r="216" spans="2:65" s="1" customFormat="1" ht="24.2" customHeight="1" x14ac:dyDescent="0.2">
      <c r="B216" s="135"/>
      <c r="C216" s="136" t="s">
        <v>639</v>
      </c>
      <c r="D216" s="136" t="s">
        <v>164</v>
      </c>
      <c r="E216" s="137" t="s">
        <v>1422</v>
      </c>
      <c r="F216" s="138" t="s">
        <v>1423</v>
      </c>
      <c r="G216" s="139" t="s">
        <v>301</v>
      </c>
      <c r="H216" s="140">
        <v>0.75</v>
      </c>
      <c r="I216" s="141"/>
      <c r="J216" s="141"/>
      <c r="K216" s="142"/>
      <c r="L216" s="25"/>
      <c r="M216" s="143" t="s">
        <v>1</v>
      </c>
      <c r="N216" s="144" t="s">
        <v>34</v>
      </c>
      <c r="O216" s="145">
        <v>0</v>
      </c>
      <c r="P216" s="145">
        <f t="shared" si="18"/>
        <v>0</v>
      </c>
      <c r="Q216" s="145">
        <v>0</v>
      </c>
      <c r="R216" s="145">
        <f t="shared" si="19"/>
        <v>0</v>
      </c>
      <c r="S216" s="145">
        <v>0</v>
      </c>
      <c r="T216" s="146">
        <f t="shared" si="20"/>
        <v>0</v>
      </c>
      <c r="AR216" s="147" t="s">
        <v>191</v>
      </c>
      <c r="AT216" s="147" t="s">
        <v>164</v>
      </c>
      <c r="AU216" s="147" t="s">
        <v>81</v>
      </c>
      <c r="AY216" s="13" t="s">
        <v>162</v>
      </c>
      <c r="BE216" s="148">
        <f t="shared" si="21"/>
        <v>0</v>
      </c>
      <c r="BF216" s="148">
        <f t="shared" si="22"/>
        <v>0</v>
      </c>
      <c r="BG216" s="148">
        <f t="shared" si="23"/>
        <v>0</v>
      </c>
      <c r="BH216" s="148">
        <f t="shared" si="24"/>
        <v>0</v>
      </c>
      <c r="BI216" s="148">
        <f t="shared" si="25"/>
        <v>0</v>
      </c>
      <c r="BJ216" s="13" t="s">
        <v>81</v>
      </c>
      <c r="BK216" s="148">
        <f t="shared" si="26"/>
        <v>0</v>
      </c>
      <c r="BL216" s="13" t="s">
        <v>191</v>
      </c>
      <c r="BM216" s="147" t="s">
        <v>649</v>
      </c>
    </row>
    <row r="217" spans="2:65" s="1" customFormat="1" ht="24.2" customHeight="1" x14ac:dyDescent="0.2">
      <c r="B217" s="135"/>
      <c r="C217" s="136" t="s">
        <v>302</v>
      </c>
      <c r="D217" s="136" t="s">
        <v>164</v>
      </c>
      <c r="E217" s="137" t="s">
        <v>1424</v>
      </c>
      <c r="F217" s="138" t="s">
        <v>1425</v>
      </c>
      <c r="G217" s="139" t="s">
        <v>301</v>
      </c>
      <c r="H217" s="140">
        <v>1.48</v>
      </c>
      <c r="I217" s="141"/>
      <c r="J217" s="141"/>
      <c r="K217" s="142"/>
      <c r="L217" s="25"/>
      <c r="M217" s="143" t="s">
        <v>1</v>
      </c>
      <c r="N217" s="144" t="s">
        <v>34</v>
      </c>
      <c r="O217" s="145">
        <v>0</v>
      </c>
      <c r="P217" s="145">
        <f t="shared" si="18"/>
        <v>0</v>
      </c>
      <c r="Q217" s="145">
        <v>0</v>
      </c>
      <c r="R217" s="145">
        <f t="shared" si="19"/>
        <v>0</v>
      </c>
      <c r="S217" s="145">
        <v>0</v>
      </c>
      <c r="T217" s="146">
        <f t="shared" si="20"/>
        <v>0</v>
      </c>
      <c r="AR217" s="147" t="s">
        <v>191</v>
      </c>
      <c r="AT217" s="147" t="s">
        <v>164</v>
      </c>
      <c r="AU217" s="147" t="s">
        <v>81</v>
      </c>
      <c r="AY217" s="13" t="s">
        <v>162</v>
      </c>
      <c r="BE217" s="148">
        <f t="shared" si="21"/>
        <v>0</v>
      </c>
      <c r="BF217" s="148">
        <f t="shared" si="22"/>
        <v>0</v>
      </c>
      <c r="BG217" s="148">
        <f t="shared" si="23"/>
        <v>0</v>
      </c>
      <c r="BH217" s="148">
        <f t="shared" si="24"/>
        <v>0</v>
      </c>
      <c r="BI217" s="148">
        <f t="shared" si="25"/>
        <v>0</v>
      </c>
      <c r="BJ217" s="13" t="s">
        <v>81</v>
      </c>
      <c r="BK217" s="148">
        <f t="shared" si="26"/>
        <v>0</v>
      </c>
      <c r="BL217" s="13" t="s">
        <v>191</v>
      </c>
      <c r="BM217" s="147" t="s">
        <v>652</v>
      </c>
    </row>
    <row r="218" spans="2:65" s="1" customFormat="1" ht="24.2" customHeight="1" x14ac:dyDescent="0.2">
      <c r="B218" s="135"/>
      <c r="C218" s="136" t="s">
        <v>646</v>
      </c>
      <c r="D218" s="136" t="s">
        <v>164</v>
      </c>
      <c r="E218" s="137" t="s">
        <v>1426</v>
      </c>
      <c r="F218" s="138" t="s">
        <v>1427</v>
      </c>
      <c r="G218" s="139" t="s">
        <v>301</v>
      </c>
      <c r="H218" s="140">
        <v>1.48</v>
      </c>
      <c r="I218" s="141"/>
      <c r="J218" s="141"/>
      <c r="K218" s="142"/>
      <c r="L218" s="25"/>
      <c r="M218" s="143" t="s">
        <v>1</v>
      </c>
      <c r="N218" s="144" t="s">
        <v>34</v>
      </c>
      <c r="O218" s="145">
        <v>0</v>
      </c>
      <c r="P218" s="145">
        <f t="shared" si="18"/>
        <v>0</v>
      </c>
      <c r="Q218" s="145">
        <v>0</v>
      </c>
      <c r="R218" s="145">
        <f t="shared" si="19"/>
        <v>0</v>
      </c>
      <c r="S218" s="145">
        <v>0</v>
      </c>
      <c r="T218" s="146">
        <f t="shared" si="20"/>
        <v>0</v>
      </c>
      <c r="AR218" s="147" t="s">
        <v>191</v>
      </c>
      <c r="AT218" s="147" t="s">
        <v>164</v>
      </c>
      <c r="AU218" s="147" t="s">
        <v>81</v>
      </c>
      <c r="AY218" s="13" t="s">
        <v>162</v>
      </c>
      <c r="BE218" s="148">
        <f t="shared" si="21"/>
        <v>0</v>
      </c>
      <c r="BF218" s="148">
        <f t="shared" si="22"/>
        <v>0</v>
      </c>
      <c r="BG218" s="148">
        <f t="shared" si="23"/>
        <v>0</v>
      </c>
      <c r="BH218" s="148">
        <f t="shared" si="24"/>
        <v>0</v>
      </c>
      <c r="BI218" s="148">
        <f t="shared" si="25"/>
        <v>0</v>
      </c>
      <c r="BJ218" s="13" t="s">
        <v>81</v>
      </c>
      <c r="BK218" s="148">
        <f t="shared" si="26"/>
        <v>0</v>
      </c>
      <c r="BL218" s="13" t="s">
        <v>191</v>
      </c>
      <c r="BM218" s="147" t="s">
        <v>656</v>
      </c>
    </row>
    <row r="219" spans="2:65" s="11" customFormat="1" ht="22.7" customHeight="1" x14ac:dyDescent="0.2">
      <c r="B219" s="124"/>
      <c r="D219" s="125" t="s">
        <v>67</v>
      </c>
      <c r="E219" s="133" t="s">
        <v>1428</v>
      </c>
      <c r="F219" s="133" t="s">
        <v>1429</v>
      </c>
      <c r="J219" s="134"/>
      <c r="L219" s="124"/>
      <c r="M219" s="128"/>
      <c r="P219" s="129">
        <f>SUM(P220:P263)</f>
        <v>0</v>
      </c>
      <c r="R219" s="129">
        <f>SUM(R220:R263)</f>
        <v>0</v>
      </c>
      <c r="T219" s="130">
        <f>SUM(T220:T263)</f>
        <v>0</v>
      </c>
      <c r="AR219" s="125" t="s">
        <v>81</v>
      </c>
      <c r="AT219" s="131" t="s">
        <v>67</v>
      </c>
      <c r="AU219" s="131" t="s">
        <v>75</v>
      </c>
      <c r="AY219" s="125" t="s">
        <v>162</v>
      </c>
      <c r="BK219" s="132">
        <f>SUM(BK220:BK263)</f>
        <v>0</v>
      </c>
    </row>
    <row r="220" spans="2:65" s="1" customFormat="1" ht="24.2" customHeight="1" x14ac:dyDescent="0.2">
      <c r="B220" s="135"/>
      <c r="C220" s="136" t="s">
        <v>310</v>
      </c>
      <c r="D220" s="136" t="s">
        <v>164</v>
      </c>
      <c r="E220" s="137" t="s">
        <v>1430</v>
      </c>
      <c r="F220" s="138" t="s">
        <v>1431</v>
      </c>
      <c r="G220" s="139" t="s">
        <v>266</v>
      </c>
      <c r="H220" s="140">
        <v>283</v>
      </c>
      <c r="I220" s="141"/>
      <c r="J220" s="141"/>
      <c r="K220" s="142"/>
      <c r="L220" s="25"/>
      <c r="M220" s="143" t="s">
        <v>1</v>
      </c>
      <c r="N220" s="144" t="s">
        <v>34</v>
      </c>
      <c r="O220" s="145">
        <v>0</v>
      </c>
      <c r="P220" s="145">
        <f t="shared" ref="P220:P263" si="27">O220*H220</f>
        <v>0</v>
      </c>
      <c r="Q220" s="145">
        <v>0</v>
      </c>
      <c r="R220" s="145">
        <f t="shared" ref="R220:R263" si="28">Q220*H220</f>
        <v>0</v>
      </c>
      <c r="S220" s="145">
        <v>0</v>
      </c>
      <c r="T220" s="146">
        <f t="shared" ref="T220:T263" si="29">S220*H220</f>
        <v>0</v>
      </c>
      <c r="AR220" s="147" t="s">
        <v>191</v>
      </c>
      <c r="AT220" s="147" t="s">
        <v>164</v>
      </c>
      <c r="AU220" s="147" t="s">
        <v>81</v>
      </c>
      <c r="AY220" s="13" t="s">
        <v>162</v>
      </c>
      <c r="BE220" s="148">
        <f t="shared" ref="BE220:BE263" si="30">IF(N220="základná",J220,0)</f>
        <v>0</v>
      </c>
      <c r="BF220" s="148">
        <f t="shared" ref="BF220:BF263" si="31">IF(N220="znížená",J220,0)</f>
        <v>0</v>
      </c>
      <c r="BG220" s="148">
        <f t="shared" ref="BG220:BG263" si="32">IF(N220="zákl. prenesená",J220,0)</f>
        <v>0</v>
      </c>
      <c r="BH220" s="148">
        <f t="shared" ref="BH220:BH263" si="33">IF(N220="zníž. prenesená",J220,0)</f>
        <v>0</v>
      </c>
      <c r="BI220" s="148">
        <f t="shared" ref="BI220:BI263" si="34">IF(N220="nulová",J220,0)</f>
        <v>0</v>
      </c>
      <c r="BJ220" s="13" t="s">
        <v>81</v>
      </c>
      <c r="BK220" s="148">
        <f t="shared" ref="BK220:BK263" si="35">ROUND(I220*H220,2)</f>
        <v>0</v>
      </c>
      <c r="BL220" s="13" t="s">
        <v>191</v>
      </c>
      <c r="BM220" s="147" t="s">
        <v>659</v>
      </c>
    </row>
    <row r="221" spans="2:65" s="1" customFormat="1" ht="37.700000000000003" customHeight="1" x14ac:dyDescent="0.2">
      <c r="B221" s="135"/>
      <c r="C221" s="136" t="s">
        <v>653</v>
      </c>
      <c r="D221" s="136" t="s">
        <v>164</v>
      </c>
      <c r="E221" s="137" t="s">
        <v>1432</v>
      </c>
      <c r="F221" s="138" t="s">
        <v>1433</v>
      </c>
      <c r="G221" s="139" t="s">
        <v>266</v>
      </c>
      <c r="H221" s="140">
        <v>37</v>
      </c>
      <c r="I221" s="141"/>
      <c r="J221" s="141"/>
      <c r="K221" s="142"/>
      <c r="L221" s="25"/>
      <c r="M221" s="143" t="s">
        <v>1</v>
      </c>
      <c r="N221" s="144" t="s">
        <v>34</v>
      </c>
      <c r="O221" s="145">
        <v>0</v>
      </c>
      <c r="P221" s="145">
        <f t="shared" si="27"/>
        <v>0</v>
      </c>
      <c r="Q221" s="145">
        <v>0</v>
      </c>
      <c r="R221" s="145">
        <f t="shared" si="28"/>
        <v>0</v>
      </c>
      <c r="S221" s="145">
        <v>0</v>
      </c>
      <c r="T221" s="146">
        <f t="shared" si="29"/>
        <v>0</v>
      </c>
      <c r="AR221" s="147" t="s">
        <v>191</v>
      </c>
      <c r="AT221" s="147" t="s">
        <v>164</v>
      </c>
      <c r="AU221" s="147" t="s">
        <v>81</v>
      </c>
      <c r="AY221" s="13" t="s">
        <v>162</v>
      </c>
      <c r="BE221" s="148">
        <f t="shared" si="30"/>
        <v>0</v>
      </c>
      <c r="BF221" s="148">
        <f t="shared" si="31"/>
        <v>0</v>
      </c>
      <c r="BG221" s="148">
        <f t="shared" si="32"/>
        <v>0</v>
      </c>
      <c r="BH221" s="148">
        <f t="shared" si="33"/>
        <v>0</v>
      </c>
      <c r="BI221" s="148">
        <f t="shared" si="34"/>
        <v>0</v>
      </c>
      <c r="BJ221" s="13" t="s">
        <v>81</v>
      </c>
      <c r="BK221" s="148">
        <f t="shared" si="35"/>
        <v>0</v>
      </c>
      <c r="BL221" s="13" t="s">
        <v>191</v>
      </c>
      <c r="BM221" s="147" t="s">
        <v>663</v>
      </c>
    </row>
    <row r="222" spans="2:65" s="1" customFormat="1" ht="33" customHeight="1" x14ac:dyDescent="0.2">
      <c r="B222" s="135"/>
      <c r="C222" s="136" t="s">
        <v>314</v>
      </c>
      <c r="D222" s="136" t="s">
        <v>164</v>
      </c>
      <c r="E222" s="137" t="s">
        <v>1434</v>
      </c>
      <c r="F222" s="138" t="s">
        <v>1435</v>
      </c>
      <c r="G222" s="139" t="s">
        <v>266</v>
      </c>
      <c r="H222" s="140">
        <v>272</v>
      </c>
      <c r="I222" s="141"/>
      <c r="J222" s="141"/>
      <c r="K222" s="142"/>
      <c r="L222" s="25"/>
      <c r="M222" s="143" t="s">
        <v>1</v>
      </c>
      <c r="N222" s="144" t="s">
        <v>34</v>
      </c>
      <c r="O222" s="145">
        <v>0</v>
      </c>
      <c r="P222" s="145">
        <f t="shared" si="27"/>
        <v>0</v>
      </c>
      <c r="Q222" s="145">
        <v>0</v>
      </c>
      <c r="R222" s="145">
        <f t="shared" si="28"/>
        <v>0</v>
      </c>
      <c r="S222" s="145">
        <v>0</v>
      </c>
      <c r="T222" s="146">
        <f t="shared" si="29"/>
        <v>0</v>
      </c>
      <c r="AR222" s="147" t="s">
        <v>191</v>
      </c>
      <c r="AT222" s="147" t="s">
        <v>164</v>
      </c>
      <c r="AU222" s="147" t="s">
        <v>81</v>
      </c>
      <c r="AY222" s="13" t="s">
        <v>162</v>
      </c>
      <c r="BE222" s="148">
        <f t="shared" si="30"/>
        <v>0</v>
      </c>
      <c r="BF222" s="148">
        <f t="shared" si="31"/>
        <v>0</v>
      </c>
      <c r="BG222" s="148">
        <f t="shared" si="32"/>
        <v>0</v>
      </c>
      <c r="BH222" s="148">
        <f t="shared" si="33"/>
        <v>0</v>
      </c>
      <c r="BI222" s="148">
        <f t="shared" si="34"/>
        <v>0</v>
      </c>
      <c r="BJ222" s="13" t="s">
        <v>81</v>
      </c>
      <c r="BK222" s="148">
        <f t="shared" si="35"/>
        <v>0</v>
      </c>
      <c r="BL222" s="13" t="s">
        <v>191</v>
      </c>
      <c r="BM222" s="147" t="s">
        <v>666</v>
      </c>
    </row>
    <row r="223" spans="2:65" s="1" customFormat="1" ht="37.700000000000003" customHeight="1" x14ac:dyDescent="0.2">
      <c r="B223" s="135"/>
      <c r="C223" s="136" t="s">
        <v>660</v>
      </c>
      <c r="D223" s="136" t="s">
        <v>164</v>
      </c>
      <c r="E223" s="137" t="s">
        <v>1436</v>
      </c>
      <c r="F223" s="138" t="s">
        <v>1437</v>
      </c>
      <c r="G223" s="139" t="s">
        <v>266</v>
      </c>
      <c r="H223" s="140">
        <v>12</v>
      </c>
      <c r="I223" s="141"/>
      <c r="J223" s="141"/>
      <c r="K223" s="142"/>
      <c r="L223" s="25"/>
      <c r="M223" s="143" t="s">
        <v>1</v>
      </c>
      <c r="N223" s="144" t="s">
        <v>34</v>
      </c>
      <c r="O223" s="145">
        <v>0</v>
      </c>
      <c r="P223" s="145">
        <f t="shared" si="27"/>
        <v>0</v>
      </c>
      <c r="Q223" s="145">
        <v>0</v>
      </c>
      <c r="R223" s="145">
        <f t="shared" si="28"/>
        <v>0</v>
      </c>
      <c r="S223" s="145">
        <v>0</v>
      </c>
      <c r="T223" s="146">
        <f t="shared" si="29"/>
        <v>0</v>
      </c>
      <c r="AR223" s="147" t="s">
        <v>191</v>
      </c>
      <c r="AT223" s="147" t="s">
        <v>164</v>
      </c>
      <c r="AU223" s="147" t="s">
        <v>81</v>
      </c>
      <c r="AY223" s="13" t="s">
        <v>162</v>
      </c>
      <c r="BE223" s="148">
        <f t="shared" si="30"/>
        <v>0</v>
      </c>
      <c r="BF223" s="148">
        <f t="shared" si="31"/>
        <v>0</v>
      </c>
      <c r="BG223" s="148">
        <f t="shared" si="32"/>
        <v>0</v>
      </c>
      <c r="BH223" s="148">
        <f t="shared" si="33"/>
        <v>0</v>
      </c>
      <c r="BI223" s="148">
        <f t="shared" si="34"/>
        <v>0</v>
      </c>
      <c r="BJ223" s="13" t="s">
        <v>81</v>
      </c>
      <c r="BK223" s="148">
        <f t="shared" si="35"/>
        <v>0</v>
      </c>
      <c r="BL223" s="13" t="s">
        <v>191</v>
      </c>
      <c r="BM223" s="147" t="s">
        <v>670</v>
      </c>
    </row>
    <row r="224" spans="2:65" s="1" customFormat="1" ht="24.2" customHeight="1" x14ac:dyDescent="0.2">
      <c r="B224" s="135"/>
      <c r="C224" s="136" t="s">
        <v>318</v>
      </c>
      <c r="D224" s="136" t="s">
        <v>164</v>
      </c>
      <c r="E224" s="137" t="s">
        <v>1438</v>
      </c>
      <c r="F224" s="138" t="s">
        <v>1439</v>
      </c>
      <c r="G224" s="139" t="s">
        <v>266</v>
      </c>
      <c r="H224" s="140">
        <v>62</v>
      </c>
      <c r="I224" s="141"/>
      <c r="J224" s="141"/>
      <c r="K224" s="142"/>
      <c r="L224" s="25"/>
      <c r="M224" s="143" t="s">
        <v>1</v>
      </c>
      <c r="N224" s="144" t="s">
        <v>34</v>
      </c>
      <c r="O224" s="145">
        <v>0</v>
      </c>
      <c r="P224" s="145">
        <f t="shared" si="27"/>
        <v>0</v>
      </c>
      <c r="Q224" s="145">
        <v>0</v>
      </c>
      <c r="R224" s="145">
        <f t="shared" si="28"/>
        <v>0</v>
      </c>
      <c r="S224" s="145">
        <v>0</v>
      </c>
      <c r="T224" s="146">
        <f t="shared" si="29"/>
        <v>0</v>
      </c>
      <c r="AR224" s="147" t="s">
        <v>191</v>
      </c>
      <c r="AT224" s="147" t="s">
        <v>164</v>
      </c>
      <c r="AU224" s="147" t="s">
        <v>81</v>
      </c>
      <c r="AY224" s="13" t="s">
        <v>162</v>
      </c>
      <c r="BE224" s="148">
        <f t="shared" si="30"/>
        <v>0</v>
      </c>
      <c r="BF224" s="148">
        <f t="shared" si="31"/>
        <v>0</v>
      </c>
      <c r="BG224" s="148">
        <f t="shared" si="32"/>
        <v>0</v>
      </c>
      <c r="BH224" s="148">
        <f t="shared" si="33"/>
        <v>0</v>
      </c>
      <c r="BI224" s="148">
        <f t="shared" si="34"/>
        <v>0</v>
      </c>
      <c r="BJ224" s="13" t="s">
        <v>81</v>
      </c>
      <c r="BK224" s="148">
        <f t="shared" si="35"/>
        <v>0</v>
      </c>
      <c r="BL224" s="13" t="s">
        <v>191</v>
      </c>
      <c r="BM224" s="147" t="s">
        <v>673</v>
      </c>
    </row>
    <row r="225" spans="2:65" s="1" customFormat="1" ht="24.2" customHeight="1" x14ac:dyDescent="0.2">
      <c r="B225" s="135"/>
      <c r="C225" s="136" t="s">
        <v>667</v>
      </c>
      <c r="D225" s="136" t="s">
        <v>164</v>
      </c>
      <c r="E225" s="137" t="s">
        <v>1440</v>
      </c>
      <c r="F225" s="138" t="s">
        <v>1441</v>
      </c>
      <c r="G225" s="139" t="s">
        <v>266</v>
      </c>
      <c r="H225" s="140">
        <v>62</v>
      </c>
      <c r="I225" s="141"/>
      <c r="J225" s="141"/>
      <c r="K225" s="142"/>
      <c r="L225" s="25"/>
      <c r="M225" s="143" t="s">
        <v>1</v>
      </c>
      <c r="N225" s="144" t="s">
        <v>34</v>
      </c>
      <c r="O225" s="145">
        <v>0</v>
      </c>
      <c r="P225" s="145">
        <f t="shared" si="27"/>
        <v>0</v>
      </c>
      <c r="Q225" s="145">
        <v>0</v>
      </c>
      <c r="R225" s="145">
        <f t="shared" si="28"/>
        <v>0</v>
      </c>
      <c r="S225" s="145">
        <v>0</v>
      </c>
      <c r="T225" s="146">
        <f t="shared" si="29"/>
        <v>0</v>
      </c>
      <c r="AR225" s="147" t="s">
        <v>191</v>
      </c>
      <c r="AT225" s="147" t="s">
        <v>164</v>
      </c>
      <c r="AU225" s="147" t="s">
        <v>81</v>
      </c>
      <c r="AY225" s="13" t="s">
        <v>162</v>
      </c>
      <c r="BE225" s="148">
        <f t="shared" si="30"/>
        <v>0</v>
      </c>
      <c r="BF225" s="148">
        <f t="shared" si="31"/>
        <v>0</v>
      </c>
      <c r="BG225" s="148">
        <f t="shared" si="32"/>
        <v>0</v>
      </c>
      <c r="BH225" s="148">
        <f t="shared" si="33"/>
        <v>0</v>
      </c>
      <c r="BI225" s="148">
        <f t="shared" si="34"/>
        <v>0</v>
      </c>
      <c r="BJ225" s="13" t="s">
        <v>81</v>
      </c>
      <c r="BK225" s="148">
        <f t="shared" si="35"/>
        <v>0</v>
      </c>
      <c r="BL225" s="13" t="s">
        <v>191</v>
      </c>
      <c r="BM225" s="147" t="s">
        <v>677</v>
      </c>
    </row>
    <row r="226" spans="2:65" s="1" customFormat="1" ht="33" customHeight="1" x14ac:dyDescent="0.2">
      <c r="B226" s="135"/>
      <c r="C226" s="149" t="s">
        <v>321</v>
      </c>
      <c r="D226" s="149" t="s">
        <v>268</v>
      </c>
      <c r="E226" s="150" t="s">
        <v>1442</v>
      </c>
      <c r="F226" s="151" t="s">
        <v>1443</v>
      </c>
      <c r="G226" s="152" t="s">
        <v>266</v>
      </c>
      <c r="H226" s="153">
        <v>48</v>
      </c>
      <c r="I226" s="154"/>
      <c r="J226" s="154"/>
      <c r="K226" s="155"/>
      <c r="L226" s="156"/>
      <c r="M226" s="157" t="s">
        <v>1</v>
      </c>
      <c r="N226" s="158" t="s">
        <v>34</v>
      </c>
      <c r="O226" s="145">
        <v>0</v>
      </c>
      <c r="P226" s="145">
        <f t="shared" si="27"/>
        <v>0</v>
      </c>
      <c r="Q226" s="145">
        <v>0</v>
      </c>
      <c r="R226" s="145">
        <f t="shared" si="28"/>
        <v>0</v>
      </c>
      <c r="S226" s="145">
        <v>0</v>
      </c>
      <c r="T226" s="146">
        <f t="shared" si="29"/>
        <v>0</v>
      </c>
      <c r="AR226" s="147" t="s">
        <v>219</v>
      </c>
      <c r="AT226" s="147" t="s">
        <v>268</v>
      </c>
      <c r="AU226" s="147" t="s">
        <v>81</v>
      </c>
      <c r="AY226" s="13" t="s">
        <v>162</v>
      </c>
      <c r="BE226" s="148">
        <f t="shared" si="30"/>
        <v>0</v>
      </c>
      <c r="BF226" s="148">
        <f t="shared" si="31"/>
        <v>0</v>
      </c>
      <c r="BG226" s="148">
        <f t="shared" si="32"/>
        <v>0</v>
      </c>
      <c r="BH226" s="148">
        <f t="shared" si="33"/>
        <v>0</v>
      </c>
      <c r="BI226" s="148">
        <f t="shared" si="34"/>
        <v>0</v>
      </c>
      <c r="BJ226" s="13" t="s">
        <v>81</v>
      </c>
      <c r="BK226" s="148">
        <f t="shared" si="35"/>
        <v>0</v>
      </c>
      <c r="BL226" s="13" t="s">
        <v>191</v>
      </c>
      <c r="BM226" s="147" t="s">
        <v>680</v>
      </c>
    </row>
    <row r="227" spans="2:65" s="1" customFormat="1" ht="33" customHeight="1" x14ac:dyDescent="0.2">
      <c r="B227" s="135"/>
      <c r="C227" s="149" t="s">
        <v>674</v>
      </c>
      <c r="D227" s="149" t="s">
        <v>268</v>
      </c>
      <c r="E227" s="150" t="s">
        <v>1444</v>
      </c>
      <c r="F227" s="151" t="s">
        <v>1445</v>
      </c>
      <c r="G227" s="152" t="s">
        <v>266</v>
      </c>
      <c r="H227" s="153">
        <v>5</v>
      </c>
      <c r="I227" s="154"/>
      <c r="J227" s="154"/>
      <c r="K227" s="155"/>
      <c r="L227" s="156"/>
      <c r="M227" s="157" t="s">
        <v>1</v>
      </c>
      <c r="N227" s="158" t="s">
        <v>34</v>
      </c>
      <c r="O227" s="145">
        <v>0</v>
      </c>
      <c r="P227" s="145">
        <f t="shared" si="27"/>
        <v>0</v>
      </c>
      <c r="Q227" s="145">
        <v>0</v>
      </c>
      <c r="R227" s="145">
        <f t="shared" si="28"/>
        <v>0</v>
      </c>
      <c r="S227" s="145">
        <v>0</v>
      </c>
      <c r="T227" s="146">
        <f t="shared" si="29"/>
        <v>0</v>
      </c>
      <c r="AR227" s="147" t="s">
        <v>219</v>
      </c>
      <c r="AT227" s="147" t="s">
        <v>268</v>
      </c>
      <c r="AU227" s="147" t="s">
        <v>81</v>
      </c>
      <c r="AY227" s="13" t="s">
        <v>162</v>
      </c>
      <c r="BE227" s="148">
        <f t="shared" si="30"/>
        <v>0</v>
      </c>
      <c r="BF227" s="148">
        <f t="shared" si="31"/>
        <v>0</v>
      </c>
      <c r="BG227" s="148">
        <f t="shared" si="32"/>
        <v>0</v>
      </c>
      <c r="BH227" s="148">
        <f t="shared" si="33"/>
        <v>0</v>
      </c>
      <c r="BI227" s="148">
        <f t="shared" si="34"/>
        <v>0</v>
      </c>
      <c r="BJ227" s="13" t="s">
        <v>81</v>
      </c>
      <c r="BK227" s="148">
        <f t="shared" si="35"/>
        <v>0</v>
      </c>
      <c r="BL227" s="13" t="s">
        <v>191</v>
      </c>
      <c r="BM227" s="147" t="s">
        <v>684</v>
      </c>
    </row>
    <row r="228" spans="2:65" s="1" customFormat="1" ht="33" customHeight="1" x14ac:dyDescent="0.2">
      <c r="B228" s="135"/>
      <c r="C228" s="149" t="s">
        <v>325</v>
      </c>
      <c r="D228" s="149" t="s">
        <v>268</v>
      </c>
      <c r="E228" s="150" t="s">
        <v>1446</v>
      </c>
      <c r="F228" s="151" t="s">
        <v>1447</v>
      </c>
      <c r="G228" s="152" t="s">
        <v>266</v>
      </c>
      <c r="H228" s="153">
        <v>7</v>
      </c>
      <c r="I228" s="154"/>
      <c r="J228" s="154"/>
      <c r="K228" s="155"/>
      <c r="L228" s="156"/>
      <c r="M228" s="157" t="s">
        <v>1</v>
      </c>
      <c r="N228" s="158" t="s">
        <v>34</v>
      </c>
      <c r="O228" s="145">
        <v>0</v>
      </c>
      <c r="P228" s="145">
        <f t="shared" si="27"/>
        <v>0</v>
      </c>
      <c r="Q228" s="145">
        <v>0</v>
      </c>
      <c r="R228" s="145">
        <f t="shared" si="28"/>
        <v>0</v>
      </c>
      <c r="S228" s="145">
        <v>0</v>
      </c>
      <c r="T228" s="146">
        <f t="shared" si="29"/>
        <v>0</v>
      </c>
      <c r="AR228" s="147" t="s">
        <v>219</v>
      </c>
      <c r="AT228" s="147" t="s">
        <v>268</v>
      </c>
      <c r="AU228" s="147" t="s">
        <v>81</v>
      </c>
      <c r="AY228" s="13" t="s">
        <v>162</v>
      </c>
      <c r="BE228" s="148">
        <f t="shared" si="30"/>
        <v>0</v>
      </c>
      <c r="BF228" s="148">
        <f t="shared" si="31"/>
        <v>0</v>
      </c>
      <c r="BG228" s="148">
        <f t="shared" si="32"/>
        <v>0</v>
      </c>
      <c r="BH228" s="148">
        <f t="shared" si="33"/>
        <v>0</v>
      </c>
      <c r="BI228" s="148">
        <f t="shared" si="34"/>
        <v>0</v>
      </c>
      <c r="BJ228" s="13" t="s">
        <v>81</v>
      </c>
      <c r="BK228" s="148">
        <f t="shared" si="35"/>
        <v>0</v>
      </c>
      <c r="BL228" s="13" t="s">
        <v>191</v>
      </c>
      <c r="BM228" s="147" t="s">
        <v>687</v>
      </c>
    </row>
    <row r="229" spans="2:65" s="1" customFormat="1" ht="37.700000000000003" customHeight="1" x14ac:dyDescent="0.2">
      <c r="B229" s="135"/>
      <c r="C229" s="149" t="s">
        <v>681</v>
      </c>
      <c r="D229" s="149" t="s">
        <v>268</v>
      </c>
      <c r="E229" s="150" t="s">
        <v>1448</v>
      </c>
      <c r="F229" s="151" t="s">
        <v>1449</v>
      </c>
      <c r="G229" s="152" t="s">
        <v>266</v>
      </c>
      <c r="H229" s="153">
        <v>1</v>
      </c>
      <c r="I229" s="154"/>
      <c r="J229" s="154"/>
      <c r="K229" s="155"/>
      <c r="L229" s="156"/>
      <c r="M229" s="157" t="s">
        <v>1</v>
      </c>
      <c r="N229" s="158" t="s">
        <v>34</v>
      </c>
      <c r="O229" s="145">
        <v>0</v>
      </c>
      <c r="P229" s="145">
        <f t="shared" si="27"/>
        <v>0</v>
      </c>
      <c r="Q229" s="145">
        <v>0</v>
      </c>
      <c r="R229" s="145">
        <f t="shared" si="28"/>
        <v>0</v>
      </c>
      <c r="S229" s="145">
        <v>0</v>
      </c>
      <c r="T229" s="146">
        <f t="shared" si="29"/>
        <v>0</v>
      </c>
      <c r="AR229" s="147" t="s">
        <v>219</v>
      </c>
      <c r="AT229" s="147" t="s">
        <v>268</v>
      </c>
      <c r="AU229" s="147" t="s">
        <v>81</v>
      </c>
      <c r="AY229" s="13" t="s">
        <v>162</v>
      </c>
      <c r="BE229" s="148">
        <f t="shared" si="30"/>
        <v>0</v>
      </c>
      <c r="BF229" s="148">
        <f t="shared" si="31"/>
        <v>0</v>
      </c>
      <c r="BG229" s="148">
        <f t="shared" si="32"/>
        <v>0</v>
      </c>
      <c r="BH229" s="148">
        <f t="shared" si="33"/>
        <v>0</v>
      </c>
      <c r="BI229" s="148">
        <f t="shared" si="34"/>
        <v>0</v>
      </c>
      <c r="BJ229" s="13" t="s">
        <v>81</v>
      </c>
      <c r="BK229" s="148">
        <f t="shared" si="35"/>
        <v>0</v>
      </c>
      <c r="BL229" s="13" t="s">
        <v>191</v>
      </c>
      <c r="BM229" s="147" t="s">
        <v>691</v>
      </c>
    </row>
    <row r="230" spans="2:65" s="1" customFormat="1" ht="37.700000000000003" customHeight="1" x14ac:dyDescent="0.2">
      <c r="B230" s="135"/>
      <c r="C230" s="149" t="s">
        <v>328</v>
      </c>
      <c r="D230" s="149" t="s">
        <v>268</v>
      </c>
      <c r="E230" s="150" t="s">
        <v>1450</v>
      </c>
      <c r="F230" s="151" t="s">
        <v>1451</v>
      </c>
      <c r="G230" s="152" t="s">
        <v>266</v>
      </c>
      <c r="H230" s="153">
        <v>1</v>
      </c>
      <c r="I230" s="154"/>
      <c r="J230" s="154"/>
      <c r="K230" s="155"/>
      <c r="L230" s="156"/>
      <c r="M230" s="157" t="s">
        <v>1</v>
      </c>
      <c r="N230" s="158" t="s">
        <v>34</v>
      </c>
      <c r="O230" s="145">
        <v>0</v>
      </c>
      <c r="P230" s="145">
        <f t="shared" si="27"/>
        <v>0</v>
      </c>
      <c r="Q230" s="145">
        <v>0</v>
      </c>
      <c r="R230" s="145">
        <f t="shared" si="28"/>
        <v>0</v>
      </c>
      <c r="S230" s="145">
        <v>0</v>
      </c>
      <c r="T230" s="146">
        <f t="shared" si="29"/>
        <v>0</v>
      </c>
      <c r="AR230" s="147" t="s">
        <v>219</v>
      </c>
      <c r="AT230" s="147" t="s">
        <v>268</v>
      </c>
      <c r="AU230" s="147" t="s">
        <v>81</v>
      </c>
      <c r="AY230" s="13" t="s">
        <v>162</v>
      </c>
      <c r="BE230" s="148">
        <f t="shared" si="30"/>
        <v>0</v>
      </c>
      <c r="BF230" s="148">
        <f t="shared" si="31"/>
        <v>0</v>
      </c>
      <c r="BG230" s="148">
        <f t="shared" si="32"/>
        <v>0</v>
      </c>
      <c r="BH230" s="148">
        <f t="shared" si="33"/>
        <v>0</v>
      </c>
      <c r="BI230" s="148">
        <f t="shared" si="34"/>
        <v>0</v>
      </c>
      <c r="BJ230" s="13" t="s">
        <v>81</v>
      </c>
      <c r="BK230" s="148">
        <f t="shared" si="35"/>
        <v>0</v>
      </c>
      <c r="BL230" s="13" t="s">
        <v>191</v>
      </c>
      <c r="BM230" s="147" t="s">
        <v>694</v>
      </c>
    </row>
    <row r="231" spans="2:65" s="1" customFormat="1" ht="24.2" customHeight="1" x14ac:dyDescent="0.2">
      <c r="B231" s="135"/>
      <c r="C231" s="136" t="s">
        <v>688</v>
      </c>
      <c r="D231" s="136" t="s">
        <v>164</v>
      </c>
      <c r="E231" s="137" t="s">
        <v>1452</v>
      </c>
      <c r="F231" s="138" t="s">
        <v>1453</v>
      </c>
      <c r="G231" s="139" t="s">
        <v>266</v>
      </c>
      <c r="H231" s="140">
        <v>131</v>
      </c>
      <c r="I231" s="141"/>
      <c r="J231" s="141"/>
      <c r="K231" s="142"/>
      <c r="L231" s="25"/>
      <c r="M231" s="143" t="s">
        <v>1</v>
      </c>
      <c r="N231" s="144" t="s">
        <v>34</v>
      </c>
      <c r="O231" s="145">
        <v>0</v>
      </c>
      <c r="P231" s="145">
        <f t="shared" si="27"/>
        <v>0</v>
      </c>
      <c r="Q231" s="145">
        <v>0</v>
      </c>
      <c r="R231" s="145">
        <f t="shared" si="28"/>
        <v>0</v>
      </c>
      <c r="S231" s="145">
        <v>0</v>
      </c>
      <c r="T231" s="146">
        <f t="shared" si="29"/>
        <v>0</v>
      </c>
      <c r="AR231" s="147" t="s">
        <v>191</v>
      </c>
      <c r="AT231" s="147" t="s">
        <v>164</v>
      </c>
      <c r="AU231" s="147" t="s">
        <v>81</v>
      </c>
      <c r="AY231" s="13" t="s">
        <v>162</v>
      </c>
      <c r="BE231" s="148">
        <f t="shared" si="30"/>
        <v>0</v>
      </c>
      <c r="BF231" s="148">
        <f t="shared" si="31"/>
        <v>0</v>
      </c>
      <c r="BG231" s="148">
        <f t="shared" si="32"/>
        <v>0</v>
      </c>
      <c r="BH231" s="148">
        <f t="shared" si="33"/>
        <v>0</v>
      </c>
      <c r="BI231" s="148">
        <f t="shared" si="34"/>
        <v>0</v>
      </c>
      <c r="BJ231" s="13" t="s">
        <v>81</v>
      </c>
      <c r="BK231" s="148">
        <f t="shared" si="35"/>
        <v>0</v>
      </c>
      <c r="BL231" s="13" t="s">
        <v>191</v>
      </c>
      <c r="BM231" s="147" t="s">
        <v>698</v>
      </c>
    </row>
    <row r="232" spans="2:65" s="1" customFormat="1" ht="33" customHeight="1" x14ac:dyDescent="0.2">
      <c r="B232" s="135"/>
      <c r="C232" s="149" t="s">
        <v>332</v>
      </c>
      <c r="D232" s="149" t="s">
        <v>268</v>
      </c>
      <c r="E232" s="150" t="s">
        <v>1454</v>
      </c>
      <c r="F232" s="151" t="s">
        <v>1455</v>
      </c>
      <c r="G232" s="152" t="s">
        <v>266</v>
      </c>
      <c r="H232" s="153">
        <v>18</v>
      </c>
      <c r="I232" s="154"/>
      <c r="J232" s="154"/>
      <c r="K232" s="155"/>
      <c r="L232" s="156"/>
      <c r="M232" s="157" t="s">
        <v>1</v>
      </c>
      <c r="N232" s="158" t="s">
        <v>34</v>
      </c>
      <c r="O232" s="145">
        <v>0</v>
      </c>
      <c r="P232" s="145">
        <f t="shared" si="27"/>
        <v>0</v>
      </c>
      <c r="Q232" s="145">
        <v>0</v>
      </c>
      <c r="R232" s="145">
        <f t="shared" si="28"/>
        <v>0</v>
      </c>
      <c r="S232" s="145">
        <v>0</v>
      </c>
      <c r="T232" s="146">
        <f t="shared" si="29"/>
        <v>0</v>
      </c>
      <c r="AR232" s="147" t="s">
        <v>219</v>
      </c>
      <c r="AT232" s="147" t="s">
        <v>268</v>
      </c>
      <c r="AU232" s="147" t="s">
        <v>81</v>
      </c>
      <c r="AY232" s="13" t="s">
        <v>162</v>
      </c>
      <c r="BE232" s="148">
        <f t="shared" si="30"/>
        <v>0</v>
      </c>
      <c r="BF232" s="148">
        <f t="shared" si="31"/>
        <v>0</v>
      </c>
      <c r="BG232" s="148">
        <f t="shared" si="32"/>
        <v>0</v>
      </c>
      <c r="BH232" s="148">
        <f t="shared" si="33"/>
        <v>0</v>
      </c>
      <c r="BI232" s="148">
        <f t="shared" si="34"/>
        <v>0</v>
      </c>
      <c r="BJ232" s="13" t="s">
        <v>81</v>
      </c>
      <c r="BK232" s="148">
        <f t="shared" si="35"/>
        <v>0</v>
      </c>
      <c r="BL232" s="13" t="s">
        <v>191</v>
      </c>
      <c r="BM232" s="147" t="s">
        <v>701</v>
      </c>
    </row>
    <row r="233" spans="2:65" s="1" customFormat="1" ht="33" customHeight="1" x14ac:dyDescent="0.2">
      <c r="B233" s="135"/>
      <c r="C233" s="149" t="s">
        <v>695</v>
      </c>
      <c r="D233" s="149" t="s">
        <v>268</v>
      </c>
      <c r="E233" s="150" t="s">
        <v>1456</v>
      </c>
      <c r="F233" s="151" t="s">
        <v>1457</v>
      </c>
      <c r="G233" s="152" t="s">
        <v>266</v>
      </c>
      <c r="H233" s="153">
        <v>25</v>
      </c>
      <c r="I233" s="154"/>
      <c r="J233" s="154"/>
      <c r="K233" s="155"/>
      <c r="L233" s="156"/>
      <c r="M233" s="157" t="s">
        <v>1</v>
      </c>
      <c r="N233" s="158" t="s">
        <v>34</v>
      </c>
      <c r="O233" s="145">
        <v>0</v>
      </c>
      <c r="P233" s="145">
        <f t="shared" si="27"/>
        <v>0</v>
      </c>
      <c r="Q233" s="145">
        <v>0</v>
      </c>
      <c r="R233" s="145">
        <f t="shared" si="28"/>
        <v>0</v>
      </c>
      <c r="S233" s="145">
        <v>0</v>
      </c>
      <c r="T233" s="146">
        <f t="shared" si="29"/>
        <v>0</v>
      </c>
      <c r="AR233" s="147" t="s">
        <v>219</v>
      </c>
      <c r="AT233" s="147" t="s">
        <v>268</v>
      </c>
      <c r="AU233" s="147" t="s">
        <v>81</v>
      </c>
      <c r="AY233" s="13" t="s">
        <v>162</v>
      </c>
      <c r="BE233" s="148">
        <f t="shared" si="30"/>
        <v>0</v>
      </c>
      <c r="BF233" s="148">
        <f t="shared" si="31"/>
        <v>0</v>
      </c>
      <c r="BG233" s="148">
        <f t="shared" si="32"/>
        <v>0</v>
      </c>
      <c r="BH233" s="148">
        <f t="shared" si="33"/>
        <v>0</v>
      </c>
      <c r="BI233" s="148">
        <f t="shared" si="34"/>
        <v>0</v>
      </c>
      <c r="BJ233" s="13" t="s">
        <v>81</v>
      </c>
      <c r="BK233" s="148">
        <f t="shared" si="35"/>
        <v>0</v>
      </c>
      <c r="BL233" s="13" t="s">
        <v>191</v>
      </c>
      <c r="BM233" s="147" t="s">
        <v>705</v>
      </c>
    </row>
    <row r="234" spans="2:65" s="1" customFormat="1" ht="33" customHeight="1" x14ac:dyDescent="0.2">
      <c r="B234" s="135"/>
      <c r="C234" s="149" t="s">
        <v>337</v>
      </c>
      <c r="D234" s="149" t="s">
        <v>268</v>
      </c>
      <c r="E234" s="150" t="s">
        <v>1458</v>
      </c>
      <c r="F234" s="151" t="s">
        <v>1459</v>
      </c>
      <c r="G234" s="152" t="s">
        <v>266</v>
      </c>
      <c r="H234" s="153">
        <v>47</v>
      </c>
      <c r="I234" s="154"/>
      <c r="J234" s="154"/>
      <c r="K234" s="155"/>
      <c r="L234" s="156"/>
      <c r="M234" s="157" t="s">
        <v>1</v>
      </c>
      <c r="N234" s="158" t="s">
        <v>34</v>
      </c>
      <c r="O234" s="145">
        <v>0</v>
      </c>
      <c r="P234" s="145">
        <f t="shared" si="27"/>
        <v>0</v>
      </c>
      <c r="Q234" s="145">
        <v>0</v>
      </c>
      <c r="R234" s="145">
        <f t="shared" si="28"/>
        <v>0</v>
      </c>
      <c r="S234" s="145">
        <v>0</v>
      </c>
      <c r="T234" s="146">
        <f t="shared" si="29"/>
        <v>0</v>
      </c>
      <c r="AR234" s="147" t="s">
        <v>219</v>
      </c>
      <c r="AT234" s="147" t="s">
        <v>268</v>
      </c>
      <c r="AU234" s="147" t="s">
        <v>81</v>
      </c>
      <c r="AY234" s="13" t="s">
        <v>162</v>
      </c>
      <c r="BE234" s="148">
        <f t="shared" si="30"/>
        <v>0</v>
      </c>
      <c r="BF234" s="148">
        <f t="shared" si="31"/>
        <v>0</v>
      </c>
      <c r="BG234" s="148">
        <f t="shared" si="32"/>
        <v>0</v>
      </c>
      <c r="BH234" s="148">
        <f t="shared" si="33"/>
        <v>0</v>
      </c>
      <c r="BI234" s="148">
        <f t="shared" si="34"/>
        <v>0</v>
      </c>
      <c r="BJ234" s="13" t="s">
        <v>81</v>
      </c>
      <c r="BK234" s="148">
        <f t="shared" si="35"/>
        <v>0</v>
      </c>
      <c r="BL234" s="13" t="s">
        <v>191</v>
      </c>
      <c r="BM234" s="147" t="s">
        <v>708</v>
      </c>
    </row>
    <row r="235" spans="2:65" s="1" customFormat="1" ht="37.700000000000003" customHeight="1" x14ac:dyDescent="0.2">
      <c r="B235" s="135"/>
      <c r="C235" s="149" t="s">
        <v>702</v>
      </c>
      <c r="D235" s="149" t="s">
        <v>268</v>
      </c>
      <c r="E235" s="150" t="s">
        <v>1460</v>
      </c>
      <c r="F235" s="151" t="s">
        <v>1461</v>
      </c>
      <c r="G235" s="152" t="s">
        <v>266</v>
      </c>
      <c r="H235" s="153">
        <v>16</v>
      </c>
      <c r="I235" s="154"/>
      <c r="J235" s="154"/>
      <c r="K235" s="155"/>
      <c r="L235" s="156"/>
      <c r="M235" s="157" t="s">
        <v>1</v>
      </c>
      <c r="N235" s="158" t="s">
        <v>34</v>
      </c>
      <c r="O235" s="145">
        <v>0</v>
      </c>
      <c r="P235" s="145">
        <f t="shared" si="27"/>
        <v>0</v>
      </c>
      <c r="Q235" s="145">
        <v>0</v>
      </c>
      <c r="R235" s="145">
        <f t="shared" si="28"/>
        <v>0</v>
      </c>
      <c r="S235" s="145">
        <v>0</v>
      </c>
      <c r="T235" s="146">
        <f t="shared" si="29"/>
        <v>0</v>
      </c>
      <c r="AR235" s="147" t="s">
        <v>219</v>
      </c>
      <c r="AT235" s="147" t="s">
        <v>268</v>
      </c>
      <c r="AU235" s="147" t="s">
        <v>81</v>
      </c>
      <c r="AY235" s="13" t="s">
        <v>162</v>
      </c>
      <c r="BE235" s="148">
        <f t="shared" si="30"/>
        <v>0</v>
      </c>
      <c r="BF235" s="148">
        <f t="shared" si="31"/>
        <v>0</v>
      </c>
      <c r="BG235" s="148">
        <f t="shared" si="32"/>
        <v>0</v>
      </c>
      <c r="BH235" s="148">
        <f t="shared" si="33"/>
        <v>0</v>
      </c>
      <c r="BI235" s="148">
        <f t="shared" si="34"/>
        <v>0</v>
      </c>
      <c r="BJ235" s="13" t="s">
        <v>81</v>
      </c>
      <c r="BK235" s="148">
        <f t="shared" si="35"/>
        <v>0</v>
      </c>
      <c r="BL235" s="13" t="s">
        <v>191</v>
      </c>
      <c r="BM235" s="147" t="s">
        <v>712</v>
      </c>
    </row>
    <row r="236" spans="2:65" s="1" customFormat="1" ht="37.700000000000003" customHeight="1" x14ac:dyDescent="0.2">
      <c r="B236" s="135"/>
      <c r="C236" s="149" t="s">
        <v>342</v>
      </c>
      <c r="D236" s="149" t="s">
        <v>268</v>
      </c>
      <c r="E236" s="150" t="s">
        <v>1462</v>
      </c>
      <c r="F236" s="151" t="s">
        <v>1463</v>
      </c>
      <c r="G236" s="152" t="s">
        <v>266</v>
      </c>
      <c r="H236" s="153">
        <v>18</v>
      </c>
      <c r="I236" s="154"/>
      <c r="J236" s="154"/>
      <c r="K236" s="155"/>
      <c r="L236" s="156"/>
      <c r="M236" s="157" t="s">
        <v>1</v>
      </c>
      <c r="N236" s="158" t="s">
        <v>34</v>
      </c>
      <c r="O236" s="145">
        <v>0</v>
      </c>
      <c r="P236" s="145">
        <f t="shared" si="27"/>
        <v>0</v>
      </c>
      <c r="Q236" s="145">
        <v>0</v>
      </c>
      <c r="R236" s="145">
        <f t="shared" si="28"/>
        <v>0</v>
      </c>
      <c r="S236" s="145">
        <v>0</v>
      </c>
      <c r="T236" s="146">
        <f t="shared" si="29"/>
        <v>0</v>
      </c>
      <c r="AR236" s="147" t="s">
        <v>219</v>
      </c>
      <c r="AT236" s="147" t="s">
        <v>268</v>
      </c>
      <c r="AU236" s="147" t="s">
        <v>81</v>
      </c>
      <c r="AY236" s="13" t="s">
        <v>162</v>
      </c>
      <c r="BE236" s="148">
        <f t="shared" si="30"/>
        <v>0</v>
      </c>
      <c r="BF236" s="148">
        <f t="shared" si="31"/>
        <v>0</v>
      </c>
      <c r="BG236" s="148">
        <f t="shared" si="32"/>
        <v>0</v>
      </c>
      <c r="BH236" s="148">
        <f t="shared" si="33"/>
        <v>0</v>
      </c>
      <c r="BI236" s="148">
        <f t="shared" si="34"/>
        <v>0</v>
      </c>
      <c r="BJ236" s="13" t="s">
        <v>81</v>
      </c>
      <c r="BK236" s="148">
        <f t="shared" si="35"/>
        <v>0</v>
      </c>
      <c r="BL236" s="13" t="s">
        <v>191</v>
      </c>
      <c r="BM236" s="147" t="s">
        <v>715</v>
      </c>
    </row>
    <row r="237" spans="2:65" s="1" customFormat="1" ht="37.700000000000003" customHeight="1" x14ac:dyDescent="0.2">
      <c r="B237" s="135"/>
      <c r="C237" s="149" t="s">
        <v>709</v>
      </c>
      <c r="D237" s="149" t="s">
        <v>268</v>
      </c>
      <c r="E237" s="150" t="s">
        <v>1464</v>
      </c>
      <c r="F237" s="151" t="s">
        <v>1465</v>
      </c>
      <c r="G237" s="152" t="s">
        <v>266</v>
      </c>
      <c r="H237" s="153">
        <v>1</v>
      </c>
      <c r="I237" s="154"/>
      <c r="J237" s="154"/>
      <c r="K237" s="155"/>
      <c r="L237" s="156"/>
      <c r="M237" s="157" t="s">
        <v>1</v>
      </c>
      <c r="N237" s="158" t="s">
        <v>34</v>
      </c>
      <c r="O237" s="145">
        <v>0</v>
      </c>
      <c r="P237" s="145">
        <f t="shared" si="27"/>
        <v>0</v>
      </c>
      <c r="Q237" s="145">
        <v>0</v>
      </c>
      <c r="R237" s="145">
        <f t="shared" si="28"/>
        <v>0</v>
      </c>
      <c r="S237" s="145">
        <v>0</v>
      </c>
      <c r="T237" s="146">
        <f t="shared" si="29"/>
        <v>0</v>
      </c>
      <c r="AR237" s="147" t="s">
        <v>219</v>
      </c>
      <c r="AT237" s="147" t="s">
        <v>268</v>
      </c>
      <c r="AU237" s="147" t="s">
        <v>81</v>
      </c>
      <c r="AY237" s="13" t="s">
        <v>162</v>
      </c>
      <c r="BE237" s="148">
        <f t="shared" si="30"/>
        <v>0</v>
      </c>
      <c r="BF237" s="148">
        <f t="shared" si="31"/>
        <v>0</v>
      </c>
      <c r="BG237" s="148">
        <f t="shared" si="32"/>
        <v>0</v>
      </c>
      <c r="BH237" s="148">
        <f t="shared" si="33"/>
        <v>0</v>
      </c>
      <c r="BI237" s="148">
        <f t="shared" si="34"/>
        <v>0</v>
      </c>
      <c r="BJ237" s="13" t="s">
        <v>81</v>
      </c>
      <c r="BK237" s="148">
        <f t="shared" si="35"/>
        <v>0</v>
      </c>
      <c r="BL237" s="13" t="s">
        <v>191</v>
      </c>
      <c r="BM237" s="147" t="s">
        <v>719</v>
      </c>
    </row>
    <row r="238" spans="2:65" s="1" customFormat="1" ht="37.700000000000003" customHeight="1" x14ac:dyDescent="0.2">
      <c r="B238" s="135"/>
      <c r="C238" s="149" t="s">
        <v>345</v>
      </c>
      <c r="D238" s="149" t="s">
        <v>268</v>
      </c>
      <c r="E238" s="150" t="s">
        <v>1466</v>
      </c>
      <c r="F238" s="151" t="s">
        <v>1467</v>
      </c>
      <c r="G238" s="152" t="s">
        <v>266</v>
      </c>
      <c r="H238" s="153">
        <v>6</v>
      </c>
      <c r="I238" s="154"/>
      <c r="J238" s="154"/>
      <c r="K238" s="155"/>
      <c r="L238" s="156"/>
      <c r="M238" s="157" t="s">
        <v>1</v>
      </c>
      <c r="N238" s="158" t="s">
        <v>34</v>
      </c>
      <c r="O238" s="145">
        <v>0</v>
      </c>
      <c r="P238" s="145">
        <f t="shared" si="27"/>
        <v>0</v>
      </c>
      <c r="Q238" s="145">
        <v>0</v>
      </c>
      <c r="R238" s="145">
        <f t="shared" si="28"/>
        <v>0</v>
      </c>
      <c r="S238" s="145">
        <v>0</v>
      </c>
      <c r="T238" s="146">
        <f t="shared" si="29"/>
        <v>0</v>
      </c>
      <c r="AR238" s="147" t="s">
        <v>219</v>
      </c>
      <c r="AT238" s="147" t="s">
        <v>268</v>
      </c>
      <c r="AU238" s="147" t="s">
        <v>81</v>
      </c>
      <c r="AY238" s="13" t="s">
        <v>162</v>
      </c>
      <c r="BE238" s="148">
        <f t="shared" si="30"/>
        <v>0</v>
      </c>
      <c r="BF238" s="148">
        <f t="shared" si="31"/>
        <v>0</v>
      </c>
      <c r="BG238" s="148">
        <f t="shared" si="32"/>
        <v>0</v>
      </c>
      <c r="BH238" s="148">
        <f t="shared" si="33"/>
        <v>0</v>
      </c>
      <c r="BI238" s="148">
        <f t="shared" si="34"/>
        <v>0</v>
      </c>
      <c r="BJ238" s="13" t="s">
        <v>81</v>
      </c>
      <c r="BK238" s="148">
        <f t="shared" si="35"/>
        <v>0</v>
      </c>
      <c r="BL238" s="13" t="s">
        <v>191</v>
      </c>
      <c r="BM238" s="147" t="s">
        <v>722</v>
      </c>
    </row>
    <row r="239" spans="2:65" s="1" customFormat="1" ht="33" customHeight="1" x14ac:dyDescent="0.2">
      <c r="B239" s="135"/>
      <c r="C239" s="136" t="s">
        <v>716</v>
      </c>
      <c r="D239" s="136" t="s">
        <v>164</v>
      </c>
      <c r="E239" s="137" t="s">
        <v>1468</v>
      </c>
      <c r="F239" s="138" t="s">
        <v>1469</v>
      </c>
      <c r="G239" s="139" t="s">
        <v>266</v>
      </c>
      <c r="H239" s="140">
        <v>72</v>
      </c>
      <c r="I239" s="141"/>
      <c r="J239" s="141"/>
      <c r="K239" s="142"/>
      <c r="L239" s="25"/>
      <c r="M239" s="143" t="s">
        <v>1</v>
      </c>
      <c r="N239" s="144" t="s">
        <v>34</v>
      </c>
      <c r="O239" s="145">
        <v>0</v>
      </c>
      <c r="P239" s="145">
        <f t="shared" si="27"/>
        <v>0</v>
      </c>
      <c r="Q239" s="145">
        <v>0</v>
      </c>
      <c r="R239" s="145">
        <f t="shared" si="28"/>
        <v>0</v>
      </c>
      <c r="S239" s="145">
        <v>0</v>
      </c>
      <c r="T239" s="146">
        <f t="shared" si="29"/>
        <v>0</v>
      </c>
      <c r="AR239" s="147" t="s">
        <v>191</v>
      </c>
      <c r="AT239" s="147" t="s">
        <v>164</v>
      </c>
      <c r="AU239" s="147" t="s">
        <v>81</v>
      </c>
      <c r="AY239" s="13" t="s">
        <v>162</v>
      </c>
      <c r="BE239" s="148">
        <f t="shared" si="30"/>
        <v>0</v>
      </c>
      <c r="BF239" s="148">
        <f t="shared" si="31"/>
        <v>0</v>
      </c>
      <c r="BG239" s="148">
        <f t="shared" si="32"/>
        <v>0</v>
      </c>
      <c r="BH239" s="148">
        <f t="shared" si="33"/>
        <v>0</v>
      </c>
      <c r="BI239" s="148">
        <f t="shared" si="34"/>
        <v>0</v>
      </c>
      <c r="BJ239" s="13" t="s">
        <v>81</v>
      </c>
      <c r="BK239" s="148">
        <f t="shared" si="35"/>
        <v>0</v>
      </c>
      <c r="BL239" s="13" t="s">
        <v>191</v>
      </c>
      <c r="BM239" s="147" t="s">
        <v>725</v>
      </c>
    </row>
    <row r="240" spans="2:65" s="1" customFormat="1" ht="33" customHeight="1" x14ac:dyDescent="0.2">
      <c r="B240" s="135"/>
      <c r="C240" s="149" t="s">
        <v>351</v>
      </c>
      <c r="D240" s="149" t="s">
        <v>268</v>
      </c>
      <c r="E240" s="150" t="s">
        <v>1470</v>
      </c>
      <c r="F240" s="151" t="s">
        <v>1471</v>
      </c>
      <c r="G240" s="152" t="s">
        <v>266</v>
      </c>
      <c r="H240" s="153">
        <v>33</v>
      </c>
      <c r="I240" s="154"/>
      <c r="J240" s="154"/>
      <c r="K240" s="155"/>
      <c r="L240" s="156"/>
      <c r="M240" s="157" t="s">
        <v>1</v>
      </c>
      <c r="N240" s="158" t="s">
        <v>34</v>
      </c>
      <c r="O240" s="145">
        <v>0</v>
      </c>
      <c r="P240" s="145">
        <f t="shared" si="27"/>
        <v>0</v>
      </c>
      <c r="Q240" s="145">
        <v>0</v>
      </c>
      <c r="R240" s="145">
        <f t="shared" si="28"/>
        <v>0</v>
      </c>
      <c r="S240" s="145">
        <v>0</v>
      </c>
      <c r="T240" s="146">
        <f t="shared" si="29"/>
        <v>0</v>
      </c>
      <c r="AR240" s="147" t="s">
        <v>219</v>
      </c>
      <c r="AT240" s="147" t="s">
        <v>268</v>
      </c>
      <c r="AU240" s="147" t="s">
        <v>81</v>
      </c>
      <c r="AY240" s="13" t="s">
        <v>162</v>
      </c>
      <c r="BE240" s="148">
        <f t="shared" si="30"/>
        <v>0</v>
      </c>
      <c r="BF240" s="148">
        <f t="shared" si="31"/>
        <v>0</v>
      </c>
      <c r="BG240" s="148">
        <f t="shared" si="32"/>
        <v>0</v>
      </c>
      <c r="BH240" s="148">
        <f t="shared" si="33"/>
        <v>0</v>
      </c>
      <c r="BI240" s="148">
        <f t="shared" si="34"/>
        <v>0</v>
      </c>
      <c r="BJ240" s="13" t="s">
        <v>81</v>
      </c>
      <c r="BK240" s="148">
        <f t="shared" si="35"/>
        <v>0</v>
      </c>
      <c r="BL240" s="13" t="s">
        <v>191</v>
      </c>
      <c r="BM240" s="147" t="s">
        <v>1086</v>
      </c>
    </row>
    <row r="241" spans="2:65" s="1" customFormat="1" ht="33" customHeight="1" x14ac:dyDescent="0.2">
      <c r="B241" s="135"/>
      <c r="C241" s="149" t="s">
        <v>297</v>
      </c>
      <c r="D241" s="149" t="s">
        <v>268</v>
      </c>
      <c r="E241" s="150" t="s">
        <v>1472</v>
      </c>
      <c r="F241" s="151" t="s">
        <v>1473</v>
      </c>
      <c r="G241" s="152" t="s">
        <v>266</v>
      </c>
      <c r="H241" s="153">
        <v>5</v>
      </c>
      <c r="I241" s="154"/>
      <c r="J241" s="154"/>
      <c r="K241" s="155"/>
      <c r="L241" s="156"/>
      <c r="M241" s="157" t="s">
        <v>1</v>
      </c>
      <c r="N241" s="158" t="s">
        <v>34</v>
      </c>
      <c r="O241" s="145">
        <v>0</v>
      </c>
      <c r="P241" s="145">
        <f t="shared" si="27"/>
        <v>0</v>
      </c>
      <c r="Q241" s="145">
        <v>0</v>
      </c>
      <c r="R241" s="145">
        <f t="shared" si="28"/>
        <v>0</v>
      </c>
      <c r="S241" s="145">
        <v>0</v>
      </c>
      <c r="T241" s="146">
        <f t="shared" si="29"/>
        <v>0</v>
      </c>
      <c r="AR241" s="147" t="s">
        <v>219</v>
      </c>
      <c r="AT241" s="147" t="s">
        <v>268</v>
      </c>
      <c r="AU241" s="147" t="s">
        <v>81</v>
      </c>
      <c r="AY241" s="13" t="s">
        <v>162</v>
      </c>
      <c r="BE241" s="148">
        <f t="shared" si="30"/>
        <v>0</v>
      </c>
      <c r="BF241" s="148">
        <f t="shared" si="31"/>
        <v>0</v>
      </c>
      <c r="BG241" s="148">
        <f t="shared" si="32"/>
        <v>0</v>
      </c>
      <c r="BH241" s="148">
        <f t="shared" si="33"/>
        <v>0</v>
      </c>
      <c r="BI241" s="148">
        <f t="shared" si="34"/>
        <v>0</v>
      </c>
      <c r="BJ241" s="13" t="s">
        <v>81</v>
      </c>
      <c r="BK241" s="148">
        <f t="shared" si="35"/>
        <v>0</v>
      </c>
      <c r="BL241" s="13" t="s">
        <v>191</v>
      </c>
      <c r="BM241" s="147" t="s">
        <v>1089</v>
      </c>
    </row>
    <row r="242" spans="2:65" s="1" customFormat="1" ht="37.700000000000003" customHeight="1" x14ac:dyDescent="0.2">
      <c r="B242" s="135"/>
      <c r="C242" s="149" t="s">
        <v>354</v>
      </c>
      <c r="D242" s="149" t="s">
        <v>268</v>
      </c>
      <c r="E242" s="150" t="s">
        <v>1474</v>
      </c>
      <c r="F242" s="151" t="s">
        <v>1475</v>
      </c>
      <c r="G242" s="152" t="s">
        <v>266</v>
      </c>
      <c r="H242" s="153">
        <v>15</v>
      </c>
      <c r="I242" s="154"/>
      <c r="J242" s="154"/>
      <c r="K242" s="155"/>
      <c r="L242" s="156"/>
      <c r="M242" s="157" t="s">
        <v>1</v>
      </c>
      <c r="N242" s="158" t="s">
        <v>34</v>
      </c>
      <c r="O242" s="145">
        <v>0</v>
      </c>
      <c r="P242" s="145">
        <f t="shared" si="27"/>
        <v>0</v>
      </c>
      <c r="Q242" s="145">
        <v>0</v>
      </c>
      <c r="R242" s="145">
        <f t="shared" si="28"/>
        <v>0</v>
      </c>
      <c r="S242" s="145">
        <v>0</v>
      </c>
      <c r="T242" s="146">
        <f t="shared" si="29"/>
        <v>0</v>
      </c>
      <c r="AR242" s="147" t="s">
        <v>219</v>
      </c>
      <c r="AT242" s="147" t="s">
        <v>268</v>
      </c>
      <c r="AU242" s="147" t="s">
        <v>81</v>
      </c>
      <c r="AY242" s="13" t="s">
        <v>162</v>
      </c>
      <c r="BE242" s="148">
        <f t="shared" si="30"/>
        <v>0</v>
      </c>
      <c r="BF242" s="148">
        <f t="shared" si="31"/>
        <v>0</v>
      </c>
      <c r="BG242" s="148">
        <f t="shared" si="32"/>
        <v>0</v>
      </c>
      <c r="BH242" s="148">
        <f t="shared" si="33"/>
        <v>0</v>
      </c>
      <c r="BI242" s="148">
        <f t="shared" si="34"/>
        <v>0</v>
      </c>
      <c r="BJ242" s="13" t="s">
        <v>81</v>
      </c>
      <c r="BK242" s="148">
        <f t="shared" si="35"/>
        <v>0</v>
      </c>
      <c r="BL242" s="13" t="s">
        <v>191</v>
      </c>
      <c r="BM242" s="147" t="s">
        <v>1092</v>
      </c>
    </row>
    <row r="243" spans="2:65" s="1" customFormat="1" ht="37.700000000000003" customHeight="1" x14ac:dyDescent="0.2">
      <c r="B243" s="135"/>
      <c r="C243" s="149" t="s">
        <v>1093</v>
      </c>
      <c r="D243" s="149" t="s">
        <v>268</v>
      </c>
      <c r="E243" s="150" t="s">
        <v>1476</v>
      </c>
      <c r="F243" s="151" t="s">
        <v>1477</v>
      </c>
      <c r="G243" s="152" t="s">
        <v>266</v>
      </c>
      <c r="H243" s="153">
        <v>7</v>
      </c>
      <c r="I243" s="154"/>
      <c r="J243" s="154"/>
      <c r="K243" s="155"/>
      <c r="L243" s="156"/>
      <c r="M243" s="157" t="s">
        <v>1</v>
      </c>
      <c r="N243" s="158" t="s">
        <v>34</v>
      </c>
      <c r="O243" s="145">
        <v>0</v>
      </c>
      <c r="P243" s="145">
        <f t="shared" si="27"/>
        <v>0</v>
      </c>
      <c r="Q243" s="145">
        <v>0</v>
      </c>
      <c r="R243" s="145">
        <f t="shared" si="28"/>
        <v>0</v>
      </c>
      <c r="S243" s="145">
        <v>0</v>
      </c>
      <c r="T243" s="146">
        <f t="shared" si="29"/>
        <v>0</v>
      </c>
      <c r="AR243" s="147" t="s">
        <v>219</v>
      </c>
      <c r="AT243" s="147" t="s">
        <v>268</v>
      </c>
      <c r="AU243" s="147" t="s">
        <v>81</v>
      </c>
      <c r="AY243" s="13" t="s">
        <v>162</v>
      </c>
      <c r="BE243" s="148">
        <f t="shared" si="30"/>
        <v>0</v>
      </c>
      <c r="BF243" s="148">
        <f t="shared" si="31"/>
        <v>0</v>
      </c>
      <c r="BG243" s="148">
        <f t="shared" si="32"/>
        <v>0</v>
      </c>
      <c r="BH243" s="148">
        <f t="shared" si="33"/>
        <v>0</v>
      </c>
      <c r="BI243" s="148">
        <f t="shared" si="34"/>
        <v>0</v>
      </c>
      <c r="BJ243" s="13" t="s">
        <v>81</v>
      </c>
      <c r="BK243" s="148">
        <f t="shared" si="35"/>
        <v>0</v>
      </c>
      <c r="BL243" s="13" t="s">
        <v>191</v>
      </c>
      <c r="BM243" s="147" t="s">
        <v>1097</v>
      </c>
    </row>
    <row r="244" spans="2:65" s="1" customFormat="1" ht="37.700000000000003" customHeight="1" x14ac:dyDescent="0.2">
      <c r="B244" s="135"/>
      <c r="C244" s="149" t="s">
        <v>358</v>
      </c>
      <c r="D244" s="149" t="s">
        <v>268</v>
      </c>
      <c r="E244" s="150" t="s">
        <v>1478</v>
      </c>
      <c r="F244" s="151" t="s">
        <v>1479</v>
      </c>
      <c r="G244" s="152" t="s">
        <v>266</v>
      </c>
      <c r="H244" s="153">
        <v>7</v>
      </c>
      <c r="I244" s="154"/>
      <c r="J244" s="154"/>
      <c r="K244" s="155"/>
      <c r="L244" s="156"/>
      <c r="M244" s="157" t="s">
        <v>1</v>
      </c>
      <c r="N244" s="158" t="s">
        <v>34</v>
      </c>
      <c r="O244" s="145">
        <v>0</v>
      </c>
      <c r="P244" s="145">
        <f t="shared" si="27"/>
        <v>0</v>
      </c>
      <c r="Q244" s="145">
        <v>0</v>
      </c>
      <c r="R244" s="145">
        <f t="shared" si="28"/>
        <v>0</v>
      </c>
      <c r="S244" s="145">
        <v>0</v>
      </c>
      <c r="T244" s="146">
        <f t="shared" si="29"/>
        <v>0</v>
      </c>
      <c r="AR244" s="147" t="s">
        <v>219</v>
      </c>
      <c r="AT244" s="147" t="s">
        <v>268</v>
      </c>
      <c r="AU244" s="147" t="s">
        <v>81</v>
      </c>
      <c r="AY244" s="13" t="s">
        <v>162</v>
      </c>
      <c r="BE244" s="148">
        <f t="shared" si="30"/>
        <v>0</v>
      </c>
      <c r="BF244" s="148">
        <f t="shared" si="31"/>
        <v>0</v>
      </c>
      <c r="BG244" s="148">
        <f t="shared" si="32"/>
        <v>0</v>
      </c>
      <c r="BH244" s="148">
        <f t="shared" si="33"/>
        <v>0</v>
      </c>
      <c r="BI244" s="148">
        <f t="shared" si="34"/>
        <v>0</v>
      </c>
      <c r="BJ244" s="13" t="s">
        <v>81</v>
      </c>
      <c r="BK244" s="148">
        <f t="shared" si="35"/>
        <v>0</v>
      </c>
      <c r="BL244" s="13" t="s">
        <v>191</v>
      </c>
      <c r="BM244" s="147" t="s">
        <v>1102</v>
      </c>
    </row>
    <row r="245" spans="2:65" s="1" customFormat="1" ht="37.700000000000003" customHeight="1" x14ac:dyDescent="0.2">
      <c r="B245" s="135"/>
      <c r="C245" s="149" t="s">
        <v>1103</v>
      </c>
      <c r="D245" s="149" t="s">
        <v>268</v>
      </c>
      <c r="E245" s="150" t="s">
        <v>1480</v>
      </c>
      <c r="F245" s="151" t="s">
        <v>1481</v>
      </c>
      <c r="G245" s="152" t="s">
        <v>266</v>
      </c>
      <c r="H245" s="153">
        <v>5</v>
      </c>
      <c r="I245" s="154"/>
      <c r="J245" s="154"/>
      <c r="K245" s="155"/>
      <c r="L245" s="156"/>
      <c r="M245" s="157" t="s">
        <v>1</v>
      </c>
      <c r="N245" s="158" t="s">
        <v>34</v>
      </c>
      <c r="O245" s="145">
        <v>0</v>
      </c>
      <c r="P245" s="145">
        <f t="shared" si="27"/>
        <v>0</v>
      </c>
      <c r="Q245" s="145">
        <v>0</v>
      </c>
      <c r="R245" s="145">
        <f t="shared" si="28"/>
        <v>0</v>
      </c>
      <c r="S245" s="145">
        <v>0</v>
      </c>
      <c r="T245" s="146">
        <f t="shared" si="29"/>
        <v>0</v>
      </c>
      <c r="AR245" s="147" t="s">
        <v>219</v>
      </c>
      <c r="AT245" s="147" t="s">
        <v>268</v>
      </c>
      <c r="AU245" s="147" t="s">
        <v>81</v>
      </c>
      <c r="AY245" s="13" t="s">
        <v>162</v>
      </c>
      <c r="BE245" s="148">
        <f t="shared" si="30"/>
        <v>0</v>
      </c>
      <c r="BF245" s="148">
        <f t="shared" si="31"/>
        <v>0</v>
      </c>
      <c r="BG245" s="148">
        <f t="shared" si="32"/>
        <v>0</v>
      </c>
      <c r="BH245" s="148">
        <f t="shared" si="33"/>
        <v>0</v>
      </c>
      <c r="BI245" s="148">
        <f t="shared" si="34"/>
        <v>0</v>
      </c>
      <c r="BJ245" s="13" t="s">
        <v>81</v>
      </c>
      <c r="BK245" s="148">
        <f t="shared" si="35"/>
        <v>0</v>
      </c>
      <c r="BL245" s="13" t="s">
        <v>191</v>
      </c>
      <c r="BM245" s="147" t="s">
        <v>1106</v>
      </c>
    </row>
    <row r="246" spans="2:65" s="1" customFormat="1" ht="33" customHeight="1" x14ac:dyDescent="0.2">
      <c r="B246" s="135"/>
      <c r="C246" s="136" t="s">
        <v>561</v>
      </c>
      <c r="D246" s="136" t="s">
        <v>164</v>
      </c>
      <c r="E246" s="137" t="s">
        <v>1482</v>
      </c>
      <c r="F246" s="138" t="s">
        <v>1483</v>
      </c>
      <c r="G246" s="139" t="s">
        <v>266</v>
      </c>
      <c r="H246" s="140">
        <v>16</v>
      </c>
      <c r="I246" s="141"/>
      <c r="J246" s="141"/>
      <c r="K246" s="142"/>
      <c r="L246" s="25"/>
      <c r="M246" s="143" t="s">
        <v>1</v>
      </c>
      <c r="N246" s="144" t="s">
        <v>34</v>
      </c>
      <c r="O246" s="145">
        <v>0</v>
      </c>
      <c r="P246" s="145">
        <f t="shared" si="27"/>
        <v>0</v>
      </c>
      <c r="Q246" s="145">
        <v>0</v>
      </c>
      <c r="R246" s="145">
        <f t="shared" si="28"/>
        <v>0</v>
      </c>
      <c r="S246" s="145">
        <v>0</v>
      </c>
      <c r="T246" s="146">
        <f t="shared" si="29"/>
        <v>0</v>
      </c>
      <c r="AR246" s="147" t="s">
        <v>191</v>
      </c>
      <c r="AT246" s="147" t="s">
        <v>164</v>
      </c>
      <c r="AU246" s="147" t="s">
        <v>81</v>
      </c>
      <c r="AY246" s="13" t="s">
        <v>162</v>
      </c>
      <c r="BE246" s="148">
        <f t="shared" si="30"/>
        <v>0</v>
      </c>
      <c r="BF246" s="148">
        <f t="shared" si="31"/>
        <v>0</v>
      </c>
      <c r="BG246" s="148">
        <f t="shared" si="32"/>
        <v>0</v>
      </c>
      <c r="BH246" s="148">
        <f t="shared" si="33"/>
        <v>0</v>
      </c>
      <c r="BI246" s="148">
        <f t="shared" si="34"/>
        <v>0</v>
      </c>
      <c r="BJ246" s="13" t="s">
        <v>81</v>
      </c>
      <c r="BK246" s="148">
        <f t="shared" si="35"/>
        <v>0</v>
      </c>
      <c r="BL246" s="13" t="s">
        <v>191</v>
      </c>
      <c r="BM246" s="147" t="s">
        <v>1109</v>
      </c>
    </row>
    <row r="247" spans="2:65" s="1" customFormat="1" ht="37.700000000000003" customHeight="1" x14ac:dyDescent="0.2">
      <c r="B247" s="135"/>
      <c r="C247" s="149" t="s">
        <v>1110</v>
      </c>
      <c r="D247" s="149" t="s">
        <v>268</v>
      </c>
      <c r="E247" s="150" t="s">
        <v>1484</v>
      </c>
      <c r="F247" s="151" t="s">
        <v>1485</v>
      </c>
      <c r="G247" s="152" t="s">
        <v>266</v>
      </c>
      <c r="H247" s="153">
        <v>4</v>
      </c>
      <c r="I247" s="154"/>
      <c r="J247" s="154"/>
      <c r="K247" s="155"/>
      <c r="L247" s="156"/>
      <c r="M247" s="157" t="s">
        <v>1</v>
      </c>
      <c r="N247" s="158" t="s">
        <v>34</v>
      </c>
      <c r="O247" s="145">
        <v>0</v>
      </c>
      <c r="P247" s="145">
        <f t="shared" si="27"/>
        <v>0</v>
      </c>
      <c r="Q247" s="145">
        <v>0</v>
      </c>
      <c r="R247" s="145">
        <f t="shared" si="28"/>
        <v>0</v>
      </c>
      <c r="S247" s="145">
        <v>0</v>
      </c>
      <c r="T247" s="146">
        <f t="shared" si="29"/>
        <v>0</v>
      </c>
      <c r="AR247" s="147" t="s">
        <v>219</v>
      </c>
      <c r="AT247" s="147" t="s">
        <v>268</v>
      </c>
      <c r="AU247" s="147" t="s">
        <v>81</v>
      </c>
      <c r="AY247" s="13" t="s">
        <v>162</v>
      </c>
      <c r="BE247" s="148">
        <f t="shared" si="30"/>
        <v>0</v>
      </c>
      <c r="BF247" s="148">
        <f t="shared" si="31"/>
        <v>0</v>
      </c>
      <c r="BG247" s="148">
        <f t="shared" si="32"/>
        <v>0</v>
      </c>
      <c r="BH247" s="148">
        <f t="shared" si="33"/>
        <v>0</v>
      </c>
      <c r="BI247" s="148">
        <f t="shared" si="34"/>
        <v>0</v>
      </c>
      <c r="BJ247" s="13" t="s">
        <v>81</v>
      </c>
      <c r="BK247" s="148">
        <f t="shared" si="35"/>
        <v>0</v>
      </c>
      <c r="BL247" s="13" t="s">
        <v>191</v>
      </c>
      <c r="BM247" s="147" t="s">
        <v>1113</v>
      </c>
    </row>
    <row r="248" spans="2:65" s="1" customFormat="1" ht="37.700000000000003" customHeight="1" x14ac:dyDescent="0.2">
      <c r="B248" s="135"/>
      <c r="C248" s="149" t="s">
        <v>565</v>
      </c>
      <c r="D248" s="149" t="s">
        <v>268</v>
      </c>
      <c r="E248" s="150" t="s">
        <v>1486</v>
      </c>
      <c r="F248" s="151" t="s">
        <v>1487</v>
      </c>
      <c r="G248" s="152" t="s">
        <v>266</v>
      </c>
      <c r="H248" s="153">
        <v>10</v>
      </c>
      <c r="I248" s="154"/>
      <c r="J248" s="154"/>
      <c r="K248" s="155"/>
      <c r="L248" s="156"/>
      <c r="M248" s="157" t="s">
        <v>1</v>
      </c>
      <c r="N248" s="158" t="s">
        <v>34</v>
      </c>
      <c r="O248" s="145">
        <v>0</v>
      </c>
      <c r="P248" s="145">
        <f t="shared" si="27"/>
        <v>0</v>
      </c>
      <c r="Q248" s="145">
        <v>0</v>
      </c>
      <c r="R248" s="145">
        <f t="shared" si="28"/>
        <v>0</v>
      </c>
      <c r="S248" s="145">
        <v>0</v>
      </c>
      <c r="T248" s="146">
        <f t="shared" si="29"/>
        <v>0</v>
      </c>
      <c r="AR248" s="147" t="s">
        <v>219</v>
      </c>
      <c r="AT248" s="147" t="s">
        <v>268</v>
      </c>
      <c r="AU248" s="147" t="s">
        <v>81</v>
      </c>
      <c r="AY248" s="13" t="s">
        <v>162</v>
      </c>
      <c r="BE248" s="148">
        <f t="shared" si="30"/>
        <v>0</v>
      </c>
      <c r="BF248" s="148">
        <f t="shared" si="31"/>
        <v>0</v>
      </c>
      <c r="BG248" s="148">
        <f t="shared" si="32"/>
        <v>0</v>
      </c>
      <c r="BH248" s="148">
        <f t="shared" si="33"/>
        <v>0</v>
      </c>
      <c r="BI248" s="148">
        <f t="shared" si="34"/>
        <v>0</v>
      </c>
      <c r="BJ248" s="13" t="s">
        <v>81</v>
      </c>
      <c r="BK248" s="148">
        <f t="shared" si="35"/>
        <v>0</v>
      </c>
      <c r="BL248" s="13" t="s">
        <v>191</v>
      </c>
      <c r="BM248" s="147" t="s">
        <v>1118</v>
      </c>
    </row>
    <row r="249" spans="2:65" s="1" customFormat="1" ht="37.700000000000003" customHeight="1" x14ac:dyDescent="0.2">
      <c r="B249" s="135"/>
      <c r="C249" s="149" t="s">
        <v>1119</v>
      </c>
      <c r="D249" s="149" t="s">
        <v>268</v>
      </c>
      <c r="E249" s="150" t="s">
        <v>1488</v>
      </c>
      <c r="F249" s="151" t="s">
        <v>1489</v>
      </c>
      <c r="G249" s="152" t="s">
        <v>266</v>
      </c>
      <c r="H249" s="153">
        <v>2</v>
      </c>
      <c r="I249" s="154"/>
      <c r="J249" s="154"/>
      <c r="K249" s="155"/>
      <c r="L249" s="156"/>
      <c r="M249" s="157" t="s">
        <v>1</v>
      </c>
      <c r="N249" s="158" t="s">
        <v>34</v>
      </c>
      <c r="O249" s="145">
        <v>0</v>
      </c>
      <c r="P249" s="145">
        <f t="shared" si="27"/>
        <v>0</v>
      </c>
      <c r="Q249" s="145">
        <v>0</v>
      </c>
      <c r="R249" s="145">
        <f t="shared" si="28"/>
        <v>0</v>
      </c>
      <c r="S249" s="145">
        <v>0</v>
      </c>
      <c r="T249" s="146">
        <f t="shared" si="29"/>
        <v>0</v>
      </c>
      <c r="AR249" s="147" t="s">
        <v>219</v>
      </c>
      <c r="AT249" s="147" t="s">
        <v>268</v>
      </c>
      <c r="AU249" s="147" t="s">
        <v>81</v>
      </c>
      <c r="AY249" s="13" t="s">
        <v>162</v>
      </c>
      <c r="BE249" s="148">
        <f t="shared" si="30"/>
        <v>0</v>
      </c>
      <c r="BF249" s="148">
        <f t="shared" si="31"/>
        <v>0</v>
      </c>
      <c r="BG249" s="148">
        <f t="shared" si="32"/>
        <v>0</v>
      </c>
      <c r="BH249" s="148">
        <f t="shared" si="33"/>
        <v>0</v>
      </c>
      <c r="BI249" s="148">
        <f t="shared" si="34"/>
        <v>0</v>
      </c>
      <c r="BJ249" s="13" t="s">
        <v>81</v>
      </c>
      <c r="BK249" s="148">
        <f t="shared" si="35"/>
        <v>0</v>
      </c>
      <c r="BL249" s="13" t="s">
        <v>191</v>
      </c>
      <c r="BM249" s="147" t="s">
        <v>1122</v>
      </c>
    </row>
    <row r="250" spans="2:65" s="1" customFormat="1" ht="33" customHeight="1" x14ac:dyDescent="0.2">
      <c r="B250" s="135"/>
      <c r="C250" s="136" t="s">
        <v>568</v>
      </c>
      <c r="D250" s="136" t="s">
        <v>164</v>
      </c>
      <c r="E250" s="137" t="s">
        <v>1490</v>
      </c>
      <c r="F250" s="138" t="s">
        <v>1491</v>
      </c>
      <c r="G250" s="139" t="s">
        <v>266</v>
      </c>
      <c r="H250" s="140">
        <v>2</v>
      </c>
      <c r="I250" s="141"/>
      <c r="J250" s="141"/>
      <c r="K250" s="142"/>
      <c r="L250" s="25"/>
      <c r="M250" s="143" t="s">
        <v>1</v>
      </c>
      <c r="N250" s="144" t="s">
        <v>34</v>
      </c>
      <c r="O250" s="145">
        <v>0</v>
      </c>
      <c r="P250" s="145">
        <f t="shared" si="27"/>
        <v>0</v>
      </c>
      <c r="Q250" s="145">
        <v>0</v>
      </c>
      <c r="R250" s="145">
        <f t="shared" si="28"/>
        <v>0</v>
      </c>
      <c r="S250" s="145">
        <v>0</v>
      </c>
      <c r="T250" s="146">
        <f t="shared" si="29"/>
        <v>0</v>
      </c>
      <c r="AR250" s="147" t="s">
        <v>191</v>
      </c>
      <c r="AT250" s="147" t="s">
        <v>164</v>
      </c>
      <c r="AU250" s="147" t="s">
        <v>81</v>
      </c>
      <c r="AY250" s="13" t="s">
        <v>162</v>
      </c>
      <c r="BE250" s="148">
        <f t="shared" si="30"/>
        <v>0</v>
      </c>
      <c r="BF250" s="148">
        <f t="shared" si="31"/>
        <v>0</v>
      </c>
      <c r="BG250" s="148">
        <f t="shared" si="32"/>
        <v>0</v>
      </c>
      <c r="BH250" s="148">
        <f t="shared" si="33"/>
        <v>0</v>
      </c>
      <c r="BI250" s="148">
        <f t="shared" si="34"/>
        <v>0</v>
      </c>
      <c r="BJ250" s="13" t="s">
        <v>81</v>
      </c>
      <c r="BK250" s="148">
        <f t="shared" si="35"/>
        <v>0</v>
      </c>
      <c r="BL250" s="13" t="s">
        <v>191</v>
      </c>
      <c r="BM250" s="147" t="s">
        <v>1128</v>
      </c>
    </row>
    <row r="251" spans="2:65" s="1" customFormat="1" ht="37.700000000000003" customHeight="1" x14ac:dyDescent="0.2">
      <c r="B251" s="135"/>
      <c r="C251" s="149" t="s">
        <v>1129</v>
      </c>
      <c r="D251" s="149" t="s">
        <v>268</v>
      </c>
      <c r="E251" s="150" t="s">
        <v>1492</v>
      </c>
      <c r="F251" s="151" t="s">
        <v>1493</v>
      </c>
      <c r="G251" s="152" t="s">
        <v>266</v>
      </c>
      <c r="H251" s="153">
        <v>2</v>
      </c>
      <c r="I251" s="154"/>
      <c r="J251" s="154"/>
      <c r="K251" s="155"/>
      <c r="L251" s="156"/>
      <c r="M251" s="157" t="s">
        <v>1</v>
      </c>
      <c r="N251" s="158" t="s">
        <v>34</v>
      </c>
      <c r="O251" s="145">
        <v>0</v>
      </c>
      <c r="P251" s="145">
        <f t="shared" si="27"/>
        <v>0</v>
      </c>
      <c r="Q251" s="145">
        <v>0</v>
      </c>
      <c r="R251" s="145">
        <f t="shared" si="28"/>
        <v>0</v>
      </c>
      <c r="S251" s="145">
        <v>0</v>
      </c>
      <c r="T251" s="146">
        <f t="shared" si="29"/>
        <v>0</v>
      </c>
      <c r="AR251" s="147" t="s">
        <v>219</v>
      </c>
      <c r="AT251" s="147" t="s">
        <v>268</v>
      </c>
      <c r="AU251" s="147" t="s">
        <v>81</v>
      </c>
      <c r="AY251" s="13" t="s">
        <v>162</v>
      </c>
      <c r="BE251" s="148">
        <f t="shared" si="30"/>
        <v>0</v>
      </c>
      <c r="BF251" s="148">
        <f t="shared" si="31"/>
        <v>0</v>
      </c>
      <c r="BG251" s="148">
        <f t="shared" si="32"/>
        <v>0</v>
      </c>
      <c r="BH251" s="148">
        <f t="shared" si="33"/>
        <v>0</v>
      </c>
      <c r="BI251" s="148">
        <f t="shared" si="34"/>
        <v>0</v>
      </c>
      <c r="BJ251" s="13" t="s">
        <v>81</v>
      </c>
      <c r="BK251" s="148">
        <f t="shared" si="35"/>
        <v>0</v>
      </c>
      <c r="BL251" s="13" t="s">
        <v>191</v>
      </c>
      <c r="BM251" s="147" t="s">
        <v>1133</v>
      </c>
    </row>
    <row r="252" spans="2:65" s="1" customFormat="1" ht="24.2" customHeight="1" x14ac:dyDescent="0.2">
      <c r="B252" s="135"/>
      <c r="C252" s="136" t="s">
        <v>572</v>
      </c>
      <c r="D252" s="136" t="s">
        <v>164</v>
      </c>
      <c r="E252" s="137" t="s">
        <v>1494</v>
      </c>
      <c r="F252" s="138" t="s">
        <v>1495</v>
      </c>
      <c r="G252" s="139" t="s">
        <v>266</v>
      </c>
      <c r="H252" s="140">
        <v>281</v>
      </c>
      <c r="I252" s="141"/>
      <c r="J252" s="141"/>
      <c r="K252" s="142"/>
      <c r="L252" s="25"/>
      <c r="M252" s="143" t="s">
        <v>1</v>
      </c>
      <c r="N252" s="144" t="s">
        <v>34</v>
      </c>
      <c r="O252" s="145">
        <v>0</v>
      </c>
      <c r="P252" s="145">
        <f t="shared" si="27"/>
        <v>0</v>
      </c>
      <c r="Q252" s="145">
        <v>0</v>
      </c>
      <c r="R252" s="145">
        <f t="shared" si="28"/>
        <v>0</v>
      </c>
      <c r="S252" s="145">
        <v>0</v>
      </c>
      <c r="T252" s="146">
        <f t="shared" si="29"/>
        <v>0</v>
      </c>
      <c r="AR252" s="147" t="s">
        <v>191</v>
      </c>
      <c r="AT252" s="147" t="s">
        <v>164</v>
      </c>
      <c r="AU252" s="147" t="s">
        <v>81</v>
      </c>
      <c r="AY252" s="13" t="s">
        <v>162</v>
      </c>
      <c r="BE252" s="148">
        <f t="shared" si="30"/>
        <v>0</v>
      </c>
      <c r="BF252" s="148">
        <f t="shared" si="31"/>
        <v>0</v>
      </c>
      <c r="BG252" s="148">
        <f t="shared" si="32"/>
        <v>0</v>
      </c>
      <c r="BH252" s="148">
        <f t="shared" si="33"/>
        <v>0</v>
      </c>
      <c r="BI252" s="148">
        <f t="shared" si="34"/>
        <v>0</v>
      </c>
      <c r="BJ252" s="13" t="s">
        <v>81</v>
      </c>
      <c r="BK252" s="148">
        <f t="shared" si="35"/>
        <v>0</v>
      </c>
      <c r="BL252" s="13" t="s">
        <v>191</v>
      </c>
      <c r="BM252" s="147" t="s">
        <v>1136</v>
      </c>
    </row>
    <row r="253" spans="2:65" s="1" customFormat="1" ht="24.2" customHeight="1" x14ac:dyDescent="0.2">
      <c r="B253" s="135"/>
      <c r="C253" s="136" t="s">
        <v>1137</v>
      </c>
      <c r="D253" s="136" t="s">
        <v>164</v>
      </c>
      <c r="E253" s="137" t="s">
        <v>1496</v>
      </c>
      <c r="F253" s="138" t="s">
        <v>1497</v>
      </c>
      <c r="G253" s="139" t="s">
        <v>266</v>
      </c>
      <c r="H253" s="140">
        <v>2</v>
      </c>
      <c r="I253" s="141"/>
      <c r="J253" s="141"/>
      <c r="K253" s="142"/>
      <c r="L253" s="25"/>
      <c r="M253" s="143" t="s">
        <v>1</v>
      </c>
      <c r="N253" s="144" t="s">
        <v>34</v>
      </c>
      <c r="O253" s="145">
        <v>0</v>
      </c>
      <c r="P253" s="145">
        <f t="shared" si="27"/>
        <v>0</v>
      </c>
      <c r="Q253" s="145">
        <v>0</v>
      </c>
      <c r="R253" s="145">
        <f t="shared" si="28"/>
        <v>0</v>
      </c>
      <c r="S253" s="145">
        <v>0</v>
      </c>
      <c r="T253" s="146">
        <f t="shared" si="29"/>
        <v>0</v>
      </c>
      <c r="AR253" s="147" t="s">
        <v>191</v>
      </c>
      <c r="AT253" s="147" t="s">
        <v>164</v>
      </c>
      <c r="AU253" s="147" t="s">
        <v>81</v>
      </c>
      <c r="AY253" s="13" t="s">
        <v>162</v>
      </c>
      <c r="BE253" s="148">
        <f t="shared" si="30"/>
        <v>0</v>
      </c>
      <c r="BF253" s="148">
        <f t="shared" si="31"/>
        <v>0</v>
      </c>
      <c r="BG253" s="148">
        <f t="shared" si="32"/>
        <v>0</v>
      </c>
      <c r="BH253" s="148">
        <f t="shared" si="33"/>
        <v>0</v>
      </c>
      <c r="BI253" s="148">
        <f t="shared" si="34"/>
        <v>0</v>
      </c>
      <c r="BJ253" s="13" t="s">
        <v>81</v>
      </c>
      <c r="BK253" s="148">
        <f t="shared" si="35"/>
        <v>0</v>
      </c>
      <c r="BL253" s="13" t="s">
        <v>191</v>
      </c>
      <c r="BM253" s="147" t="s">
        <v>1139</v>
      </c>
    </row>
    <row r="254" spans="2:65" s="1" customFormat="1" ht="24.2" customHeight="1" x14ac:dyDescent="0.2">
      <c r="B254" s="135"/>
      <c r="C254" s="136" t="s">
        <v>575</v>
      </c>
      <c r="D254" s="136" t="s">
        <v>164</v>
      </c>
      <c r="E254" s="137" t="s">
        <v>1498</v>
      </c>
      <c r="F254" s="138" t="s">
        <v>1499</v>
      </c>
      <c r="G254" s="139" t="s">
        <v>167</v>
      </c>
      <c r="H254" s="140">
        <v>1320</v>
      </c>
      <c r="I254" s="141"/>
      <c r="J254" s="141"/>
      <c r="K254" s="142"/>
      <c r="L254" s="25"/>
      <c r="M254" s="143" t="s">
        <v>1</v>
      </c>
      <c r="N254" s="144" t="s">
        <v>34</v>
      </c>
      <c r="O254" s="145">
        <v>0</v>
      </c>
      <c r="P254" s="145">
        <f t="shared" si="27"/>
        <v>0</v>
      </c>
      <c r="Q254" s="145">
        <v>0</v>
      </c>
      <c r="R254" s="145">
        <f t="shared" si="28"/>
        <v>0</v>
      </c>
      <c r="S254" s="145">
        <v>0</v>
      </c>
      <c r="T254" s="146">
        <f t="shared" si="29"/>
        <v>0</v>
      </c>
      <c r="AR254" s="147" t="s">
        <v>191</v>
      </c>
      <c r="AT254" s="147" t="s">
        <v>164</v>
      </c>
      <c r="AU254" s="147" t="s">
        <v>81</v>
      </c>
      <c r="AY254" s="13" t="s">
        <v>162</v>
      </c>
      <c r="BE254" s="148">
        <f t="shared" si="30"/>
        <v>0</v>
      </c>
      <c r="BF254" s="148">
        <f t="shared" si="31"/>
        <v>0</v>
      </c>
      <c r="BG254" s="148">
        <f t="shared" si="32"/>
        <v>0</v>
      </c>
      <c r="BH254" s="148">
        <f t="shared" si="33"/>
        <v>0</v>
      </c>
      <c r="BI254" s="148">
        <f t="shared" si="34"/>
        <v>0</v>
      </c>
      <c r="BJ254" s="13" t="s">
        <v>81</v>
      </c>
      <c r="BK254" s="148">
        <f t="shared" si="35"/>
        <v>0</v>
      </c>
      <c r="BL254" s="13" t="s">
        <v>191</v>
      </c>
      <c r="BM254" s="147" t="s">
        <v>1500</v>
      </c>
    </row>
    <row r="255" spans="2:65" s="1" customFormat="1" ht="33" customHeight="1" x14ac:dyDescent="0.2">
      <c r="B255" s="135"/>
      <c r="C255" s="136" t="s">
        <v>1501</v>
      </c>
      <c r="D255" s="136" t="s">
        <v>164</v>
      </c>
      <c r="E255" s="137" t="s">
        <v>1502</v>
      </c>
      <c r="F255" s="138" t="s">
        <v>1503</v>
      </c>
      <c r="G255" s="139" t="s">
        <v>266</v>
      </c>
      <c r="H255" s="140">
        <v>2</v>
      </c>
      <c r="I255" s="141"/>
      <c r="J255" s="141"/>
      <c r="K255" s="142"/>
      <c r="L255" s="25"/>
      <c r="M255" s="143" t="s">
        <v>1</v>
      </c>
      <c r="N255" s="144" t="s">
        <v>34</v>
      </c>
      <c r="O255" s="145">
        <v>0</v>
      </c>
      <c r="P255" s="145">
        <f t="shared" si="27"/>
        <v>0</v>
      </c>
      <c r="Q255" s="145">
        <v>0</v>
      </c>
      <c r="R255" s="145">
        <f t="shared" si="28"/>
        <v>0</v>
      </c>
      <c r="S255" s="145">
        <v>0</v>
      </c>
      <c r="T255" s="146">
        <f t="shared" si="29"/>
        <v>0</v>
      </c>
      <c r="AR255" s="147" t="s">
        <v>191</v>
      </c>
      <c r="AT255" s="147" t="s">
        <v>164</v>
      </c>
      <c r="AU255" s="147" t="s">
        <v>81</v>
      </c>
      <c r="AY255" s="13" t="s">
        <v>162</v>
      </c>
      <c r="BE255" s="148">
        <f t="shared" si="30"/>
        <v>0</v>
      </c>
      <c r="BF255" s="148">
        <f t="shared" si="31"/>
        <v>0</v>
      </c>
      <c r="BG255" s="148">
        <f t="shared" si="32"/>
        <v>0</v>
      </c>
      <c r="BH255" s="148">
        <f t="shared" si="33"/>
        <v>0</v>
      </c>
      <c r="BI255" s="148">
        <f t="shared" si="34"/>
        <v>0</v>
      </c>
      <c r="BJ255" s="13" t="s">
        <v>81</v>
      </c>
      <c r="BK255" s="148">
        <f t="shared" si="35"/>
        <v>0</v>
      </c>
      <c r="BL255" s="13" t="s">
        <v>191</v>
      </c>
      <c r="BM255" s="147" t="s">
        <v>1504</v>
      </c>
    </row>
    <row r="256" spans="2:65" s="1" customFormat="1" ht="33" customHeight="1" x14ac:dyDescent="0.2">
      <c r="B256" s="135"/>
      <c r="C256" s="136" t="s">
        <v>579</v>
      </c>
      <c r="D256" s="136" t="s">
        <v>164</v>
      </c>
      <c r="E256" s="137" t="s">
        <v>1505</v>
      </c>
      <c r="F256" s="138" t="s">
        <v>1506</v>
      </c>
      <c r="G256" s="139" t="s">
        <v>266</v>
      </c>
      <c r="H256" s="140">
        <v>7</v>
      </c>
      <c r="I256" s="141"/>
      <c r="J256" s="141"/>
      <c r="K256" s="142"/>
      <c r="L256" s="25"/>
      <c r="M256" s="143" t="s">
        <v>1</v>
      </c>
      <c r="N256" s="144" t="s">
        <v>34</v>
      </c>
      <c r="O256" s="145">
        <v>0</v>
      </c>
      <c r="P256" s="145">
        <f t="shared" si="27"/>
        <v>0</v>
      </c>
      <c r="Q256" s="145">
        <v>0</v>
      </c>
      <c r="R256" s="145">
        <f t="shared" si="28"/>
        <v>0</v>
      </c>
      <c r="S256" s="145">
        <v>0</v>
      </c>
      <c r="T256" s="146">
        <f t="shared" si="29"/>
        <v>0</v>
      </c>
      <c r="AR256" s="147" t="s">
        <v>191</v>
      </c>
      <c r="AT256" s="147" t="s">
        <v>164</v>
      </c>
      <c r="AU256" s="147" t="s">
        <v>81</v>
      </c>
      <c r="AY256" s="13" t="s">
        <v>162</v>
      </c>
      <c r="BE256" s="148">
        <f t="shared" si="30"/>
        <v>0</v>
      </c>
      <c r="BF256" s="148">
        <f t="shared" si="31"/>
        <v>0</v>
      </c>
      <c r="BG256" s="148">
        <f t="shared" si="32"/>
        <v>0</v>
      </c>
      <c r="BH256" s="148">
        <f t="shared" si="33"/>
        <v>0</v>
      </c>
      <c r="BI256" s="148">
        <f t="shared" si="34"/>
        <v>0</v>
      </c>
      <c r="BJ256" s="13" t="s">
        <v>81</v>
      </c>
      <c r="BK256" s="148">
        <f t="shared" si="35"/>
        <v>0</v>
      </c>
      <c r="BL256" s="13" t="s">
        <v>191</v>
      </c>
      <c r="BM256" s="147" t="s">
        <v>1507</v>
      </c>
    </row>
    <row r="257" spans="2:65" s="1" customFormat="1" ht="33" customHeight="1" x14ac:dyDescent="0.2">
      <c r="B257" s="135"/>
      <c r="C257" s="136" t="s">
        <v>1508</v>
      </c>
      <c r="D257" s="136" t="s">
        <v>164</v>
      </c>
      <c r="E257" s="137" t="s">
        <v>1509</v>
      </c>
      <c r="F257" s="138" t="s">
        <v>1510</v>
      </c>
      <c r="G257" s="139" t="s">
        <v>266</v>
      </c>
      <c r="H257" s="140">
        <v>1</v>
      </c>
      <c r="I257" s="141"/>
      <c r="J257" s="141"/>
      <c r="K257" s="142"/>
      <c r="L257" s="25"/>
      <c r="M257" s="143" t="s">
        <v>1</v>
      </c>
      <c r="N257" s="144" t="s">
        <v>34</v>
      </c>
      <c r="O257" s="145">
        <v>0</v>
      </c>
      <c r="P257" s="145">
        <f t="shared" si="27"/>
        <v>0</v>
      </c>
      <c r="Q257" s="145">
        <v>0</v>
      </c>
      <c r="R257" s="145">
        <f t="shared" si="28"/>
        <v>0</v>
      </c>
      <c r="S257" s="145">
        <v>0</v>
      </c>
      <c r="T257" s="146">
        <f t="shared" si="29"/>
        <v>0</v>
      </c>
      <c r="AR257" s="147" t="s">
        <v>191</v>
      </c>
      <c r="AT257" s="147" t="s">
        <v>164</v>
      </c>
      <c r="AU257" s="147" t="s">
        <v>81</v>
      </c>
      <c r="AY257" s="13" t="s">
        <v>162</v>
      </c>
      <c r="BE257" s="148">
        <f t="shared" si="30"/>
        <v>0</v>
      </c>
      <c r="BF257" s="148">
        <f t="shared" si="31"/>
        <v>0</v>
      </c>
      <c r="BG257" s="148">
        <f t="shared" si="32"/>
        <v>0</v>
      </c>
      <c r="BH257" s="148">
        <f t="shared" si="33"/>
        <v>0</v>
      </c>
      <c r="BI257" s="148">
        <f t="shared" si="34"/>
        <v>0</v>
      </c>
      <c r="BJ257" s="13" t="s">
        <v>81</v>
      </c>
      <c r="BK257" s="148">
        <f t="shared" si="35"/>
        <v>0</v>
      </c>
      <c r="BL257" s="13" t="s">
        <v>191</v>
      </c>
      <c r="BM257" s="147" t="s">
        <v>1511</v>
      </c>
    </row>
    <row r="258" spans="2:65" s="1" customFormat="1" ht="33" customHeight="1" x14ac:dyDescent="0.2">
      <c r="B258" s="135"/>
      <c r="C258" s="136" t="s">
        <v>582</v>
      </c>
      <c r="D258" s="136" t="s">
        <v>164</v>
      </c>
      <c r="E258" s="137" t="s">
        <v>1512</v>
      </c>
      <c r="F258" s="138" t="s">
        <v>1513</v>
      </c>
      <c r="G258" s="139" t="s">
        <v>266</v>
      </c>
      <c r="H258" s="140">
        <v>1</v>
      </c>
      <c r="I258" s="141"/>
      <c r="J258" s="141"/>
      <c r="K258" s="142"/>
      <c r="L258" s="25"/>
      <c r="M258" s="143" t="s">
        <v>1</v>
      </c>
      <c r="N258" s="144" t="s">
        <v>34</v>
      </c>
      <c r="O258" s="145">
        <v>0</v>
      </c>
      <c r="P258" s="145">
        <f t="shared" si="27"/>
        <v>0</v>
      </c>
      <c r="Q258" s="145">
        <v>0</v>
      </c>
      <c r="R258" s="145">
        <f t="shared" si="28"/>
        <v>0</v>
      </c>
      <c r="S258" s="145">
        <v>0</v>
      </c>
      <c r="T258" s="146">
        <f t="shared" si="29"/>
        <v>0</v>
      </c>
      <c r="AR258" s="147" t="s">
        <v>191</v>
      </c>
      <c r="AT258" s="147" t="s">
        <v>164</v>
      </c>
      <c r="AU258" s="147" t="s">
        <v>81</v>
      </c>
      <c r="AY258" s="13" t="s">
        <v>162</v>
      </c>
      <c r="BE258" s="148">
        <f t="shared" si="30"/>
        <v>0</v>
      </c>
      <c r="BF258" s="148">
        <f t="shared" si="31"/>
        <v>0</v>
      </c>
      <c r="BG258" s="148">
        <f t="shared" si="32"/>
        <v>0</v>
      </c>
      <c r="BH258" s="148">
        <f t="shared" si="33"/>
        <v>0</v>
      </c>
      <c r="BI258" s="148">
        <f t="shared" si="34"/>
        <v>0</v>
      </c>
      <c r="BJ258" s="13" t="s">
        <v>81</v>
      </c>
      <c r="BK258" s="148">
        <f t="shared" si="35"/>
        <v>0</v>
      </c>
      <c r="BL258" s="13" t="s">
        <v>191</v>
      </c>
      <c r="BM258" s="147" t="s">
        <v>1514</v>
      </c>
    </row>
    <row r="259" spans="2:65" s="1" customFormat="1" ht="33" customHeight="1" x14ac:dyDescent="0.2">
      <c r="B259" s="135"/>
      <c r="C259" s="136" t="s">
        <v>1515</v>
      </c>
      <c r="D259" s="136" t="s">
        <v>164</v>
      </c>
      <c r="E259" s="137" t="s">
        <v>1516</v>
      </c>
      <c r="F259" s="138" t="s">
        <v>1517</v>
      </c>
      <c r="G259" s="139" t="s">
        <v>266</v>
      </c>
      <c r="H259" s="140">
        <v>683</v>
      </c>
      <c r="I259" s="141"/>
      <c r="J259" s="141"/>
      <c r="K259" s="142"/>
      <c r="L259" s="25"/>
      <c r="M259" s="143" t="s">
        <v>1</v>
      </c>
      <c r="N259" s="144" t="s">
        <v>34</v>
      </c>
      <c r="O259" s="145">
        <v>0</v>
      </c>
      <c r="P259" s="145">
        <f t="shared" si="27"/>
        <v>0</v>
      </c>
      <c r="Q259" s="145">
        <v>0</v>
      </c>
      <c r="R259" s="145">
        <f t="shared" si="28"/>
        <v>0</v>
      </c>
      <c r="S259" s="145">
        <v>0</v>
      </c>
      <c r="T259" s="146">
        <f t="shared" si="29"/>
        <v>0</v>
      </c>
      <c r="AR259" s="147" t="s">
        <v>191</v>
      </c>
      <c r="AT259" s="147" t="s">
        <v>164</v>
      </c>
      <c r="AU259" s="147" t="s">
        <v>81</v>
      </c>
      <c r="AY259" s="13" t="s">
        <v>162</v>
      </c>
      <c r="BE259" s="148">
        <f t="shared" si="30"/>
        <v>0</v>
      </c>
      <c r="BF259" s="148">
        <f t="shared" si="31"/>
        <v>0</v>
      </c>
      <c r="BG259" s="148">
        <f t="shared" si="32"/>
        <v>0</v>
      </c>
      <c r="BH259" s="148">
        <f t="shared" si="33"/>
        <v>0</v>
      </c>
      <c r="BI259" s="148">
        <f t="shared" si="34"/>
        <v>0</v>
      </c>
      <c r="BJ259" s="13" t="s">
        <v>81</v>
      </c>
      <c r="BK259" s="148">
        <f t="shared" si="35"/>
        <v>0</v>
      </c>
      <c r="BL259" s="13" t="s">
        <v>191</v>
      </c>
      <c r="BM259" s="147" t="s">
        <v>1518</v>
      </c>
    </row>
    <row r="260" spans="2:65" s="1" customFormat="1" ht="24.2" customHeight="1" x14ac:dyDescent="0.2">
      <c r="B260" s="135"/>
      <c r="C260" s="136" t="s">
        <v>586</v>
      </c>
      <c r="D260" s="136" t="s">
        <v>164</v>
      </c>
      <c r="E260" s="137" t="s">
        <v>1519</v>
      </c>
      <c r="F260" s="138" t="s">
        <v>1520</v>
      </c>
      <c r="G260" s="139" t="s">
        <v>167</v>
      </c>
      <c r="H260" s="140">
        <v>1320</v>
      </c>
      <c r="I260" s="141"/>
      <c r="J260" s="141"/>
      <c r="K260" s="142"/>
      <c r="L260" s="25"/>
      <c r="M260" s="143" t="s">
        <v>1</v>
      </c>
      <c r="N260" s="144" t="s">
        <v>34</v>
      </c>
      <c r="O260" s="145">
        <v>0</v>
      </c>
      <c r="P260" s="145">
        <f t="shared" si="27"/>
        <v>0</v>
      </c>
      <c r="Q260" s="145">
        <v>0</v>
      </c>
      <c r="R260" s="145">
        <f t="shared" si="28"/>
        <v>0</v>
      </c>
      <c r="S260" s="145">
        <v>0</v>
      </c>
      <c r="T260" s="146">
        <f t="shared" si="29"/>
        <v>0</v>
      </c>
      <c r="AR260" s="147" t="s">
        <v>191</v>
      </c>
      <c r="AT260" s="147" t="s">
        <v>164</v>
      </c>
      <c r="AU260" s="147" t="s">
        <v>81</v>
      </c>
      <c r="AY260" s="13" t="s">
        <v>162</v>
      </c>
      <c r="BE260" s="148">
        <f t="shared" si="30"/>
        <v>0</v>
      </c>
      <c r="BF260" s="148">
        <f t="shared" si="31"/>
        <v>0</v>
      </c>
      <c r="BG260" s="148">
        <f t="shared" si="32"/>
        <v>0</v>
      </c>
      <c r="BH260" s="148">
        <f t="shared" si="33"/>
        <v>0</v>
      </c>
      <c r="BI260" s="148">
        <f t="shared" si="34"/>
        <v>0</v>
      </c>
      <c r="BJ260" s="13" t="s">
        <v>81</v>
      </c>
      <c r="BK260" s="148">
        <f t="shared" si="35"/>
        <v>0</v>
      </c>
      <c r="BL260" s="13" t="s">
        <v>191</v>
      </c>
      <c r="BM260" s="147" t="s">
        <v>1521</v>
      </c>
    </row>
    <row r="261" spans="2:65" s="1" customFormat="1" ht="24.2" customHeight="1" x14ac:dyDescent="0.2">
      <c r="B261" s="135"/>
      <c r="C261" s="136" t="s">
        <v>1522</v>
      </c>
      <c r="D261" s="136" t="s">
        <v>164</v>
      </c>
      <c r="E261" s="137" t="s">
        <v>1523</v>
      </c>
      <c r="F261" s="138" t="s">
        <v>1524</v>
      </c>
      <c r="G261" s="139" t="s">
        <v>301</v>
      </c>
      <c r="H261" s="140">
        <v>9.1</v>
      </c>
      <c r="I261" s="141"/>
      <c r="J261" s="141"/>
      <c r="K261" s="142"/>
      <c r="L261" s="25"/>
      <c r="M261" s="143" t="s">
        <v>1</v>
      </c>
      <c r="N261" s="144" t="s">
        <v>34</v>
      </c>
      <c r="O261" s="145">
        <v>0</v>
      </c>
      <c r="P261" s="145">
        <f t="shared" si="27"/>
        <v>0</v>
      </c>
      <c r="Q261" s="145">
        <v>0</v>
      </c>
      <c r="R261" s="145">
        <f t="shared" si="28"/>
        <v>0</v>
      </c>
      <c r="S261" s="145">
        <v>0</v>
      </c>
      <c r="T261" s="146">
        <f t="shared" si="29"/>
        <v>0</v>
      </c>
      <c r="AR261" s="147" t="s">
        <v>191</v>
      </c>
      <c r="AT261" s="147" t="s">
        <v>164</v>
      </c>
      <c r="AU261" s="147" t="s">
        <v>81</v>
      </c>
      <c r="AY261" s="13" t="s">
        <v>162</v>
      </c>
      <c r="BE261" s="148">
        <f t="shared" si="30"/>
        <v>0</v>
      </c>
      <c r="BF261" s="148">
        <f t="shared" si="31"/>
        <v>0</v>
      </c>
      <c r="BG261" s="148">
        <f t="shared" si="32"/>
        <v>0</v>
      </c>
      <c r="BH261" s="148">
        <f t="shared" si="33"/>
        <v>0</v>
      </c>
      <c r="BI261" s="148">
        <f t="shared" si="34"/>
        <v>0</v>
      </c>
      <c r="BJ261" s="13" t="s">
        <v>81</v>
      </c>
      <c r="BK261" s="148">
        <f t="shared" si="35"/>
        <v>0</v>
      </c>
      <c r="BL261" s="13" t="s">
        <v>191</v>
      </c>
      <c r="BM261" s="147" t="s">
        <v>1525</v>
      </c>
    </row>
    <row r="262" spans="2:65" s="1" customFormat="1" ht="24.2" customHeight="1" x14ac:dyDescent="0.2">
      <c r="B262" s="135"/>
      <c r="C262" s="136" t="s">
        <v>589</v>
      </c>
      <c r="D262" s="136" t="s">
        <v>164</v>
      </c>
      <c r="E262" s="137" t="s">
        <v>1526</v>
      </c>
      <c r="F262" s="138" t="s">
        <v>1527</v>
      </c>
      <c r="G262" s="139" t="s">
        <v>301</v>
      </c>
      <c r="H262" s="140">
        <v>6.22</v>
      </c>
      <c r="I262" s="141"/>
      <c r="J262" s="141"/>
      <c r="K262" s="142"/>
      <c r="L262" s="25"/>
      <c r="M262" s="143" t="s">
        <v>1</v>
      </c>
      <c r="N262" s="144" t="s">
        <v>34</v>
      </c>
      <c r="O262" s="145">
        <v>0</v>
      </c>
      <c r="P262" s="145">
        <f t="shared" si="27"/>
        <v>0</v>
      </c>
      <c r="Q262" s="145">
        <v>0</v>
      </c>
      <c r="R262" s="145">
        <f t="shared" si="28"/>
        <v>0</v>
      </c>
      <c r="S262" s="145">
        <v>0</v>
      </c>
      <c r="T262" s="146">
        <f t="shared" si="29"/>
        <v>0</v>
      </c>
      <c r="AR262" s="147" t="s">
        <v>191</v>
      </c>
      <c r="AT262" s="147" t="s">
        <v>164</v>
      </c>
      <c r="AU262" s="147" t="s">
        <v>81</v>
      </c>
      <c r="AY262" s="13" t="s">
        <v>162</v>
      </c>
      <c r="BE262" s="148">
        <f t="shared" si="30"/>
        <v>0</v>
      </c>
      <c r="BF262" s="148">
        <f t="shared" si="31"/>
        <v>0</v>
      </c>
      <c r="BG262" s="148">
        <f t="shared" si="32"/>
        <v>0</v>
      </c>
      <c r="BH262" s="148">
        <f t="shared" si="33"/>
        <v>0</v>
      </c>
      <c r="BI262" s="148">
        <f t="shared" si="34"/>
        <v>0</v>
      </c>
      <c r="BJ262" s="13" t="s">
        <v>81</v>
      </c>
      <c r="BK262" s="148">
        <f t="shared" si="35"/>
        <v>0</v>
      </c>
      <c r="BL262" s="13" t="s">
        <v>191</v>
      </c>
      <c r="BM262" s="147" t="s">
        <v>1528</v>
      </c>
    </row>
    <row r="263" spans="2:65" s="1" customFormat="1" ht="24.2" customHeight="1" x14ac:dyDescent="0.2">
      <c r="B263" s="135"/>
      <c r="C263" s="136" t="s">
        <v>1529</v>
      </c>
      <c r="D263" s="136" t="s">
        <v>164</v>
      </c>
      <c r="E263" s="137" t="s">
        <v>1530</v>
      </c>
      <c r="F263" s="138" t="s">
        <v>1531</v>
      </c>
      <c r="G263" s="139" t="s">
        <v>301</v>
      </c>
      <c r="H263" s="140">
        <v>6.22</v>
      </c>
      <c r="I263" s="141"/>
      <c r="J263" s="141"/>
      <c r="K263" s="142"/>
      <c r="L263" s="25"/>
      <c r="M263" s="143" t="s">
        <v>1</v>
      </c>
      <c r="N263" s="144" t="s">
        <v>34</v>
      </c>
      <c r="O263" s="145">
        <v>0</v>
      </c>
      <c r="P263" s="145">
        <f t="shared" si="27"/>
        <v>0</v>
      </c>
      <c r="Q263" s="145">
        <v>0</v>
      </c>
      <c r="R263" s="145">
        <f t="shared" si="28"/>
        <v>0</v>
      </c>
      <c r="S263" s="145">
        <v>0</v>
      </c>
      <c r="T263" s="146">
        <f t="shared" si="29"/>
        <v>0</v>
      </c>
      <c r="AR263" s="147" t="s">
        <v>191</v>
      </c>
      <c r="AT263" s="147" t="s">
        <v>164</v>
      </c>
      <c r="AU263" s="147" t="s">
        <v>81</v>
      </c>
      <c r="AY263" s="13" t="s">
        <v>162</v>
      </c>
      <c r="BE263" s="148">
        <f t="shared" si="30"/>
        <v>0</v>
      </c>
      <c r="BF263" s="148">
        <f t="shared" si="31"/>
        <v>0</v>
      </c>
      <c r="BG263" s="148">
        <f t="shared" si="32"/>
        <v>0</v>
      </c>
      <c r="BH263" s="148">
        <f t="shared" si="33"/>
        <v>0</v>
      </c>
      <c r="BI263" s="148">
        <f t="shared" si="34"/>
        <v>0</v>
      </c>
      <c r="BJ263" s="13" t="s">
        <v>81</v>
      </c>
      <c r="BK263" s="148">
        <f t="shared" si="35"/>
        <v>0</v>
      </c>
      <c r="BL263" s="13" t="s">
        <v>191</v>
      </c>
      <c r="BM263" s="147" t="s">
        <v>1532</v>
      </c>
    </row>
    <row r="264" spans="2:65" s="11" customFormat="1" ht="22.7" customHeight="1" x14ac:dyDescent="0.2">
      <c r="B264" s="124"/>
      <c r="D264" s="125" t="s">
        <v>67</v>
      </c>
      <c r="E264" s="133" t="s">
        <v>346</v>
      </c>
      <c r="F264" s="133" t="s">
        <v>347</v>
      </c>
      <c r="J264" s="134"/>
      <c r="L264" s="124"/>
      <c r="M264" s="128"/>
      <c r="P264" s="129">
        <f>SUM(P265:P268)</f>
        <v>0</v>
      </c>
      <c r="R264" s="129">
        <f>SUM(R265:R268)</f>
        <v>0</v>
      </c>
      <c r="T264" s="130">
        <f>SUM(T265:T268)</f>
        <v>0</v>
      </c>
      <c r="AR264" s="125" t="s">
        <v>81</v>
      </c>
      <c r="AT264" s="131" t="s">
        <v>67</v>
      </c>
      <c r="AU264" s="131" t="s">
        <v>75</v>
      </c>
      <c r="AY264" s="125" t="s">
        <v>162</v>
      </c>
      <c r="BK264" s="132">
        <f>SUM(BK265:BK268)</f>
        <v>0</v>
      </c>
    </row>
    <row r="265" spans="2:65" s="1" customFormat="1" ht="24.2" customHeight="1" x14ac:dyDescent="0.2">
      <c r="B265" s="135"/>
      <c r="C265" s="136" t="s">
        <v>593</v>
      </c>
      <c r="D265" s="136" t="s">
        <v>164</v>
      </c>
      <c r="E265" s="137" t="s">
        <v>1533</v>
      </c>
      <c r="F265" s="138" t="s">
        <v>1534</v>
      </c>
      <c r="G265" s="139" t="s">
        <v>313</v>
      </c>
      <c r="H265" s="140">
        <v>620</v>
      </c>
      <c r="I265" s="141"/>
      <c r="J265" s="141"/>
      <c r="K265" s="142"/>
      <c r="L265" s="25"/>
      <c r="M265" s="143" t="s">
        <v>1</v>
      </c>
      <c r="N265" s="144" t="s">
        <v>34</v>
      </c>
      <c r="O265" s="145">
        <v>0</v>
      </c>
      <c r="P265" s="145">
        <f>O265*H265</f>
        <v>0</v>
      </c>
      <c r="Q265" s="145">
        <v>0</v>
      </c>
      <c r="R265" s="145">
        <f>Q265*H265</f>
        <v>0</v>
      </c>
      <c r="S265" s="145">
        <v>0</v>
      </c>
      <c r="T265" s="146">
        <f>S265*H265</f>
        <v>0</v>
      </c>
      <c r="AR265" s="147" t="s">
        <v>191</v>
      </c>
      <c r="AT265" s="147" t="s">
        <v>164</v>
      </c>
      <c r="AU265" s="147" t="s">
        <v>81</v>
      </c>
      <c r="AY265" s="13" t="s">
        <v>162</v>
      </c>
      <c r="BE265" s="148">
        <f>IF(N265="základná",J265,0)</f>
        <v>0</v>
      </c>
      <c r="BF265" s="148">
        <f>IF(N265="znížená",J265,0)</f>
        <v>0</v>
      </c>
      <c r="BG265" s="148">
        <f>IF(N265="zákl. prenesená",J265,0)</f>
        <v>0</v>
      </c>
      <c r="BH265" s="148">
        <f>IF(N265="zníž. prenesená",J265,0)</f>
        <v>0</v>
      </c>
      <c r="BI265" s="148">
        <f>IF(N265="nulová",J265,0)</f>
        <v>0</v>
      </c>
      <c r="BJ265" s="13" t="s">
        <v>81</v>
      </c>
      <c r="BK265" s="148">
        <f>ROUND(I265*H265,2)</f>
        <v>0</v>
      </c>
      <c r="BL265" s="13" t="s">
        <v>191</v>
      </c>
      <c r="BM265" s="147" t="s">
        <v>1535</v>
      </c>
    </row>
    <row r="266" spans="2:65" s="1" customFormat="1" ht="24.2" customHeight="1" x14ac:dyDescent="0.2">
      <c r="B266" s="135"/>
      <c r="C266" s="149" t="s">
        <v>1536</v>
      </c>
      <c r="D266" s="149" t="s">
        <v>268</v>
      </c>
      <c r="E266" s="150" t="s">
        <v>1537</v>
      </c>
      <c r="F266" s="151" t="s">
        <v>1538</v>
      </c>
      <c r="G266" s="152" t="s">
        <v>313</v>
      </c>
      <c r="H266" s="153">
        <v>620</v>
      </c>
      <c r="I266" s="154"/>
      <c r="J266" s="154"/>
      <c r="K266" s="155"/>
      <c r="L266" s="156"/>
      <c r="M266" s="157" t="s">
        <v>1</v>
      </c>
      <c r="N266" s="158" t="s">
        <v>34</v>
      </c>
      <c r="O266" s="145">
        <v>0</v>
      </c>
      <c r="P266" s="145">
        <f>O266*H266</f>
        <v>0</v>
      </c>
      <c r="Q266" s="145">
        <v>0</v>
      </c>
      <c r="R266" s="145">
        <f>Q266*H266</f>
        <v>0</v>
      </c>
      <c r="S266" s="145">
        <v>0</v>
      </c>
      <c r="T266" s="146">
        <f>S266*H266</f>
        <v>0</v>
      </c>
      <c r="AR266" s="147" t="s">
        <v>219</v>
      </c>
      <c r="AT266" s="147" t="s">
        <v>268</v>
      </c>
      <c r="AU266" s="147" t="s">
        <v>81</v>
      </c>
      <c r="AY266" s="13" t="s">
        <v>162</v>
      </c>
      <c r="BE266" s="148">
        <f>IF(N266="základná",J266,0)</f>
        <v>0</v>
      </c>
      <c r="BF266" s="148">
        <f>IF(N266="znížená",J266,0)</f>
        <v>0</v>
      </c>
      <c r="BG266" s="148">
        <f>IF(N266="zákl. prenesená",J266,0)</f>
        <v>0</v>
      </c>
      <c r="BH266" s="148">
        <f>IF(N266="zníž. prenesená",J266,0)</f>
        <v>0</v>
      </c>
      <c r="BI266" s="148">
        <f>IF(N266="nulová",J266,0)</f>
        <v>0</v>
      </c>
      <c r="BJ266" s="13" t="s">
        <v>81</v>
      </c>
      <c r="BK266" s="148">
        <f>ROUND(I266*H266,2)</f>
        <v>0</v>
      </c>
      <c r="BL266" s="13" t="s">
        <v>191</v>
      </c>
      <c r="BM266" s="147" t="s">
        <v>1539</v>
      </c>
    </row>
    <row r="267" spans="2:65" s="1" customFormat="1" ht="24.2" customHeight="1" x14ac:dyDescent="0.2">
      <c r="B267" s="135"/>
      <c r="C267" s="136" t="s">
        <v>596</v>
      </c>
      <c r="D267" s="136" t="s">
        <v>164</v>
      </c>
      <c r="E267" s="137" t="s">
        <v>723</v>
      </c>
      <c r="F267" s="138" t="s">
        <v>724</v>
      </c>
      <c r="G267" s="139" t="s">
        <v>301</v>
      </c>
      <c r="H267" s="140">
        <v>0.62</v>
      </c>
      <c r="I267" s="141"/>
      <c r="J267" s="141"/>
      <c r="K267" s="142"/>
      <c r="L267" s="25"/>
      <c r="M267" s="143" t="s">
        <v>1</v>
      </c>
      <c r="N267" s="144" t="s">
        <v>34</v>
      </c>
      <c r="O267" s="145">
        <v>0</v>
      </c>
      <c r="P267" s="145">
        <f>O267*H267</f>
        <v>0</v>
      </c>
      <c r="Q267" s="145">
        <v>0</v>
      </c>
      <c r="R267" s="145">
        <f>Q267*H267</f>
        <v>0</v>
      </c>
      <c r="S267" s="145">
        <v>0</v>
      </c>
      <c r="T267" s="146">
        <f>S267*H267</f>
        <v>0</v>
      </c>
      <c r="AR267" s="147" t="s">
        <v>191</v>
      </c>
      <c r="AT267" s="147" t="s">
        <v>164</v>
      </c>
      <c r="AU267" s="147" t="s">
        <v>81</v>
      </c>
      <c r="AY267" s="13" t="s">
        <v>162</v>
      </c>
      <c r="BE267" s="148">
        <f>IF(N267="základná",J267,0)</f>
        <v>0</v>
      </c>
      <c r="BF267" s="148">
        <f>IF(N267="znížená",J267,0)</f>
        <v>0</v>
      </c>
      <c r="BG267" s="148">
        <f>IF(N267="zákl. prenesená",J267,0)</f>
        <v>0</v>
      </c>
      <c r="BH267" s="148">
        <f>IF(N267="zníž. prenesená",J267,0)</f>
        <v>0</v>
      </c>
      <c r="BI267" s="148">
        <f>IF(N267="nulová",J267,0)</f>
        <v>0</v>
      </c>
      <c r="BJ267" s="13" t="s">
        <v>81</v>
      </c>
      <c r="BK267" s="148">
        <f>ROUND(I267*H267,2)</f>
        <v>0</v>
      </c>
      <c r="BL267" s="13" t="s">
        <v>191</v>
      </c>
      <c r="BM267" s="147" t="s">
        <v>1540</v>
      </c>
    </row>
    <row r="268" spans="2:65" s="1" customFormat="1" ht="24.2" customHeight="1" x14ac:dyDescent="0.2">
      <c r="B268" s="135"/>
      <c r="C268" s="136" t="s">
        <v>1541</v>
      </c>
      <c r="D268" s="136" t="s">
        <v>164</v>
      </c>
      <c r="E268" s="137" t="s">
        <v>1542</v>
      </c>
      <c r="F268" s="138" t="s">
        <v>1543</v>
      </c>
      <c r="G268" s="139" t="s">
        <v>301</v>
      </c>
      <c r="H268" s="140">
        <v>0.62</v>
      </c>
      <c r="I268" s="141"/>
      <c r="J268" s="141"/>
      <c r="K268" s="142"/>
      <c r="L268" s="25"/>
      <c r="M268" s="143" t="s">
        <v>1</v>
      </c>
      <c r="N268" s="144" t="s">
        <v>34</v>
      </c>
      <c r="O268" s="145">
        <v>0</v>
      </c>
      <c r="P268" s="145">
        <f>O268*H268</f>
        <v>0</v>
      </c>
      <c r="Q268" s="145">
        <v>0</v>
      </c>
      <c r="R268" s="145">
        <f>Q268*H268</f>
        <v>0</v>
      </c>
      <c r="S268" s="145">
        <v>0</v>
      </c>
      <c r="T268" s="146">
        <f>S268*H268</f>
        <v>0</v>
      </c>
      <c r="AR268" s="147" t="s">
        <v>191</v>
      </c>
      <c r="AT268" s="147" t="s">
        <v>164</v>
      </c>
      <c r="AU268" s="147" t="s">
        <v>81</v>
      </c>
      <c r="AY268" s="13" t="s">
        <v>162</v>
      </c>
      <c r="BE268" s="148">
        <f>IF(N268="základná",J268,0)</f>
        <v>0</v>
      </c>
      <c r="BF268" s="148">
        <f>IF(N268="znížená",J268,0)</f>
        <v>0</v>
      </c>
      <c r="BG268" s="148">
        <f>IF(N268="zákl. prenesená",J268,0)</f>
        <v>0</v>
      </c>
      <c r="BH268" s="148">
        <f>IF(N268="zníž. prenesená",J268,0)</f>
        <v>0</v>
      </c>
      <c r="BI268" s="148">
        <f>IF(N268="nulová",J268,0)</f>
        <v>0</v>
      </c>
      <c r="BJ268" s="13" t="s">
        <v>81</v>
      </c>
      <c r="BK268" s="148">
        <f>ROUND(I268*H268,2)</f>
        <v>0</v>
      </c>
      <c r="BL268" s="13" t="s">
        <v>191</v>
      </c>
      <c r="BM268" s="147" t="s">
        <v>1544</v>
      </c>
    </row>
    <row r="269" spans="2:65" s="11" customFormat="1" ht="22.7" customHeight="1" x14ac:dyDescent="0.2">
      <c r="B269" s="124"/>
      <c r="D269" s="125" t="s">
        <v>67</v>
      </c>
      <c r="E269" s="133" t="s">
        <v>1114</v>
      </c>
      <c r="F269" s="133" t="s">
        <v>1545</v>
      </c>
      <c r="J269" s="134"/>
      <c r="L269" s="124"/>
      <c r="M269" s="128"/>
      <c r="P269" s="129">
        <f>SUM(P270:P275)</f>
        <v>0</v>
      </c>
      <c r="R269" s="129">
        <f>SUM(R270:R275)</f>
        <v>0</v>
      </c>
      <c r="T269" s="130">
        <f>SUM(T270:T275)</f>
        <v>0</v>
      </c>
      <c r="AR269" s="125" t="s">
        <v>81</v>
      </c>
      <c r="AT269" s="131" t="s">
        <v>67</v>
      </c>
      <c r="AU269" s="131" t="s">
        <v>75</v>
      </c>
      <c r="AY269" s="125" t="s">
        <v>162</v>
      </c>
      <c r="BK269" s="132">
        <f>SUM(BK270:BK275)</f>
        <v>0</v>
      </c>
    </row>
    <row r="270" spans="2:65" s="1" customFormat="1" ht="24.2" customHeight="1" x14ac:dyDescent="0.2">
      <c r="B270" s="135"/>
      <c r="C270" s="136" t="s">
        <v>600</v>
      </c>
      <c r="D270" s="136" t="s">
        <v>164</v>
      </c>
      <c r="E270" s="137" t="s">
        <v>1546</v>
      </c>
      <c r="F270" s="138" t="s">
        <v>1117</v>
      </c>
      <c r="G270" s="139" t="s">
        <v>167</v>
      </c>
      <c r="H270" s="140">
        <v>28</v>
      </c>
      <c r="I270" s="141"/>
      <c r="J270" s="141"/>
      <c r="K270" s="142"/>
      <c r="L270" s="25"/>
      <c r="M270" s="143" t="s">
        <v>1</v>
      </c>
      <c r="N270" s="144" t="s">
        <v>34</v>
      </c>
      <c r="O270" s="145">
        <v>0</v>
      </c>
      <c r="P270" s="145">
        <f t="shared" ref="P270:P275" si="36">O270*H270</f>
        <v>0</v>
      </c>
      <c r="Q270" s="145">
        <v>0</v>
      </c>
      <c r="R270" s="145">
        <f t="shared" ref="R270:R275" si="37">Q270*H270</f>
        <v>0</v>
      </c>
      <c r="S270" s="145">
        <v>0</v>
      </c>
      <c r="T270" s="146">
        <f t="shared" ref="T270:T275" si="38">S270*H270</f>
        <v>0</v>
      </c>
      <c r="AR270" s="147" t="s">
        <v>191</v>
      </c>
      <c r="AT270" s="147" t="s">
        <v>164</v>
      </c>
      <c r="AU270" s="147" t="s">
        <v>81</v>
      </c>
      <c r="AY270" s="13" t="s">
        <v>162</v>
      </c>
      <c r="BE270" s="148">
        <f t="shared" ref="BE270:BE275" si="39">IF(N270="základná",J270,0)</f>
        <v>0</v>
      </c>
      <c r="BF270" s="148">
        <f t="shared" ref="BF270:BF275" si="40">IF(N270="znížená",J270,0)</f>
        <v>0</v>
      </c>
      <c r="BG270" s="148">
        <f t="shared" ref="BG270:BG275" si="41">IF(N270="zákl. prenesená",J270,0)</f>
        <v>0</v>
      </c>
      <c r="BH270" s="148">
        <f t="shared" ref="BH270:BH275" si="42">IF(N270="zníž. prenesená",J270,0)</f>
        <v>0</v>
      </c>
      <c r="BI270" s="148">
        <f t="shared" ref="BI270:BI275" si="43">IF(N270="nulová",J270,0)</f>
        <v>0</v>
      </c>
      <c r="BJ270" s="13" t="s">
        <v>81</v>
      </c>
      <c r="BK270" s="148">
        <f t="shared" ref="BK270:BK275" si="44">ROUND(I270*H270,2)</f>
        <v>0</v>
      </c>
      <c r="BL270" s="13" t="s">
        <v>191</v>
      </c>
      <c r="BM270" s="147" t="s">
        <v>1547</v>
      </c>
    </row>
    <row r="271" spans="2:65" s="1" customFormat="1" ht="24.2" customHeight="1" x14ac:dyDescent="0.2">
      <c r="B271" s="135"/>
      <c r="C271" s="136" t="s">
        <v>1548</v>
      </c>
      <c r="D271" s="136" t="s">
        <v>164</v>
      </c>
      <c r="E271" s="137" t="s">
        <v>1549</v>
      </c>
      <c r="F271" s="138" t="s">
        <v>1121</v>
      </c>
      <c r="G271" s="139" t="s">
        <v>167</v>
      </c>
      <c r="H271" s="140">
        <v>28</v>
      </c>
      <c r="I271" s="141"/>
      <c r="J271" s="141"/>
      <c r="K271" s="142"/>
      <c r="L271" s="25"/>
      <c r="M271" s="143" t="s">
        <v>1</v>
      </c>
      <c r="N271" s="144" t="s">
        <v>34</v>
      </c>
      <c r="O271" s="145">
        <v>0</v>
      </c>
      <c r="P271" s="145">
        <f t="shared" si="36"/>
        <v>0</v>
      </c>
      <c r="Q271" s="145">
        <v>0</v>
      </c>
      <c r="R271" s="145">
        <f t="shared" si="37"/>
        <v>0</v>
      </c>
      <c r="S271" s="145">
        <v>0</v>
      </c>
      <c r="T271" s="146">
        <f t="shared" si="38"/>
        <v>0</v>
      </c>
      <c r="AR271" s="147" t="s">
        <v>191</v>
      </c>
      <c r="AT271" s="147" t="s">
        <v>164</v>
      </c>
      <c r="AU271" s="147" t="s">
        <v>81</v>
      </c>
      <c r="AY271" s="13" t="s">
        <v>162</v>
      </c>
      <c r="BE271" s="148">
        <f t="shared" si="39"/>
        <v>0</v>
      </c>
      <c r="BF271" s="148">
        <f t="shared" si="40"/>
        <v>0</v>
      </c>
      <c r="BG271" s="148">
        <f t="shared" si="41"/>
        <v>0</v>
      </c>
      <c r="BH271" s="148">
        <f t="shared" si="42"/>
        <v>0</v>
      </c>
      <c r="BI271" s="148">
        <f t="shared" si="43"/>
        <v>0</v>
      </c>
      <c r="BJ271" s="13" t="s">
        <v>81</v>
      </c>
      <c r="BK271" s="148">
        <f t="shared" si="44"/>
        <v>0</v>
      </c>
      <c r="BL271" s="13" t="s">
        <v>191</v>
      </c>
      <c r="BM271" s="147" t="s">
        <v>1550</v>
      </c>
    </row>
    <row r="272" spans="2:65" s="1" customFormat="1" ht="33" customHeight="1" x14ac:dyDescent="0.2">
      <c r="B272" s="135"/>
      <c r="C272" s="136" t="s">
        <v>603</v>
      </c>
      <c r="D272" s="136" t="s">
        <v>164</v>
      </c>
      <c r="E272" s="137" t="s">
        <v>1551</v>
      </c>
      <c r="F272" s="138" t="s">
        <v>1552</v>
      </c>
      <c r="G272" s="139" t="s">
        <v>218</v>
      </c>
      <c r="H272" s="140">
        <v>3269</v>
      </c>
      <c r="I272" s="141"/>
      <c r="J272" s="141"/>
      <c r="K272" s="142"/>
      <c r="L272" s="25"/>
      <c r="M272" s="143" t="s">
        <v>1</v>
      </c>
      <c r="N272" s="144" t="s">
        <v>34</v>
      </c>
      <c r="O272" s="145">
        <v>0</v>
      </c>
      <c r="P272" s="145">
        <f t="shared" si="36"/>
        <v>0</v>
      </c>
      <c r="Q272" s="145">
        <v>0</v>
      </c>
      <c r="R272" s="145">
        <f t="shared" si="37"/>
        <v>0</v>
      </c>
      <c r="S272" s="145">
        <v>0</v>
      </c>
      <c r="T272" s="146">
        <f t="shared" si="38"/>
        <v>0</v>
      </c>
      <c r="AR272" s="147" t="s">
        <v>191</v>
      </c>
      <c r="AT272" s="147" t="s">
        <v>164</v>
      </c>
      <c r="AU272" s="147" t="s">
        <v>81</v>
      </c>
      <c r="AY272" s="13" t="s">
        <v>162</v>
      </c>
      <c r="BE272" s="148">
        <f t="shared" si="39"/>
        <v>0</v>
      </c>
      <c r="BF272" s="148">
        <f t="shared" si="40"/>
        <v>0</v>
      </c>
      <c r="BG272" s="148">
        <f t="shared" si="41"/>
        <v>0</v>
      </c>
      <c r="BH272" s="148">
        <f t="shared" si="42"/>
        <v>0</v>
      </c>
      <c r="BI272" s="148">
        <f t="shared" si="43"/>
        <v>0</v>
      </c>
      <c r="BJ272" s="13" t="s">
        <v>81</v>
      </c>
      <c r="BK272" s="148">
        <f t="shared" si="44"/>
        <v>0</v>
      </c>
      <c r="BL272" s="13" t="s">
        <v>191</v>
      </c>
      <c r="BM272" s="147" t="s">
        <v>1132</v>
      </c>
    </row>
    <row r="273" spans="2:65" s="1" customFormat="1" ht="33" customHeight="1" x14ac:dyDescent="0.2">
      <c r="B273" s="135"/>
      <c r="C273" s="136" t="s">
        <v>1553</v>
      </c>
      <c r="D273" s="136" t="s">
        <v>164</v>
      </c>
      <c r="E273" s="137" t="s">
        <v>1554</v>
      </c>
      <c r="F273" s="138" t="s">
        <v>1555</v>
      </c>
      <c r="G273" s="139" t="s">
        <v>218</v>
      </c>
      <c r="H273" s="140">
        <v>3269</v>
      </c>
      <c r="I273" s="141"/>
      <c r="J273" s="141"/>
      <c r="K273" s="142"/>
      <c r="L273" s="25"/>
      <c r="M273" s="143" t="s">
        <v>1</v>
      </c>
      <c r="N273" s="144" t="s">
        <v>34</v>
      </c>
      <c r="O273" s="145">
        <v>0</v>
      </c>
      <c r="P273" s="145">
        <f t="shared" si="36"/>
        <v>0</v>
      </c>
      <c r="Q273" s="145">
        <v>0</v>
      </c>
      <c r="R273" s="145">
        <f t="shared" si="37"/>
        <v>0</v>
      </c>
      <c r="S273" s="145">
        <v>0</v>
      </c>
      <c r="T273" s="146">
        <f t="shared" si="38"/>
        <v>0</v>
      </c>
      <c r="AR273" s="147" t="s">
        <v>191</v>
      </c>
      <c r="AT273" s="147" t="s">
        <v>164</v>
      </c>
      <c r="AU273" s="147" t="s">
        <v>81</v>
      </c>
      <c r="AY273" s="13" t="s">
        <v>162</v>
      </c>
      <c r="BE273" s="148">
        <f t="shared" si="39"/>
        <v>0</v>
      </c>
      <c r="BF273" s="148">
        <f t="shared" si="40"/>
        <v>0</v>
      </c>
      <c r="BG273" s="148">
        <f t="shared" si="41"/>
        <v>0</v>
      </c>
      <c r="BH273" s="148">
        <f t="shared" si="42"/>
        <v>0</v>
      </c>
      <c r="BI273" s="148">
        <f t="shared" si="43"/>
        <v>0</v>
      </c>
      <c r="BJ273" s="13" t="s">
        <v>81</v>
      </c>
      <c r="BK273" s="148">
        <f t="shared" si="44"/>
        <v>0</v>
      </c>
      <c r="BL273" s="13" t="s">
        <v>191</v>
      </c>
      <c r="BM273" s="147" t="s">
        <v>1556</v>
      </c>
    </row>
    <row r="274" spans="2:65" s="1" customFormat="1" ht="33" customHeight="1" x14ac:dyDescent="0.2">
      <c r="B274" s="135"/>
      <c r="C274" s="136" t="s">
        <v>607</v>
      </c>
      <c r="D274" s="136" t="s">
        <v>164</v>
      </c>
      <c r="E274" s="137" t="s">
        <v>1557</v>
      </c>
      <c r="F274" s="138" t="s">
        <v>1558</v>
      </c>
      <c r="G274" s="139" t="s">
        <v>218</v>
      </c>
      <c r="H274" s="140">
        <v>24</v>
      </c>
      <c r="I274" s="141"/>
      <c r="J274" s="141"/>
      <c r="K274" s="142"/>
      <c r="L274" s="25"/>
      <c r="M274" s="143" t="s">
        <v>1</v>
      </c>
      <c r="N274" s="144" t="s">
        <v>34</v>
      </c>
      <c r="O274" s="145">
        <v>0</v>
      </c>
      <c r="P274" s="145">
        <f t="shared" si="36"/>
        <v>0</v>
      </c>
      <c r="Q274" s="145">
        <v>0</v>
      </c>
      <c r="R274" s="145">
        <f t="shared" si="37"/>
        <v>0</v>
      </c>
      <c r="S274" s="145">
        <v>0</v>
      </c>
      <c r="T274" s="146">
        <f t="shared" si="38"/>
        <v>0</v>
      </c>
      <c r="AR274" s="147" t="s">
        <v>191</v>
      </c>
      <c r="AT274" s="147" t="s">
        <v>164</v>
      </c>
      <c r="AU274" s="147" t="s">
        <v>81</v>
      </c>
      <c r="AY274" s="13" t="s">
        <v>162</v>
      </c>
      <c r="BE274" s="148">
        <f t="shared" si="39"/>
        <v>0</v>
      </c>
      <c r="BF274" s="148">
        <f t="shared" si="40"/>
        <v>0</v>
      </c>
      <c r="BG274" s="148">
        <f t="shared" si="41"/>
        <v>0</v>
      </c>
      <c r="BH274" s="148">
        <f t="shared" si="42"/>
        <v>0</v>
      </c>
      <c r="BI274" s="148">
        <f t="shared" si="43"/>
        <v>0</v>
      </c>
      <c r="BJ274" s="13" t="s">
        <v>81</v>
      </c>
      <c r="BK274" s="148">
        <f t="shared" si="44"/>
        <v>0</v>
      </c>
      <c r="BL274" s="13" t="s">
        <v>191</v>
      </c>
      <c r="BM274" s="147" t="s">
        <v>1559</v>
      </c>
    </row>
    <row r="275" spans="2:65" s="1" customFormat="1" ht="33" customHeight="1" x14ac:dyDescent="0.2">
      <c r="B275" s="135"/>
      <c r="C275" s="136" t="s">
        <v>1560</v>
      </c>
      <c r="D275" s="136" t="s">
        <v>164</v>
      </c>
      <c r="E275" s="137" t="s">
        <v>1561</v>
      </c>
      <c r="F275" s="138" t="s">
        <v>1562</v>
      </c>
      <c r="G275" s="139" t="s">
        <v>218</v>
      </c>
      <c r="H275" s="140">
        <v>24</v>
      </c>
      <c r="I275" s="141"/>
      <c r="J275" s="141"/>
      <c r="K275" s="142"/>
      <c r="L275" s="25"/>
      <c r="M275" s="143" t="s">
        <v>1</v>
      </c>
      <c r="N275" s="144" t="s">
        <v>34</v>
      </c>
      <c r="O275" s="145">
        <v>0</v>
      </c>
      <c r="P275" s="145">
        <f t="shared" si="36"/>
        <v>0</v>
      </c>
      <c r="Q275" s="145">
        <v>0</v>
      </c>
      <c r="R275" s="145">
        <f t="shared" si="37"/>
        <v>0</v>
      </c>
      <c r="S275" s="145">
        <v>0</v>
      </c>
      <c r="T275" s="146">
        <f t="shared" si="38"/>
        <v>0</v>
      </c>
      <c r="AR275" s="147" t="s">
        <v>191</v>
      </c>
      <c r="AT275" s="147" t="s">
        <v>164</v>
      </c>
      <c r="AU275" s="147" t="s">
        <v>81</v>
      </c>
      <c r="AY275" s="13" t="s">
        <v>162</v>
      </c>
      <c r="BE275" s="148">
        <f t="shared" si="39"/>
        <v>0</v>
      </c>
      <c r="BF275" s="148">
        <f t="shared" si="40"/>
        <v>0</v>
      </c>
      <c r="BG275" s="148">
        <f t="shared" si="41"/>
        <v>0</v>
      </c>
      <c r="BH275" s="148">
        <f t="shared" si="42"/>
        <v>0</v>
      </c>
      <c r="BI275" s="148">
        <f t="shared" si="43"/>
        <v>0</v>
      </c>
      <c r="BJ275" s="13" t="s">
        <v>81</v>
      </c>
      <c r="BK275" s="148">
        <f t="shared" si="44"/>
        <v>0</v>
      </c>
      <c r="BL275" s="13" t="s">
        <v>191</v>
      </c>
      <c r="BM275" s="147" t="s">
        <v>1563</v>
      </c>
    </row>
    <row r="276" spans="2:65" s="11" customFormat="1" ht="26.1" customHeight="1" x14ac:dyDescent="0.2">
      <c r="B276" s="124"/>
      <c r="D276" s="125" t="s">
        <v>67</v>
      </c>
      <c r="E276" s="126" t="s">
        <v>268</v>
      </c>
      <c r="F276" s="126" t="s">
        <v>1123</v>
      </c>
      <c r="J276" s="127"/>
      <c r="L276" s="124"/>
      <c r="M276" s="128"/>
      <c r="P276" s="129">
        <f>P277</f>
        <v>0</v>
      </c>
      <c r="R276" s="129">
        <f>R277</f>
        <v>0</v>
      </c>
      <c r="T276" s="130">
        <f>T277</f>
        <v>0</v>
      </c>
      <c r="AR276" s="125" t="s">
        <v>94</v>
      </c>
      <c r="AT276" s="131" t="s">
        <v>67</v>
      </c>
      <c r="AU276" s="131" t="s">
        <v>68</v>
      </c>
      <c r="AY276" s="125" t="s">
        <v>162</v>
      </c>
      <c r="BK276" s="132">
        <f>BK277</f>
        <v>0</v>
      </c>
    </row>
    <row r="277" spans="2:65" s="11" customFormat="1" ht="22.7" customHeight="1" x14ac:dyDescent="0.2">
      <c r="B277" s="124"/>
      <c r="D277" s="125" t="s">
        <v>67</v>
      </c>
      <c r="E277" s="133" t="s">
        <v>1564</v>
      </c>
      <c r="F277" s="133" t="s">
        <v>1565</v>
      </c>
      <c r="J277" s="134"/>
      <c r="L277" s="124"/>
      <c r="M277" s="128"/>
      <c r="P277" s="129">
        <f>SUM(P278:P286)</f>
        <v>0</v>
      </c>
      <c r="R277" s="129">
        <f>SUM(R278:R286)</f>
        <v>0</v>
      </c>
      <c r="T277" s="130">
        <f>SUM(T278:T286)</f>
        <v>0</v>
      </c>
      <c r="AR277" s="125" t="s">
        <v>94</v>
      </c>
      <c r="AT277" s="131" t="s">
        <v>67</v>
      </c>
      <c r="AU277" s="131" t="s">
        <v>75</v>
      </c>
      <c r="AY277" s="125" t="s">
        <v>162</v>
      </c>
      <c r="BK277" s="132">
        <f>SUM(BK278:BK286)</f>
        <v>0</v>
      </c>
    </row>
    <row r="278" spans="2:65" s="1" customFormat="1" ht="24.2" customHeight="1" x14ac:dyDescent="0.2">
      <c r="B278" s="135"/>
      <c r="C278" s="136" t="s">
        <v>610</v>
      </c>
      <c r="D278" s="136" t="s">
        <v>164</v>
      </c>
      <c r="E278" s="137" t="s">
        <v>1566</v>
      </c>
      <c r="F278" s="138" t="s">
        <v>1567</v>
      </c>
      <c r="G278" s="139" t="s">
        <v>266</v>
      </c>
      <c r="H278" s="140">
        <v>1</v>
      </c>
      <c r="I278" s="141"/>
      <c r="J278" s="141"/>
      <c r="K278" s="142"/>
      <c r="L278" s="25"/>
      <c r="M278" s="143" t="s">
        <v>1</v>
      </c>
      <c r="N278" s="144" t="s">
        <v>34</v>
      </c>
      <c r="O278" s="145">
        <v>0</v>
      </c>
      <c r="P278" s="145">
        <f t="shared" ref="P278:P286" si="45">O278*H278</f>
        <v>0</v>
      </c>
      <c r="Q278" s="145">
        <v>0</v>
      </c>
      <c r="R278" s="145">
        <f t="shared" ref="R278:R286" si="46">Q278*H278</f>
        <v>0</v>
      </c>
      <c r="S278" s="145">
        <v>0</v>
      </c>
      <c r="T278" s="146">
        <f t="shared" ref="T278:T286" si="47">S278*H278</f>
        <v>0</v>
      </c>
      <c r="AR278" s="147" t="s">
        <v>278</v>
      </c>
      <c r="AT278" s="147" t="s">
        <v>164</v>
      </c>
      <c r="AU278" s="147" t="s">
        <v>81</v>
      </c>
      <c r="AY278" s="13" t="s">
        <v>162</v>
      </c>
      <c r="BE278" s="148">
        <f t="shared" ref="BE278:BE286" si="48">IF(N278="základná",J278,0)</f>
        <v>0</v>
      </c>
      <c r="BF278" s="148">
        <f t="shared" ref="BF278:BF286" si="49">IF(N278="znížená",J278,0)</f>
        <v>0</v>
      </c>
      <c r="BG278" s="148">
        <f t="shared" ref="BG278:BG286" si="50">IF(N278="zákl. prenesená",J278,0)</f>
        <v>0</v>
      </c>
      <c r="BH278" s="148">
        <f t="shared" ref="BH278:BH286" si="51">IF(N278="zníž. prenesená",J278,0)</f>
        <v>0</v>
      </c>
      <c r="BI278" s="148">
        <f t="shared" ref="BI278:BI286" si="52">IF(N278="nulová",J278,0)</f>
        <v>0</v>
      </c>
      <c r="BJ278" s="13" t="s">
        <v>81</v>
      </c>
      <c r="BK278" s="148">
        <f t="shared" ref="BK278:BK286" si="53">ROUND(I278*H278,2)</f>
        <v>0</v>
      </c>
      <c r="BL278" s="13" t="s">
        <v>278</v>
      </c>
      <c r="BM278" s="147" t="s">
        <v>1568</v>
      </c>
    </row>
    <row r="279" spans="2:65" s="1" customFormat="1" ht="44.25" customHeight="1" x14ac:dyDescent="0.2">
      <c r="B279" s="135"/>
      <c r="C279" s="149" t="s">
        <v>1569</v>
      </c>
      <c r="D279" s="149" t="s">
        <v>268</v>
      </c>
      <c r="E279" s="150" t="s">
        <v>1570</v>
      </c>
      <c r="F279" s="151" t="s">
        <v>1571</v>
      </c>
      <c r="G279" s="152" t="s">
        <v>266</v>
      </c>
      <c r="H279" s="153">
        <v>1</v>
      </c>
      <c r="I279" s="154"/>
      <c r="J279" s="154"/>
      <c r="K279" s="155"/>
      <c r="L279" s="156"/>
      <c r="M279" s="157" t="s">
        <v>1</v>
      </c>
      <c r="N279" s="158" t="s">
        <v>34</v>
      </c>
      <c r="O279" s="145">
        <v>0</v>
      </c>
      <c r="P279" s="145">
        <f t="shared" si="45"/>
        <v>0</v>
      </c>
      <c r="Q279" s="145">
        <v>0</v>
      </c>
      <c r="R279" s="145">
        <f t="shared" si="46"/>
        <v>0</v>
      </c>
      <c r="S279" s="145">
        <v>0</v>
      </c>
      <c r="T279" s="146">
        <f t="shared" si="47"/>
        <v>0</v>
      </c>
      <c r="AR279" s="147" t="s">
        <v>1132</v>
      </c>
      <c r="AT279" s="147" t="s">
        <v>268</v>
      </c>
      <c r="AU279" s="147" t="s">
        <v>81</v>
      </c>
      <c r="AY279" s="13" t="s">
        <v>162</v>
      </c>
      <c r="BE279" s="148">
        <f t="shared" si="48"/>
        <v>0</v>
      </c>
      <c r="BF279" s="148">
        <f t="shared" si="49"/>
        <v>0</v>
      </c>
      <c r="BG279" s="148">
        <f t="shared" si="50"/>
        <v>0</v>
      </c>
      <c r="BH279" s="148">
        <f t="shared" si="51"/>
        <v>0</v>
      </c>
      <c r="BI279" s="148">
        <f t="shared" si="52"/>
        <v>0</v>
      </c>
      <c r="BJ279" s="13" t="s">
        <v>81</v>
      </c>
      <c r="BK279" s="148">
        <f t="shared" si="53"/>
        <v>0</v>
      </c>
      <c r="BL279" s="13" t="s">
        <v>278</v>
      </c>
      <c r="BM279" s="147" t="s">
        <v>1572</v>
      </c>
    </row>
    <row r="280" spans="2:65" s="1" customFormat="1" ht="24.2" customHeight="1" x14ac:dyDescent="0.2">
      <c r="B280" s="135"/>
      <c r="C280" s="149" t="s">
        <v>614</v>
      </c>
      <c r="D280" s="149" t="s">
        <v>268</v>
      </c>
      <c r="E280" s="150" t="s">
        <v>1573</v>
      </c>
      <c r="F280" s="151" t="s">
        <v>1574</v>
      </c>
      <c r="G280" s="152" t="s">
        <v>266</v>
      </c>
      <c r="H280" s="153">
        <v>1</v>
      </c>
      <c r="I280" s="154"/>
      <c r="J280" s="154"/>
      <c r="K280" s="155"/>
      <c r="L280" s="156"/>
      <c r="M280" s="157" t="s">
        <v>1</v>
      </c>
      <c r="N280" s="158" t="s">
        <v>34</v>
      </c>
      <c r="O280" s="145">
        <v>0</v>
      </c>
      <c r="P280" s="145">
        <f t="shared" si="45"/>
        <v>0</v>
      </c>
      <c r="Q280" s="145">
        <v>0</v>
      </c>
      <c r="R280" s="145">
        <f t="shared" si="46"/>
        <v>0</v>
      </c>
      <c r="S280" s="145">
        <v>0</v>
      </c>
      <c r="T280" s="146">
        <f t="shared" si="47"/>
        <v>0</v>
      </c>
      <c r="AR280" s="147" t="s">
        <v>1132</v>
      </c>
      <c r="AT280" s="147" t="s">
        <v>268</v>
      </c>
      <c r="AU280" s="147" t="s">
        <v>81</v>
      </c>
      <c r="AY280" s="13" t="s">
        <v>162</v>
      </c>
      <c r="BE280" s="148">
        <f t="shared" si="48"/>
        <v>0</v>
      </c>
      <c r="BF280" s="148">
        <f t="shared" si="49"/>
        <v>0</v>
      </c>
      <c r="BG280" s="148">
        <f t="shared" si="50"/>
        <v>0</v>
      </c>
      <c r="BH280" s="148">
        <f t="shared" si="51"/>
        <v>0</v>
      </c>
      <c r="BI280" s="148">
        <f t="shared" si="52"/>
        <v>0</v>
      </c>
      <c r="BJ280" s="13" t="s">
        <v>81</v>
      </c>
      <c r="BK280" s="148">
        <f t="shared" si="53"/>
        <v>0</v>
      </c>
      <c r="BL280" s="13" t="s">
        <v>278</v>
      </c>
      <c r="BM280" s="147" t="s">
        <v>1575</v>
      </c>
    </row>
    <row r="281" spans="2:65" s="1" customFormat="1" ht="24.2" customHeight="1" x14ac:dyDescent="0.2">
      <c r="B281" s="135"/>
      <c r="C281" s="136" t="s">
        <v>1576</v>
      </c>
      <c r="D281" s="136" t="s">
        <v>164</v>
      </c>
      <c r="E281" s="137" t="s">
        <v>1577</v>
      </c>
      <c r="F281" s="138" t="s">
        <v>1578</v>
      </c>
      <c r="G281" s="139" t="s">
        <v>266</v>
      </c>
      <c r="H281" s="140">
        <v>2</v>
      </c>
      <c r="I281" s="141"/>
      <c r="J281" s="141"/>
      <c r="K281" s="142"/>
      <c r="L281" s="25"/>
      <c r="M281" s="143" t="s">
        <v>1</v>
      </c>
      <c r="N281" s="144" t="s">
        <v>34</v>
      </c>
      <c r="O281" s="145">
        <v>0</v>
      </c>
      <c r="P281" s="145">
        <f t="shared" si="45"/>
        <v>0</v>
      </c>
      <c r="Q281" s="145">
        <v>0</v>
      </c>
      <c r="R281" s="145">
        <f t="shared" si="46"/>
        <v>0</v>
      </c>
      <c r="S281" s="145">
        <v>0</v>
      </c>
      <c r="T281" s="146">
        <f t="shared" si="47"/>
        <v>0</v>
      </c>
      <c r="AR281" s="147" t="s">
        <v>278</v>
      </c>
      <c r="AT281" s="147" t="s">
        <v>164</v>
      </c>
      <c r="AU281" s="147" t="s">
        <v>81</v>
      </c>
      <c r="AY281" s="13" t="s">
        <v>162</v>
      </c>
      <c r="BE281" s="148">
        <f t="shared" si="48"/>
        <v>0</v>
      </c>
      <c r="BF281" s="148">
        <f t="shared" si="49"/>
        <v>0</v>
      </c>
      <c r="BG281" s="148">
        <f t="shared" si="50"/>
        <v>0</v>
      </c>
      <c r="BH281" s="148">
        <f t="shared" si="51"/>
        <v>0</v>
      </c>
      <c r="BI281" s="148">
        <f t="shared" si="52"/>
        <v>0</v>
      </c>
      <c r="BJ281" s="13" t="s">
        <v>81</v>
      </c>
      <c r="BK281" s="148">
        <f t="shared" si="53"/>
        <v>0</v>
      </c>
      <c r="BL281" s="13" t="s">
        <v>278</v>
      </c>
      <c r="BM281" s="147" t="s">
        <v>1579</v>
      </c>
    </row>
    <row r="282" spans="2:65" s="1" customFormat="1" ht="44.25" customHeight="1" x14ac:dyDescent="0.2">
      <c r="B282" s="135"/>
      <c r="C282" s="149" t="s">
        <v>617</v>
      </c>
      <c r="D282" s="149" t="s">
        <v>268</v>
      </c>
      <c r="E282" s="150" t="s">
        <v>1580</v>
      </c>
      <c r="F282" s="151" t="s">
        <v>1581</v>
      </c>
      <c r="G282" s="152" t="s">
        <v>266</v>
      </c>
      <c r="H282" s="153">
        <v>2</v>
      </c>
      <c r="I282" s="154"/>
      <c r="J282" s="154"/>
      <c r="K282" s="155"/>
      <c r="L282" s="156"/>
      <c r="M282" s="157" t="s">
        <v>1</v>
      </c>
      <c r="N282" s="158" t="s">
        <v>34</v>
      </c>
      <c r="O282" s="145">
        <v>0</v>
      </c>
      <c r="P282" s="145">
        <f t="shared" si="45"/>
        <v>0</v>
      </c>
      <c r="Q282" s="145">
        <v>0</v>
      </c>
      <c r="R282" s="145">
        <f t="shared" si="46"/>
        <v>0</v>
      </c>
      <c r="S282" s="145">
        <v>0</v>
      </c>
      <c r="T282" s="146">
        <f t="shared" si="47"/>
        <v>0</v>
      </c>
      <c r="AR282" s="147" t="s">
        <v>1132</v>
      </c>
      <c r="AT282" s="147" t="s">
        <v>268</v>
      </c>
      <c r="AU282" s="147" t="s">
        <v>81</v>
      </c>
      <c r="AY282" s="13" t="s">
        <v>162</v>
      </c>
      <c r="BE282" s="148">
        <f t="shared" si="48"/>
        <v>0</v>
      </c>
      <c r="BF282" s="148">
        <f t="shared" si="49"/>
        <v>0</v>
      </c>
      <c r="BG282" s="148">
        <f t="shared" si="50"/>
        <v>0</v>
      </c>
      <c r="BH282" s="148">
        <f t="shared" si="51"/>
        <v>0</v>
      </c>
      <c r="BI282" s="148">
        <f t="shared" si="52"/>
        <v>0</v>
      </c>
      <c r="BJ282" s="13" t="s">
        <v>81</v>
      </c>
      <c r="BK282" s="148">
        <f t="shared" si="53"/>
        <v>0</v>
      </c>
      <c r="BL282" s="13" t="s">
        <v>278</v>
      </c>
      <c r="BM282" s="147" t="s">
        <v>1582</v>
      </c>
    </row>
    <row r="283" spans="2:65" s="1" customFormat="1" ht="33" customHeight="1" x14ac:dyDescent="0.2">
      <c r="B283" s="135"/>
      <c r="C283" s="149" t="s">
        <v>1583</v>
      </c>
      <c r="D283" s="149" t="s">
        <v>268</v>
      </c>
      <c r="E283" s="150" t="s">
        <v>1584</v>
      </c>
      <c r="F283" s="151" t="s">
        <v>1585</v>
      </c>
      <c r="G283" s="152" t="s">
        <v>266</v>
      </c>
      <c r="H283" s="153">
        <v>2</v>
      </c>
      <c r="I283" s="154"/>
      <c r="J283" s="154"/>
      <c r="K283" s="155"/>
      <c r="L283" s="156"/>
      <c r="M283" s="157" t="s">
        <v>1</v>
      </c>
      <c r="N283" s="158" t="s">
        <v>34</v>
      </c>
      <c r="O283" s="145">
        <v>0</v>
      </c>
      <c r="P283" s="145">
        <f t="shared" si="45"/>
        <v>0</v>
      </c>
      <c r="Q283" s="145">
        <v>0</v>
      </c>
      <c r="R283" s="145">
        <f t="shared" si="46"/>
        <v>0</v>
      </c>
      <c r="S283" s="145">
        <v>0</v>
      </c>
      <c r="T283" s="146">
        <f t="shared" si="47"/>
        <v>0</v>
      </c>
      <c r="AR283" s="147" t="s">
        <v>1132</v>
      </c>
      <c r="AT283" s="147" t="s">
        <v>268</v>
      </c>
      <c r="AU283" s="147" t="s">
        <v>81</v>
      </c>
      <c r="AY283" s="13" t="s">
        <v>162</v>
      </c>
      <c r="BE283" s="148">
        <f t="shared" si="48"/>
        <v>0</v>
      </c>
      <c r="BF283" s="148">
        <f t="shared" si="49"/>
        <v>0</v>
      </c>
      <c r="BG283" s="148">
        <f t="shared" si="50"/>
        <v>0</v>
      </c>
      <c r="BH283" s="148">
        <f t="shared" si="51"/>
        <v>0</v>
      </c>
      <c r="BI283" s="148">
        <f t="shared" si="52"/>
        <v>0</v>
      </c>
      <c r="BJ283" s="13" t="s">
        <v>81</v>
      </c>
      <c r="BK283" s="148">
        <f t="shared" si="53"/>
        <v>0</v>
      </c>
      <c r="BL283" s="13" t="s">
        <v>278</v>
      </c>
      <c r="BM283" s="147" t="s">
        <v>1586</v>
      </c>
    </row>
    <row r="284" spans="2:65" s="1" customFormat="1" ht="16.5" customHeight="1" x14ac:dyDescent="0.2">
      <c r="B284" s="135"/>
      <c r="C284" s="149" t="s">
        <v>621</v>
      </c>
      <c r="D284" s="149" t="s">
        <v>268</v>
      </c>
      <c r="E284" s="150" t="s">
        <v>1587</v>
      </c>
      <c r="F284" s="151" t="s">
        <v>1588</v>
      </c>
      <c r="G284" s="152" t="s">
        <v>266</v>
      </c>
      <c r="H284" s="153">
        <v>3</v>
      </c>
      <c r="I284" s="154"/>
      <c r="J284" s="154"/>
      <c r="K284" s="155"/>
      <c r="L284" s="156"/>
      <c r="M284" s="157" t="s">
        <v>1</v>
      </c>
      <c r="N284" s="158" t="s">
        <v>34</v>
      </c>
      <c r="O284" s="145">
        <v>0</v>
      </c>
      <c r="P284" s="145">
        <f t="shared" si="45"/>
        <v>0</v>
      </c>
      <c r="Q284" s="145">
        <v>0</v>
      </c>
      <c r="R284" s="145">
        <f t="shared" si="46"/>
        <v>0</v>
      </c>
      <c r="S284" s="145">
        <v>0</v>
      </c>
      <c r="T284" s="146">
        <f t="shared" si="47"/>
        <v>0</v>
      </c>
      <c r="AR284" s="147" t="s">
        <v>1132</v>
      </c>
      <c r="AT284" s="147" t="s">
        <v>268</v>
      </c>
      <c r="AU284" s="147" t="s">
        <v>81</v>
      </c>
      <c r="AY284" s="13" t="s">
        <v>162</v>
      </c>
      <c r="BE284" s="148">
        <f t="shared" si="48"/>
        <v>0</v>
      </c>
      <c r="BF284" s="148">
        <f t="shared" si="49"/>
        <v>0</v>
      </c>
      <c r="BG284" s="148">
        <f t="shared" si="50"/>
        <v>0</v>
      </c>
      <c r="BH284" s="148">
        <f t="shared" si="51"/>
        <v>0</v>
      </c>
      <c r="BI284" s="148">
        <f t="shared" si="52"/>
        <v>0</v>
      </c>
      <c r="BJ284" s="13" t="s">
        <v>81</v>
      </c>
      <c r="BK284" s="148">
        <f t="shared" si="53"/>
        <v>0</v>
      </c>
      <c r="BL284" s="13" t="s">
        <v>278</v>
      </c>
      <c r="BM284" s="147" t="s">
        <v>1589</v>
      </c>
    </row>
    <row r="285" spans="2:65" s="1" customFormat="1" ht="16.5" customHeight="1" x14ac:dyDescent="0.2">
      <c r="B285" s="135"/>
      <c r="C285" s="136" t="s">
        <v>1590</v>
      </c>
      <c r="D285" s="136" t="s">
        <v>164</v>
      </c>
      <c r="E285" s="137" t="s">
        <v>1591</v>
      </c>
      <c r="F285" s="138" t="s">
        <v>1592</v>
      </c>
      <c r="G285" s="139" t="s">
        <v>266</v>
      </c>
      <c r="H285" s="140">
        <v>3</v>
      </c>
      <c r="I285" s="141"/>
      <c r="J285" s="141"/>
      <c r="K285" s="142"/>
      <c r="L285" s="25"/>
      <c r="M285" s="143" t="s">
        <v>1</v>
      </c>
      <c r="N285" s="144" t="s">
        <v>34</v>
      </c>
      <c r="O285" s="145">
        <v>0</v>
      </c>
      <c r="P285" s="145">
        <f t="shared" si="45"/>
        <v>0</v>
      </c>
      <c r="Q285" s="145">
        <v>0</v>
      </c>
      <c r="R285" s="145">
        <f t="shared" si="46"/>
        <v>0</v>
      </c>
      <c r="S285" s="145">
        <v>0</v>
      </c>
      <c r="T285" s="146">
        <f t="shared" si="47"/>
        <v>0</v>
      </c>
      <c r="AR285" s="147" t="s">
        <v>278</v>
      </c>
      <c r="AT285" s="147" t="s">
        <v>164</v>
      </c>
      <c r="AU285" s="147" t="s">
        <v>81</v>
      </c>
      <c r="AY285" s="13" t="s">
        <v>162</v>
      </c>
      <c r="BE285" s="148">
        <f t="shared" si="48"/>
        <v>0</v>
      </c>
      <c r="BF285" s="148">
        <f t="shared" si="49"/>
        <v>0</v>
      </c>
      <c r="BG285" s="148">
        <f t="shared" si="50"/>
        <v>0</v>
      </c>
      <c r="BH285" s="148">
        <f t="shared" si="51"/>
        <v>0</v>
      </c>
      <c r="BI285" s="148">
        <f t="shared" si="52"/>
        <v>0</v>
      </c>
      <c r="BJ285" s="13" t="s">
        <v>81</v>
      </c>
      <c r="BK285" s="148">
        <f t="shared" si="53"/>
        <v>0</v>
      </c>
      <c r="BL285" s="13" t="s">
        <v>278</v>
      </c>
      <c r="BM285" s="147" t="s">
        <v>1593</v>
      </c>
    </row>
    <row r="286" spans="2:65" s="1" customFormat="1" ht="21.75" customHeight="1" x14ac:dyDescent="0.2">
      <c r="B286" s="135"/>
      <c r="C286" s="136" t="s">
        <v>624</v>
      </c>
      <c r="D286" s="136" t="s">
        <v>164</v>
      </c>
      <c r="E286" s="137" t="s">
        <v>1594</v>
      </c>
      <c r="F286" s="138" t="s">
        <v>1595</v>
      </c>
      <c r="G286" s="139" t="s">
        <v>266</v>
      </c>
      <c r="H286" s="140">
        <v>3</v>
      </c>
      <c r="I286" s="141"/>
      <c r="J286" s="141"/>
      <c r="K286" s="142"/>
      <c r="L286" s="25"/>
      <c r="M286" s="163" t="s">
        <v>1</v>
      </c>
      <c r="N286" s="164" t="s">
        <v>34</v>
      </c>
      <c r="O286" s="161">
        <v>0</v>
      </c>
      <c r="P286" s="161">
        <f t="shared" si="45"/>
        <v>0</v>
      </c>
      <c r="Q286" s="161">
        <v>0</v>
      </c>
      <c r="R286" s="161">
        <f t="shared" si="46"/>
        <v>0</v>
      </c>
      <c r="S286" s="161">
        <v>0</v>
      </c>
      <c r="T286" s="162">
        <f t="shared" si="47"/>
        <v>0</v>
      </c>
      <c r="AR286" s="147" t="s">
        <v>278</v>
      </c>
      <c r="AT286" s="147" t="s">
        <v>164</v>
      </c>
      <c r="AU286" s="147" t="s">
        <v>81</v>
      </c>
      <c r="AY286" s="13" t="s">
        <v>162</v>
      </c>
      <c r="BE286" s="148">
        <f t="shared" si="48"/>
        <v>0</v>
      </c>
      <c r="BF286" s="148">
        <f t="shared" si="49"/>
        <v>0</v>
      </c>
      <c r="BG286" s="148">
        <f t="shared" si="50"/>
        <v>0</v>
      </c>
      <c r="BH286" s="148">
        <f t="shared" si="51"/>
        <v>0</v>
      </c>
      <c r="BI286" s="148">
        <f t="shared" si="52"/>
        <v>0</v>
      </c>
      <c r="BJ286" s="13" t="s">
        <v>81</v>
      </c>
      <c r="BK286" s="148">
        <f t="shared" si="53"/>
        <v>0</v>
      </c>
      <c r="BL286" s="13" t="s">
        <v>278</v>
      </c>
      <c r="BM286" s="147" t="s">
        <v>1596</v>
      </c>
    </row>
    <row r="287" spans="2:65" s="1" customFormat="1" ht="6.95" customHeight="1" x14ac:dyDescent="0.2">
      <c r="B287" s="40"/>
      <c r="C287" s="41"/>
      <c r="D287" s="41"/>
      <c r="E287" s="41"/>
      <c r="F287" s="41"/>
      <c r="G287" s="41"/>
      <c r="H287" s="41"/>
      <c r="I287" s="41"/>
      <c r="J287" s="41"/>
      <c r="K287" s="41"/>
      <c r="L287" s="25"/>
    </row>
  </sheetData>
  <autoFilter ref="C134:K286"/>
  <mergeCells count="15">
    <mergeCell ref="E121:H121"/>
    <mergeCell ref="E125:H125"/>
    <mergeCell ref="E123:H123"/>
    <mergeCell ref="E127:H127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623"/>
  <sheetViews>
    <sheetView showGridLines="0" workbookViewId="0"/>
  </sheetViews>
  <sheetFormatPr defaultColWidth="12" defaultRowHeight="11.25" x14ac:dyDescent="0.2"/>
  <cols>
    <col min="1" max="1" width="8.1640625" customWidth="1"/>
    <col min="2" max="2" width="1.1640625" customWidth="1"/>
    <col min="3" max="3" width="7" customWidth="1"/>
    <col min="4" max="4" width="4.1640625" customWidth="1"/>
    <col min="5" max="5" width="17.1640625" customWidth="1"/>
    <col min="6" max="6" width="50.6640625" customWidth="1"/>
    <col min="7" max="7" width="7.5" customWidth="1"/>
    <col min="8" max="8" width="14" customWidth="1"/>
    <col min="9" max="9" width="15.6640625" customWidth="1"/>
    <col min="10" max="10" width="22.1640625" customWidth="1"/>
    <col min="11" max="11" width="22.1640625" hidden="1" customWidth="1"/>
    <col min="12" max="12" width="9.1640625" customWidth="1"/>
    <col min="13" max="13" width="10.6640625" hidden="1" customWidth="1"/>
    <col min="14" max="14" width="9.1640625" hidden="1"/>
    <col min="15" max="20" width="14.1640625" hidden="1" customWidth="1"/>
    <col min="21" max="21" width="16.1640625" hidden="1" customWidth="1"/>
    <col min="22" max="22" width="12.1640625" customWidth="1"/>
    <col min="23" max="23" width="16.1640625" customWidth="1"/>
    <col min="24" max="24" width="12.1640625" customWidth="1"/>
    <col min="25" max="25" width="15" customWidth="1"/>
    <col min="26" max="26" width="11" customWidth="1"/>
    <col min="27" max="27" width="15" customWidth="1"/>
    <col min="28" max="28" width="16.1640625" customWidth="1"/>
    <col min="29" max="29" width="11" customWidth="1"/>
    <col min="30" max="30" width="15" customWidth="1"/>
    <col min="31" max="31" width="16.1640625" customWidth="1"/>
    <col min="44" max="65" width="9.1640625" hidden="1"/>
  </cols>
  <sheetData>
    <row r="2" spans="2:46" ht="36.950000000000003" customHeight="1" x14ac:dyDescent="0.2">
      <c r="L2" s="183" t="s">
        <v>5</v>
      </c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13" t="s">
        <v>107</v>
      </c>
    </row>
    <row r="3" spans="2:46" ht="6.95" hidden="1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68</v>
      </c>
    </row>
    <row r="4" spans="2:46" ht="24.95" hidden="1" customHeight="1" x14ac:dyDescent="0.2">
      <c r="B4" s="16"/>
      <c r="D4" s="17" t="s">
        <v>129</v>
      </c>
      <c r="L4" s="16"/>
      <c r="M4" s="89" t="s">
        <v>9</v>
      </c>
      <c r="AT4" s="13" t="s">
        <v>3</v>
      </c>
    </row>
    <row r="5" spans="2:46" ht="6.95" hidden="1" customHeight="1" x14ac:dyDescent="0.2">
      <c r="B5" s="16"/>
      <c r="L5" s="16"/>
    </row>
    <row r="6" spans="2:46" ht="12" hidden="1" customHeight="1" x14ac:dyDescent="0.2">
      <c r="B6" s="16"/>
      <c r="D6" s="22" t="s">
        <v>13</v>
      </c>
      <c r="L6" s="16"/>
    </row>
    <row r="7" spans="2:46" ht="16.5" hidden="1" customHeight="1" x14ac:dyDescent="0.2">
      <c r="B7" s="16"/>
      <c r="E7" s="210" t="str">
        <f>'Rekapitulácia stavby'!K6</f>
        <v>Bratislava III. OR PZ rekonštrukcia objektu_AKTUALNY</v>
      </c>
      <c r="F7" s="211"/>
      <c r="G7" s="211"/>
      <c r="H7" s="211"/>
      <c r="L7" s="16"/>
    </row>
    <row r="8" spans="2:46" ht="12.75" hidden="1" x14ac:dyDescent="0.2">
      <c r="B8" s="16"/>
      <c r="D8" s="22" t="s">
        <v>130</v>
      </c>
      <c r="L8" s="16"/>
    </row>
    <row r="9" spans="2:46" ht="23.25" hidden="1" customHeight="1" x14ac:dyDescent="0.2">
      <c r="B9" s="16"/>
      <c r="E9" s="210" t="s">
        <v>131</v>
      </c>
      <c r="F9" s="184"/>
      <c r="G9" s="184"/>
      <c r="H9" s="184"/>
      <c r="L9" s="16"/>
    </row>
    <row r="10" spans="2:46" ht="12" hidden="1" customHeight="1" x14ac:dyDescent="0.2">
      <c r="B10" s="16"/>
      <c r="D10" s="22" t="s">
        <v>132</v>
      </c>
      <c r="L10" s="16"/>
    </row>
    <row r="11" spans="2:46" s="1" customFormat="1" ht="16.5" hidden="1" customHeight="1" x14ac:dyDescent="0.2">
      <c r="B11" s="25"/>
      <c r="E11" s="195" t="s">
        <v>726</v>
      </c>
      <c r="F11" s="209"/>
      <c r="G11" s="209"/>
      <c r="H11" s="209"/>
      <c r="L11" s="25"/>
    </row>
    <row r="12" spans="2:46" s="1" customFormat="1" ht="12" hidden="1" customHeight="1" x14ac:dyDescent="0.2">
      <c r="B12" s="25"/>
      <c r="D12" s="22" t="s">
        <v>727</v>
      </c>
      <c r="L12" s="25"/>
    </row>
    <row r="13" spans="2:46" s="1" customFormat="1" ht="16.5" hidden="1" customHeight="1" x14ac:dyDescent="0.2">
      <c r="B13" s="25"/>
      <c r="E13" s="196" t="s">
        <v>1597</v>
      </c>
      <c r="F13" s="209"/>
      <c r="G13" s="209"/>
      <c r="H13" s="209"/>
      <c r="L13" s="25"/>
    </row>
    <row r="14" spans="2:46" s="1" customFormat="1" hidden="1" x14ac:dyDescent="0.2">
      <c r="B14" s="25"/>
      <c r="L14" s="25"/>
    </row>
    <row r="15" spans="2:46" s="1" customFormat="1" ht="12" hidden="1" customHeight="1" x14ac:dyDescent="0.2">
      <c r="B15" s="25"/>
      <c r="D15" s="22" t="s">
        <v>15</v>
      </c>
      <c r="F15" s="20" t="s">
        <v>1</v>
      </c>
      <c r="I15" s="22" t="s">
        <v>16</v>
      </c>
      <c r="J15" s="20" t="s">
        <v>1</v>
      </c>
      <c r="L15" s="25"/>
    </row>
    <row r="16" spans="2:46" s="1" customFormat="1" ht="12" hidden="1" customHeight="1" x14ac:dyDescent="0.2">
      <c r="B16" s="25"/>
      <c r="D16" s="22" t="s">
        <v>17</v>
      </c>
      <c r="F16" s="20" t="s">
        <v>18</v>
      </c>
      <c r="I16" s="22" t="s">
        <v>19</v>
      </c>
      <c r="J16" s="48">
        <f>'Rekapitulácia stavby'!AN8</f>
        <v>45267</v>
      </c>
      <c r="L16" s="25"/>
    </row>
    <row r="17" spans="2:12" s="1" customFormat="1" ht="10.7" hidden="1" customHeight="1" x14ac:dyDescent="0.2">
      <c r="B17" s="25"/>
      <c r="L17" s="25"/>
    </row>
    <row r="18" spans="2:12" s="1" customFormat="1" ht="12" hidden="1" customHeight="1" x14ac:dyDescent="0.2">
      <c r="B18" s="25"/>
      <c r="D18" s="22" t="s">
        <v>20</v>
      </c>
      <c r="I18" s="22" t="s">
        <v>21</v>
      </c>
      <c r="J18" s="20" t="str">
        <f>IF('Rekapitulácia stavby'!AN10="","",'Rekapitulácia stavby'!AN10)</f>
        <v/>
      </c>
      <c r="L18" s="25"/>
    </row>
    <row r="19" spans="2:12" s="1" customFormat="1" ht="18" hidden="1" customHeight="1" x14ac:dyDescent="0.2">
      <c r="B19" s="25"/>
      <c r="E19" s="20" t="str">
        <f>IF('Rekapitulácia stavby'!E11="","",'Rekapitulácia stavby'!E11)</f>
        <v xml:space="preserve"> </v>
      </c>
      <c r="I19" s="22" t="s">
        <v>22</v>
      </c>
      <c r="J19" s="20" t="str">
        <f>IF('Rekapitulácia stavby'!AN11="","",'Rekapitulácia stavby'!AN11)</f>
        <v/>
      </c>
      <c r="L19" s="25"/>
    </row>
    <row r="20" spans="2:12" s="1" customFormat="1" ht="6.95" hidden="1" customHeight="1" x14ac:dyDescent="0.2">
      <c r="B20" s="25"/>
      <c r="L20" s="25"/>
    </row>
    <row r="21" spans="2:12" s="1" customFormat="1" ht="12" hidden="1" customHeight="1" x14ac:dyDescent="0.2">
      <c r="B21" s="25"/>
      <c r="D21" s="22" t="s">
        <v>23</v>
      </c>
      <c r="I21" s="22" t="s">
        <v>21</v>
      </c>
      <c r="J21" s="20" t="str">
        <f>'Rekapitulácia stavby'!AN13</f>
        <v/>
      </c>
      <c r="L21" s="25"/>
    </row>
    <row r="22" spans="2:12" s="1" customFormat="1" ht="18" hidden="1" customHeight="1" x14ac:dyDescent="0.2">
      <c r="B22" s="25"/>
      <c r="E22" s="200" t="str">
        <f>'Rekapitulácia stavby'!E14</f>
        <v xml:space="preserve"> </v>
      </c>
      <c r="F22" s="200"/>
      <c r="G22" s="200"/>
      <c r="H22" s="200"/>
      <c r="I22" s="22" t="s">
        <v>22</v>
      </c>
      <c r="J22" s="20" t="str">
        <f>'Rekapitulácia stavby'!AN14</f>
        <v/>
      </c>
      <c r="L22" s="25"/>
    </row>
    <row r="23" spans="2:12" s="1" customFormat="1" ht="6.95" hidden="1" customHeight="1" x14ac:dyDescent="0.2">
      <c r="B23" s="25"/>
      <c r="L23" s="25"/>
    </row>
    <row r="24" spans="2:12" s="1" customFormat="1" ht="12" hidden="1" customHeight="1" x14ac:dyDescent="0.2">
      <c r="B24" s="25"/>
      <c r="D24" s="22" t="s">
        <v>24</v>
      </c>
      <c r="I24" s="22" t="s">
        <v>21</v>
      </c>
      <c r="J24" s="20" t="str">
        <f>IF('Rekapitulácia stavby'!AN16="","",'Rekapitulácia stavby'!AN16)</f>
        <v/>
      </c>
      <c r="L24" s="25"/>
    </row>
    <row r="25" spans="2:12" s="1" customFormat="1" ht="18" hidden="1" customHeight="1" x14ac:dyDescent="0.2">
      <c r="B25" s="25"/>
      <c r="E25" s="20" t="str">
        <f>IF('Rekapitulácia stavby'!E17="","",'Rekapitulácia stavby'!E17)</f>
        <v xml:space="preserve"> </v>
      </c>
      <c r="I25" s="22" t="s">
        <v>22</v>
      </c>
      <c r="J25" s="20" t="str">
        <f>IF('Rekapitulácia stavby'!AN17="","",'Rekapitulácia stavby'!AN17)</f>
        <v/>
      </c>
      <c r="L25" s="25"/>
    </row>
    <row r="26" spans="2:12" s="1" customFormat="1" ht="6.95" hidden="1" customHeight="1" x14ac:dyDescent="0.2">
      <c r="B26" s="25"/>
      <c r="L26" s="25"/>
    </row>
    <row r="27" spans="2:12" s="1" customFormat="1" ht="12" hidden="1" customHeight="1" x14ac:dyDescent="0.2">
      <c r="B27" s="25"/>
      <c r="D27" s="22" t="s">
        <v>26</v>
      </c>
      <c r="I27" s="22" t="s">
        <v>21</v>
      </c>
      <c r="J27" s="20" t="str">
        <f>IF('Rekapitulácia stavby'!AN19="","",'Rekapitulácia stavby'!AN19)</f>
        <v/>
      </c>
      <c r="L27" s="25"/>
    </row>
    <row r="28" spans="2:12" s="1" customFormat="1" ht="18" hidden="1" customHeight="1" x14ac:dyDescent="0.2">
      <c r="B28" s="25"/>
      <c r="E28" s="20" t="str">
        <f>IF('Rekapitulácia stavby'!E20="","",'Rekapitulácia stavby'!E20)</f>
        <v xml:space="preserve"> </v>
      </c>
      <c r="I28" s="22" t="s">
        <v>22</v>
      </c>
      <c r="J28" s="20" t="str">
        <f>IF('Rekapitulácia stavby'!AN20="","",'Rekapitulácia stavby'!AN20)</f>
        <v/>
      </c>
      <c r="L28" s="25"/>
    </row>
    <row r="29" spans="2:12" s="1" customFormat="1" ht="6.95" hidden="1" customHeight="1" x14ac:dyDescent="0.2">
      <c r="B29" s="25"/>
      <c r="L29" s="25"/>
    </row>
    <row r="30" spans="2:12" s="1" customFormat="1" ht="12" hidden="1" customHeight="1" x14ac:dyDescent="0.2">
      <c r="B30" s="25"/>
      <c r="D30" s="22" t="s">
        <v>27</v>
      </c>
      <c r="L30" s="25"/>
    </row>
    <row r="31" spans="2:12" s="7" customFormat="1" ht="16.5" hidden="1" customHeight="1" x14ac:dyDescent="0.2">
      <c r="B31" s="90"/>
      <c r="E31" s="202" t="s">
        <v>1</v>
      </c>
      <c r="F31" s="202"/>
      <c r="G31" s="202"/>
      <c r="H31" s="202"/>
      <c r="L31" s="90"/>
    </row>
    <row r="32" spans="2:12" s="1" customFormat="1" ht="6.95" hidden="1" customHeight="1" x14ac:dyDescent="0.2">
      <c r="B32" s="25"/>
      <c r="L32" s="25"/>
    </row>
    <row r="33" spans="2:12" s="1" customFormat="1" ht="6.95" hidden="1" customHeight="1" x14ac:dyDescent="0.2">
      <c r="B33" s="25"/>
      <c r="D33" s="49"/>
      <c r="E33" s="49"/>
      <c r="F33" s="49"/>
      <c r="G33" s="49"/>
      <c r="H33" s="49"/>
      <c r="I33" s="49"/>
      <c r="J33" s="49"/>
      <c r="K33" s="49"/>
      <c r="L33" s="25"/>
    </row>
    <row r="34" spans="2:12" s="1" customFormat="1" ht="25.5" hidden="1" customHeight="1" x14ac:dyDescent="0.2">
      <c r="B34" s="25"/>
      <c r="D34" s="91" t="s">
        <v>28</v>
      </c>
      <c r="J34" s="62">
        <f>ROUND(J194, 2)</f>
        <v>0</v>
      </c>
      <c r="L34" s="25"/>
    </row>
    <row r="35" spans="2:12" s="1" customFormat="1" ht="6.95" hidden="1" customHeight="1" x14ac:dyDescent="0.2">
      <c r="B35" s="25"/>
      <c r="D35" s="49"/>
      <c r="E35" s="49"/>
      <c r="F35" s="49"/>
      <c r="G35" s="49"/>
      <c r="H35" s="49"/>
      <c r="I35" s="49"/>
      <c r="J35" s="49"/>
      <c r="K35" s="49"/>
      <c r="L35" s="25"/>
    </row>
    <row r="36" spans="2:12" s="1" customFormat="1" ht="14.45" hidden="1" customHeight="1" x14ac:dyDescent="0.2">
      <c r="B36" s="25"/>
      <c r="F36" s="28" t="s">
        <v>30</v>
      </c>
      <c r="I36" s="28" t="s">
        <v>29</v>
      </c>
      <c r="J36" s="28" t="s">
        <v>31</v>
      </c>
      <c r="L36" s="25"/>
    </row>
    <row r="37" spans="2:12" s="1" customFormat="1" ht="14.45" hidden="1" customHeight="1" x14ac:dyDescent="0.2">
      <c r="B37" s="25"/>
      <c r="D37" s="51" t="s">
        <v>32</v>
      </c>
      <c r="E37" s="30" t="s">
        <v>33</v>
      </c>
      <c r="F37" s="92">
        <f>ROUND((SUM(BE194:BE622)),  2)</f>
        <v>0</v>
      </c>
      <c r="G37" s="93"/>
      <c r="H37" s="93"/>
      <c r="I37" s="94">
        <v>0.2</v>
      </c>
      <c r="J37" s="92">
        <f>ROUND(((SUM(BE194:BE622))*I37),  2)</f>
        <v>0</v>
      </c>
      <c r="L37" s="25"/>
    </row>
    <row r="38" spans="2:12" s="1" customFormat="1" ht="14.45" hidden="1" customHeight="1" x14ac:dyDescent="0.2">
      <c r="B38" s="25"/>
      <c r="E38" s="30" t="s">
        <v>34</v>
      </c>
      <c r="F38" s="82">
        <f>ROUND((SUM(BF194:BF622)),  2)</f>
        <v>0</v>
      </c>
      <c r="I38" s="95">
        <v>0.2</v>
      </c>
      <c r="J38" s="82">
        <f>ROUND(((SUM(BF194:BF622))*I38),  2)</f>
        <v>0</v>
      </c>
      <c r="L38" s="25"/>
    </row>
    <row r="39" spans="2:12" s="1" customFormat="1" ht="14.45" hidden="1" customHeight="1" x14ac:dyDescent="0.2">
      <c r="B39" s="25"/>
      <c r="E39" s="22" t="s">
        <v>35</v>
      </c>
      <c r="F39" s="82">
        <f>ROUND((SUM(BG194:BG622)),  2)</f>
        <v>0</v>
      </c>
      <c r="I39" s="95">
        <v>0.2</v>
      </c>
      <c r="J39" s="82">
        <f>0</f>
        <v>0</v>
      </c>
      <c r="L39" s="25"/>
    </row>
    <row r="40" spans="2:12" s="1" customFormat="1" ht="14.45" hidden="1" customHeight="1" x14ac:dyDescent="0.2">
      <c r="B40" s="25"/>
      <c r="E40" s="22" t="s">
        <v>36</v>
      </c>
      <c r="F40" s="82">
        <f>ROUND((SUM(BH194:BH622)),  2)</f>
        <v>0</v>
      </c>
      <c r="I40" s="95">
        <v>0.2</v>
      </c>
      <c r="J40" s="82">
        <f>0</f>
        <v>0</v>
      </c>
      <c r="L40" s="25"/>
    </row>
    <row r="41" spans="2:12" s="1" customFormat="1" ht="14.45" hidden="1" customHeight="1" x14ac:dyDescent="0.2">
      <c r="B41" s="25"/>
      <c r="E41" s="30" t="s">
        <v>37</v>
      </c>
      <c r="F41" s="92">
        <f>ROUND((SUM(BI194:BI622)),  2)</f>
        <v>0</v>
      </c>
      <c r="G41" s="93"/>
      <c r="H41" s="93"/>
      <c r="I41" s="94">
        <v>0</v>
      </c>
      <c r="J41" s="92">
        <f>0</f>
        <v>0</v>
      </c>
      <c r="L41" s="25"/>
    </row>
    <row r="42" spans="2:12" s="1" customFormat="1" ht="6.95" hidden="1" customHeight="1" x14ac:dyDescent="0.2">
      <c r="B42" s="25"/>
      <c r="L42" s="25"/>
    </row>
    <row r="43" spans="2:12" s="1" customFormat="1" ht="25.5" hidden="1" customHeight="1" x14ac:dyDescent="0.2">
      <c r="B43" s="25"/>
      <c r="C43" s="96"/>
      <c r="D43" s="97" t="s">
        <v>38</v>
      </c>
      <c r="E43" s="53"/>
      <c r="F43" s="53"/>
      <c r="G43" s="98" t="s">
        <v>39</v>
      </c>
      <c r="H43" s="99" t="s">
        <v>40</v>
      </c>
      <c r="I43" s="53"/>
      <c r="J43" s="100">
        <f>SUM(J34:J41)</f>
        <v>0</v>
      </c>
      <c r="K43" s="101"/>
      <c r="L43" s="25"/>
    </row>
    <row r="44" spans="2:12" s="1" customFormat="1" ht="14.45" hidden="1" customHeight="1" x14ac:dyDescent="0.2">
      <c r="B44" s="25"/>
      <c r="L44" s="25"/>
    </row>
    <row r="45" spans="2:12" ht="14.45" hidden="1" customHeight="1" x14ac:dyDescent="0.2">
      <c r="B45" s="16"/>
      <c r="L45" s="16"/>
    </row>
    <row r="46" spans="2:12" ht="14.45" hidden="1" customHeight="1" x14ac:dyDescent="0.2">
      <c r="B46" s="16"/>
      <c r="L46" s="16"/>
    </row>
    <row r="47" spans="2:12" ht="14.45" hidden="1" customHeight="1" x14ac:dyDescent="0.2">
      <c r="B47" s="16"/>
      <c r="L47" s="16"/>
    </row>
    <row r="48" spans="2:12" ht="14.45" hidden="1" customHeight="1" x14ac:dyDescent="0.2">
      <c r="B48" s="16"/>
      <c r="L48" s="16"/>
    </row>
    <row r="49" spans="2:12" ht="14.45" hidden="1" customHeight="1" x14ac:dyDescent="0.2">
      <c r="B49" s="16"/>
      <c r="L49" s="16"/>
    </row>
    <row r="50" spans="2:12" s="1" customFormat="1" ht="14.45" hidden="1" customHeight="1" x14ac:dyDescent="0.2">
      <c r="B50" s="25"/>
      <c r="D50" s="37" t="s">
        <v>41</v>
      </c>
      <c r="E50" s="38"/>
      <c r="F50" s="38"/>
      <c r="G50" s="37" t="s">
        <v>42</v>
      </c>
      <c r="H50" s="38"/>
      <c r="I50" s="38"/>
      <c r="J50" s="38"/>
      <c r="K50" s="38"/>
      <c r="L50" s="25"/>
    </row>
    <row r="51" spans="2:12" hidden="1" x14ac:dyDescent="0.2">
      <c r="B51" s="16"/>
      <c r="L51" s="16"/>
    </row>
    <row r="52" spans="2:12" hidden="1" x14ac:dyDescent="0.2">
      <c r="B52" s="16"/>
      <c r="L52" s="16"/>
    </row>
    <row r="53" spans="2:12" hidden="1" x14ac:dyDescent="0.2">
      <c r="B53" s="16"/>
      <c r="L53" s="16"/>
    </row>
    <row r="54" spans="2:12" hidden="1" x14ac:dyDescent="0.2">
      <c r="B54" s="16"/>
      <c r="L54" s="16"/>
    </row>
    <row r="55" spans="2:12" hidden="1" x14ac:dyDescent="0.2">
      <c r="B55" s="16"/>
      <c r="L55" s="16"/>
    </row>
    <row r="56" spans="2:12" hidden="1" x14ac:dyDescent="0.2">
      <c r="B56" s="16"/>
      <c r="L56" s="16"/>
    </row>
    <row r="57" spans="2:12" hidden="1" x14ac:dyDescent="0.2">
      <c r="B57" s="16"/>
      <c r="L57" s="16"/>
    </row>
    <row r="58" spans="2:12" hidden="1" x14ac:dyDescent="0.2">
      <c r="B58" s="16"/>
      <c r="L58" s="16"/>
    </row>
    <row r="59" spans="2:12" hidden="1" x14ac:dyDescent="0.2">
      <c r="B59" s="16"/>
      <c r="L59" s="16"/>
    </row>
    <row r="60" spans="2:12" hidden="1" x14ac:dyDescent="0.2">
      <c r="B60" s="16"/>
      <c r="L60" s="16"/>
    </row>
    <row r="61" spans="2:12" s="1" customFormat="1" ht="12.75" hidden="1" x14ac:dyDescent="0.2">
      <c r="B61" s="25"/>
      <c r="D61" s="39" t="s">
        <v>43</v>
      </c>
      <c r="E61" s="27"/>
      <c r="F61" s="102" t="s">
        <v>44</v>
      </c>
      <c r="G61" s="39" t="s">
        <v>43</v>
      </c>
      <c r="H61" s="27"/>
      <c r="I61" s="27"/>
      <c r="J61" s="103" t="s">
        <v>44</v>
      </c>
      <c r="K61" s="27"/>
      <c r="L61" s="25"/>
    </row>
    <row r="62" spans="2:12" hidden="1" x14ac:dyDescent="0.2">
      <c r="B62" s="16"/>
      <c r="L62" s="16"/>
    </row>
    <row r="63" spans="2:12" hidden="1" x14ac:dyDescent="0.2">
      <c r="B63" s="16"/>
      <c r="L63" s="16"/>
    </row>
    <row r="64" spans="2:12" hidden="1" x14ac:dyDescent="0.2">
      <c r="B64" s="16"/>
      <c r="L64" s="16"/>
    </row>
    <row r="65" spans="2:12" s="1" customFormat="1" ht="12.75" hidden="1" x14ac:dyDescent="0.2">
      <c r="B65" s="25"/>
      <c r="D65" s="37" t="s">
        <v>45</v>
      </c>
      <c r="E65" s="38"/>
      <c r="F65" s="38"/>
      <c r="G65" s="37" t="s">
        <v>46</v>
      </c>
      <c r="H65" s="38"/>
      <c r="I65" s="38"/>
      <c r="J65" s="38"/>
      <c r="K65" s="38"/>
      <c r="L65" s="25"/>
    </row>
    <row r="66" spans="2:12" hidden="1" x14ac:dyDescent="0.2">
      <c r="B66" s="16"/>
      <c r="L66" s="16"/>
    </row>
    <row r="67" spans="2:12" hidden="1" x14ac:dyDescent="0.2">
      <c r="B67" s="16"/>
      <c r="L67" s="16"/>
    </row>
    <row r="68" spans="2:12" hidden="1" x14ac:dyDescent="0.2">
      <c r="B68" s="16"/>
      <c r="L68" s="16"/>
    </row>
    <row r="69" spans="2:12" hidden="1" x14ac:dyDescent="0.2">
      <c r="B69" s="16"/>
      <c r="L69" s="16"/>
    </row>
    <row r="70" spans="2:12" hidden="1" x14ac:dyDescent="0.2">
      <c r="B70" s="16"/>
      <c r="L70" s="16"/>
    </row>
    <row r="71" spans="2:12" hidden="1" x14ac:dyDescent="0.2">
      <c r="B71" s="16"/>
      <c r="L71" s="16"/>
    </row>
    <row r="72" spans="2:12" hidden="1" x14ac:dyDescent="0.2">
      <c r="B72" s="16"/>
      <c r="L72" s="16"/>
    </row>
    <row r="73" spans="2:12" hidden="1" x14ac:dyDescent="0.2">
      <c r="B73" s="16"/>
      <c r="L73" s="16"/>
    </row>
    <row r="74" spans="2:12" hidden="1" x14ac:dyDescent="0.2">
      <c r="B74" s="16"/>
      <c r="L74" s="16"/>
    </row>
    <row r="75" spans="2:12" hidden="1" x14ac:dyDescent="0.2">
      <c r="B75" s="16"/>
      <c r="L75" s="16"/>
    </row>
    <row r="76" spans="2:12" s="1" customFormat="1" ht="12.75" hidden="1" x14ac:dyDescent="0.2">
      <c r="B76" s="25"/>
      <c r="D76" s="39" t="s">
        <v>43</v>
      </c>
      <c r="E76" s="27"/>
      <c r="F76" s="102" t="s">
        <v>44</v>
      </c>
      <c r="G76" s="39" t="s">
        <v>43</v>
      </c>
      <c r="H76" s="27"/>
      <c r="I76" s="27"/>
      <c r="J76" s="103" t="s">
        <v>44</v>
      </c>
      <c r="K76" s="27"/>
      <c r="L76" s="25"/>
    </row>
    <row r="77" spans="2:12" s="1" customFormat="1" ht="14.45" hidden="1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78" spans="2:12" hidden="1" x14ac:dyDescent="0.2"/>
    <row r="79" spans="2:12" hidden="1" x14ac:dyDescent="0.2"/>
    <row r="80" spans="2:12" hidden="1" x14ac:dyDescent="0.2"/>
    <row r="81" spans="2:12" s="1" customFormat="1" ht="6.95" hidden="1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12" s="1" customFormat="1" ht="24.95" hidden="1" customHeight="1" x14ac:dyDescent="0.2">
      <c r="B82" s="25"/>
      <c r="C82" s="17" t="s">
        <v>134</v>
      </c>
      <c r="L82" s="25"/>
    </row>
    <row r="83" spans="2:12" s="1" customFormat="1" ht="6.95" hidden="1" customHeight="1" x14ac:dyDescent="0.2">
      <c r="B83" s="25"/>
      <c r="L83" s="25"/>
    </row>
    <row r="84" spans="2:12" s="1" customFormat="1" ht="12" hidden="1" customHeight="1" x14ac:dyDescent="0.2">
      <c r="B84" s="25"/>
      <c r="C84" s="22" t="s">
        <v>13</v>
      </c>
      <c r="L84" s="25"/>
    </row>
    <row r="85" spans="2:12" s="1" customFormat="1" ht="16.5" hidden="1" customHeight="1" x14ac:dyDescent="0.2">
      <c r="B85" s="25"/>
      <c r="E85" s="210" t="str">
        <f>E7</f>
        <v>Bratislava III. OR PZ rekonštrukcia objektu_AKTUALNY</v>
      </c>
      <c r="F85" s="211"/>
      <c r="G85" s="211"/>
      <c r="H85" s="211"/>
      <c r="L85" s="25"/>
    </row>
    <row r="86" spans="2:12" ht="12" hidden="1" customHeight="1" x14ac:dyDescent="0.2">
      <c r="B86" s="16"/>
      <c r="C86" s="22" t="s">
        <v>130</v>
      </c>
      <c r="L86" s="16"/>
    </row>
    <row r="87" spans="2:12" ht="23.25" hidden="1" customHeight="1" x14ac:dyDescent="0.2">
      <c r="B87" s="16"/>
      <c r="E87" s="210" t="s">
        <v>131</v>
      </c>
      <c r="F87" s="184"/>
      <c r="G87" s="184"/>
      <c r="H87" s="184"/>
      <c r="L87" s="16"/>
    </row>
    <row r="88" spans="2:12" ht="12" hidden="1" customHeight="1" x14ac:dyDescent="0.2">
      <c r="B88" s="16"/>
      <c r="C88" s="22" t="s">
        <v>132</v>
      </c>
      <c r="L88" s="16"/>
    </row>
    <row r="89" spans="2:12" s="1" customFormat="1" ht="16.5" hidden="1" customHeight="1" x14ac:dyDescent="0.2">
      <c r="B89" s="25"/>
      <c r="E89" s="195" t="s">
        <v>726</v>
      </c>
      <c r="F89" s="209"/>
      <c r="G89" s="209"/>
      <c r="H89" s="209"/>
      <c r="L89" s="25"/>
    </row>
    <row r="90" spans="2:12" s="1" customFormat="1" ht="12" hidden="1" customHeight="1" x14ac:dyDescent="0.2">
      <c r="B90" s="25"/>
      <c r="C90" s="22" t="s">
        <v>727</v>
      </c>
      <c r="L90" s="25"/>
    </row>
    <row r="91" spans="2:12" s="1" customFormat="1" ht="16.5" hidden="1" customHeight="1" x14ac:dyDescent="0.2">
      <c r="B91" s="25"/>
      <c r="E91" s="196" t="str">
        <f>E13</f>
        <v>SO 01.1 d-VZT - SO 01.1 d) -VZDUCHOTECHNIKA</v>
      </c>
      <c r="F91" s="209"/>
      <c r="G91" s="209"/>
      <c r="H91" s="209"/>
      <c r="L91" s="25"/>
    </row>
    <row r="92" spans="2:12" s="1" customFormat="1" ht="6.95" hidden="1" customHeight="1" x14ac:dyDescent="0.2">
      <c r="B92" s="25"/>
      <c r="L92" s="25"/>
    </row>
    <row r="93" spans="2:12" s="1" customFormat="1" ht="12" hidden="1" customHeight="1" x14ac:dyDescent="0.2">
      <c r="B93" s="25"/>
      <c r="C93" s="22" t="s">
        <v>17</v>
      </c>
      <c r="F93" s="20" t="str">
        <f>F16</f>
        <v xml:space="preserve"> </v>
      </c>
      <c r="I93" s="22" t="s">
        <v>19</v>
      </c>
      <c r="J93" s="48">
        <f>IF(J16="","",J16)</f>
        <v>45267</v>
      </c>
      <c r="L93" s="25"/>
    </row>
    <row r="94" spans="2:12" s="1" customFormat="1" ht="6.95" hidden="1" customHeight="1" x14ac:dyDescent="0.2">
      <c r="B94" s="25"/>
      <c r="L94" s="25"/>
    </row>
    <row r="95" spans="2:12" s="1" customFormat="1" ht="15.2" hidden="1" customHeight="1" x14ac:dyDescent="0.2">
      <c r="B95" s="25"/>
      <c r="C95" s="22" t="s">
        <v>20</v>
      </c>
      <c r="F95" s="20" t="str">
        <f>E19</f>
        <v xml:space="preserve"> </v>
      </c>
      <c r="I95" s="22" t="s">
        <v>24</v>
      </c>
      <c r="J95" s="23" t="str">
        <f>E25</f>
        <v xml:space="preserve"> </v>
      </c>
      <c r="L95" s="25"/>
    </row>
    <row r="96" spans="2:12" s="1" customFormat="1" ht="15.2" hidden="1" customHeight="1" x14ac:dyDescent="0.2">
      <c r="B96" s="25"/>
      <c r="C96" s="22" t="s">
        <v>23</v>
      </c>
      <c r="F96" s="20" t="str">
        <f>IF(E22="","",E22)</f>
        <v xml:space="preserve"> </v>
      </c>
      <c r="I96" s="22" t="s">
        <v>26</v>
      </c>
      <c r="J96" s="23" t="str">
        <f>E28</f>
        <v xml:space="preserve"> </v>
      </c>
      <c r="L96" s="25"/>
    </row>
    <row r="97" spans="2:47" s="1" customFormat="1" ht="10.35" hidden="1" customHeight="1" x14ac:dyDescent="0.2">
      <c r="B97" s="25"/>
      <c r="L97" s="25"/>
    </row>
    <row r="98" spans="2:47" s="1" customFormat="1" ht="29.25" hidden="1" customHeight="1" x14ac:dyDescent="0.2">
      <c r="B98" s="25"/>
      <c r="C98" s="104" t="s">
        <v>135</v>
      </c>
      <c r="D98" s="96"/>
      <c r="E98" s="96"/>
      <c r="F98" s="96"/>
      <c r="G98" s="96"/>
      <c r="H98" s="96"/>
      <c r="I98" s="96"/>
      <c r="J98" s="105" t="s">
        <v>136</v>
      </c>
      <c r="K98" s="96"/>
      <c r="L98" s="25"/>
    </row>
    <row r="99" spans="2:47" s="1" customFormat="1" ht="10.35" hidden="1" customHeight="1" x14ac:dyDescent="0.2">
      <c r="B99" s="25"/>
      <c r="L99" s="25"/>
    </row>
    <row r="100" spans="2:47" s="1" customFormat="1" ht="22.7" hidden="1" customHeight="1" x14ac:dyDescent="0.2">
      <c r="B100" s="25"/>
      <c r="C100" s="106" t="s">
        <v>137</v>
      </c>
      <c r="J100" s="62">
        <f>J194</f>
        <v>0</v>
      </c>
      <c r="L100" s="25"/>
      <c r="AU100" s="13" t="s">
        <v>138</v>
      </c>
    </row>
    <row r="101" spans="2:47" s="8" customFormat="1" ht="24.95" hidden="1" customHeight="1" x14ac:dyDescent="0.2">
      <c r="B101" s="107"/>
      <c r="D101" s="108" t="s">
        <v>1598</v>
      </c>
      <c r="E101" s="109"/>
      <c r="F101" s="109"/>
      <c r="G101" s="109"/>
      <c r="H101" s="109"/>
      <c r="I101" s="109"/>
      <c r="J101" s="110">
        <f>J196</f>
        <v>0</v>
      </c>
      <c r="L101" s="107"/>
    </row>
    <row r="102" spans="2:47" s="9" customFormat="1" ht="20.100000000000001" hidden="1" customHeight="1" x14ac:dyDescent="0.2">
      <c r="B102" s="111"/>
      <c r="D102" s="112" t="s">
        <v>1599</v>
      </c>
      <c r="E102" s="113"/>
      <c r="F102" s="113"/>
      <c r="G102" s="113"/>
      <c r="H102" s="113"/>
      <c r="I102" s="113"/>
      <c r="J102" s="114">
        <f>J223</f>
        <v>0</v>
      </c>
      <c r="L102" s="111"/>
    </row>
    <row r="103" spans="2:47" s="8" customFormat="1" ht="24.95" hidden="1" customHeight="1" x14ac:dyDescent="0.2">
      <c r="B103" s="107"/>
      <c r="D103" s="108" t="s">
        <v>1600</v>
      </c>
      <c r="E103" s="109"/>
      <c r="F103" s="109"/>
      <c r="G103" s="109"/>
      <c r="H103" s="109"/>
      <c r="I103" s="109"/>
      <c r="J103" s="110">
        <f>J225</f>
        <v>0</v>
      </c>
      <c r="L103" s="107"/>
    </row>
    <row r="104" spans="2:47" s="9" customFormat="1" ht="20.100000000000001" hidden="1" customHeight="1" x14ac:dyDescent="0.2">
      <c r="B104" s="111"/>
      <c r="D104" s="112" t="s">
        <v>1599</v>
      </c>
      <c r="E104" s="113"/>
      <c r="F104" s="113"/>
      <c r="G104" s="113"/>
      <c r="H104" s="113"/>
      <c r="I104" s="113"/>
      <c r="J104" s="114">
        <f>J240</f>
        <v>0</v>
      </c>
      <c r="L104" s="111"/>
    </row>
    <row r="105" spans="2:47" s="8" customFormat="1" ht="24.95" hidden="1" customHeight="1" x14ac:dyDescent="0.2">
      <c r="B105" s="107"/>
      <c r="D105" s="108" t="s">
        <v>1601</v>
      </c>
      <c r="E105" s="109"/>
      <c r="F105" s="109"/>
      <c r="G105" s="109"/>
      <c r="H105" s="109"/>
      <c r="I105" s="109"/>
      <c r="J105" s="110">
        <f>J242</f>
        <v>0</v>
      </c>
      <c r="L105" s="107"/>
    </row>
    <row r="106" spans="2:47" s="9" customFormat="1" ht="20.100000000000001" hidden="1" customHeight="1" x14ac:dyDescent="0.2">
      <c r="B106" s="111"/>
      <c r="D106" s="112" t="s">
        <v>1599</v>
      </c>
      <c r="E106" s="113"/>
      <c r="F106" s="113"/>
      <c r="G106" s="113"/>
      <c r="H106" s="113"/>
      <c r="I106" s="113"/>
      <c r="J106" s="114">
        <f>J251</f>
        <v>0</v>
      </c>
      <c r="L106" s="111"/>
    </row>
    <row r="107" spans="2:47" s="8" customFormat="1" ht="24.95" hidden="1" customHeight="1" x14ac:dyDescent="0.2">
      <c r="B107" s="107"/>
      <c r="D107" s="108" t="s">
        <v>1602</v>
      </c>
      <c r="E107" s="109"/>
      <c r="F107" s="109"/>
      <c r="G107" s="109"/>
      <c r="H107" s="109"/>
      <c r="I107" s="109"/>
      <c r="J107" s="110">
        <f>J253</f>
        <v>0</v>
      </c>
      <c r="L107" s="107"/>
    </row>
    <row r="108" spans="2:47" s="9" customFormat="1" ht="20.100000000000001" hidden="1" customHeight="1" x14ac:dyDescent="0.2">
      <c r="B108" s="111"/>
      <c r="D108" s="112" t="s">
        <v>1599</v>
      </c>
      <c r="E108" s="113"/>
      <c r="F108" s="113"/>
      <c r="G108" s="113"/>
      <c r="H108" s="113"/>
      <c r="I108" s="113"/>
      <c r="J108" s="114">
        <f>J276</f>
        <v>0</v>
      </c>
      <c r="L108" s="111"/>
    </row>
    <row r="109" spans="2:47" s="8" customFormat="1" ht="24.95" hidden="1" customHeight="1" x14ac:dyDescent="0.2">
      <c r="B109" s="107"/>
      <c r="D109" s="108" t="s">
        <v>1603</v>
      </c>
      <c r="E109" s="109"/>
      <c r="F109" s="109"/>
      <c r="G109" s="109"/>
      <c r="H109" s="109"/>
      <c r="I109" s="109"/>
      <c r="J109" s="110">
        <f>J278</f>
        <v>0</v>
      </c>
      <c r="L109" s="107"/>
    </row>
    <row r="110" spans="2:47" s="9" customFormat="1" ht="20.100000000000001" hidden="1" customHeight="1" x14ac:dyDescent="0.2">
      <c r="B110" s="111"/>
      <c r="D110" s="112" t="s">
        <v>1599</v>
      </c>
      <c r="E110" s="113"/>
      <c r="F110" s="113"/>
      <c r="G110" s="113"/>
      <c r="H110" s="113"/>
      <c r="I110" s="113"/>
      <c r="J110" s="114">
        <f>J293</f>
        <v>0</v>
      </c>
      <c r="L110" s="111"/>
    </row>
    <row r="111" spans="2:47" s="8" customFormat="1" ht="24.95" hidden="1" customHeight="1" x14ac:dyDescent="0.2">
      <c r="B111" s="107"/>
      <c r="D111" s="108" t="s">
        <v>1604</v>
      </c>
      <c r="E111" s="109"/>
      <c r="F111" s="109"/>
      <c r="G111" s="109"/>
      <c r="H111" s="109"/>
      <c r="I111" s="109"/>
      <c r="J111" s="110">
        <f>J295</f>
        <v>0</v>
      </c>
      <c r="L111" s="107"/>
    </row>
    <row r="112" spans="2:47" s="9" customFormat="1" ht="20.100000000000001" hidden="1" customHeight="1" x14ac:dyDescent="0.2">
      <c r="B112" s="111"/>
      <c r="D112" s="112" t="s">
        <v>1599</v>
      </c>
      <c r="E112" s="113"/>
      <c r="F112" s="113"/>
      <c r="G112" s="113"/>
      <c r="H112" s="113"/>
      <c r="I112" s="113"/>
      <c r="J112" s="114">
        <f>J315</f>
        <v>0</v>
      </c>
      <c r="L112" s="111"/>
    </row>
    <row r="113" spans="2:12" s="8" customFormat="1" ht="24.95" hidden="1" customHeight="1" x14ac:dyDescent="0.2">
      <c r="B113" s="107"/>
      <c r="D113" s="108" t="s">
        <v>1605</v>
      </c>
      <c r="E113" s="109"/>
      <c r="F113" s="109"/>
      <c r="G113" s="109"/>
      <c r="H113" s="109"/>
      <c r="I113" s="109"/>
      <c r="J113" s="110">
        <f>J317</f>
        <v>0</v>
      </c>
      <c r="L113" s="107"/>
    </row>
    <row r="114" spans="2:12" s="9" customFormat="1" ht="20.100000000000001" hidden="1" customHeight="1" x14ac:dyDescent="0.2">
      <c r="B114" s="111"/>
      <c r="D114" s="112" t="s">
        <v>1599</v>
      </c>
      <c r="E114" s="113"/>
      <c r="F114" s="113"/>
      <c r="G114" s="113"/>
      <c r="H114" s="113"/>
      <c r="I114" s="113"/>
      <c r="J114" s="114">
        <f>J335</f>
        <v>0</v>
      </c>
      <c r="L114" s="111"/>
    </row>
    <row r="115" spans="2:12" s="8" customFormat="1" ht="24.95" hidden="1" customHeight="1" x14ac:dyDescent="0.2">
      <c r="B115" s="107"/>
      <c r="D115" s="108" t="s">
        <v>1606</v>
      </c>
      <c r="E115" s="109"/>
      <c r="F115" s="109"/>
      <c r="G115" s="109"/>
      <c r="H115" s="109"/>
      <c r="I115" s="109"/>
      <c r="J115" s="110">
        <f>J337</f>
        <v>0</v>
      </c>
      <c r="L115" s="107"/>
    </row>
    <row r="116" spans="2:12" s="9" customFormat="1" ht="20.100000000000001" hidden="1" customHeight="1" x14ac:dyDescent="0.2">
      <c r="B116" s="111"/>
      <c r="D116" s="112" t="s">
        <v>1599</v>
      </c>
      <c r="E116" s="113"/>
      <c r="F116" s="113"/>
      <c r="G116" s="113"/>
      <c r="H116" s="113"/>
      <c r="I116" s="113"/>
      <c r="J116" s="114">
        <f>J357</f>
        <v>0</v>
      </c>
      <c r="L116" s="111"/>
    </row>
    <row r="117" spans="2:12" s="8" customFormat="1" ht="24.95" hidden="1" customHeight="1" x14ac:dyDescent="0.2">
      <c r="B117" s="107"/>
      <c r="D117" s="108" t="s">
        <v>1607</v>
      </c>
      <c r="E117" s="109"/>
      <c r="F117" s="109"/>
      <c r="G117" s="109"/>
      <c r="H117" s="109"/>
      <c r="I117" s="109"/>
      <c r="J117" s="110">
        <f>J359</f>
        <v>0</v>
      </c>
      <c r="L117" s="107"/>
    </row>
    <row r="118" spans="2:12" s="9" customFormat="1" ht="20.100000000000001" hidden="1" customHeight="1" x14ac:dyDescent="0.2">
      <c r="B118" s="111"/>
      <c r="D118" s="112" t="s">
        <v>1599</v>
      </c>
      <c r="E118" s="113"/>
      <c r="F118" s="113"/>
      <c r="G118" s="113"/>
      <c r="H118" s="113"/>
      <c r="I118" s="113"/>
      <c r="J118" s="114">
        <f>J379</f>
        <v>0</v>
      </c>
      <c r="L118" s="111"/>
    </row>
    <row r="119" spans="2:12" s="8" customFormat="1" ht="24.95" hidden="1" customHeight="1" x14ac:dyDescent="0.2">
      <c r="B119" s="107"/>
      <c r="D119" s="108" t="s">
        <v>1608</v>
      </c>
      <c r="E119" s="109"/>
      <c r="F119" s="109"/>
      <c r="G119" s="109"/>
      <c r="H119" s="109"/>
      <c r="I119" s="109"/>
      <c r="J119" s="110">
        <f>J381</f>
        <v>0</v>
      </c>
      <c r="L119" s="107"/>
    </row>
    <row r="120" spans="2:12" s="9" customFormat="1" ht="20.100000000000001" hidden="1" customHeight="1" x14ac:dyDescent="0.2">
      <c r="B120" s="111"/>
      <c r="D120" s="112" t="s">
        <v>1599</v>
      </c>
      <c r="E120" s="113"/>
      <c r="F120" s="113"/>
      <c r="G120" s="113"/>
      <c r="H120" s="113"/>
      <c r="I120" s="113"/>
      <c r="J120" s="114">
        <f>J387</f>
        <v>0</v>
      </c>
      <c r="L120" s="111"/>
    </row>
    <row r="121" spans="2:12" s="8" customFormat="1" ht="24.95" hidden="1" customHeight="1" x14ac:dyDescent="0.2">
      <c r="B121" s="107"/>
      <c r="D121" s="108" t="s">
        <v>1609</v>
      </c>
      <c r="E121" s="109"/>
      <c r="F121" s="109"/>
      <c r="G121" s="109"/>
      <c r="H121" s="109"/>
      <c r="I121" s="109"/>
      <c r="J121" s="110">
        <f>J389</f>
        <v>0</v>
      </c>
      <c r="L121" s="107"/>
    </row>
    <row r="122" spans="2:12" s="9" customFormat="1" ht="20.100000000000001" hidden="1" customHeight="1" x14ac:dyDescent="0.2">
      <c r="B122" s="111"/>
      <c r="D122" s="112" t="s">
        <v>1599</v>
      </c>
      <c r="E122" s="113"/>
      <c r="F122" s="113"/>
      <c r="G122" s="113"/>
      <c r="H122" s="113"/>
      <c r="I122" s="113"/>
      <c r="J122" s="114">
        <f>J392</f>
        <v>0</v>
      </c>
      <c r="L122" s="111"/>
    </row>
    <row r="123" spans="2:12" s="8" customFormat="1" ht="24.95" hidden="1" customHeight="1" x14ac:dyDescent="0.2">
      <c r="B123" s="107"/>
      <c r="D123" s="108" t="s">
        <v>1610</v>
      </c>
      <c r="E123" s="109"/>
      <c r="F123" s="109"/>
      <c r="G123" s="109"/>
      <c r="H123" s="109"/>
      <c r="I123" s="109"/>
      <c r="J123" s="110">
        <f>J394</f>
        <v>0</v>
      </c>
      <c r="L123" s="107"/>
    </row>
    <row r="124" spans="2:12" s="9" customFormat="1" ht="20.100000000000001" hidden="1" customHeight="1" x14ac:dyDescent="0.2">
      <c r="B124" s="111"/>
      <c r="D124" s="112" t="s">
        <v>1599</v>
      </c>
      <c r="E124" s="113"/>
      <c r="F124" s="113"/>
      <c r="G124" s="113"/>
      <c r="H124" s="113"/>
      <c r="I124" s="113"/>
      <c r="J124" s="114">
        <f>J401</f>
        <v>0</v>
      </c>
      <c r="L124" s="111"/>
    </row>
    <row r="125" spans="2:12" s="8" customFormat="1" ht="24.95" hidden="1" customHeight="1" x14ac:dyDescent="0.2">
      <c r="B125" s="107"/>
      <c r="D125" s="108" t="s">
        <v>1611</v>
      </c>
      <c r="E125" s="109"/>
      <c r="F125" s="109"/>
      <c r="G125" s="109"/>
      <c r="H125" s="109"/>
      <c r="I125" s="109"/>
      <c r="J125" s="110">
        <f>J403</f>
        <v>0</v>
      </c>
      <c r="L125" s="107"/>
    </row>
    <row r="126" spans="2:12" s="9" customFormat="1" ht="20.100000000000001" hidden="1" customHeight="1" x14ac:dyDescent="0.2">
      <c r="B126" s="111"/>
      <c r="D126" s="112" t="s">
        <v>1599</v>
      </c>
      <c r="E126" s="113"/>
      <c r="F126" s="113"/>
      <c r="G126" s="113"/>
      <c r="H126" s="113"/>
      <c r="I126" s="113"/>
      <c r="J126" s="114">
        <f>J409</f>
        <v>0</v>
      </c>
      <c r="L126" s="111"/>
    </row>
    <row r="127" spans="2:12" s="8" customFormat="1" ht="24.95" hidden="1" customHeight="1" x14ac:dyDescent="0.2">
      <c r="B127" s="107"/>
      <c r="D127" s="108" t="s">
        <v>1612</v>
      </c>
      <c r="E127" s="109"/>
      <c r="F127" s="109"/>
      <c r="G127" s="109"/>
      <c r="H127" s="109"/>
      <c r="I127" s="109"/>
      <c r="J127" s="110">
        <f>J411</f>
        <v>0</v>
      </c>
      <c r="L127" s="107"/>
    </row>
    <row r="128" spans="2:12" s="9" customFormat="1" ht="20.100000000000001" hidden="1" customHeight="1" x14ac:dyDescent="0.2">
      <c r="B128" s="111"/>
      <c r="D128" s="112" t="s">
        <v>1599</v>
      </c>
      <c r="E128" s="113"/>
      <c r="F128" s="113"/>
      <c r="G128" s="113"/>
      <c r="H128" s="113"/>
      <c r="I128" s="113"/>
      <c r="J128" s="114">
        <f>J428</f>
        <v>0</v>
      </c>
      <c r="L128" s="111"/>
    </row>
    <row r="129" spans="2:12" s="8" customFormat="1" ht="24.95" hidden="1" customHeight="1" x14ac:dyDescent="0.2">
      <c r="B129" s="107"/>
      <c r="D129" s="108" t="s">
        <v>1613</v>
      </c>
      <c r="E129" s="109"/>
      <c r="F129" s="109"/>
      <c r="G129" s="109"/>
      <c r="H129" s="109"/>
      <c r="I129" s="109"/>
      <c r="J129" s="110">
        <f>J430</f>
        <v>0</v>
      </c>
      <c r="L129" s="107"/>
    </row>
    <row r="130" spans="2:12" s="9" customFormat="1" ht="20.100000000000001" hidden="1" customHeight="1" x14ac:dyDescent="0.2">
      <c r="B130" s="111"/>
      <c r="D130" s="112" t="s">
        <v>1599</v>
      </c>
      <c r="E130" s="113"/>
      <c r="F130" s="113"/>
      <c r="G130" s="113"/>
      <c r="H130" s="113"/>
      <c r="I130" s="113"/>
      <c r="J130" s="114">
        <f>J437</f>
        <v>0</v>
      </c>
      <c r="L130" s="111"/>
    </row>
    <row r="131" spans="2:12" s="8" customFormat="1" ht="24.95" hidden="1" customHeight="1" x14ac:dyDescent="0.2">
      <c r="B131" s="107"/>
      <c r="D131" s="108" t="s">
        <v>1614</v>
      </c>
      <c r="E131" s="109"/>
      <c r="F131" s="109"/>
      <c r="G131" s="109"/>
      <c r="H131" s="109"/>
      <c r="I131" s="109"/>
      <c r="J131" s="110">
        <f>J440</f>
        <v>0</v>
      </c>
      <c r="L131" s="107"/>
    </row>
    <row r="132" spans="2:12" s="9" customFormat="1" ht="20.100000000000001" hidden="1" customHeight="1" x14ac:dyDescent="0.2">
      <c r="B132" s="111"/>
      <c r="D132" s="112" t="s">
        <v>1599</v>
      </c>
      <c r="E132" s="113"/>
      <c r="F132" s="113"/>
      <c r="G132" s="113"/>
      <c r="H132" s="113"/>
      <c r="I132" s="113"/>
      <c r="J132" s="114">
        <f>J446</f>
        <v>0</v>
      </c>
      <c r="L132" s="111"/>
    </row>
    <row r="133" spans="2:12" s="8" customFormat="1" ht="24.95" hidden="1" customHeight="1" x14ac:dyDescent="0.2">
      <c r="B133" s="107"/>
      <c r="D133" s="108" t="s">
        <v>1615</v>
      </c>
      <c r="E133" s="109"/>
      <c r="F133" s="109"/>
      <c r="G133" s="109"/>
      <c r="H133" s="109"/>
      <c r="I133" s="109"/>
      <c r="J133" s="110">
        <f>J449</f>
        <v>0</v>
      </c>
      <c r="L133" s="107"/>
    </row>
    <row r="134" spans="2:12" s="9" customFormat="1" ht="20.100000000000001" hidden="1" customHeight="1" x14ac:dyDescent="0.2">
      <c r="B134" s="111"/>
      <c r="D134" s="112" t="s">
        <v>1599</v>
      </c>
      <c r="E134" s="113"/>
      <c r="F134" s="113"/>
      <c r="G134" s="113"/>
      <c r="H134" s="113"/>
      <c r="I134" s="113"/>
      <c r="J134" s="114">
        <f>J457</f>
        <v>0</v>
      </c>
      <c r="L134" s="111"/>
    </row>
    <row r="135" spans="2:12" s="8" customFormat="1" ht="24.95" hidden="1" customHeight="1" x14ac:dyDescent="0.2">
      <c r="B135" s="107"/>
      <c r="D135" s="108" t="s">
        <v>1616</v>
      </c>
      <c r="E135" s="109"/>
      <c r="F135" s="109"/>
      <c r="G135" s="109"/>
      <c r="H135" s="109"/>
      <c r="I135" s="109"/>
      <c r="J135" s="110">
        <f>J460</f>
        <v>0</v>
      </c>
      <c r="L135" s="107"/>
    </row>
    <row r="136" spans="2:12" s="9" customFormat="1" ht="20.100000000000001" hidden="1" customHeight="1" x14ac:dyDescent="0.2">
      <c r="B136" s="111"/>
      <c r="D136" s="112" t="s">
        <v>1599</v>
      </c>
      <c r="E136" s="113"/>
      <c r="F136" s="113"/>
      <c r="G136" s="113"/>
      <c r="H136" s="113"/>
      <c r="I136" s="113"/>
      <c r="J136" s="114">
        <f>J467</f>
        <v>0</v>
      </c>
      <c r="L136" s="111"/>
    </row>
    <row r="137" spans="2:12" s="8" customFormat="1" ht="24.95" hidden="1" customHeight="1" x14ac:dyDescent="0.2">
      <c r="B137" s="107"/>
      <c r="D137" s="108" t="s">
        <v>1617</v>
      </c>
      <c r="E137" s="109"/>
      <c r="F137" s="109"/>
      <c r="G137" s="109"/>
      <c r="H137" s="109"/>
      <c r="I137" s="109"/>
      <c r="J137" s="110">
        <f>J470</f>
        <v>0</v>
      </c>
      <c r="L137" s="107"/>
    </row>
    <row r="138" spans="2:12" s="9" customFormat="1" ht="20.100000000000001" hidden="1" customHeight="1" x14ac:dyDescent="0.2">
      <c r="B138" s="111"/>
      <c r="D138" s="112" t="s">
        <v>1599</v>
      </c>
      <c r="E138" s="113"/>
      <c r="F138" s="113"/>
      <c r="G138" s="113"/>
      <c r="H138" s="113"/>
      <c r="I138" s="113"/>
      <c r="J138" s="114">
        <f>J478</f>
        <v>0</v>
      </c>
      <c r="L138" s="111"/>
    </row>
    <row r="139" spans="2:12" s="8" customFormat="1" ht="24.95" hidden="1" customHeight="1" x14ac:dyDescent="0.2">
      <c r="B139" s="107"/>
      <c r="D139" s="108" t="s">
        <v>1618</v>
      </c>
      <c r="E139" s="109"/>
      <c r="F139" s="109"/>
      <c r="G139" s="109"/>
      <c r="H139" s="109"/>
      <c r="I139" s="109"/>
      <c r="J139" s="110">
        <f>J481</f>
        <v>0</v>
      </c>
      <c r="L139" s="107"/>
    </row>
    <row r="140" spans="2:12" s="9" customFormat="1" ht="20.100000000000001" hidden="1" customHeight="1" x14ac:dyDescent="0.2">
      <c r="B140" s="111"/>
      <c r="D140" s="112" t="s">
        <v>1599</v>
      </c>
      <c r="E140" s="113"/>
      <c r="F140" s="113"/>
      <c r="G140" s="113"/>
      <c r="H140" s="113"/>
      <c r="I140" s="113"/>
      <c r="J140" s="114">
        <f>J488</f>
        <v>0</v>
      </c>
      <c r="L140" s="111"/>
    </row>
    <row r="141" spans="2:12" s="8" customFormat="1" ht="24.95" hidden="1" customHeight="1" x14ac:dyDescent="0.2">
      <c r="B141" s="107"/>
      <c r="D141" s="108" t="s">
        <v>1619</v>
      </c>
      <c r="E141" s="109"/>
      <c r="F141" s="109"/>
      <c r="G141" s="109"/>
      <c r="H141" s="109"/>
      <c r="I141" s="109"/>
      <c r="J141" s="110">
        <f>J491</f>
        <v>0</v>
      </c>
      <c r="L141" s="107"/>
    </row>
    <row r="142" spans="2:12" s="9" customFormat="1" ht="20.100000000000001" hidden="1" customHeight="1" x14ac:dyDescent="0.2">
      <c r="B142" s="111"/>
      <c r="D142" s="112" t="s">
        <v>1599</v>
      </c>
      <c r="E142" s="113"/>
      <c r="F142" s="113"/>
      <c r="G142" s="113"/>
      <c r="H142" s="113"/>
      <c r="I142" s="113"/>
      <c r="J142" s="114">
        <f>J499</f>
        <v>0</v>
      </c>
      <c r="L142" s="111"/>
    </row>
    <row r="143" spans="2:12" s="8" customFormat="1" ht="24.95" hidden="1" customHeight="1" x14ac:dyDescent="0.2">
      <c r="B143" s="107"/>
      <c r="D143" s="108" t="s">
        <v>1620</v>
      </c>
      <c r="E143" s="109"/>
      <c r="F143" s="109"/>
      <c r="G143" s="109"/>
      <c r="H143" s="109"/>
      <c r="I143" s="109"/>
      <c r="J143" s="110">
        <f>J502</f>
        <v>0</v>
      </c>
      <c r="L143" s="107"/>
    </row>
    <row r="144" spans="2:12" s="9" customFormat="1" ht="20.100000000000001" hidden="1" customHeight="1" x14ac:dyDescent="0.2">
      <c r="B144" s="111"/>
      <c r="D144" s="112" t="s">
        <v>1599</v>
      </c>
      <c r="E144" s="113"/>
      <c r="F144" s="113"/>
      <c r="G144" s="113"/>
      <c r="H144" s="113"/>
      <c r="I144" s="113"/>
      <c r="J144" s="114">
        <f>J510</f>
        <v>0</v>
      </c>
      <c r="L144" s="111"/>
    </row>
    <row r="145" spans="2:12" s="8" customFormat="1" ht="24.95" hidden="1" customHeight="1" x14ac:dyDescent="0.2">
      <c r="B145" s="107"/>
      <c r="D145" s="108" t="s">
        <v>1621</v>
      </c>
      <c r="E145" s="109"/>
      <c r="F145" s="109"/>
      <c r="G145" s="109"/>
      <c r="H145" s="109"/>
      <c r="I145" s="109"/>
      <c r="J145" s="110">
        <f>J513</f>
        <v>0</v>
      </c>
      <c r="L145" s="107"/>
    </row>
    <row r="146" spans="2:12" s="9" customFormat="1" ht="20.100000000000001" hidden="1" customHeight="1" x14ac:dyDescent="0.2">
      <c r="B146" s="111"/>
      <c r="D146" s="112" t="s">
        <v>1599</v>
      </c>
      <c r="E146" s="113"/>
      <c r="F146" s="113"/>
      <c r="G146" s="113"/>
      <c r="H146" s="113"/>
      <c r="I146" s="113"/>
      <c r="J146" s="114">
        <f>J519</f>
        <v>0</v>
      </c>
      <c r="L146" s="111"/>
    </row>
    <row r="147" spans="2:12" s="8" customFormat="1" ht="24.95" hidden="1" customHeight="1" x14ac:dyDescent="0.2">
      <c r="B147" s="107"/>
      <c r="D147" s="108" t="s">
        <v>1622</v>
      </c>
      <c r="E147" s="109"/>
      <c r="F147" s="109"/>
      <c r="G147" s="109"/>
      <c r="H147" s="109"/>
      <c r="I147" s="109"/>
      <c r="J147" s="110">
        <f>J522</f>
        <v>0</v>
      </c>
      <c r="L147" s="107"/>
    </row>
    <row r="148" spans="2:12" s="9" customFormat="1" ht="20.100000000000001" hidden="1" customHeight="1" x14ac:dyDescent="0.2">
      <c r="B148" s="111"/>
      <c r="D148" s="112" t="s">
        <v>1599</v>
      </c>
      <c r="E148" s="113"/>
      <c r="F148" s="113"/>
      <c r="G148" s="113"/>
      <c r="H148" s="113"/>
      <c r="I148" s="113"/>
      <c r="J148" s="114">
        <f>J529</f>
        <v>0</v>
      </c>
      <c r="L148" s="111"/>
    </row>
    <row r="149" spans="2:12" s="8" customFormat="1" ht="24.95" hidden="1" customHeight="1" x14ac:dyDescent="0.2">
      <c r="B149" s="107"/>
      <c r="D149" s="108" t="s">
        <v>1623</v>
      </c>
      <c r="E149" s="109"/>
      <c r="F149" s="109"/>
      <c r="G149" s="109"/>
      <c r="H149" s="109"/>
      <c r="I149" s="109"/>
      <c r="J149" s="110">
        <f>J532</f>
        <v>0</v>
      </c>
      <c r="L149" s="107"/>
    </row>
    <row r="150" spans="2:12" s="9" customFormat="1" ht="20.100000000000001" hidden="1" customHeight="1" x14ac:dyDescent="0.2">
      <c r="B150" s="111"/>
      <c r="D150" s="112" t="s">
        <v>1599</v>
      </c>
      <c r="E150" s="113"/>
      <c r="F150" s="113"/>
      <c r="G150" s="113"/>
      <c r="H150" s="113"/>
      <c r="I150" s="113"/>
      <c r="J150" s="114">
        <f>J539</f>
        <v>0</v>
      </c>
      <c r="L150" s="111"/>
    </row>
    <row r="151" spans="2:12" s="8" customFormat="1" ht="24.95" hidden="1" customHeight="1" x14ac:dyDescent="0.2">
      <c r="B151" s="107"/>
      <c r="D151" s="108" t="s">
        <v>1624</v>
      </c>
      <c r="E151" s="109"/>
      <c r="F151" s="109"/>
      <c r="G151" s="109"/>
      <c r="H151" s="109"/>
      <c r="I151" s="109"/>
      <c r="J151" s="110">
        <f>J542</f>
        <v>0</v>
      </c>
      <c r="L151" s="107"/>
    </row>
    <row r="152" spans="2:12" s="9" customFormat="1" ht="20.100000000000001" hidden="1" customHeight="1" x14ac:dyDescent="0.2">
      <c r="B152" s="111"/>
      <c r="D152" s="112" t="s">
        <v>1599</v>
      </c>
      <c r="E152" s="113"/>
      <c r="F152" s="113"/>
      <c r="G152" s="113"/>
      <c r="H152" s="113"/>
      <c r="I152" s="113"/>
      <c r="J152" s="114">
        <f>J550</f>
        <v>0</v>
      </c>
      <c r="L152" s="111"/>
    </row>
    <row r="153" spans="2:12" s="8" customFormat="1" ht="24.95" hidden="1" customHeight="1" x14ac:dyDescent="0.2">
      <c r="B153" s="107"/>
      <c r="D153" s="108" t="s">
        <v>1625</v>
      </c>
      <c r="E153" s="109"/>
      <c r="F153" s="109"/>
      <c r="G153" s="109"/>
      <c r="H153" s="109"/>
      <c r="I153" s="109"/>
      <c r="J153" s="110">
        <f>J553</f>
        <v>0</v>
      </c>
      <c r="L153" s="107"/>
    </row>
    <row r="154" spans="2:12" s="9" customFormat="1" ht="20.100000000000001" hidden="1" customHeight="1" x14ac:dyDescent="0.2">
      <c r="B154" s="111"/>
      <c r="D154" s="112" t="s">
        <v>1599</v>
      </c>
      <c r="E154" s="113"/>
      <c r="F154" s="113"/>
      <c r="G154" s="113"/>
      <c r="H154" s="113"/>
      <c r="I154" s="113"/>
      <c r="J154" s="114">
        <f>J560</f>
        <v>0</v>
      </c>
      <c r="L154" s="111"/>
    </row>
    <row r="155" spans="2:12" s="8" customFormat="1" ht="24.95" hidden="1" customHeight="1" x14ac:dyDescent="0.2">
      <c r="B155" s="107"/>
      <c r="D155" s="108" t="s">
        <v>1626</v>
      </c>
      <c r="E155" s="109"/>
      <c r="F155" s="109"/>
      <c r="G155" s="109"/>
      <c r="H155" s="109"/>
      <c r="I155" s="109"/>
      <c r="J155" s="110">
        <f>J563</f>
        <v>0</v>
      </c>
      <c r="L155" s="107"/>
    </row>
    <row r="156" spans="2:12" s="9" customFormat="1" ht="20.100000000000001" hidden="1" customHeight="1" x14ac:dyDescent="0.2">
      <c r="B156" s="111"/>
      <c r="D156" s="112" t="s">
        <v>1599</v>
      </c>
      <c r="E156" s="113"/>
      <c r="F156" s="113"/>
      <c r="G156" s="113"/>
      <c r="H156" s="113"/>
      <c r="I156" s="113"/>
      <c r="J156" s="114">
        <f>J571</f>
        <v>0</v>
      </c>
      <c r="L156" s="111"/>
    </row>
    <row r="157" spans="2:12" s="8" customFormat="1" ht="24.95" hidden="1" customHeight="1" x14ac:dyDescent="0.2">
      <c r="B157" s="107"/>
      <c r="D157" s="108" t="s">
        <v>1627</v>
      </c>
      <c r="E157" s="109"/>
      <c r="F157" s="109"/>
      <c r="G157" s="109"/>
      <c r="H157" s="109"/>
      <c r="I157" s="109"/>
      <c r="J157" s="110">
        <f>J574</f>
        <v>0</v>
      </c>
      <c r="L157" s="107"/>
    </row>
    <row r="158" spans="2:12" s="9" customFormat="1" ht="20.100000000000001" hidden="1" customHeight="1" x14ac:dyDescent="0.2">
      <c r="B158" s="111"/>
      <c r="D158" s="112" t="s">
        <v>1599</v>
      </c>
      <c r="E158" s="113"/>
      <c r="F158" s="113"/>
      <c r="G158" s="113"/>
      <c r="H158" s="113"/>
      <c r="I158" s="113"/>
      <c r="J158" s="114">
        <f>J578</f>
        <v>0</v>
      </c>
      <c r="L158" s="111"/>
    </row>
    <row r="159" spans="2:12" s="8" customFormat="1" ht="24.95" hidden="1" customHeight="1" x14ac:dyDescent="0.2">
      <c r="B159" s="107"/>
      <c r="D159" s="108" t="s">
        <v>1628</v>
      </c>
      <c r="E159" s="109"/>
      <c r="F159" s="109"/>
      <c r="G159" s="109"/>
      <c r="H159" s="109"/>
      <c r="I159" s="109"/>
      <c r="J159" s="110">
        <f>J580</f>
        <v>0</v>
      </c>
      <c r="L159" s="107"/>
    </row>
    <row r="160" spans="2:12" s="9" customFormat="1" ht="20.100000000000001" hidden="1" customHeight="1" x14ac:dyDescent="0.2">
      <c r="B160" s="111"/>
      <c r="D160" s="112" t="s">
        <v>1599</v>
      </c>
      <c r="E160" s="113"/>
      <c r="F160" s="113"/>
      <c r="G160" s="113"/>
      <c r="H160" s="113"/>
      <c r="I160" s="113"/>
      <c r="J160" s="114">
        <f>J583</f>
        <v>0</v>
      </c>
      <c r="L160" s="111"/>
    </row>
    <row r="161" spans="2:12" s="8" customFormat="1" ht="24.95" hidden="1" customHeight="1" x14ac:dyDescent="0.2">
      <c r="B161" s="107"/>
      <c r="D161" s="108" t="s">
        <v>1629</v>
      </c>
      <c r="E161" s="109"/>
      <c r="F161" s="109"/>
      <c r="G161" s="109"/>
      <c r="H161" s="109"/>
      <c r="I161" s="109"/>
      <c r="J161" s="110">
        <f>J585</f>
        <v>0</v>
      </c>
      <c r="L161" s="107"/>
    </row>
    <row r="162" spans="2:12" s="9" customFormat="1" ht="20.100000000000001" hidden="1" customHeight="1" x14ac:dyDescent="0.2">
      <c r="B162" s="111"/>
      <c r="D162" s="112" t="s">
        <v>1599</v>
      </c>
      <c r="E162" s="113"/>
      <c r="F162" s="113"/>
      <c r="G162" s="113"/>
      <c r="H162" s="113"/>
      <c r="I162" s="113"/>
      <c r="J162" s="114">
        <f>J589</f>
        <v>0</v>
      </c>
      <c r="L162" s="111"/>
    </row>
    <row r="163" spans="2:12" s="8" customFormat="1" ht="24.95" hidden="1" customHeight="1" x14ac:dyDescent="0.2">
      <c r="B163" s="107"/>
      <c r="D163" s="108" t="s">
        <v>1630</v>
      </c>
      <c r="E163" s="109"/>
      <c r="F163" s="109"/>
      <c r="G163" s="109"/>
      <c r="H163" s="109"/>
      <c r="I163" s="109"/>
      <c r="J163" s="110">
        <f>J591</f>
        <v>0</v>
      </c>
      <c r="L163" s="107"/>
    </row>
    <row r="164" spans="2:12" s="9" customFormat="1" ht="20.100000000000001" hidden="1" customHeight="1" x14ac:dyDescent="0.2">
      <c r="B164" s="111"/>
      <c r="D164" s="112" t="s">
        <v>1599</v>
      </c>
      <c r="E164" s="113"/>
      <c r="F164" s="113"/>
      <c r="G164" s="113"/>
      <c r="H164" s="113"/>
      <c r="I164" s="113"/>
      <c r="J164" s="114">
        <f>J594</f>
        <v>0</v>
      </c>
      <c r="L164" s="111"/>
    </row>
    <row r="165" spans="2:12" s="8" customFormat="1" ht="24.95" hidden="1" customHeight="1" x14ac:dyDescent="0.2">
      <c r="B165" s="107"/>
      <c r="D165" s="108" t="s">
        <v>1631</v>
      </c>
      <c r="E165" s="109"/>
      <c r="F165" s="109"/>
      <c r="G165" s="109"/>
      <c r="H165" s="109"/>
      <c r="I165" s="109"/>
      <c r="J165" s="110">
        <f>J596</f>
        <v>0</v>
      </c>
      <c r="L165" s="107"/>
    </row>
    <row r="166" spans="2:12" s="9" customFormat="1" ht="20.100000000000001" hidden="1" customHeight="1" x14ac:dyDescent="0.2">
      <c r="B166" s="111"/>
      <c r="D166" s="112" t="s">
        <v>1599</v>
      </c>
      <c r="E166" s="113"/>
      <c r="F166" s="113"/>
      <c r="G166" s="113"/>
      <c r="H166" s="113"/>
      <c r="I166" s="113"/>
      <c r="J166" s="114">
        <f>J603</f>
        <v>0</v>
      </c>
      <c r="L166" s="111"/>
    </row>
    <row r="167" spans="2:12" s="8" customFormat="1" ht="24.95" hidden="1" customHeight="1" x14ac:dyDescent="0.2">
      <c r="B167" s="107"/>
      <c r="D167" s="108" t="s">
        <v>1632</v>
      </c>
      <c r="E167" s="109"/>
      <c r="F167" s="109"/>
      <c r="G167" s="109"/>
      <c r="H167" s="109"/>
      <c r="I167" s="109"/>
      <c r="J167" s="110">
        <f>J606</f>
        <v>0</v>
      </c>
      <c r="L167" s="107"/>
    </row>
    <row r="168" spans="2:12" s="9" customFormat="1" ht="20.100000000000001" hidden="1" customHeight="1" x14ac:dyDescent="0.2">
      <c r="B168" s="111"/>
      <c r="D168" s="112" t="s">
        <v>1599</v>
      </c>
      <c r="E168" s="113"/>
      <c r="F168" s="113"/>
      <c r="G168" s="113"/>
      <c r="H168" s="113"/>
      <c r="I168" s="113"/>
      <c r="J168" s="114">
        <f>J612</f>
        <v>0</v>
      </c>
      <c r="L168" s="111"/>
    </row>
    <row r="169" spans="2:12" s="8" customFormat="1" ht="24.95" hidden="1" customHeight="1" x14ac:dyDescent="0.2">
      <c r="B169" s="107"/>
      <c r="D169" s="108" t="s">
        <v>1633</v>
      </c>
      <c r="E169" s="109"/>
      <c r="F169" s="109"/>
      <c r="G169" s="109"/>
      <c r="H169" s="109"/>
      <c r="I169" s="109"/>
      <c r="J169" s="110">
        <f>J615</f>
        <v>0</v>
      </c>
      <c r="L169" s="107"/>
    </row>
    <row r="170" spans="2:12" s="8" customFormat="1" ht="24.95" hidden="1" customHeight="1" x14ac:dyDescent="0.2">
      <c r="B170" s="107"/>
      <c r="D170" s="108" t="s">
        <v>1634</v>
      </c>
      <c r="E170" s="109"/>
      <c r="F170" s="109"/>
      <c r="G170" s="109"/>
      <c r="H170" s="109"/>
      <c r="I170" s="109"/>
      <c r="J170" s="110">
        <f>J619</f>
        <v>0</v>
      </c>
      <c r="L170" s="107"/>
    </row>
    <row r="171" spans="2:12" s="1" customFormat="1" ht="21.75" hidden="1" customHeight="1" x14ac:dyDescent="0.2">
      <c r="B171" s="25"/>
      <c r="L171" s="25"/>
    </row>
    <row r="172" spans="2:12" s="1" customFormat="1" ht="6.95" hidden="1" customHeight="1" x14ac:dyDescent="0.2">
      <c r="B172" s="40"/>
      <c r="C172" s="41"/>
      <c r="D172" s="41"/>
      <c r="E172" s="41"/>
      <c r="F172" s="41"/>
      <c r="G172" s="41"/>
      <c r="H172" s="41"/>
      <c r="I172" s="41"/>
      <c r="J172" s="41"/>
      <c r="K172" s="41"/>
      <c r="L172" s="25"/>
    </row>
    <row r="173" spans="2:12" hidden="1" x14ac:dyDescent="0.2"/>
    <row r="174" spans="2:12" hidden="1" x14ac:dyDescent="0.2"/>
    <row r="175" spans="2:12" hidden="1" x14ac:dyDescent="0.2"/>
    <row r="176" spans="2:12" s="1" customFormat="1" ht="6.95" customHeight="1" x14ac:dyDescent="0.2">
      <c r="B176" s="42"/>
      <c r="C176" s="43"/>
      <c r="D176" s="43"/>
      <c r="E176" s="43"/>
      <c r="F176" s="43"/>
      <c r="G176" s="43"/>
      <c r="H176" s="43"/>
      <c r="I176" s="43"/>
      <c r="J176" s="43"/>
      <c r="K176" s="43"/>
      <c r="L176" s="25"/>
    </row>
    <row r="177" spans="2:12" s="1" customFormat="1" ht="24.95" customHeight="1" x14ac:dyDescent="0.2">
      <c r="B177" s="25"/>
      <c r="C177" s="17" t="s">
        <v>148</v>
      </c>
      <c r="L177" s="25"/>
    </row>
    <row r="178" spans="2:12" s="1" customFormat="1" ht="6.95" customHeight="1" x14ac:dyDescent="0.2">
      <c r="B178" s="25"/>
      <c r="L178" s="25"/>
    </row>
    <row r="179" spans="2:12" s="1" customFormat="1" ht="12" customHeight="1" x14ac:dyDescent="0.2">
      <c r="B179" s="25"/>
      <c r="C179" s="22" t="s">
        <v>13</v>
      </c>
      <c r="L179" s="25"/>
    </row>
    <row r="180" spans="2:12" s="1" customFormat="1" ht="16.5" customHeight="1" x14ac:dyDescent="0.2">
      <c r="B180" s="25"/>
      <c r="E180" s="210" t="str">
        <f>E7</f>
        <v>Bratislava III. OR PZ rekonštrukcia objektu_AKTUALNY</v>
      </c>
      <c r="F180" s="211"/>
      <c r="G180" s="211"/>
      <c r="H180" s="211"/>
      <c r="L180" s="25"/>
    </row>
    <row r="181" spans="2:12" ht="12" customHeight="1" x14ac:dyDescent="0.2">
      <c r="B181" s="16"/>
      <c r="C181" s="22" t="s">
        <v>130</v>
      </c>
      <c r="L181" s="16"/>
    </row>
    <row r="182" spans="2:12" ht="23.25" customHeight="1" x14ac:dyDescent="0.2">
      <c r="B182" s="16"/>
      <c r="E182" s="210" t="s">
        <v>131</v>
      </c>
      <c r="F182" s="184"/>
      <c r="G182" s="184"/>
      <c r="H182" s="184"/>
      <c r="L182" s="16"/>
    </row>
    <row r="183" spans="2:12" ht="12" customHeight="1" x14ac:dyDescent="0.2">
      <c r="B183" s="16"/>
      <c r="C183" s="22" t="s">
        <v>132</v>
      </c>
      <c r="L183" s="16"/>
    </row>
    <row r="184" spans="2:12" s="1" customFormat="1" ht="16.5" customHeight="1" x14ac:dyDescent="0.2">
      <c r="B184" s="25"/>
      <c r="E184" s="195" t="s">
        <v>726</v>
      </c>
      <c r="F184" s="209"/>
      <c r="G184" s="209"/>
      <c r="H184" s="209"/>
      <c r="L184" s="25"/>
    </row>
    <row r="185" spans="2:12" s="1" customFormat="1" ht="12" customHeight="1" x14ac:dyDescent="0.2">
      <c r="B185" s="25"/>
      <c r="C185" s="22" t="s">
        <v>727</v>
      </c>
      <c r="L185" s="25"/>
    </row>
    <row r="186" spans="2:12" s="1" customFormat="1" ht="16.5" customHeight="1" x14ac:dyDescent="0.2">
      <c r="B186" s="25"/>
      <c r="E186" s="196" t="str">
        <f>E13</f>
        <v>SO 01.1 d-VZT - SO 01.1 d) -VZDUCHOTECHNIKA</v>
      </c>
      <c r="F186" s="209"/>
      <c r="G186" s="209"/>
      <c r="H186" s="209"/>
      <c r="L186" s="25"/>
    </row>
    <row r="187" spans="2:12" s="1" customFormat="1" ht="6.95" customHeight="1" x14ac:dyDescent="0.2">
      <c r="B187" s="25"/>
      <c r="L187" s="25"/>
    </row>
    <row r="188" spans="2:12" s="1" customFormat="1" ht="12" customHeight="1" x14ac:dyDescent="0.2">
      <c r="B188" s="25"/>
      <c r="C188" s="22" t="s">
        <v>17</v>
      </c>
      <c r="F188" s="20" t="str">
        <f>F16</f>
        <v xml:space="preserve"> </v>
      </c>
      <c r="I188" s="22" t="s">
        <v>19</v>
      </c>
      <c r="J188" s="48">
        <f>IF(J16="","",J16)</f>
        <v>45267</v>
      </c>
      <c r="L188" s="25"/>
    </row>
    <row r="189" spans="2:12" s="1" customFormat="1" ht="6.95" customHeight="1" x14ac:dyDescent="0.2">
      <c r="B189" s="25"/>
      <c r="L189" s="25"/>
    </row>
    <row r="190" spans="2:12" s="1" customFormat="1" ht="15.2" customHeight="1" x14ac:dyDescent="0.2">
      <c r="B190" s="25"/>
      <c r="C190" s="22" t="s">
        <v>20</v>
      </c>
      <c r="F190" s="20" t="str">
        <f>E19</f>
        <v xml:space="preserve"> </v>
      </c>
      <c r="I190" s="22" t="s">
        <v>24</v>
      </c>
      <c r="J190" s="23" t="str">
        <f>E25</f>
        <v xml:space="preserve"> </v>
      </c>
      <c r="L190" s="25"/>
    </row>
    <row r="191" spans="2:12" s="1" customFormat="1" ht="15.2" customHeight="1" x14ac:dyDescent="0.2">
      <c r="B191" s="25"/>
      <c r="C191" s="22" t="s">
        <v>23</v>
      </c>
      <c r="F191" s="20" t="str">
        <f>IF(E22="","",E22)</f>
        <v xml:space="preserve"> </v>
      </c>
      <c r="I191" s="22" t="s">
        <v>26</v>
      </c>
      <c r="J191" s="23" t="str">
        <f>E28</f>
        <v xml:space="preserve"> </v>
      </c>
      <c r="L191" s="25"/>
    </row>
    <row r="192" spans="2:12" s="1" customFormat="1" ht="10.35" customHeight="1" x14ac:dyDescent="0.2">
      <c r="B192" s="25"/>
      <c r="L192" s="25"/>
    </row>
    <row r="193" spans="2:65" s="10" customFormat="1" ht="29.25" customHeight="1" x14ac:dyDescent="0.2">
      <c r="B193" s="115"/>
      <c r="C193" s="116" t="s">
        <v>149</v>
      </c>
      <c r="D193" s="117" t="s">
        <v>53</v>
      </c>
      <c r="E193" s="117" t="s">
        <v>49</v>
      </c>
      <c r="F193" s="117" t="s">
        <v>50</v>
      </c>
      <c r="G193" s="117" t="s">
        <v>150</v>
      </c>
      <c r="H193" s="117" t="s">
        <v>151</v>
      </c>
      <c r="I193" s="117" t="s">
        <v>152</v>
      </c>
      <c r="J193" s="118" t="s">
        <v>136</v>
      </c>
      <c r="K193" s="119" t="s">
        <v>153</v>
      </c>
      <c r="L193" s="115"/>
      <c r="M193" s="55" t="s">
        <v>1</v>
      </c>
      <c r="N193" s="56" t="s">
        <v>32</v>
      </c>
      <c r="O193" s="56" t="s">
        <v>154</v>
      </c>
      <c r="P193" s="56" t="s">
        <v>155</v>
      </c>
      <c r="Q193" s="56" t="s">
        <v>156</v>
      </c>
      <c r="R193" s="56" t="s">
        <v>157</v>
      </c>
      <c r="S193" s="56" t="s">
        <v>158</v>
      </c>
      <c r="T193" s="57" t="s">
        <v>159</v>
      </c>
    </row>
    <row r="194" spans="2:65" s="1" customFormat="1" ht="22.7" customHeight="1" x14ac:dyDescent="0.25">
      <c r="B194" s="25"/>
      <c r="C194" s="60" t="s">
        <v>137</v>
      </c>
      <c r="J194" s="120"/>
      <c r="L194" s="25"/>
      <c r="M194" s="58"/>
      <c r="N194" s="49"/>
      <c r="O194" s="49"/>
      <c r="P194" s="121">
        <f>P195+P196+P225+P242+P253+P278+P295+P317+P337+P359+P381+P389+P394+P403+P411+P430+P440+P449+P460+P470+P481+P491+P502+P513+P522+P532+P542+P553+P563+P574+P580+P585+P591+P596+P606+P615+P619</f>
        <v>0</v>
      </c>
      <c r="Q194" s="49"/>
      <c r="R194" s="121">
        <f>R195+R196+R225+R242+R253+R278+R295+R317+R337+R359+R381+R389+R394+R403+R411+R430+R440+R449+R460+R470+R481+R491+R502+R513+R522+R532+R542+R553+R563+R574+R580+R585+R591+R596+R606+R615+R619</f>
        <v>0</v>
      </c>
      <c r="S194" s="49"/>
      <c r="T194" s="122">
        <f>T195+T196+T225+T242+T253+T278+T295+T317+T337+T359+T381+T389+T394+T403+T411+T430+T440+T449+T460+T470+T481+T491+T502+T513+T522+T532+T542+T553+T563+T574+T580+T585+T591+T596+T606+T615+T619</f>
        <v>0</v>
      </c>
      <c r="AT194" s="13" t="s">
        <v>67</v>
      </c>
      <c r="AU194" s="13" t="s">
        <v>138</v>
      </c>
      <c r="BK194" s="123">
        <f>BK195+BK196+BK225+BK242+BK253+BK278+BK295+BK317+BK337+BK359+BK381+BK389+BK394+BK403+BK411+BK430+BK440+BK449+BK460+BK470+BK481+BK491+BK502+BK513+BK522+BK532+BK542+BK553+BK563+BK574+BK580+BK585+BK591+BK596+BK606+BK615+BK619</f>
        <v>0</v>
      </c>
    </row>
    <row r="195" spans="2:65" s="1" customFormat="1" ht="16.5" customHeight="1" x14ac:dyDescent="0.2">
      <c r="B195" s="135"/>
      <c r="C195" s="136" t="s">
        <v>68</v>
      </c>
      <c r="D195" s="136" t="s">
        <v>164</v>
      </c>
      <c r="E195" s="137" t="s">
        <v>1635</v>
      </c>
      <c r="F195" s="138" t="s">
        <v>1636</v>
      </c>
      <c r="G195" s="139" t="s">
        <v>1637</v>
      </c>
      <c r="H195" s="140">
        <v>0</v>
      </c>
      <c r="I195" s="141"/>
      <c r="J195" s="141"/>
      <c r="K195" s="142"/>
      <c r="L195" s="25"/>
      <c r="M195" s="143" t="s">
        <v>1</v>
      </c>
      <c r="N195" s="144" t="s">
        <v>34</v>
      </c>
      <c r="O195" s="145">
        <v>0</v>
      </c>
      <c r="P195" s="145">
        <f>O195*H195</f>
        <v>0</v>
      </c>
      <c r="Q195" s="145">
        <v>0</v>
      </c>
      <c r="R195" s="145">
        <f>Q195*H195</f>
        <v>0</v>
      </c>
      <c r="S195" s="145">
        <v>0</v>
      </c>
      <c r="T195" s="146">
        <f>S195*H195</f>
        <v>0</v>
      </c>
      <c r="AR195" s="147" t="s">
        <v>168</v>
      </c>
      <c r="AT195" s="147" t="s">
        <v>164</v>
      </c>
      <c r="AU195" s="147" t="s">
        <v>68</v>
      </c>
      <c r="AY195" s="13" t="s">
        <v>162</v>
      </c>
      <c r="BE195" s="148">
        <f>IF(N195="základná",J195,0)</f>
        <v>0</v>
      </c>
      <c r="BF195" s="148">
        <f>IF(N195="znížená",J195,0)</f>
        <v>0</v>
      </c>
      <c r="BG195" s="148">
        <f>IF(N195="zákl. prenesená",J195,0)</f>
        <v>0</v>
      </c>
      <c r="BH195" s="148">
        <f>IF(N195="zníž. prenesená",J195,0)</f>
        <v>0</v>
      </c>
      <c r="BI195" s="148">
        <f>IF(N195="nulová",J195,0)</f>
        <v>0</v>
      </c>
      <c r="BJ195" s="13" t="s">
        <v>81</v>
      </c>
      <c r="BK195" s="148">
        <f>ROUND(I195*H195,2)</f>
        <v>0</v>
      </c>
      <c r="BL195" s="13" t="s">
        <v>168</v>
      </c>
      <c r="BM195" s="147" t="s">
        <v>81</v>
      </c>
    </row>
    <row r="196" spans="2:65" s="11" customFormat="1" ht="26.1" customHeight="1" x14ac:dyDescent="0.2">
      <c r="B196" s="124"/>
      <c r="C196" s="11" t="s">
        <v>3112</v>
      </c>
      <c r="D196" s="125" t="s">
        <v>67</v>
      </c>
      <c r="E196" s="126"/>
      <c r="F196" s="126" t="s">
        <v>1638</v>
      </c>
      <c r="J196" s="127"/>
      <c r="L196" s="124"/>
      <c r="M196" s="128"/>
      <c r="P196" s="129">
        <f>P197+SUM(P198:P223)</f>
        <v>0</v>
      </c>
      <c r="R196" s="129">
        <f>R197+SUM(R198:R223)</f>
        <v>0</v>
      </c>
      <c r="T196" s="130">
        <f>T197+SUM(T198:T223)</f>
        <v>0</v>
      </c>
      <c r="AR196" s="125" t="s">
        <v>75</v>
      </c>
      <c r="AT196" s="131" t="s">
        <v>67</v>
      </c>
      <c r="AU196" s="131" t="s">
        <v>68</v>
      </c>
      <c r="AY196" s="125" t="s">
        <v>162</v>
      </c>
      <c r="BK196" s="132">
        <f>BK197+SUM(BK198:BK223)</f>
        <v>0</v>
      </c>
    </row>
    <row r="197" spans="2:65" s="1" customFormat="1" ht="16.5" customHeight="1" x14ac:dyDescent="0.2">
      <c r="B197" s="135"/>
      <c r="C197" s="166" t="s">
        <v>3113</v>
      </c>
      <c r="D197" s="136" t="s">
        <v>164</v>
      </c>
      <c r="E197" s="137"/>
      <c r="F197" s="138" t="s">
        <v>1639</v>
      </c>
      <c r="G197" s="139" t="s">
        <v>266</v>
      </c>
      <c r="H197" s="140">
        <v>1</v>
      </c>
      <c r="I197" s="141"/>
      <c r="J197" s="141"/>
      <c r="K197" s="142"/>
      <c r="L197" s="25"/>
      <c r="M197" s="143" t="s">
        <v>1</v>
      </c>
      <c r="N197" s="144" t="s">
        <v>34</v>
      </c>
      <c r="O197" s="145">
        <v>0</v>
      </c>
      <c r="P197" s="145">
        <f t="shared" ref="P197:P222" si="0">O197*H197</f>
        <v>0</v>
      </c>
      <c r="Q197" s="145">
        <v>0</v>
      </c>
      <c r="R197" s="145">
        <f t="shared" ref="R197:R222" si="1">Q197*H197</f>
        <v>0</v>
      </c>
      <c r="S197" s="145">
        <v>0</v>
      </c>
      <c r="T197" s="146">
        <f t="shared" ref="T197:T222" si="2">S197*H197</f>
        <v>0</v>
      </c>
      <c r="AR197" s="147" t="s">
        <v>168</v>
      </c>
      <c r="AT197" s="147" t="s">
        <v>164</v>
      </c>
      <c r="AU197" s="147" t="s">
        <v>75</v>
      </c>
      <c r="AY197" s="13" t="s">
        <v>162</v>
      </c>
      <c r="BE197" s="148">
        <f t="shared" ref="BE197:BE222" si="3">IF(N197="základná",J197,0)</f>
        <v>0</v>
      </c>
      <c r="BF197" s="148">
        <f t="shared" ref="BF197:BF222" si="4">IF(N197="znížená",J197,0)</f>
        <v>0</v>
      </c>
      <c r="BG197" s="148">
        <f t="shared" ref="BG197:BG222" si="5">IF(N197="zákl. prenesená",J197,0)</f>
        <v>0</v>
      </c>
      <c r="BH197" s="148">
        <f t="shared" ref="BH197:BH222" si="6">IF(N197="zníž. prenesená",J197,0)</f>
        <v>0</v>
      </c>
      <c r="BI197" s="148">
        <f t="shared" ref="BI197:BI222" si="7">IF(N197="nulová",J197,0)</f>
        <v>0</v>
      </c>
      <c r="BJ197" s="13" t="s">
        <v>81</v>
      </c>
      <c r="BK197" s="148">
        <f t="shared" ref="BK197:BK222" si="8">ROUND(I197*H197,2)</f>
        <v>0</v>
      </c>
      <c r="BL197" s="13" t="s">
        <v>168</v>
      </c>
      <c r="BM197" s="147" t="s">
        <v>168</v>
      </c>
    </row>
    <row r="198" spans="2:65" s="1" customFormat="1" ht="35.1" customHeight="1" x14ac:dyDescent="0.2">
      <c r="B198" s="135"/>
      <c r="C198" s="166"/>
      <c r="D198" s="136" t="s">
        <v>164</v>
      </c>
      <c r="E198" s="137"/>
      <c r="F198" s="138" t="s">
        <v>1640</v>
      </c>
      <c r="G198" s="139" t="s">
        <v>1641</v>
      </c>
      <c r="H198" s="140">
        <v>1</v>
      </c>
      <c r="I198" s="141"/>
      <c r="J198" s="141"/>
      <c r="K198" s="142"/>
      <c r="L198" s="25"/>
      <c r="M198" s="143" t="s">
        <v>1</v>
      </c>
      <c r="N198" s="144" t="s">
        <v>34</v>
      </c>
      <c r="O198" s="145">
        <v>0</v>
      </c>
      <c r="P198" s="145">
        <f t="shared" si="0"/>
        <v>0</v>
      </c>
      <c r="Q198" s="145">
        <v>0</v>
      </c>
      <c r="R198" s="145">
        <f t="shared" si="1"/>
        <v>0</v>
      </c>
      <c r="S198" s="145">
        <v>0</v>
      </c>
      <c r="T198" s="146">
        <f t="shared" si="2"/>
        <v>0</v>
      </c>
      <c r="AR198" s="147" t="s">
        <v>168</v>
      </c>
      <c r="AT198" s="147" t="s">
        <v>164</v>
      </c>
      <c r="AU198" s="147" t="s">
        <v>75</v>
      </c>
      <c r="AY198" s="13" t="s">
        <v>162</v>
      </c>
      <c r="BE198" s="148">
        <f t="shared" si="3"/>
        <v>0</v>
      </c>
      <c r="BF198" s="148">
        <f t="shared" si="4"/>
        <v>0</v>
      </c>
      <c r="BG198" s="148">
        <f t="shared" si="5"/>
        <v>0</v>
      </c>
      <c r="BH198" s="148">
        <f t="shared" si="6"/>
        <v>0</v>
      </c>
      <c r="BI198" s="148">
        <f t="shared" si="7"/>
        <v>0</v>
      </c>
      <c r="BJ198" s="13" t="s">
        <v>81</v>
      </c>
      <c r="BK198" s="148">
        <f t="shared" si="8"/>
        <v>0</v>
      </c>
      <c r="BL198" s="13" t="s">
        <v>168</v>
      </c>
      <c r="BM198" s="147" t="s">
        <v>169</v>
      </c>
    </row>
    <row r="199" spans="2:65" s="1" customFormat="1" ht="16.5" customHeight="1" x14ac:dyDescent="0.2">
      <c r="B199" s="135"/>
      <c r="C199" s="166"/>
      <c r="D199" s="136" t="s">
        <v>164</v>
      </c>
      <c r="E199" s="137"/>
      <c r="F199" s="138" t="s">
        <v>1642</v>
      </c>
      <c r="G199" s="139" t="s">
        <v>266</v>
      </c>
      <c r="H199" s="140">
        <v>1</v>
      </c>
      <c r="I199" s="141"/>
      <c r="J199" s="141"/>
      <c r="K199" s="142"/>
      <c r="L199" s="25"/>
      <c r="M199" s="143" t="s">
        <v>1</v>
      </c>
      <c r="N199" s="144" t="s">
        <v>34</v>
      </c>
      <c r="O199" s="145">
        <v>0</v>
      </c>
      <c r="P199" s="145">
        <f t="shared" si="0"/>
        <v>0</v>
      </c>
      <c r="Q199" s="145">
        <v>0</v>
      </c>
      <c r="R199" s="145">
        <f t="shared" si="1"/>
        <v>0</v>
      </c>
      <c r="S199" s="145">
        <v>0</v>
      </c>
      <c r="T199" s="146">
        <f t="shared" si="2"/>
        <v>0</v>
      </c>
      <c r="AR199" s="147" t="s">
        <v>168</v>
      </c>
      <c r="AT199" s="147" t="s">
        <v>164</v>
      </c>
      <c r="AU199" s="147" t="s">
        <v>75</v>
      </c>
      <c r="AY199" s="13" t="s">
        <v>162</v>
      </c>
      <c r="BE199" s="148">
        <f t="shared" si="3"/>
        <v>0</v>
      </c>
      <c r="BF199" s="148">
        <f t="shared" si="4"/>
        <v>0</v>
      </c>
      <c r="BG199" s="148">
        <f t="shared" si="5"/>
        <v>0</v>
      </c>
      <c r="BH199" s="148">
        <f t="shared" si="6"/>
        <v>0</v>
      </c>
      <c r="BI199" s="148">
        <f t="shared" si="7"/>
        <v>0</v>
      </c>
      <c r="BJ199" s="13" t="s">
        <v>81</v>
      </c>
      <c r="BK199" s="148">
        <f t="shared" si="8"/>
        <v>0</v>
      </c>
      <c r="BL199" s="13" t="s">
        <v>168</v>
      </c>
      <c r="BM199" s="147" t="s">
        <v>177</v>
      </c>
    </row>
    <row r="200" spans="2:65" s="1" customFormat="1" ht="21.75" customHeight="1" x14ac:dyDescent="0.2">
      <c r="B200" s="135"/>
      <c r="C200" s="166"/>
      <c r="D200" s="136" t="s">
        <v>164</v>
      </c>
      <c r="E200" s="137"/>
      <c r="F200" s="138" t="s">
        <v>1643</v>
      </c>
      <c r="G200" s="139" t="s">
        <v>266</v>
      </c>
      <c r="H200" s="140">
        <v>1</v>
      </c>
      <c r="I200" s="141"/>
      <c r="J200" s="141"/>
      <c r="K200" s="142"/>
      <c r="L200" s="25"/>
      <c r="M200" s="143" t="s">
        <v>1</v>
      </c>
      <c r="N200" s="144" t="s">
        <v>34</v>
      </c>
      <c r="O200" s="145">
        <v>0</v>
      </c>
      <c r="P200" s="145">
        <f t="shared" si="0"/>
        <v>0</v>
      </c>
      <c r="Q200" s="145">
        <v>0</v>
      </c>
      <c r="R200" s="145">
        <f t="shared" si="1"/>
        <v>0</v>
      </c>
      <c r="S200" s="145">
        <v>0</v>
      </c>
      <c r="T200" s="146">
        <f t="shared" si="2"/>
        <v>0</v>
      </c>
      <c r="AR200" s="147" t="s">
        <v>168</v>
      </c>
      <c r="AT200" s="147" t="s">
        <v>164</v>
      </c>
      <c r="AU200" s="147" t="s">
        <v>75</v>
      </c>
      <c r="AY200" s="13" t="s">
        <v>162</v>
      </c>
      <c r="BE200" s="148">
        <f t="shared" si="3"/>
        <v>0</v>
      </c>
      <c r="BF200" s="148">
        <f t="shared" si="4"/>
        <v>0</v>
      </c>
      <c r="BG200" s="148">
        <f t="shared" si="5"/>
        <v>0</v>
      </c>
      <c r="BH200" s="148">
        <f t="shared" si="6"/>
        <v>0</v>
      </c>
      <c r="BI200" s="148">
        <f t="shared" si="7"/>
        <v>0</v>
      </c>
      <c r="BJ200" s="13" t="s">
        <v>81</v>
      </c>
      <c r="BK200" s="148">
        <f t="shared" si="8"/>
        <v>0</v>
      </c>
      <c r="BL200" s="13" t="s">
        <v>168</v>
      </c>
      <c r="BM200" s="147" t="s">
        <v>181</v>
      </c>
    </row>
    <row r="201" spans="2:65" s="1" customFormat="1" ht="21.75" customHeight="1" x14ac:dyDescent="0.2">
      <c r="B201" s="135"/>
      <c r="C201" s="166"/>
      <c r="D201" s="136" t="s">
        <v>164</v>
      </c>
      <c r="E201" s="137"/>
      <c r="F201" s="138" t="s">
        <v>1644</v>
      </c>
      <c r="G201" s="139" t="s">
        <v>266</v>
      </c>
      <c r="H201" s="140">
        <v>6</v>
      </c>
      <c r="I201" s="141"/>
      <c r="J201" s="141"/>
      <c r="K201" s="142"/>
      <c r="L201" s="25"/>
      <c r="M201" s="143" t="s">
        <v>1</v>
      </c>
      <c r="N201" s="144" t="s">
        <v>34</v>
      </c>
      <c r="O201" s="145">
        <v>0</v>
      </c>
      <c r="P201" s="145">
        <f t="shared" si="0"/>
        <v>0</v>
      </c>
      <c r="Q201" s="145">
        <v>0</v>
      </c>
      <c r="R201" s="145">
        <f t="shared" si="1"/>
        <v>0</v>
      </c>
      <c r="S201" s="145">
        <v>0</v>
      </c>
      <c r="T201" s="146">
        <f t="shared" si="2"/>
        <v>0</v>
      </c>
      <c r="AR201" s="147" t="s">
        <v>168</v>
      </c>
      <c r="AT201" s="147" t="s">
        <v>164</v>
      </c>
      <c r="AU201" s="147" t="s">
        <v>75</v>
      </c>
      <c r="AY201" s="13" t="s">
        <v>162</v>
      </c>
      <c r="BE201" s="148">
        <f t="shared" si="3"/>
        <v>0</v>
      </c>
      <c r="BF201" s="148">
        <f t="shared" si="4"/>
        <v>0</v>
      </c>
      <c r="BG201" s="148">
        <f t="shared" si="5"/>
        <v>0</v>
      </c>
      <c r="BH201" s="148">
        <f t="shared" si="6"/>
        <v>0</v>
      </c>
      <c r="BI201" s="148">
        <f t="shared" si="7"/>
        <v>0</v>
      </c>
      <c r="BJ201" s="13" t="s">
        <v>81</v>
      </c>
      <c r="BK201" s="148">
        <f t="shared" si="8"/>
        <v>0</v>
      </c>
      <c r="BL201" s="13" t="s">
        <v>168</v>
      </c>
      <c r="BM201" s="147" t="s">
        <v>184</v>
      </c>
    </row>
    <row r="202" spans="2:65" s="1" customFormat="1" ht="16.5" customHeight="1" x14ac:dyDescent="0.2">
      <c r="B202" s="135"/>
      <c r="C202" s="166"/>
      <c r="D202" s="136" t="s">
        <v>164</v>
      </c>
      <c r="E202" s="137"/>
      <c r="F202" s="138" t="s">
        <v>1645</v>
      </c>
      <c r="G202" s="139" t="s">
        <v>266</v>
      </c>
      <c r="H202" s="140">
        <v>1</v>
      </c>
      <c r="I202" s="141"/>
      <c r="J202" s="141"/>
      <c r="K202" s="142"/>
      <c r="L202" s="25"/>
      <c r="M202" s="143" t="s">
        <v>1</v>
      </c>
      <c r="N202" s="144" t="s">
        <v>34</v>
      </c>
      <c r="O202" s="145">
        <v>0</v>
      </c>
      <c r="P202" s="145">
        <f t="shared" si="0"/>
        <v>0</v>
      </c>
      <c r="Q202" s="145">
        <v>0</v>
      </c>
      <c r="R202" s="145">
        <f t="shared" si="1"/>
        <v>0</v>
      </c>
      <c r="S202" s="145">
        <v>0</v>
      </c>
      <c r="T202" s="146">
        <f t="shared" si="2"/>
        <v>0</v>
      </c>
      <c r="AR202" s="147" t="s">
        <v>168</v>
      </c>
      <c r="AT202" s="147" t="s">
        <v>164</v>
      </c>
      <c r="AU202" s="147" t="s">
        <v>75</v>
      </c>
      <c r="AY202" s="13" t="s">
        <v>162</v>
      </c>
      <c r="BE202" s="148">
        <f t="shared" si="3"/>
        <v>0</v>
      </c>
      <c r="BF202" s="148">
        <f t="shared" si="4"/>
        <v>0</v>
      </c>
      <c r="BG202" s="148">
        <f t="shared" si="5"/>
        <v>0</v>
      </c>
      <c r="BH202" s="148">
        <f t="shared" si="6"/>
        <v>0</v>
      </c>
      <c r="BI202" s="148">
        <f t="shared" si="7"/>
        <v>0</v>
      </c>
      <c r="BJ202" s="13" t="s">
        <v>81</v>
      </c>
      <c r="BK202" s="148">
        <f t="shared" si="8"/>
        <v>0</v>
      </c>
      <c r="BL202" s="13" t="s">
        <v>168</v>
      </c>
      <c r="BM202" s="147" t="s">
        <v>188</v>
      </c>
    </row>
    <row r="203" spans="2:65" s="1" customFormat="1" ht="21.75" customHeight="1" x14ac:dyDescent="0.2">
      <c r="B203" s="135"/>
      <c r="C203" s="166"/>
      <c r="D203" s="136" t="s">
        <v>164</v>
      </c>
      <c r="E203" s="137"/>
      <c r="F203" s="138" t="s">
        <v>1646</v>
      </c>
      <c r="G203" s="139" t="s">
        <v>266</v>
      </c>
      <c r="H203" s="140">
        <v>1</v>
      </c>
      <c r="I203" s="141"/>
      <c r="J203" s="141"/>
      <c r="K203" s="142"/>
      <c r="L203" s="25"/>
      <c r="M203" s="143" t="s">
        <v>1</v>
      </c>
      <c r="N203" s="144" t="s">
        <v>34</v>
      </c>
      <c r="O203" s="145">
        <v>0</v>
      </c>
      <c r="P203" s="145">
        <f t="shared" si="0"/>
        <v>0</v>
      </c>
      <c r="Q203" s="145">
        <v>0</v>
      </c>
      <c r="R203" s="145">
        <f t="shared" si="1"/>
        <v>0</v>
      </c>
      <c r="S203" s="145">
        <v>0</v>
      </c>
      <c r="T203" s="146">
        <f t="shared" si="2"/>
        <v>0</v>
      </c>
      <c r="AR203" s="147" t="s">
        <v>168</v>
      </c>
      <c r="AT203" s="147" t="s">
        <v>164</v>
      </c>
      <c r="AU203" s="147" t="s">
        <v>75</v>
      </c>
      <c r="AY203" s="13" t="s">
        <v>162</v>
      </c>
      <c r="BE203" s="148">
        <f t="shared" si="3"/>
        <v>0</v>
      </c>
      <c r="BF203" s="148">
        <f t="shared" si="4"/>
        <v>0</v>
      </c>
      <c r="BG203" s="148">
        <f t="shared" si="5"/>
        <v>0</v>
      </c>
      <c r="BH203" s="148">
        <f t="shared" si="6"/>
        <v>0</v>
      </c>
      <c r="BI203" s="148">
        <f t="shared" si="7"/>
        <v>0</v>
      </c>
      <c r="BJ203" s="13" t="s">
        <v>81</v>
      </c>
      <c r="BK203" s="148">
        <f t="shared" si="8"/>
        <v>0</v>
      </c>
      <c r="BL203" s="13" t="s">
        <v>168</v>
      </c>
      <c r="BM203" s="147" t="s">
        <v>191</v>
      </c>
    </row>
    <row r="204" spans="2:65" s="1" customFormat="1" ht="16.5" customHeight="1" x14ac:dyDescent="0.2">
      <c r="B204" s="135"/>
      <c r="C204" s="166"/>
      <c r="D204" s="136" t="s">
        <v>164</v>
      </c>
      <c r="E204" s="137"/>
      <c r="F204" s="138" t="s">
        <v>1647</v>
      </c>
      <c r="G204" s="139" t="s">
        <v>266</v>
      </c>
      <c r="H204" s="140">
        <v>1</v>
      </c>
      <c r="I204" s="141"/>
      <c r="J204" s="141"/>
      <c r="K204" s="142"/>
      <c r="L204" s="25"/>
      <c r="M204" s="143" t="s">
        <v>1</v>
      </c>
      <c r="N204" s="144" t="s">
        <v>34</v>
      </c>
      <c r="O204" s="145">
        <v>0</v>
      </c>
      <c r="P204" s="145">
        <f t="shared" si="0"/>
        <v>0</v>
      </c>
      <c r="Q204" s="145">
        <v>0</v>
      </c>
      <c r="R204" s="145">
        <f t="shared" si="1"/>
        <v>0</v>
      </c>
      <c r="S204" s="145">
        <v>0</v>
      </c>
      <c r="T204" s="146">
        <f t="shared" si="2"/>
        <v>0</v>
      </c>
      <c r="AR204" s="147" t="s">
        <v>168</v>
      </c>
      <c r="AT204" s="147" t="s">
        <v>164</v>
      </c>
      <c r="AU204" s="147" t="s">
        <v>75</v>
      </c>
      <c r="AY204" s="13" t="s">
        <v>162</v>
      </c>
      <c r="BE204" s="148">
        <f t="shared" si="3"/>
        <v>0</v>
      </c>
      <c r="BF204" s="148">
        <f t="shared" si="4"/>
        <v>0</v>
      </c>
      <c r="BG204" s="148">
        <f t="shared" si="5"/>
        <v>0</v>
      </c>
      <c r="BH204" s="148">
        <f t="shared" si="6"/>
        <v>0</v>
      </c>
      <c r="BI204" s="148">
        <f t="shared" si="7"/>
        <v>0</v>
      </c>
      <c r="BJ204" s="13" t="s">
        <v>81</v>
      </c>
      <c r="BK204" s="148">
        <f t="shared" si="8"/>
        <v>0</v>
      </c>
      <c r="BL204" s="13" t="s">
        <v>168</v>
      </c>
      <c r="BM204" s="147" t="s">
        <v>195</v>
      </c>
    </row>
    <row r="205" spans="2:65" s="1" customFormat="1" ht="24.2" customHeight="1" x14ac:dyDescent="0.2">
      <c r="B205" s="135"/>
      <c r="C205" s="166"/>
      <c r="D205" s="136" t="s">
        <v>164</v>
      </c>
      <c r="E205" s="137"/>
      <c r="F205" s="138" t="s">
        <v>1648</v>
      </c>
      <c r="G205" s="139" t="s">
        <v>266</v>
      </c>
      <c r="H205" s="140">
        <v>1</v>
      </c>
      <c r="I205" s="141"/>
      <c r="J205" s="141"/>
      <c r="K205" s="142"/>
      <c r="L205" s="25"/>
      <c r="M205" s="143" t="s">
        <v>1</v>
      </c>
      <c r="N205" s="144" t="s">
        <v>34</v>
      </c>
      <c r="O205" s="145">
        <v>0</v>
      </c>
      <c r="P205" s="145">
        <f t="shared" si="0"/>
        <v>0</v>
      </c>
      <c r="Q205" s="145">
        <v>0</v>
      </c>
      <c r="R205" s="145">
        <f t="shared" si="1"/>
        <v>0</v>
      </c>
      <c r="S205" s="145">
        <v>0</v>
      </c>
      <c r="T205" s="146">
        <f t="shared" si="2"/>
        <v>0</v>
      </c>
      <c r="AR205" s="147" t="s">
        <v>168</v>
      </c>
      <c r="AT205" s="147" t="s">
        <v>164</v>
      </c>
      <c r="AU205" s="147" t="s">
        <v>75</v>
      </c>
      <c r="AY205" s="13" t="s">
        <v>162</v>
      </c>
      <c r="BE205" s="148">
        <f t="shared" si="3"/>
        <v>0</v>
      </c>
      <c r="BF205" s="148">
        <f t="shared" si="4"/>
        <v>0</v>
      </c>
      <c r="BG205" s="148">
        <f t="shared" si="5"/>
        <v>0</v>
      </c>
      <c r="BH205" s="148">
        <f t="shared" si="6"/>
        <v>0</v>
      </c>
      <c r="BI205" s="148">
        <f t="shared" si="7"/>
        <v>0</v>
      </c>
      <c r="BJ205" s="13" t="s">
        <v>81</v>
      </c>
      <c r="BK205" s="148">
        <f t="shared" si="8"/>
        <v>0</v>
      </c>
      <c r="BL205" s="13" t="s">
        <v>168</v>
      </c>
      <c r="BM205" s="147" t="s">
        <v>7</v>
      </c>
    </row>
    <row r="206" spans="2:65" s="1" customFormat="1" ht="24.2" customHeight="1" x14ac:dyDescent="0.2">
      <c r="B206" s="135"/>
      <c r="C206" s="166" t="s">
        <v>3114</v>
      </c>
      <c r="D206" s="136" t="s">
        <v>164</v>
      </c>
      <c r="E206" s="137"/>
      <c r="F206" s="138" t="s">
        <v>1649</v>
      </c>
      <c r="G206" s="139" t="s">
        <v>266</v>
      </c>
      <c r="H206" s="140">
        <v>1</v>
      </c>
      <c r="I206" s="141"/>
      <c r="J206" s="141"/>
      <c r="K206" s="142"/>
      <c r="L206" s="25"/>
      <c r="M206" s="143" t="s">
        <v>1</v>
      </c>
      <c r="N206" s="144" t="s">
        <v>34</v>
      </c>
      <c r="O206" s="145">
        <v>0</v>
      </c>
      <c r="P206" s="145">
        <f t="shared" si="0"/>
        <v>0</v>
      </c>
      <c r="Q206" s="145">
        <v>0</v>
      </c>
      <c r="R206" s="145">
        <f t="shared" si="1"/>
        <v>0</v>
      </c>
      <c r="S206" s="145">
        <v>0</v>
      </c>
      <c r="T206" s="146">
        <f t="shared" si="2"/>
        <v>0</v>
      </c>
      <c r="AR206" s="147" t="s">
        <v>168</v>
      </c>
      <c r="AT206" s="147" t="s">
        <v>164</v>
      </c>
      <c r="AU206" s="147" t="s">
        <v>75</v>
      </c>
      <c r="AY206" s="13" t="s">
        <v>162</v>
      </c>
      <c r="BE206" s="148">
        <f t="shared" si="3"/>
        <v>0</v>
      </c>
      <c r="BF206" s="148">
        <f t="shared" si="4"/>
        <v>0</v>
      </c>
      <c r="BG206" s="148">
        <f t="shared" si="5"/>
        <v>0</v>
      </c>
      <c r="BH206" s="148">
        <f t="shared" si="6"/>
        <v>0</v>
      </c>
      <c r="BI206" s="148">
        <f t="shared" si="7"/>
        <v>0</v>
      </c>
      <c r="BJ206" s="13" t="s">
        <v>81</v>
      </c>
      <c r="BK206" s="148">
        <f t="shared" si="8"/>
        <v>0</v>
      </c>
      <c r="BL206" s="13" t="s">
        <v>168</v>
      </c>
      <c r="BM206" s="147" t="s">
        <v>201</v>
      </c>
    </row>
    <row r="207" spans="2:65" s="1" customFormat="1" ht="16.5" customHeight="1" x14ac:dyDescent="0.2">
      <c r="B207" s="135"/>
      <c r="C207" s="166" t="s">
        <v>3115</v>
      </c>
      <c r="D207" s="136" t="s">
        <v>164</v>
      </c>
      <c r="E207" s="137"/>
      <c r="F207" s="138" t="s">
        <v>1650</v>
      </c>
      <c r="G207" s="139" t="s">
        <v>266</v>
      </c>
      <c r="H207" s="140">
        <v>2</v>
      </c>
      <c r="I207" s="141"/>
      <c r="J207" s="141"/>
      <c r="K207" s="142"/>
      <c r="L207" s="25"/>
      <c r="M207" s="143" t="s">
        <v>1</v>
      </c>
      <c r="N207" s="144" t="s">
        <v>34</v>
      </c>
      <c r="O207" s="145">
        <v>0</v>
      </c>
      <c r="P207" s="145">
        <f t="shared" si="0"/>
        <v>0</v>
      </c>
      <c r="Q207" s="145">
        <v>0</v>
      </c>
      <c r="R207" s="145">
        <f t="shared" si="1"/>
        <v>0</v>
      </c>
      <c r="S207" s="145">
        <v>0</v>
      </c>
      <c r="T207" s="146">
        <f t="shared" si="2"/>
        <v>0</v>
      </c>
      <c r="AR207" s="147" t="s">
        <v>168</v>
      </c>
      <c r="AT207" s="147" t="s">
        <v>164</v>
      </c>
      <c r="AU207" s="147" t="s">
        <v>75</v>
      </c>
      <c r="AY207" s="13" t="s">
        <v>162</v>
      </c>
      <c r="BE207" s="148">
        <f t="shared" si="3"/>
        <v>0</v>
      </c>
      <c r="BF207" s="148">
        <f t="shared" si="4"/>
        <v>0</v>
      </c>
      <c r="BG207" s="148">
        <f t="shared" si="5"/>
        <v>0</v>
      </c>
      <c r="BH207" s="148">
        <f t="shared" si="6"/>
        <v>0</v>
      </c>
      <c r="BI207" s="148">
        <f t="shared" si="7"/>
        <v>0</v>
      </c>
      <c r="BJ207" s="13" t="s">
        <v>81</v>
      </c>
      <c r="BK207" s="148">
        <f t="shared" si="8"/>
        <v>0</v>
      </c>
      <c r="BL207" s="13" t="s">
        <v>168</v>
      </c>
      <c r="BM207" s="147" t="s">
        <v>204</v>
      </c>
    </row>
    <row r="208" spans="2:65" s="1" customFormat="1" ht="16.5" customHeight="1" x14ac:dyDescent="0.2">
      <c r="B208" s="135"/>
      <c r="C208" s="166" t="s">
        <v>3116</v>
      </c>
      <c r="D208" s="136" t="s">
        <v>164</v>
      </c>
      <c r="E208" s="137"/>
      <c r="F208" s="138" t="s">
        <v>1651</v>
      </c>
      <c r="G208" s="139" t="s">
        <v>266</v>
      </c>
      <c r="H208" s="140">
        <v>2</v>
      </c>
      <c r="I208" s="141"/>
      <c r="J208" s="141"/>
      <c r="K208" s="142"/>
      <c r="L208" s="25"/>
      <c r="M208" s="143" t="s">
        <v>1</v>
      </c>
      <c r="N208" s="144" t="s">
        <v>34</v>
      </c>
      <c r="O208" s="145">
        <v>0</v>
      </c>
      <c r="P208" s="145">
        <f t="shared" si="0"/>
        <v>0</v>
      </c>
      <c r="Q208" s="145">
        <v>0</v>
      </c>
      <c r="R208" s="145">
        <f t="shared" si="1"/>
        <v>0</v>
      </c>
      <c r="S208" s="145">
        <v>0</v>
      </c>
      <c r="T208" s="146">
        <f t="shared" si="2"/>
        <v>0</v>
      </c>
      <c r="AR208" s="147" t="s">
        <v>168</v>
      </c>
      <c r="AT208" s="147" t="s">
        <v>164</v>
      </c>
      <c r="AU208" s="147" t="s">
        <v>75</v>
      </c>
      <c r="AY208" s="13" t="s">
        <v>162</v>
      </c>
      <c r="BE208" s="148">
        <f t="shared" si="3"/>
        <v>0</v>
      </c>
      <c r="BF208" s="148">
        <f t="shared" si="4"/>
        <v>0</v>
      </c>
      <c r="BG208" s="148">
        <f t="shared" si="5"/>
        <v>0</v>
      </c>
      <c r="BH208" s="148">
        <f t="shared" si="6"/>
        <v>0</v>
      </c>
      <c r="BI208" s="148">
        <f t="shared" si="7"/>
        <v>0</v>
      </c>
      <c r="BJ208" s="13" t="s">
        <v>81</v>
      </c>
      <c r="BK208" s="148">
        <f t="shared" si="8"/>
        <v>0</v>
      </c>
      <c r="BL208" s="13" t="s">
        <v>168</v>
      </c>
      <c r="BM208" s="147" t="s">
        <v>208</v>
      </c>
    </row>
    <row r="209" spans="2:65" s="1" customFormat="1" ht="16.5" customHeight="1" x14ac:dyDescent="0.2">
      <c r="B209" s="135"/>
      <c r="C209" s="166" t="s">
        <v>3117</v>
      </c>
      <c r="D209" s="136" t="s">
        <v>164</v>
      </c>
      <c r="E209" s="137"/>
      <c r="F209" s="138" t="s">
        <v>1652</v>
      </c>
      <c r="G209" s="139" t="s">
        <v>266</v>
      </c>
      <c r="H209" s="140">
        <v>2</v>
      </c>
      <c r="I209" s="141"/>
      <c r="J209" s="141"/>
      <c r="K209" s="142"/>
      <c r="L209" s="25"/>
      <c r="M209" s="143" t="s">
        <v>1</v>
      </c>
      <c r="N209" s="144" t="s">
        <v>34</v>
      </c>
      <c r="O209" s="145">
        <v>0</v>
      </c>
      <c r="P209" s="145">
        <f t="shared" si="0"/>
        <v>0</v>
      </c>
      <c r="Q209" s="145">
        <v>0</v>
      </c>
      <c r="R209" s="145">
        <f t="shared" si="1"/>
        <v>0</v>
      </c>
      <c r="S209" s="145">
        <v>0</v>
      </c>
      <c r="T209" s="146">
        <f t="shared" si="2"/>
        <v>0</v>
      </c>
      <c r="AR209" s="147" t="s">
        <v>168</v>
      </c>
      <c r="AT209" s="147" t="s">
        <v>164</v>
      </c>
      <c r="AU209" s="147" t="s">
        <v>75</v>
      </c>
      <c r="AY209" s="13" t="s">
        <v>162</v>
      </c>
      <c r="BE209" s="148">
        <f t="shared" si="3"/>
        <v>0</v>
      </c>
      <c r="BF209" s="148">
        <f t="shared" si="4"/>
        <v>0</v>
      </c>
      <c r="BG209" s="148">
        <f t="shared" si="5"/>
        <v>0</v>
      </c>
      <c r="BH209" s="148">
        <f t="shared" si="6"/>
        <v>0</v>
      </c>
      <c r="BI209" s="148">
        <f t="shared" si="7"/>
        <v>0</v>
      </c>
      <c r="BJ209" s="13" t="s">
        <v>81</v>
      </c>
      <c r="BK209" s="148">
        <f t="shared" si="8"/>
        <v>0</v>
      </c>
      <c r="BL209" s="13" t="s">
        <v>168</v>
      </c>
      <c r="BM209" s="147" t="s">
        <v>211</v>
      </c>
    </row>
    <row r="210" spans="2:65" s="1" customFormat="1" ht="16.5" customHeight="1" x14ac:dyDescent="0.2">
      <c r="B210" s="135"/>
      <c r="C210" s="166" t="s">
        <v>3118</v>
      </c>
      <c r="D210" s="136" t="s">
        <v>164</v>
      </c>
      <c r="E210" s="137"/>
      <c r="F210" s="138" t="s">
        <v>1653</v>
      </c>
      <c r="G210" s="139" t="s">
        <v>266</v>
      </c>
      <c r="H210" s="140">
        <v>6</v>
      </c>
      <c r="I210" s="141"/>
      <c r="J210" s="141"/>
      <c r="K210" s="142"/>
      <c r="L210" s="25"/>
      <c r="M210" s="143" t="s">
        <v>1</v>
      </c>
      <c r="N210" s="144" t="s">
        <v>34</v>
      </c>
      <c r="O210" s="145">
        <v>0</v>
      </c>
      <c r="P210" s="145">
        <f t="shared" si="0"/>
        <v>0</v>
      </c>
      <c r="Q210" s="145">
        <v>0</v>
      </c>
      <c r="R210" s="145">
        <f t="shared" si="1"/>
        <v>0</v>
      </c>
      <c r="S210" s="145">
        <v>0</v>
      </c>
      <c r="T210" s="146">
        <f t="shared" si="2"/>
        <v>0</v>
      </c>
      <c r="AR210" s="147" t="s">
        <v>168</v>
      </c>
      <c r="AT210" s="147" t="s">
        <v>164</v>
      </c>
      <c r="AU210" s="147" t="s">
        <v>75</v>
      </c>
      <c r="AY210" s="13" t="s">
        <v>162</v>
      </c>
      <c r="BE210" s="148">
        <f t="shared" si="3"/>
        <v>0</v>
      </c>
      <c r="BF210" s="148">
        <f t="shared" si="4"/>
        <v>0</v>
      </c>
      <c r="BG210" s="148">
        <f t="shared" si="5"/>
        <v>0</v>
      </c>
      <c r="BH210" s="148">
        <f t="shared" si="6"/>
        <v>0</v>
      </c>
      <c r="BI210" s="148">
        <f t="shared" si="7"/>
        <v>0</v>
      </c>
      <c r="BJ210" s="13" t="s">
        <v>81</v>
      </c>
      <c r="BK210" s="148">
        <f t="shared" si="8"/>
        <v>0</v>
      </c>
      <c r="BL210" s="13" t="s">
        <v>168</v>
      </c>
      <c r="BM210" s="147" t="s">
        <v>215</v>
      </c>
    </row>
    <row r="211" spans="2:65" s="1" customFormat="1" ht="16.5" customHeight="1" x14ac:dyDescent="0.2">
      <c r="B211" s="135"/>
      <c r="C211" s="166" t="s">
        <v>3119</v>
      </c>
      <c r="D211" s="136" t="s">
        <v>164</v>
      </c>
      <c r="E211" s="137"/>
      <c r="F211" s="138" t="s">
        <v>1654</v>
      </c>
      <c r="G211" s="139" t="s">
        <v>1655</v>
      </c>
      <c r="H211" s="140">
        <v>2</v>
      </c>
      <c r="I211" s="141"/>
      <c r="J211" s="141"/>
      <c r="K211" s="142"/>
      <c r="L211" s="25"/>
      <c r="M211" s="143" t="s">
        <v>1</v>
      </c>
      <c r="N211" s="144" t="s">
        <v>34</v>
      </c>
      <c r="O211" s="145">
        <v>0</v>
      </c>
      <c r="P211" s="145">
        <f t="shared" si="0"/>
        <v>0</v>
      </c>
      <c r="Q211" s="145">
        <v>0</v>
      </c>
      <c r="R211" s="145">
        <f t="shared" si="1"/>
        <v>0</v>
      </c>
      <c r="S211" s="145">
        <v>0</v>
      </c>
      <c r="T211" s="146">
        <f t="shared" si="2"/>
        <v>0</v>
      </c>
      <c r="AR211" s="147" t="s">
        <v>168</v>
      </c>
      <c r="AT211" s="147" t="s">
        <v>164</v>
      </c>
      <c r="AU211" s="147" t="s">
        <v>75</v>
      </c>
      <c r="AY211" s="13" t="s">
        <v>162</v>
      </c>
      <c r="BE211" s="148">
        <f t="shared" si="3"/>
        <v>0</v>
      </c>
      <c r="BF211" s="148">
        <f t="shared" si="4"/>
        <v>0</v>
      </c>
      <c r="BG211" s="148">
        <f t="shared" si="5"/>
        <v>0</v>
      </c>
      <c r="BH211" s="148">
        <f t="shared" si="6"/>
        <v>0</v>
      </c>
      <c r="BI211" s="148">
        <f t="shared" si="7"/>
        <v>0</v>
      </c>
      <c r="BJ211" s="13" t="s">
        <v>81</v>
      </c>
      <c r="BK211" s="148">
        <f t="shared" si="8"/>
        <v>0</v>
      </c>
      <c r="BL211" s="13" t="s">
        <v>168</v>
      </c>
      <c r="BM211" s="147" t="s">
        <v>219</v>
      </c>
    </row>
    <row r="212" spans="2:65" s="1" customFormat="1" ht="16.5" customHeight="1" x14ac:dyDescent="0.2">
      <c r="B212" s="135"/>
      <c r="C212" s="166" t="s">
        <v>3120</v>
      </c>
      <c r="D212" s="136" t="s">
        <v>164</v>
      </c>
      <c r="E212" s="137"/>
      <c r="F212" s="138" t="s">
        <v>1656</v>
      </c>
      <c r="G212" s="139" t="s">
        <v>266</v>
      </c>
      <c r="H212" s="140">
        <v>2</v>
      </c>
      <c r="I212" s="141"/>
      <c r="J212" s="141"/>
      <c r="K212" s="142"/>
      <c r="L212" s="25"/>
      <c r="M212" s="143" t="s">
        <v>1</v>
      </c>
      <c r="N212" s="144" t="s">
        <v>34</v>
      </c>
      <c r="O212" s="145">
        <v>0</v>
      </c>
      <c r="P212" s="145">
        <f t="shared" si="0"/>
        <v>0</v>
      </c>
      <c r="Q212" s="145">
        <v>0</v>
      </c>
      <c r="R212" s="145">
        <f t="shared" si="1"/>
        <v>0</v>
      </c>
      <c r="S212" s="145">
        <v>0</v>
      </c>
      <c r="T212" s="146">
        <f t="shared" si="2"/>
        <v>0</v>
      </c>
      <c r="AR212" s="147" t="s">
        <v>168</v>
      </c>
      <c r="AT212" s="147" t="s">
        <v>164</v>
      </c>
      <c r="AU212" s="147" t="s">
        <v>75</v>
      </c>
      <c r="AY212" s="13" t="s">
        <v>162</v>
      </c>
      <c r="BE212" s="148">
        <f t="shared" si="3"/>
        <v>0</v>
      </c>
      <c r="BF212" s="148">
        <f t="shared" si="4"/>
        <v>0</v>
      </c>
      <c r="BG212" s="148">
        <f t="shared" si="5"/>
        <v>0</v>
      </c>
      <c r="BH212" s="148">
        <f t="shared" si="6"/>
        <v>0</v>
      </c>
      <c r="BI212" s="148">
        <f t="shared" si="7"/>
        <v>0</v>
      </c>
      <c r="BJ212" s="13" t="s">
        <v>81</v>
      </c>
      <c r="BK212" s="148">
        <f t="shared" si="8"/>
        <v>0</v>
      </c>
      <c r="BL212" s="13" t="s">
        <v>168</v>
      </c>
      <c r="BM212" s="147" t="s">
        <v>224</v>
      </c>
    </row>
    <row r="213" spans="2:65" s="1" customFormat="1" ht="24.2" customHeight="1" x14ac:dyDescent="0.2">
      <c r="B213" s="135"/>
      <c r="C213" s="166" t="s">
        <v>3121</v>
      </c>
      <c r="D213" s="136" t="s">
        <v>164</v>
      </c>
      <c r="E213" s="137"/>
      <c r="F213" s="138" t="s">
        <v>1657</v>
      </c>
      <c r="G213" s="139" t="s">
        <v>266</v>
      </c>
      <c r="H213" s="140">
        <v>2</v>
      </c>
      <c r="I213" s="141"/>
      <c r="J213" s="141"/>
      <c r="K213" s="142"/>
      <c r="L213" s="25"/>
      <c r="M213" s="143" t="s">
        <v>1</v>
      </c>
      <c r="N213" s="144" t="s">
        <v>34</v>
      </c>
      <c r="O213" s="145">
        <v>0</v>
      </c>
      <c r="P213" s="145">
        <f t="shared" si="0"/>
        <v>0</v>
      </c>
      <c r="Q213" s="145">
        <v>0</v>
      </c>
      <c r="R213" s="145">
        <f t="shared" si="1"/>
        <v>0</v>
      </c>
      <c r="S213" s="145">
        <v>0</v>
      </c>
      <c r="T213" s="146">
        <f t="shared" si="2"/>
        <v>0</v>
      </c>
      <c r="AR213" s="147" t="s">
        <v>168</v>
      </c>
      <c r="AT213" s="147" t="s">
        <v>164</v>
      </c>
      <c r="AU213" s="147" t="s">
        <v>75</v>
      </c>
      <c r="AY213" s="13" t="s">
        <v>162</v>
      </c>
      <c r="BE213" s="148">
        <f t="shared" si="3"/>
        <v>0</v>
      </c>
      <c r="BF213" s="148">
        <f t="shared" si="4"/>
        <v>0</v>
      </c>
      <c r="BG213" s="148">
        <f t="shared" si="5"/>
        <v>0</v>
      </c>
      <c r="BH213" s="148">
        <f t="shared" si="6"/>
        <v>0</v>
      </c>
      <c r="BI213" s="148">
        <f t="shared" si="7"/>
        <v>0</v>
      </c>
      <c r="BJ213" s="13" t="s">
        <v>81</v>
      </c>
      <c r="BK213" s="148">
        <f t="shared" si="8"/>
        <v>0</v>
      </c>
      <c r="BL213" s="13" t="s">
        <v>168</v>
      </c>
      <c r="BM213" s="147" t="s">
        <v>227</v>
      </c>
    </row>
    <row r="214" spans="2:65" s="1" customFormat="1" ht="24.2" customHeight="1" x14ac:dyDescent="0.2">
      <c r="B214" s="135"/>
      <c r="C214" s="166" t="s">
        <v>3122</v>
      </c>
      <c r="D214" s="136" t="s">
        <v>164</v>
      </c>
      <c r="E214" s="137"/>
      <c r="F214" s="138" t="s">
        <v>1658</v>
      </c>
      <c r="G214" s="139" t="s">
        <v>266</v>
      </c>
      <c r="H214" s="140">
        <v>9</v>
      </c>
      <c r="I214" s="141"/>
      <c r="J214" s="141"/>
      <c r="K214" s="142"/>
      <c r="L214" s="25"/>
      <c r="M214" s="143" t="s">
        <v>1</v>
      </c>
      <c r="N214" s="144" t="s">
        <v>34</v>
      </c>
      <c r="O214" s="145">
        <v>0</v>
      </c>
      <c r="P214" s="145">
        <f t="shared" si="0"/>
        <v>0</v>
      </c>
      <c r="Q214" s="145">
        <v>0</v>
      </c>
      <c r="R214" s="145">
        <f t="shared" si="1"/>
        <v>0</v>
      </c>
      <c r="S214" s="145">
        <v>0</v>
      </c>
      <c r="T214" s="146">
        <f t="shared" si="2"/>
        <v>0</v>
      </c>
      <c r="AR214" s="147" t="s">
        <v>168</v>
      </c>
      <c r="AT214" s="147" t="s">
        <v>164</v>
      </c>
      <c r="AU214" s="147" t="s">
        <v>75</v>
      </c>
      <c r="AY214" s="13" t="s">
        <v>162</v>
      </c>
      <c r="BE214" s="148">
        <f t="shared" si="3"/>
        <v>0</v>
      </c>
      <c r="BF214" s="148">
        <f t="shared" si="4"/>
        <v>0</v>
      </c>
      <c r="BG214" s="148">
        <f t="shared" si="5"/>
        <v>0</v>
      </c>
      <c r="BH214" s="148">
        <f t="shared" si="6"/>
        <v>0</v>
      </c>
      <c r="BI214" s="148">
        <f t="shared" si="7"/>
        <v>0</v>
      </c>
      <c r="BJ214" s="13" t="s">
        <v>81</v>
      </c>
      <c r="BK214" s="148">
        <f t="shared" si="8"/>
        <v>0</v>
      </c>
      <c r="BL214" s="13" t="s">
        <v>168</v>
      </c>
      <c r="BM214" s="147" t="s">
        <v>231</v>
      </c>
    </row>
    <row r="215" spans="2:65" s="1" customFormat="1" ht="16.5" customHeight="1" x14ac:dyDescent="0.2">
      <c r="B215" s="135"/>
      <c r="C215" s="166" t="s">
        <v>3123</v>
      </c>
      <c r="D215" s="136" t="s">
        <v>164</v>
      </c>
      <c r="E215" s="137"/>
      <c r="F215" s="138" t="s">
        <v>1659</v>
      </c>
      <c r="G215" s="139" t="s">
        <v>266</v>
      </c>
      <c r="H215" s="140">
        <v>1</v>
      </c>
      <c r="I215" s="141"/>
      <c r="J215" s="141"/>
      <c r="K215" s="142"/>
      <c r="L215" s="25"/>
      <c r="M215" s="143" t="s">
        <v>1</v>
      </c>
      <c r="N215" s="144" t="s">
        <v>34</v>
      </c>
      <c r="O215" s="145">
        <v>0</v>
      </c>
      <c r="P215" s="145">
        <f t="shared" si="0"/>
        <v>0</v>
      </c>
      <c r="Q215" s="145">
        <v>0</v>
      </c>
      <c r="R215" s="145">
        <f t="shared" si="1"/>
        <v>0</v>
      </c>
      <c r="S215" s="145">
        <v>0</v>
      </c>
      <c r="T215" s="146">
        <f t="shared" si="2"/>
        <v>0</v>
      </c>
      <c r="AR215" s="147" t="s">
        <v>168</v>
      </c>
      <c r="AT215" s="147" t="s">
        <v>164</v>
      </c>
      <c r="AU215" s="147" t="s">
        <v>75</v>
      </c>
      <c r="AY215" s="13" t="s">
        <v>162</v>
      </c>
      <c r="BE215" s="148">
        <f t="shared" si="3"/>
        <v>0</v>
      </c>
      <c r="BF215" s="148">
        <f t="shared" si="4"/>
        <v>0</v>
      </c>
      <c r="BG215" s="148">
        <f t="shared" si="5"/>
        <v>0</v>
      </c>
      <c r="BH215" s="148">
        <f t="shared" si="6"/>
        <v>0</v>
      </c>
      <c r="BI215" s="148">
        <f t="shared" si="7"/>
        <v>0</v>
      </c>
      <c r="BJ215" s="13" t="s">
        <v>81</v>
      </c>
      <c r="BK215" s="148">
        <f t="shared" si="8"/>
        <v>0</v>
      </c>
      <c r="BL215" s="13" t="s">
        <v>168</v>
      </c>
      <c r="BM215" s="147" t="s">
        <v>234</v>
      </c>
    </row>
    <row r="216" spans="2:65" s="1" customFormat="1" ht="37.700000000000003" customHeight="1" x14ac:dyDescent="0.2">
      <c r="B216" s="135"/>
      <c r="C216" s="166" t="s">
        <v>3124</v>
      </c>
      <c r="D216" s="136" t="s">
        <v>164</v>
      </c>
      <c r="E216" s="137"/>
      <c r="F216" s="138" t="s">
        <v>1660</v>
      </c>
      <c r="G216" s="139" t="s">
        <v>1655</v>
      </c>
      <c r="H216" s="140">
        <v>1</v>
      </c>
      <c r="I216" s="141"/>
      <c r="J216" s="141"/>
      <c r="K216" s="142"/>
      <c r="L216" s="25"/>
      <c r="M216" s="143" t="s">
        <v>1</v>
      </c>
      <c r="N216" s="144" t="s">
        <v>34</v>
      </c>
      <c r="O216" s="145">
        <v>0</v>
      </c>
      <c r="P216" s="145">
        <f t="shared" si="0"/>
        <v>0</v>
      </c>
      <c r="Q216" s="145">
        <v>0</v>
      </c>
      <c r="R216" s="145">
        <f t="shared" si="1"/>
        <v>0</v>
      </c>
      <c r="S216" s="145">
        <v>0</v>
      </c>
      <c r="T216" s="146">
        <f t="shared" si="2"/>
        <v>0</v>
      </c>
      <c r="AR216" s="147" t="s">
        <v>168</v>
      </c>
      <c r="AT216" s="147" t="s">
        <v>164</v>
      </c>
      <c r="AU216" s="147" t="s">
        <v>75</v>
      </c>
      <c r="AY216" s="13" t="s">
        <v>162</v>
      </c>
      <c r="BE216" s="148">
        <f t="shared" si="3"/>
        <v>0</v>
      </c>
      <c r="BF216" s="148">
        <f t="shared" si="4"/>
        <v>0</v>
      </c>
      <c r="BG216" s="148">
        <f t="shared" si="5"/>
        <v>0</v>
      </c>
      <c r="BH216" s="148">
        <f t="shared" si="6"/>
        <v>0</v>
      </c>
      <c r="BI216" s="148">
        <f t="shared" si="7"/>
        <v>0</v>
      </c>
      <c r="BJ216" s="13" t="s">
        <v>81</v>
      </c>
      <c r="BK216" s="148">
        <f t="shared" si="8"/>
        <v>0</v>
      </c>
      <c r="BL216" s="13" t="s">
        <v>168</v>
      </c>
      <c r="BM216" s="147" t="s">
        <v>238</v>
      </c>
    </row>
    <row r="217" spans="2:65" s="1" customFormat="1" ht="37.700000000000003" customHeight="1" x14ac:dyDescent="0.2">
      <c r="B217" s="135"/>
      <c r="C217" s="166" t="s">
        <v>3125</v>
      </c>
      <c r="D217" s="136" t="s">
        <v>164</v>
      </c>
      <c r="E217" s="137"/>
      <c r="F217" s="138" t="s">
        <v>1661</v>
      </c>
      <c r="G217" s="139" t="s">
        <v>1655</v>
      </c>
      <c r="H217" s="140">
        <v>0.5</v>
      </c>
      <c r="I217" s="141"/>
      <c r="J217" s="141"/>
      <c r="K217" s="142"/>
      <c r="L217" s="25"/>
      <c r="M217" s="143" t="s">
        <v>1</v>
      </c>
      <c r="N217" s="144" t="s">
        <v>34</v>
      </c>
      <c r="O217" s="145">
        <v>0</v>
      </c>
      <c r="P217" s="145">
        <f t="shared" si="0"/>
        <v>0</v>
      </c>
      <c r="Q217" s="145">
        <v>0</v>
      </c>
      <c r="R217" s="145">
        <f t="shared" si="1"/>
        <v>0</v>
      </c>
      <c r="S217" s="145">
        <v>0</v>
      </c>
      <c r="T217" s="146">
        <f t="shared" si="2"/>
        <v>0</v>
      </c>
      <c r="AR217" s="147" t="s">
        <v>168</v>
      </c>
      <c r="AT217" s="147" t="s">
        <v>164</v>
      </c>
      <c r="AU217" s="147" t="s">
        <v>75</v>
      </c>
      <c r="AY217" s="13" t="s">
        <v>162</v>
      </c>
      <c r="BE217" s="148">
        <f t="shared" si="3"/>
        <v>0</v>
      </c>
      <c r="BF217" s="148">
        <f t="shared" si="4"/>
        <v>0</v>
      </c>
      <c r="BG217" s="148">
        <f t="shared" si="5"/>
        <v>0</v>
      </c>
      <c r="BH217" s="148">
        <f t="shared" si="6"/>
        <v>0</v>
      </c>
      <c r="BI217" s="148">
        <f t="shared" si="7"/>
        <v>0</v>
      </c>
      <c r="BJ217" s="13" t="s">
        <v>81</v>
      </c>
      <c r="BK217" s="148">
        <f t="shared" si="8"/>
        <v>0</v>
      </c>
      <c r="BL217" s="13" t="s">
        <v>168</v>
      </c>
      <c r="BM217" s="147" t="s">
        <v>241</v>
      </c>
    </row>
    <row r="218" spans="2:65" s="1" customFormat="1" ht="37.700000000000003" customHeight="1" x14ac:dyDescent="0.2">
      <c r="B218" s="135"/>
      <c r="C218" s="166" t="s">
        <v>3126</v>
      </c>
      <c r="D218" s="136" t="s">
        <v>164</v>
      </c>
      <c r="E218" s="137"/>
      <c r="F218" s="138" t="s">
        <v>1662</v>
      </c>
      <c r="G218" s="139" t="s">
        <v>1655</v>
      </c>
      <c r="H218" s="140">
        <v>2</v>
      </c>
      <c r="I218" s="141"/>
      <c r="J218" s="141"/>
      <c r="K218" s="142"/>
      <c r="L218" s="25"/>
      <c r="M218" s="143" t="s">
        <v>1</v>
      </c>
      <c r="N218" s="144" t="s">
        <v>34</v>
      </c>
      <c r="O218" s="145">
        <v>0</v>
      </c>
      <c r="P218" s="145">
        <f t="shared" si="0"/>
        <v>0</v>
      </c>
      <c r="Q218" s="145">
        <v>0</v>
      </c>
      <c r="R218" s="145">
        <f t="shared" si="1"/>
        <v>0</v>
      </c>
      <c r="S218" s="145">
        <v>0</v>
      </c>
      <c r="T218" s="146">
        <f t="shared" si="2"/>
        <v>0</v>
      </c>
      <c r="AR218" s="147" t="s">
        <v>168</v>
      </c>
      <c r="AT218" s="147" t="s">
        <v>164</v>
      </c>
      <c r="AU218" s="147" t="s">
        <v>75</v>
      </c>
      <c r="AY218" s="13" t="s">
        <v>162</v>
      </c>
      <c r="BE218" s="148">
        <f t="shared" si="3"/>
        <v>0</v>
      </c>
      <c r="BF218" s="148">
        <f t="shared" si="4"/>
        <v>0</v>
      </c>
      <c r="BG218" s="148">
        <f t="shared" si="5"/>
        <v>0</v>
      </c>
      <c r="BH218" s="148">
        <f t="shared" si="6"/>
        <v>0</v>
      </c>
      <c r="BI218" s="148">
        <f t="shared" si="7"/>
        <v>0</v>
      </c>
      <c r="BJ218" s="13" t="s">
        <v>81</v>
      </c>
      <c r="BK218" s="148">
        <f t="shared" si="8"/>
        <v>0</v>
      </c>
      <c r="BL218" s="13" t="s">
        <v>168</v>
      </c>
      <c r="BM218" s="147" t="s">
        <v>245</v>
      </c>
    </row>
    <row r="219" spans="2:65" s="1" customFormat="1" ht="62.85" customHeight="1" x14ac:dyDescent="0.2">
      <c r="B219" s="135"/>
      <c r="C219" s="166" t="s">
        <v>3127</v>
      </c>
      <c r="D219" s="136" t="s">
        <v>164</v>
      </c>
      <c r="E219" s="137"/>
      <c r="F219" s="138" t="s">
        <v>1663</v>
      </c>
      <c r="G219" s="139" t="s">
        <v>1655</v>
      </c>
      <c r="H219" s="140">
        <v>32</v>
      </c>
      <c r="I219" s="141"/>
      <c r="J219" s="141"/>
      <c r="K219" s="142"/>
      <c r="L219" s="25"/>
      <c r="M219" s="143" t="s">
        <v>1</v>
      </c>
      <c r="N219" s="144" t="s">
        <v>34</v>
      </c>
      <c r="O219" s="145">
        <v>0</v>
      </c>
      <c r="P219" s="145">
        <f t="shared" si="0"/>
        <v>0</v>
      </c>
      <c r="Q219" s="145">
        <v>0</v>
      </c>
      <c r="R219" s="145">
        <f t="shared" si="1"/>
        <v>0</v>
      </c>
      <c r="S219" s="145">
        <v>0</v>
      </c>
      <c r="T219" s="146">
        <f t="shared" si="2"/>
        <v>0</v>
      </c>
      <c r="AR219" s="147" t="s">
        <v>168</v>
      </c>
      <c r="AT219" s="147" t="s">
        <v>164</v>
      </c>
      <c r="AU219" s="147" t="s">
        <v>75</v>
      </c>
      <c r="AY219" s="13" t="s">
        <v>162</v>
      </c>
      <c r="BE219" s="148">
        <f t="shared" si="3"/>
        <v>0</v>
      </c>
      <c r="BF219" s="148">
        <f t="shared" si="4"/>
        <v>0</v>
      </c>
      <c r="BG219" s="148">
        <f t="shared" si="5"/>
        <v>0</v>
      </c>
      <c r="BH219" s="148">
        <f t="shared" si="6"/>
        <v>0</v>
      </c>
      <c r="BI219" s="148">
        <f t="shared" si="7"/>
        <v>0</v>
      </c>
      <c r="BJ219" s="13" t="s">
        <v>81</v>
      </c>
      <c r="BK219" s="148">
        <f t="shared" si="8"/>
        <v>0</v>
      </c>
      <c r="BL219" s="13" t="s">
        <v>168</v>
      </c>
      <c r="BM219" s="147" t="s">
        <v>248</v>
      </c>
    </row>
    <row r="220" spans="2:65" s="1" customFormat="1" ht="62.85" customHeight="1" x14ac:dyDescent="0.2">
      <c r="B220" s="135"/>
      <c r="C220" s="166" t="s">
        <v>3128</v>
      </c>
      <c r="D220" s="136" t="s">
        <v>164</v>
      </c>
      <c r="E220" s="137"/>
      <c r="F220" s="138" t="s">
        <v>1664</v>
      </c>
      <c r="G220" s="139" t="s">
        <v>1655</v>
      </c>
      <c r="H220" s="140">
        <v>12</v>
      </c>
      <c r="I220" s="141"/>
      <c r="J220" s="141"/>
      <c r="K220" s="142"/>
      <c r="L220" s="25"/>
      <c r="M220" s="143" t="s">
        <v>1</v>
      </c>
      <c r="N220" s="144" t="s">
        <v>34</v>
      </c>
      <c r="O220" s="145">
        <v>0</v>
      </c>
      <c r="P220" s="145">
        <f t="shared" si="0"/>
        <v>0</v>
      </c>
      <c r="Q220" s="145">
        <v>0</v>
      </c>
      <c r="R220" s="145">
        <f t="shared" si="1"/>
        <v>0</v>
      </c>
      <c r="S220" s="145">
        <v>0</v>
      </c>
      <c r="T220" s="146">
        <f t="shared" si="2"/>
        <v>0</v>
      </c>
      <c r="AR220" s="147" t="s">
        <v>168</v>
      </c>
      <c r="AT220" s="147" t="s">
        <v>164</v>
      </c>
      <c r="AU220" s="147" t="s">
        <v>75</v>
      </c>
      <c r="AY220" s="13" t="s">
        <v>162</v>
      </c>
      <c r="BE220" s="148">
        <f t="shared" si="3"/>
        <v>0</v>
      </c>
      <c r="BF220" s="148">
        <f t="shared" si="4"/>
        <v>0</v>
      </c>
      <c r="BG220" s="148">
        <f t="shared" si="5"/>
        <v>0</v>
      </c>
      <c r="BH220" s="148">
        <f t="shared" si="6"/>
        <v>0</v>
      </c>
      <c r="BI220" s="148">
        <f t="shared" si="7"/>
        <v>0</v>
      </c>
      <c r="BJ220" s="13" t="s">
        <v>81</v>
      </c>
      <c r="BK220" s="148">
        <f t="shared" si="8"/>
        <v>0</v>
      </c>
      <c r="BL220" s="13" t="s">
        <v>168</v>
      </c>
      <c r="BM220" s="147" t="s">
        <v>252</v>
      </c>
    </row>
    <row r="221" spans="2:65" s="1" customFormat="1" ht="62.85" customHeight="1" x14ac:dyDescent="0.2">
      <c r="B221" s="135"/>
      <c r="C221" s="166" t="s">
        <v>3129</v>
      </c>
      <c r="D221" s="136" t="s">
        <v>164</v>
      </c>
      <c r="E221" s="137"/>
      <c r="F221" s="138" t="s">
        <v>1665</v>
      </c>
      <c r="G221" s="139" t="s">
        <v>1655</v>
      </c>
      <c r="H221" s="140">
        <v>57</v>
      </c>
      <c r="I221" s="141"/>
      <c r="J221" s="141"/>
      <c r="K221" s="142"/>
      <c r="L221" s="25"/>
      <c r="M221" s="143" t="s">
        <v>1</v>
      </c>
      <c r="N221" s="144" t="s">
        <v>34</v>
      </c>
      <c r="O221" s="145">
        <v>0</v>
      </c>
      <c r="P221" s="145">
        <f t="shared" si="0"/>
        <v>0</v>
      </c>
      <c r="Q221" s="145">
        <v>0</v>
      </c>
      <c r="R221" s="145">
        <f t="shared" si="1"/>
        <v>0</v>
      </c>
      <c r="S221" s="145">
        <v>0</v>
      </c>
      <c r="T221" s="146">
        <f t="shared" si="2"/>
        <v>0</v>
      </c>
      <c r="AR221" s="147" t="s">
        <v>168</v>
      </c>
      <c r="AT221" s="147" t="s">
        <v>164</v>
      </c>
      <c r="AU221" s="147" t="s">
        <v>75</v>
      </c>
      <c r="AY221" s="13" t="s">
        <v>162</v>
      </c>
      <c r="BE221" s="148">
        <f t="shared" si="3"/>
        <v>0</v>
      </c>
      <c r="BF221" s="148">
        <f t="shared" si="4"/>
        <v>0</v>
      </c>
      <c r="BG221" s="148">
        <f t="shared" si="5"/>
        <v>0</v>
      </c>
      <c r="BH221" s="148">
        <f t="shared" si="6"/>
        <v>0</v>
      </c>
      <c r="BI221" s="148">
        <f t="shared" si="7"/>
        <v>0</v>
      </c>
      <c r="BJ221" s="13" t="s">
        <v>81</v>
      </c>
      <c r="BK221" s="148">
        <f t="shared" si="8"/>
        <v>0</v>
      </c>
      <c r="BL221" s="13" t="s">
        <v>168</v>
      </c>
      <c r="BM221" s="147" t="s">
        <v>255</v>
      </c>
    </row>
    <row r="222" spans="2:65" s="1" customFormat="1" ht="62.85" customHeight="1" x14ac:dyDescent="0.2">
      <c r="B222" s="135"/>
      <c r="C222" s="166" t="s">
        <v>3130</v>
      </c>
      <c r="D222" s="136" t="s">
        <v>164</v>
      </c>
      <c r="E222" s="137"/>
      <c r="F222" s="138" t="s">
        <v>1666</v>
      </c>
      <c r="G222" s="139" t="s">
        <v>1655</v>
      </c>
      <c r="H222" s="140">
        <v>1</v>
      </c>
      <c r="I222" s="141"/>
      <c r="J222" s="141"/>
      <c r="K222" s="142"/>
      <c r="L222" s="25"/>
      <c r="M222" s="143" t="s">
        <v>1</v>
      </c>
      <c r="N222" s="144" t="s">
        <v>34</v>
      </c>
      <c r="O222" s="145">
        <v>0</v>
      </c>
      <c r="P222" s="145">
        <f t="shared" si="0"/>
        <v>0</v>
      </c>
      <c r="Q222" s="145">
        <v>0</v>
      </c>
      <c r="R222" s="145">
        <f t="shared" si="1"/>
        <v>0</v>
      </c>
      <c r="S222" s="145">
        <v>0</v>
      </c>
      <c r="T222" s="146">
        <f t="shared" si="2"/>
        <v>0</v>
      </c>
      <c r="AR222" s="147" t="s">
        <v>168</v>
      </c>
      <c r="AT222" s="147" t="s">
        <v>164</v>
      </c>
      <c r="AU222" s="147" t="s">
        <v>75</v>
      </c>
      <c r="AY222" s="13" t="s">
        <v>162</v>
      </c>
      <c r="BE222" s="148">
        <f t="shared" si="3"/>
        <v>0</v>
      </c>
      <c r="BF222" s="148">
        <f t="shared" si="4"/>
        <v>0</v>
      </c>
      <c r="BG222" s="148">
        <f t="shared" si="5"/>
        <v>0</v>
      </c>
      <c r="BH222" s="148">
        <f t="shared" si="6"/>
        <v>0</v>
      </c>
      <c r="BI222" s="148">
        <f t="shared" si="7"/>
        <v>0</v>
      </c>
      <c r="BJ222" s="13" t="s">
        <v>81</v>
      </c>
      <c r="BK222" s="148">
        <f t="shared" si="8"/>
        <v>0</v>
      </c>
      <c r="BL222" s="13" t="s">
        <v>168</v>
      </c>
      <c r="BM222" s="147" t="s">
        <v>259</v>
      </c>
    </row>
    <row r="223" spans="2:65" s="11" customFormat="1" ht="22.7" customHeight="1" x14ac:dyDescent="0.2">
      <c r="B223" s="124"/>
      <c r="D223" s="125" t="s">
        <v>67</v>
      </c>
      <c r="E223" s="133"/>
      <c r="F223" s="133" t="s">
        <v>1667</v>
      </c>
      <c r="J223" s="134"/>
      <c r="L223" s="124"/>
      <c r="M223" s="128"/>
      <c r="P223" s="129">
        <f>P224</f>
        <v>0</v>
      </c>
      <c r="R223" s="129">
        <f>R224</f>
        <v>0</v>
      </c>
      <c r="T223" s="130">
        <f>T224</f>
        <v>0</v>
      </c>
      <c r="AR223" s="125" t="s">
        <v>75</v>
      </c>
      <c r="AT223" s="131" t="s">
        <v>67</v>
      </c>
      <c r="AU223" s="131" t="s">
        <v>75</v>
      </c>
      <c r="AY223" s="125" t="s">
        <v>162</v>
      </c>
      <c r="BK223" s="132">
        <f>BK224</f>
        <v>0</v>
      </c>
    </row>
    <row r="224" spans="2:65" s="1" customFormat="1" ht="16.5" customHeight="1" x14ac:dyDescent="0.2">
      <c r="B224" s="135"/>
      <c r="C224" s="136"/>
      <c r="D224" s="136" t="s">
        <v>164</v>
      </c>
      <c r="E224" s="137"/>
      <c r="F224" s="138" t="s">
        <v>1668</v>
      </c>
      <c r="G224" s="139" t="s">
        <v>313</v>
      </c>
      <c r="H224" s="140">
        <v>20</v>
      </c>
      <c r="I224" s="141"/>
      <c r="J224" s="141"/>
      <c r="K224" s="142"/>
      <c r="L224" s="25"/>
      <c r="M224" s="143" t="s">
        <v>1</v>
      </c>
      <c r="N224" s="144" t="s">
        <v>34</v>
      </c>
      <c r="O224" s="145">
        <v>0</v>
      </c>
      <c r="P224" s="145">
        <f>O224*H224</f>
        <v>0</v>
      </c>
      <c r="Q224" s="145">
        <v>0</v>
      </c>
      <c r="R224" s="145">
        <f>Q224*H224</f>
        <v>0</v>
      </c>
      <c r="S224" s="145">
        <v>0</v>
      </c>
      <c r="T224" s="146">
        <f>S224*H224</f>
        <v>0</v>
      </c>
      <c r="AR224" s="147" t="s">
        <v>168</v>
      </c>
      <c r="AT224" s="147" t="s">
        <v>164</v>
      </c>
      <c r="AU224" s="147" t="s">
        <v>81</v>
      </c>
      <c r="AY224" s="13" t="s">
        <v>162</v>
      </c>
      <c r="BE224" s="148">
        <f>IF(N224="základná",J224,0)</f>
        <v>0</v>
      </c>
      <c r="BF224" s="148">
        <f>IF(N224="znížená",J224,0)</f>
        <v>0</v>
      </c>
      <c r="BG224" s="148">
        <f>IF(N224="zákl. prenesená",J224,0)</f>
        <v>0</v>
      </c>
      <c r="BH224" s="148">
        <f>IF(N224="zníž. prenesená",J224,0)</f>
        <v>0</v>
      </c>
      <c r="BI224" s="148">
        <f>IF(N224="nulová",J224,0)</f>
        <v>0</v>
      </c>
      <c r="BJ224" s="13" t="s">
        <v>81</v>
      </c>
      <c r="BK224" s="148">
        <f>ROUND(I224*H224,2)</f>
        <v>0</v>
      </c>
      <c r="BL224" s="13" t="s">
        <v>168</v>
      </c>
      <c r="BM224" s="147" t="s">
        <v>262</v>
      </c>
    </row>
    <row r="225" spans="2:65" s="11" customFormat="1" ht="26.1" customHeight="1" x14ac:dyDescent="0.2">
      <c r="B225" s="124"/>
      <c r="C225" s="11" t="s">
        <v>3131</v>
      </c>
      <c r="D225" s="125" t="s">
        <v>67</v>
      </c>
      <c r="E225" s="126"/>
      <c r="F225" s="126" t="s">
        <v>1669</v>
      </c>
      <c r="J225" s="127"/>
      <c r="L225" s="124"/>
      <c r="M225" s="128"/>
      <c r="P225" s="129">
        <f>P226+SUM(P227:P240)</f>
        <v>0</v>
      </c>
      <c r="R225" s="129">
        <f>R226+SUM(R227:R240)</f>
        <v>0</v>
      </c>
      <c r="T225" s="130">
        <f>T226+SUM(T227:T240)</f>
        <v>0</v>
      </c>
      <c r="AR225" s="125" t="s">
        <v>75</v>
      </c>
      <c r="AT225" s="131" t="s">
        <v>67</v>
      </c>
      <c r="AU225" s="131" t="s">
        <v>68</v>
      </c>
      <c r="AY225" s="125" t="s">
        <v>162</v>
      </c>
      <c r="BK225" s="132">
        <f>BK226+SUM(BK227:BK240)</f>
        <v>0</v>
      </c>
    </row>
    <row r="226" spans="2:65" s="1" customFormat="1" ht="33" customHeight="1" x14ac:dyDescent="0.2">
      <c r="B226" s="135"/>
      <c r="C226" s="166" t="s">
        <v>3132</v>
      </c>
      <c r="D226" s="136" t="s">
        <v>164</v>
      </c>
      <c r="E226" s="137"/>
      <c r="F226" s="138" t="s">
        <v>1670</v>
      </c>
      <c r="G226" s="139" t="s">
        <v>1641</v>
      </c>
      <c r="H226" s="140">
        <v>1</v>
      </c>
      <c r="I226" s="141"/>
      <c r="J226" s="141"/>
      <c r="K226" s="142"/>
      <c r="L226" s="25"/>
      <c r="M226" s="143" t="s">
        <v>1</v>
      </c>
      <c r="N226" s="144" t="s">
        <v>34</v>
      </c>
      <c r="O226" s="145">
        <v>0</v>
      </c>
      <c r="P226" s="145">
        <f t="shared" ref="P226:P239" si="9">O226*H226</f>
        <v>0</v>
      </c>
      <c r="Q226" s="145">
        <v>0</v>
      </c>
      <c r="R226" s="145">
        <f t="shared" ref="R226:R239" si="10">Q226*H226</f>
        <v>0</v>
      </c>
      <c r="S226" s="145">
        <v>0</v>
      </c>
      <c r="T226" s="146">
        <f t="shared" ref="T226:T239" si="11">S226*H226</f>
        <v>0</v>
      </c>
      <c r="AR226" s="147" t="s">
        <v>168</v>
      </c>
      <c r="AT226" s="147" t="s">
        <v>164</v>
      </c>
      <c r="AU226" s="147" t="s">
        <v>75</v>
      </c>
      <c r="AY226" s="13" t="s">
        <v>162</v>
      </c>
      <c r="BE226" s="148">
        <f t="shared" ref="BE226:BE239" si="12">IF(N226="základná",J226,0)</f>
        <v>0</v>
      </c>
      <c r="BF226" s="148">
        <f t="shared" ref="BF226:BF239" si="13">IF(N226="znížená",J226,0)</f>
        <v>0</v>
      </c>
      <c r="BG226" s="148">
        <f t="shared" ref="BG226:BG239" si="14">IF(N226="zákl. prenesená",J226,0)</f>
        <v>0</v>
      </c>
      <c r="BH226" s="148">
        <f t="shared" ref="BH226:BH239" si="15">IF(N226="zníž. prenesená",J226,0)</f>
        <v>0</v>
      </c>
      <c r="BI226" s="148">
        <f t="shared" ref="BI226:BI239" si="16">IF(N226="nulová",J226,0)</f>
        <v>0</v>
      </c>
      <c r="BJ226" s="13" t="s">
        <v>81</v>
      </c>
      <c r="BK226" s="148">
        <f t="shared" ref="BK226:BK239" si="17">ROUND(I226*H226,2)</f>
        <v>0</v>
      </c>
      <c r="BL226" s="13" t="s">
        <v>168</v>
      </c>
      <c r="BM226" s="147" t="s">
        <v>267</v>
      </c>
    </row>
    <row r="227" spans="2:65" s="1" customFormat="1" ht="16.5" customHeight="1" x14ac:dyDescent="0.2">
      <c r="B227" s="135"/>
      <c r="C227" s="166"/>
      <c r="D227" s="136" t="s">
        <v>164</v>
      </c>
      <c r="E227" s="137"/>
      <c r="F227" s="138" t="s">
        <v>1671</v>
      </c>
      <c r="G227" s="139" t="s">
        <v>1641</v>
      </c>
      <c r="H227" s="140">
        <v>1</v>
      </c>
      <c r="I227" s="141"/>
      <c r="J227" s="141"/>
      <c r="K227" s="142"/>
      <c r="L227" s="25"/>
      <c r="M227" s="143" t="s">
        <v>1</v>
      </c>
      <c r="N227" s="144" t="s">
        <v>34</v>
      </c>
      <c r="O227" s="145">
        <v>0</v>
      </c>
      <c r="P227" s="145">
        <f t="shared" si="9"/>
        <v>0</v>
      </c>
      <c r="Q227" s="145">
        <v>0</v>
      </c>
      <c r="R227" s="145">
        <f t="shared" si="10"/>
        <v>0</v>
      </c>
      <c r="S227" s="145">
        <v>0</v>
      </c>
      <c r="T227" s="146">
        <f t="shared" si="11"/>
        <v>0</v>
      </c>
      <c r="AR227" s="147" t="s">
        <v>168</v>
      </c>
      <c r="AT227" s="147" t="s">
        <v>164</v>
      </c>
      <c r="AU227" s="147" t="s">
        <v>75</v>
      </c>
      <c r="AY227" s="13" t="s">
        <v>162</v>
      </c>
      <c r="BE227" s="148">
        <f t="shared" si="12"/>
        <v>0</v>
      </c>
      <c r="BF227" s="148">
        <f t="shared" si="13"/>
        <v>0</v>
      </c>
      <c r="BG227" s="148">
        <f t="shared" si="14"/>
        <v>0</v>
      </c>
      <c r="BH227" s="148">
        <f t="shared" si="15"/>
        <v>0</v>
      </c>
      <c r="BI227" s="148">
        <f t="shared" si="16"/>
        <v>0</v>
      </c>
      <c r="BJ227" s="13" t="s">
        <v>81</v>
      </c>
      <c r="BK227" s="148">
        <f t="shared" si="17"/>
        <v>0</v>
      </c>
      <c r="BL227" s="13" t="s">
        <v>168</v>
      </c>
      <c r="BM227" s="147" t="s">
        <v>271</v>
      </c>
    </row>
    <row r="228" spans="2:65" s="1" customFormat="1" ht="16.5" customHeight="1" x14ac:dyDescent="0.2">
      <c r="B228" s="135"/>
      <c r="C228" s="166" t="s">
        <v>3133</v>
      </c>
      <c r="D228" s="136" t="s">
        <v>164</v>
      </c>
      <c r="E228" s="137"/>
      <c r="F228" s="138" t="s">
        <v>1672</v>
      </c>
      <c r="G228" s="139" t="s">
        <v>266</v>
      </c>
      <c r="H228" s="140">
        <v>2</v>
      </c>
      <c r="I228" s="141"/>
      <c r="J228" s="141"/>
      <c r="K228" s="142"/>
      <c r="L228" s="25"/>
      <c r="M228" s="143" t="s">
        <v>1</v>
      </c>
      <c r="N228" s="144" t="s">
        <v>34</v>
      </c>
      <c r="O228" s="145">
        <v>0</v>
      </c>
      <c r="P228" s="145">
        <f t="shared" si="9"/>
        <v>0</v>
      </c>
      <c r="Q228" s="145">
        <v>0</v>
      </c>
      <c r="R228" s="145">
        <f t="shared" si="10"/>
        <v>0</v>
      </c>
      <c r="S228" s="145">
        <v>0</v>
      </c>
      <c r="T228" s="146">
        <f t="shared" si="11"/>
        <v>0</v>
      </c>
      <c r="AR228" s="147" t="s">
        <v>168</v>
      </c>
      <c r="AT228" s="147" t="s">
        <v>164</v>
      </c>
      <c r="AU228" s="147" t="s">
        <v>75</v>
      </c>
      <c r="AY228" s="13" t="s">
        <v>162</v>
      </c>
      <c r="BE228" s="148">
        <f t="shared" si="12"/>
        <v>0</v>
      </c>
      <c r="BF228" s="148">
        <f t="shared" si="13"/>
        <v>0</v>
      </c>
      <c r="BG228" s="148">
        <f t="shared" si="14"/>
        <v>0</v>
      </c>
      <c r="BH228" s="148">
        <f t="shared" si="15"/>
        <v>0</v>
      </c>
      <c r="BI228" s="148">
        <f t="shared" si="16"/>
        <v>0</v>
      </c>
      <c r="BJ228" s="13" t="s">
        <v>81</v>
      </c>
      <c r="BK228" s="148">
        <f t="shared" si="17"/>
        <v>0</v>
      </c>
      <c r="BL228" s="13" t="s">
        <v>168</v>
      </c>
      <c r="BM228" s="147" t="s">
        <v>275</v>
      </c>
    </row>
    <row r="229" spans="2:65" s="1" customFormat="1" ht="24.2" customHeight="1" x14ac:dyDescent="0.2">
      <c r="B229" s="135"/>
      <c r="C229" s="166" t="s">
        <v>3134</v>
      </c>
      <c r="D229" s="136" t="s">
        <v>164</v>
      </c>
      <c r="E229" s="137"/>
      <c r="F229" s="138" t="s">
        <v>1673</v>
      </c>
      <c r="G229" s="139" t="s">
        <v>266</v>
      </c>
      <c r="H229" s="140">
        <v>5</v>
      </c>
      <c r="I229" s="141"/>
      <c r="J229" s="141"/>
      <c r="K229" s="142"/>
      <c r="L229" s="25"/>
      <c r="M229" s="143" t="s">
        <v>1</v>
      </c>
      <c r="N229" s="144" t="s">
        <v>34</v>
      </c>
      <c r="O229" s="145">
        <v>0</v>
      </c>
      <c r="P229" s="145">
        <f t="shared" si="9"/>
        <v>0</v>
      </c>
      <c r="Q229" s="145">
        <v>0</v>
      </c>
      <c r="R229" s="145">
        <f t="shared" si="10"/>
        <v>0</v>
      </c>
      <c r="S229" s="145">
        <v>0</v>
      </c>
      <c r="T229" s="146">
        <f t="shared" si="11"/>
        <v>0</v>
      </c>
      <c r="AR229" s="147" t="s">
        <v>168</v>
      </c>
      <c r="AT229" s="147" t="s">
        <v>164</v>
      </c>
      <c r="AU229" s="147" t="s">
        <v>75</v>
      </c>
      <c r="AY229" s="13" t="s">
        <v>162</v>
      </c>
      <c r="BE229" s="148">
        <f t="shared" si="12"/>
        <v>0</v>
      </c>
      <c r="BF229" s="148">
        <f t="shared" si="13"/>
        <v>0</v>
      </c>
      <c r="BG229" s="148">
        <f t="shared" si="14"/>
        <v>0</v>
      </c>
      <c r="BH229" s="148">
        <f t="shared" si="15"/>
        <v>0</v>
      </c>
      <c r="BI229" s="148">
        <f t="shared" si="16"/>
        <v>0</v>
      </c>
      <c r="BJ229" s="13" t="s">
        <v>81</v>
      </c>
      <c r="BK229" s="148">
        <f t="shared" si="17"/>
        <v>0</v>
      </c>
      <c r="BL229" s="13" t="s">
        <v>168</v>
      </c>
      <c r="BM229" s="147" t="s">
        <v>278</v>
      </c>
    </row>
    <row r="230" spans="2:65" s="1" customFormat="1" ht="24.2" customHeight="1" x14ac:dyDescent="0.2">
      <c r="B230" s="135"/>
      <c r="C230" s="166" t="s">
        <v>3135</v>
      </c>
      <c r="D230" s="136" t="s">
        <v>164</v>
      </c>
      <c r="E230" s="137"/>
      <c r="F230" s="138" t="s">
        <v>1657</v>
      </c>
      <c r="G230" s="139" t="s">
        <v>266</v>
      </c>
      <c r="H230" s="140">
        <v>2</v>
      </c>
      <c r="I230" s="141"/>
      <c r="J230" s="141"/>
      <c r="K230" s="142"/>
      <c r="L230" s="25"/>
      <c r="M230" s="143" t="s">
        <v>1</v>
      </c>
      <c r="N230" s="144" t="s">
        <v>34</v>
      </c>
      <c r="O230" s="145">
        <v>0</v>
      </c>
      <c r="P230" s="145">
        <f t="shared" si="9"/>
        <v>0</v>
      </c>
      <c r="Q230" s="145">
        <v>0</v>
      </c>
      <c r="R230" s="145">
        <f t="shared" si="10"/>
        <v>0</v>
      </c>
      <c r="S230" s="145">
        <v>0</v>
      </c>
      <c r="T230" s="146">
        <f t="shared" si="11"/>
        <v>0</v>
      </c>
      <c r="AR230" s="147" t="s">
        <v>168</v>
      </c>
      <c r="AT230" s="147" t="s">
        <v>164</v>
      </c>
      <c r="AU230" s="147" t="s">
        <v>75</v>
      </c>
      <c r="AY230" s="13" t="s">
        <v>162</v>
      </c>
      <c r="BE230" s="148">
        <f t="shared" si="12"/>
        <v>0</v>
      </c>
      <c r="BF230" s="148">
        <f t="shared" si="13"/>
        <v>0</v>
      </c>
      <c r="BG230" s="148">
        <f t="shared" si="14"/>
        <v>0</v>
      </c>
      <c r="BH230" s="148">
        <f t="shared" si="15"/>
        <v>0</v>
      </c>
      <c r="BI230" s="148">
        <f t="shared" si="16"/>
        <v>0</v>
      </c>
      <c r="BJ230" s="13" t="s">
        <v>81</v>
      </c>
      <c r="BK230" s="148">
        <f t="shared" si="17"/>
        <v>0</v>
      </c>
      <c r="BL230" s="13" t="s">
        <v>168</v>
      </c>
      <c r="BM230" s="147" t="s">
        <v>282</v>
      </c>
    </row>
    <row r="231" spans="2:65" s="1" customFormat="1" ht="24.2" customHeight="1" x14ac:dyDescent="0.2">
      <c r="B231" s="135"/>
      <c r="C231" s="166" t="s">
        <v>3136</v>
      </c>
      <c r="D231" s="136" t="s">
        <v>164</v>
      </c>
      <c r="E231" s="137"/>
      <c r="F231" s="138" t="s">
        <v>1674</v>
      </c>
      <c r="G231" s="139" t="s">
        <v>266</v>
      </c>
      <c r="H231" s="140">
        <v>4</v>
      </c>
      <c r="I231" s="141"/>
      <c r="J231" s="141"/>
      <c r="K231" s="142"/>
      <c r="L231" s="25"/>
      <c r="M231" s="143" t="s">
        <v>1</v>
      </c>
      <c r="N231" s="144" t="s">
        <v>34</v>
      </c>
      <c r="O231" s="145">
        <v>0</v>
      </c>
      <c r="P231" s="145">
        <f t="shared" si="9"/>
        <v>0</v>
      </c>
      <c r="Q231" s="145">
        <v>0</v>
      </c>
      <c r="R231" s="145">
        <f t="shared" si="10"/>
        <v>0</v>
      </c>
      <c r="S231" s="145">
        <v>0</v>
      </c>
      <c r="T231" s="146">
        <f t="shared" si="11"/>
        <v>0</v>
      </c>
      <c r="AR231" s="147" t="s">
        <v>168</v>
      </c>
      <c r="AT231" s="147" t="s">
        <v>164</v>
      </c>
      <c r="AU231" s="147" t="s">
        <v>75</v>
      </c>
      <c r="AY231" s="13" t="s">
        <v>162</v>
      </c>
      <c r="BE231" s="148">
        <f t="shared" si="12"/>
        <v>0</v>
      </c>
      <c r="BF231" s="148">
        <f t="shared" si="13"/>
        <v>0</v>
      </c>
      <c r="BG231" s="148">
        <f t="shared" si="14"/>
        <v>0</v>
      </c>
      <c r="BH231" s="148">
        <f t="shared" si="15"/>
        <v>0</v>
      </c>
      <c r="BI231" s="148">
        <f t="shared" si="16"/>
        <v>0</v>
      </c>
      <c r="BJ231" s="13" t="s">
        <v>81</v>
      </c>
      <c r="BK231" s="148">
        <f t="shared" si="17"/>
        <v>0</v>
      </c>
      <c r="BL231" s="13" t="s">
        <v>168</v>
      </c>
      <c r="BM231" s="147" t="s">
        <v>285</v>
      </c>
    </row>
    <row r="232" spans="2:65" s="1" customFormat="1" ht="24.2" customHeight="1" x14ac:dyDescent="0.2">
      <c r="B232" s="135"/>
      <c r="C232" s="166" t="s">
        <v>3137</v>
      </c>
      <c r="D232" s="136" t="s">
        <v>164</v>
      </c>
      <c r="E232" s="137"/>
      <c r="F232" s="138" t="s">
        <v>1675</v>
      </c>
      <c r="G232" s="139" t="s">
        <v>266</v>
      </c>
      <c r="H232" s="140">
        <v>2</v>
      </c>
      <c r="I232" s="141"/>
      <c r="J232" s="141"/>
      <c r="K232" s="142"/>
      <c r="L232" s="25"/>
      <c r="M232" s="143" t="s">
        <v>1</v>
      </c>
      <c r="N232" s="144" t="s">
        <v>34</v>
      </c>
      <c r="O232" s="145">
        <v>0</v>
      </c>
      <c r="P232" s="145">
        <f t="shared" si="9"/>
        <v>0</v>
      </c>
      <c r="Q232" s="145">
        <v>0</v>
      </c>
      <c r="R232" s="145">
        <f t="shared" si="10"/>
        <v>0</v>
      </c>
      <c r="S232" s="145">
        <v>0</v>
      </c>
      <c r="T232" s="146">
        <f t="shared" si="11"/>
        <v>0</v>
      </c>
      <c r="AR232" s="147" t="s">
        <v>168</v>
      </c>
      <c r="AT232" s="147" t="s">
        <v>164</v>
      </c>
      <c r="AU232" s="147" t="s">
        <v>75</v>
      </c>
      <c r="AY232" s="13" t="s">
        <v>162</v>
      </c>
      <c r="BE232" s="148">
        <f t="shared" si="12"/>
        <v>0</v>
      </c>
      <c r="BF232" s="148">
        <f t="shared" si="13"/>
        <v>0</v>
      </c>
      <c r="BG232" s="148">
        <f t="shared" si="14"/>
        <v>0</v>
      </c>
      <c r="BH232" s="148">
        <f t="shared" si="15"/>
        <v>0</v>
      </c>
      <c r="BI232" s="148">
        <f t="shared" si="16"/>
        <v>0</v>
      </c>
      <c r="BJ232" s="13" t="s">
        <v>81</v>
      </c>
      <c r="BK232" s="148">
        <f t="shared" si="17"/>
        <v>0</v>
      </c>
      <c r="BL232" s="13" t="s">
        <v>168</v>
      </c>
      <c r="BM232" s="147" t="s">
        <v>289</v>
      </c>
    </row>
    <row r="233" spans="2:65" s="1" customFormat="1" ht="24.2" customHeight="1" x14ac:dyDescent="0.2">
      <c r="B233" s="135"/>
      <c r="C233" s="166" t="s">
        <v>3138</v>
      </c>
      <c r="D233" s="136" t="s">
        <v>164</v>
      </c>
      <c r="E233" s="137"/>
      <c r="F233" s="138" t="s">
        <v>1676</v>
      </c>
      <c r="G233" s="139" t="s">
        <v>266</v>
      </c>
      <c r="H233" s="140">
        <v>1</v>
      </c>
      <c r="I233" s="141"/>
      <c r="J233" s="141"/>
      <c r="K233" s="142"/>
      <c r="L233" s="25"/>
      <c r="M233" s="143" t="s">
        <v>1</v>
      </c>
      <c r="N233" s="144" t="s">
        <v>34</v>
      </c>
      <c r="O233" s="145">
        <v>0</v>
      </c>
      <c r="P233" s="145">
        <f t="shared" si="9"/>
        <v>0</v>
      </c>
      <c r="Q233" s="145">
        <v>0</v>
      </c>
      <c r="R233" s="145">
        <f t="shared" si="10"/>
        <v>0</v>
      </c>
      <c r="S233" s="145">
        <v>0</v>
      </c>
      <c r="T233" s="146">
        <f t="shared" si="11"/>
        <v>0</v>
      </c>
      <c r="AR233" s="147" t="s">
        <v>168</v>
      </c>
      <c r="AT233" s="147" t="s">
        <v>164</v>
      </c>
      <c r="AU233" s="147" t="s">
        <v>75</v>
      </c>
      <c r="AY233" s="13" t="s">
        <v>162</v>
      </c>
      <c r="BE233" s="148">
        <f t="shared" si="12"/>
        <v>0</v>
      </c>
      <c r="BF233" s="148">
        <f t="shared" si="13"/>
        <v>0</v>
      </c>
      <c r="BG233" s="148">
        <f t="shared" si="14"/>
        <v>0</v>
      </c>
      <c r="BH233" s="148">
        <f t="shared" si="15"/>
        <v>0</v>
      </c>
      <c r="BI233" s="148">
        <f t="shared" si="16"/>
        <v>0</v>
      </c>
      <c r="BJ233" s="13" t="s">
        <v>81</v>
      </c>
      <c r="BK233" s="148">
        <f t="shared" si="17"/>
        <v>0</v>
      </c>
      <c r="BL233" s="13" t="s">
        <v>168</v>
      </c>
      <c r="BM233" s="147" t="s">
        <v>292</v>
      </c>
    </row>
    <row r="234" spans="2:65" s="1" customFormat="1" ht="37.700000000000003" customHeight="1" x14ac:dyDescent="0.2">
      <c r="B234" s="135"/>
      <c r="C234" s="166" t="s">
        <v>3139</v>
      </c>
      <c r="D234" s="136" t="s">
        <v>164</v>
      </c>
      <c r="E234" s="137"/>
      <c r="F234" s="138" t="s">
        <v>1677</v>
      </c>
      <c r="G234" s="139" t="s">
        <v>1655</v>
      </c>
      <c r="H234" s="140">
        <v>1</v>
      </c>
      <c r="I234" s="141"/>
      <c r="J234" s="141"/>
      <c r="K234" s="142"/>
      <c r="L234" s="25"/>
      <c r="M234" s="143" t="s">
        <v>1</v>
      </c>
      <c r="N234" s="144" t="s">
        <v>34</v>
      </c>
      <c r="O234" s="145">
        <v>0</v>
      </c>
      <c r="P234" s="145">
        <f t="shared" si="9"/>
        <v>0</v>
      </c>
      <c r="Q234" s="145">
        <v>0</v>
      </c>
      <c r="R234" s="145">
        <f t="shared" si="10"/>
        <v>0</v>
      </c>
      <c r="S234" s="145">
        <v>0</v>
      </c>
      <c r="T234" s="146">
        <f t="shared" si="11"/>
        <v>0</v>
      </c>
      <c r="AR234" s="147" t="s">
        <v>168</v>
      </c>
      <c r="AT234" s="147" t="s">
        <v>164</v>
      </c>
      <c r="AU234" s="147" t="s">
        <v>75</v>
      </c>
      <c r="AY234" s="13" t="s">
        <v>162</v>
      </c>
      <c r="BE234" s="148">
        <f t="shared" si="12"/>
        <v>0</v>
      </c>
      <c r="BF234" s="148">
        <f t="shared" si="13"/>
        <v>0</v>
      </c>
      <c r="BG234" s="148">
        <f t="shared" si="14"/>
        <v>0</v>
      </c>
      <c r="BH234" s="148">
        <f t="shared" si="15"/>
        <v>0</v>
      </c>
      <c r="BI234" s="148">
        <f t="shared" si="16"/>
        <v>0</v>
      </c>
      <c r="BJ234" s="13" t="s">
        <v>81</v>
      </c>
      <c r="BK234" s="148">
        <f t="shared" si="17"/>
        <v>0</v>
      </c>
      <c r="BL234" s="13" t="s">
        <v>168</v>
      </c>
      <c r="BM234" s="147" t="s">
        <v>296</v>
      </c>
    </row>
    <row r="235" spans="2:65" s="1" customFormat="1" ht="62.85" customHeight="1" x14ac:dyDescent="0.2">
      <c r="B235" s="135"/>
      <c r="C235" s="166" t="s">
        <v>3140</v>
      </c>
      <c r="D235" s="136" t="s">
        <v>164</v>
      </c>
      <c r="E235" s="137"/>
      <c r="F235" s="138" t="s">
        <v>1663</v>
      </c>
      <c r="G235" s="139" t="s">
        <v>1655</v>
      </c>
      <c r="H235" s="140">
        <v>27</v>
      </c>
      <c r="I235" s="141"/>
      <c r="J235" s="141"/>
      <c r="K235" s="142"/>
      <c r="L235" s="25"/>
      <c r="M235" s="143" t="s">
        <v>1</v>
      </c>
      <c r="N235" s="144" t="s">
        <v>34</v>
      </c>
      <c r="O235" s="145">
        <v>0</v>
      </c>
      <c r="P235" s="145">
        <f t="shared" si="9"/>
        <v>0</v>
      </c>
      <c r="Q235" s="145">
        <v>0</v>
      </c>
      <c r="R235" s="145">
        <f t="shared" si="10"/>
        <v>0</v>
      </c>
      <c r="S235" s="145">
        <v>0</v>
      </c>
      <c r="T235" s="146">
        <f t="shared" si="11"/>
        <v>0</v>
      </c>
      <c r="AR235" s="147" t="s">
        <v>168</v>
      </c>
      <c r="AT235" s="147" t="s">
        <v>164</v>
      </c>
      <c r="AU235" s="147" t="s">
        <v>75</v>
      </c>
      <c r="AY235" s="13" t="s">
        <v>162</v>
      </c>
      <c r="BE235" s="148">
        <f t="shared" si="12"/>
        <v>0</v>
      </c>
      <c r="BF235" s="148">
        <f t="shared" si="13"/>
        <v>0</v>
      </c>
      <c r="BG235" s="148">
        <f t="shared" si="14"/>
        <v>0</v>
      </c>
      <c r="BH235" s="148">
        <f t="shared" si="15"/>
        <v>0</v>
      </c>
      <c r="BI235" s="148">
        <f t="shared" si="16"/>
        <v>0</v>
      </c>
      <c r="BJ235" s="13" t="s">
        <v>81</v>
      </c>
      <c r="BK235" s="148">
        <f t="shared" si="17"/>
        <v>0</v>
      </c>
      <c r="BL235" s="13" t="s">
        <v>168</v>
      </c>
      <c r="BM235" s="147" t="s">
        <v>302</v>
      </c>
    </row>
    <row r="236" spans="2:65" s="1" customFormat="1" ht="62.85" customHeight="1" x14ac:dyDescent="0.2">
      <c r="B236" s="135"/>
      <c r="C236" s="166" t="s">
        <v>3141</v>
      </c>
      <c r="D236" s="136" t="s">
        <v>164</v>
      </c>
      <c r="E236" s="137"/>
      <c r="F236" s="138" t="s">
        <v>1664</v>
      </c>
      <c r="G236" s="139" t="s">
        <v>1655</v>
      </c>
      <c r="H236" s="140">
        <v>1</v>
      </c>
      <c r="I236" s="141"/>
      <c r="J236" s="141"/>
      <c r="K236" s="142"/>
      <c r="L236" s="25"/>
      <c r="M236" s="143" t="s">
        <v>1</v>
      </c>
      <c r="N236" s="144" t="s">
        <v>34</v>
      </c>
      <c r="O236" s="145">
        <v>0</v>
      </c>
      <c r="P236" s="145">
        <f t="shared" si="9"/>
        <v>0</v>
      </c>
      <c r="Q236" s="145">
        <v>0</v>
      </c>
      <c r="R236" s="145">
        <f t="shared" si="10"/>
        <v>0</v>
      </c>
      <c r="S236" s="145">
        <v>0</v>
      </c>
      <c r="T236" s="146">
        <f t="shared" si="11"/>
        <v>0</v>
      </c>
      <c r="AR236" s="147" t="s">
        <v>168</v>
      </c>
      <c r="AT236" s="147" t="s">
        <v>164</v>
      </c>
      <c r="AU236" s="147" t="s">
        <v>75</v>
      </c>
      <c r="AY236" s="13" t="s">
        <v>162</v>
      </c>
      <c r="BE236" s="148">
        <f t="shared" si="12"/>
        <v>0</v>
      </c>
      <c r="BF236" s="148">
        <f t="shared" si="13"/>
        <v>0</v>
      </c>
      <c r="BG236" s="148">
        <f t="shared" si="14"/>
        <v>0</v>
      </c>
      <c r="BH236" s="148">
        <f t="shared" si="15"/>
        <v>0</v>
      </c>
      <c r="BI236" s="148">
        <f t="shared" si="16"/>
        <v>0</v>
      </c>
      <c r="BJ236" s="13" t="s">
        <v>81</v>
      </c>
      <c r="BK236" s="148">
        <f t="shared" si="17"/>
        <v>0</v>
      </c>
      <c r="BL236" s="13" t="s">
        <v>168</v>
      </c>
      <c r="BM236" s="147" t="s">
        <v>310</v>
      </c>
    </row>
    <row r="237" spans="2:65" s="1" customFormat="1" ht="62.85" customHeight="1" x14ac:dyDescent="0.2">
      <c r="B237" s="135"/>
      <c r="C237" s="166" t="s">
        <v>3142</v>
      </c>
      <c r="D237" s="136" t="s">
        <v>164</v>
      </c>
      <c r="E237" s="137"/>
      <c r="F237" s="138" t="s">
        <v>1665</v>
      </c>
      <c r="G237" s="139" t="s">
        <v>1655</v>
      </c>
      <c r="H237" s="140">
        <v>3</v>
      </c>
      <c r="I237" s="141"/>
      <c r="J237" s="141"/>
      <c r="K237" s="142"/>
      <c r="L237" s="25"/>
      <c r="M237" s="143" t="s">
        <v>1</v>
      </c>
      <c r="N237" s="144" t="s">
        <v>34</v>
      </c>
      <c r="O237" s="145">
        <v>0</v>
      </c>
      <c r="P237" s="145">
        <f t="shared" si="9"/>
        <v>0</v>
      </c>
      <c r="Q237" s="145">
        <v>0</v>
      </c>
      <c r="R237" s="145">
        <f t="shared" si="10"/>
        <v>0</v>
      </c>
      <c r="S237" s="145">
        <v>0</v>
      </c>
      <c r="T237" s="146">
        <f t="shared" si="11"/>
        <v>0</v>
      </c>
      <c r="AR237" s="147" t="s">
        <v>168</v>
      </c>
      <c r="AT237" s="147" t="s">
        <v>164</v>
      </c>
      <c r="AU237" s="147" t="s">
        <v>75</v>
      </c>
      <c r="AY237" s="13" t="s">
        <v>162</v>
      </c>
      <c r="BE237" s="148">
        <f t="shared" si="12"/>
        <v>0</v>
      </c>
      <c r="BF237" s="148">
        <f t="shared" si="13"/>
        <v>0</v>
      </c>
      <c r="BG237" s="148">
        <f t="shared" si="14"/>
        <v>0</v>
      </c>
      <c r="BH237" s="148">
        <f t="shared" si="15"/>
        <v>0</v>
      </c>
      <c r="BI237" s="148">
        <f t="shared" si="16"/>
        <v>0</v>
      </c>
      <c r="BJ237" s="13" t="s">
        <v>81</v>
      </c>
      <c r="BK237" s="148">
        <f t="shared" si="17"/>
        <v>0</v>
      </c>
      <c r="BL237" s="13" t="s">
        <v>168</v>
      </c>
      <c r="BM237" s="147" t="s">
        <v>314</v>
      </c>
    </row>
    <row r="238" spans="2:65" s="1" customFormat="1" ht="62.85" customHeight="1" x14ac:dyDescent="0.2">
      <c r="B238" s="135"/>
      <c r="C238" s="166" t="s">
        <v>3143</v>
      </c>
      <c r="D238" s="136" t="s">
        <v>164</v>
      </c>
      <c r="E238" s="137"/>
      <c r="F238" s="138" t="s">
        <v>1666</v>
      </c>
      <c r="G238" s="139" t="s">
        <v>1655</v>
      </c>
      <c r="H238" s="140">
        <v>1</v>
      </c>
      <c r="I238" s="141"/>
      <c r="J238" s="141"/>
      <c r="K238" s="142"/>
      <c r="L238" s="25"/>
      <c r="M238" s="143" t="s">
        <v>1</v>
      </c>
      <c r="N238" s="144" t="s">
        <v>34</v>
      </c>
      <c r="O238" s="145">
        <v>0</v>
      </c>
      <c r="P238" s="145">
        <f t="shared" si="9"/>
        <v>0</v>
      </c>
      <c r="Q238" s="145">
        <v>0</v>
      </c>
      <c r="R238" s="145">
        <f t="shared" si="10"/>
        <v>0</v>
      </c>
      <c r="S238" s="145">
        <v>0</v>
      </c>
      <c r="T238" s="146">
        <f t="shared" si="11"/>
        <v>0</v>
      </c>
      <c r="AR238" s="147" t="s">
        <v>168</v>
      </c>
      <c r="AT238" s="147" t="s">
        <v>164</v>
      </c>
      <c r="AU238" s="147" t="s">
        <v>75</v>
      </c>
      <c r="AY238" s="13" t="s">
        <v>162</v>
      </c>
      <c r="BE238" s="148">
        <f t="shared" si="12"/>
        <v>0</v>
      </c>
      <c r="BF238" s="148">
        <f t="shared" si="13"/>
        <v>0</v>
      </c>
      <c r="BG238" s="148">
        <f t="shared" si="14"/>
        <v>0</v>
      </c>
      <c r="BH238" s="148">
        <f t="shared" si="15"/>
        <v>0</v>
      </c>
      <c r="BI238" s="148">
        <f t="shared" si="16"/>
        <v>0</v>
      </c>
      <c r="BJ238" s="13" t="s">
        <v>81</v>
      </c>
      <c r="BK238" s="148">
        <f t="shared" si="17"/>
        <v>0</v>
      </c>
      <c r="BL238" s="13" t="s">
        <v>168</v>
      </c>
      <c r="BM238" s="147" t="s">
        <v>318</v>
      </c>
    </row>
    <row r="239" spans="2:65" s="1" customFormat="1" ht="24.2" customHeight="1" x14ac:dyDescent="0.2">
      <c r="B239" s="135"/>
      <c r="C239" s="166"/>
      <c r="D239" s="136" t="s">
        <v>164</v>
      </c>
      <c r="E239" s="137"/>
      <c r="F239" s="138" t="s">
        <v>1678</v>
      </c>
      <c r="G239" s="139" t="s">
        <v>167</v>
      </c>
      <c r="H239" s="140">
        <v>12</v>
      </c>
      <c r="I239" s="141"/>
      <c r="J239" s="141"/>
      <c r="K239" s="142"/>
      <c r="L239" s="25"/>
      <c r="M239" s="143" t="s">
        <v>1</v>
      </c>
      <c r="N239" s="144" t="s">
        <v>34</v>
      </c>
      <c r="O239" s="145">
        <v>0</v>
      </c>
      <c r="P239" s="145">
        <f t="shared" si="9"/>
        <v>0</v>
      </c>
      <c r="Q239" s="145">
        <v>0</v>
      </c>
      <c r="R239" s="145">
        <f t="shared" si="10"/>
        <v>0</v>
      </c>
      <c r="S239" s="145">
        <v>0</v>
      </c>
      <c r="T239" s="146">
        <f t="shared" si="11"/>
        <v>0</v>
      </c>
      <c r="AR239" s="147" t="s">
        <v>168</v>
      </c>
      <c r="AT239" s="147" t="s">
        <v>164</v>
      </c>
      <c r="AU239" s="147" t="s">
        <v>75</v>
      </c>
      <c r="AY239" s="13" t="s">
        <v>162</v>
      </c>
      <c r="BE239" s="148">
        <f t="shared" si="12"/>
        <v>0</v>
      </c>
      <c r="BF239" s="148">
        <f t="shared" si="13"/>
        <v>0</v>
      </c>
      <c r="BG239" s="148">
        <f t="shared" si="14"/>
        <v>0</v>
      </c>
      <c r="BH239" s="148">
        <f t="shared" si="15"/>
        <v>0</v>
      </c>
      <c r="BI239" s="148">
        <f t="shared" si="16"/>
        <v>0</v>
      </c>
      <c r="BJ239" s="13" t="s">
        <v>81</v>
      </c>
      <c r="BK239" s="148">
        <f t="shared" si="17"/>
        <v>0</v>
      </c>
      <c r="BL239" s="13" t="s">
        <v>168</v>
      </c>
      <c r="BM239" s="147" t="s">
        <v>321</v>
      </c>
    </row>
    <row r="240" spans="2:65" s="11" customFormat="1" ht="22.7" customHeight="1" x14ac:dyDescent="0.2">
      <c r="B240" s="124"/>
      <c r="D240" s="125" t="s">
        <v>67</v>
      </c>
      <c r="E240" s="133"/>
      <c r="F240" s="133" t="s">
        <v>1667</v>
      </c>
      <c r="J240" s="134"/>
      <c r="L240" s="124"/>
      <c r="M240" s="128"/>
      <c r="P240" s="129">
        <f>P241</f>
        <v>0</v>
      </c>
      <c r="R240" s="129">
        <f>R241</f>
        <v>0</v>
      </c>
      <c r="T240" s="130">
        <f>T241</f>
        <v>0</v>
      </c>
      <c r="AR240" s="125" t="s">
        <v>75</v>
      </c>
      <c r="AT240" s="131" t="s">
        <v>67</v>
      </c>
      <c r="AU240" s="131" t="s">
        <v>75</v>
      </c>
      <c r="AY240" s="125" t="s">
        <v>162</v>
      </c>
      <c r="BK240" s="132">
        <f>BK241</f>
        <v>0</v>
      </c>
    </row>
    <row r="241" spans="2:65" s="1" customFormat="1" ht="16.5" customHeight="1" x14ac:dyDescent="0.2">
      <c r="B241" s="135"/>
      <c r="C241" s="136"/>
      <c r="D241" s="136" t="s">
        <v>164</v>
      </c>
      <c r="E241" s="137"/>
      <c r="F241" s="138" t="s">
        <v>1668</v>
      </c>
      <c r="G241" s="139" t="s">
        <v>313</v>
      </c>
      <c r="H241" s="140">
        <v>15</v>
      </c>
      <c r="I241" s="141"/>
      <c r="J241" s="141"/>
      <c r="K241" s="142"/>
      <c r="L241" s="25"/>
      <c r="M241" s="143" t="s">
        <v>1</v>
      </c>
      <c r="N241" s="144" t="s">
        <v>34</v>
      </c>
      <c r="O241" s="145">
        <v>0</v>
      </c>
      <c r="P241" s="145">
        <f>O241*H241</f>
        <v>0</v>
      </c>
      <c r="Q241" s="145">
        <v>0</v>
      </c>
      <c r="R241" s="145">
        <f>Q241*H241</f>
        <v>0</v>
      </c>
      <c r="S241" s="145">
        <v>0</v>
      </c>
      <c r="T241" s="146">
        <f>S241*H241</f>
        <v>0</v>
      </c>
      <c r="AR241" s="147" t="s">
        <v>168</v>
      </c>
      <c r="AT241" s="147" t="s">
        <v>164</v>
      </c>
      <c r="AU241" s="147" t="s">
        <v>81</v>
      </c>
      <c r="AY241" s="13" t="s">
        <v>162</v>
      </c>
      <c r="BE241" s="148">
        <f>IF(N241="základná",J241,0)</f>
        <v>0</v>
      </c>
      <c r="BF241" s="148">
        <f>IF(N241="znížená",J241,0)</f>
        <v>0</v>
      </c>
      <c r="BG241" s="148">
        <f>IF(N241="zákl. prenesená",J241,0)</f>
        <v>0</v>
      </c>
      <c r="BH241" s="148">
        <f>IF(N241="zníž. prenesená",J241,0)</f>
        <v>0</v>
      </c>
      <c r="BI241" s="148">
        <f>IF(N241="nulová",J241,0)</f>
        <v>0</v>
      </c>
      <c r="BJ241" s="13" t="s">
        <v>81</v>
      </c>
      <c r="BK241" s="148">
        <f>ROUND(I241*H241,2)</f>
        <v>0</v>
      </c>
      <c r="BL241" s="13" t="s">
        <v>168</v>
      </c>
      <c r="BM241" s="147" t="s">
        <v>325</v>
      </c>
    </row>
    <row r="242" spans="2:65" s="11" customFormat="1" ht="26.1" customHeight="1" x14ac:dyDescent="0.2">
      <c r="B242" s="124"/>
      <c r="C242" s="11" t="s">
        <v>3144</v>
      </c>
      <c r="D242" s="125" t="s">
        <v>67</v>
      </c>
      <c r="E242" s="126"/>
      <c r="F242" s="126" t="s">
        <v>1679</v>
      </c>
      <c r="J242" s="127"/>
      <c r="L242" s="124"/>
      <c r="M242" s="128"/>
      <c r="P242" s="129">
        <f>P243+SUM(P244:P251)</f>
        <v>0</v>
      </c>
      <c r="R242" s="129">
        <f>R243+SUM(R244:R251)</f>
        <v>0</v>
      </c>
      <c r="T242" s="130">
        <f>T243+SUM(T244:T251)</f>
        <v>0</v>
      </c>
      <c r="AR242" s="125" t="s">
        <v>75</v>
      </c>
      <c r="AT242" s="131" t="s">
        <v>67</v>
      </c>
      <c r="AU242" s="131" t="s">
        <v>68</v>
      </c>
      <c r="AY242" s="125" t="s">
        <v>162</v>
      </c>
      <c r="BK242" s="132">
        <f>BK243+SUM(BK244:BK251)</f>
        <v>0</v>
      </c>
    </row>
    <row r="243" spans="2:65" s="1" customFormat="1" ht="24.2" customHeight="1" x14ac:dyDescent="0.2">
      <c r="B243" s="135"/>
      <c r="C243" s="166" t="s">
        <v>3145</v>
      </c>
      <c r="D243" s="136" t="s">
        <v>164</v>
      </c>
      <c r="E243" s="137"/>
      <c r="F243" s="138" t="s">
        <v>1680</v>
      </c>
      <c r="G243" s="139" t="s">
        <v>1681</v>
      </c>
      <c r="H243" s="140">
        <v>1</v>
      </c>
      <c r="I243" s="141"/>
      <c r="J243" s="141"/>
      <c r="K243" s="142"/>
      <c r="L243" s="25"/>
      <c r="M243" s="143" t="s">
        <v>1</v>
      </c>
      <c r="N243" s="144" t="s">
        <v>34</v>
      </c>
      <c r="O243" s="145">
        <v>0</v>
      </c>
      <c r="P243" s="145">
        <f t="shared" ref="P243:P250" si="18">O243*H243</f>
        <v>0</v>
      </c>
      <c r="Q243" s="145">
        <v>0</v>
      </c>
      <c r="R243" s="145">
        <f t="shared" ref="R243:R250" si="19">Q243*H243</f>
        <v>0</v>
      </c>
      <c r="S243" s="145">
        <v>0</v>
      </c>
      <c r="T243" s="146">
        <f t="shared" ref="T243:T250" si="20">S243*H243</f>
        <v>0</v>
      </c>
      <c r="AR243" s="147" t="s">
        <v>168</v>
      </c>
      <c r="AT243" s="147" t="s">
        <v>164</v>
      </c>
      <c r="AU243" s="147" t="s">
        <v>75</v>
      </c>
      <c r="AY243" s="13" t="s">
        <v>162</v>
      </c>
      <c r="BE243" s="148">
        <f t="shared" ref="BE243:BE250" si="21">IF(N243="základná",J243,0)</f>
        <v>0</v>
      </c>
      <c r="BF243" s="148">
        <f t="shared" ref="BF243:BF250" si="22">IF(N243="znížená",J243,0)</f>
        <v>0</v>
      </c>
      <c r="BG243" s="148">
        <f t="shared" ref="BG243:BG250" si="23">IF(N243="zákl. prenesená",J243,0)</f>
        <v>0</v>
      </c>
      <c r="BH243" s="148">
        <f t="shared" ref="BH243:BH250" si="24">IF(N243="zníž. prenesená",J243,0)</f>
        <v>0</v>
      </c>
      <c r="BI243" s="148">
        <f t="shared" ref="BI243:BI250" si="25">IF(N243="nulová",J243,0)</f>
        <v>0</v>
      </c>
      <c r="BJ243" s="13" t="s">
        <v>81</v>
      </c>
      <c r="BK243" s="148">
        <f t="shared" ref="BK243:BK250" si="26">ROUND(I243*H243,2)</f>
        <v>0</v>
      </c>
      <c r="BL243" s="13" t="s">
        <v>168</v>
      </c>
      <c r="BM243" s="147" t="s">
        <v>328</v>
      </c>
    </row>
    <row r="244" spans="2:65" s="1" customFormat="1" ht="16.5" customHeight="1" x14ac:dyDescent="0.2">
      <c r="B244" s="135"/>
      <c r="C244" s="166" t="s">
        <v>3146</v>
      </c>
      <c r="D244" s="136" t="s">
        <v>164</v>
      </c>
      <c r="E244" s="137"/>
      <c r="F244" s="138" t="s">
        <v>1682</v>
      </c>
      <c r="G244" s="139" t="s">
        <v>266</v>
      </c>
      <c r="H244" s="140">
        <v>1</v>
      </c>
      <c r="I244" s="141"/>
      <c r="J244" s="141"/>
      <c r="K244" s="142"/>
      <c r="L244" s="25"/>
      <c r="M244" s="143" t="s">
        <v>1</v>
      </c>
      <c r="N244" s="144" t="s">
        <v>34</v>
      </c>
      <c r="O244" s="145">
        <v>0</v>
      </c>
      <c r="P244" s="145">
        <f t="shared" si="18"/>
        <v>0</v>
      </c>
      <c r="Q244" s="145">
        <v>0</v>
      </c>
      <c r="R244" s="145">
        <f t="shared" si="19"/>
        <v>0</v>
      </c>
      <c r="S244" s="145">
        <v>0</v>
      </c>
      <c r="T244" s="146">
        <f t="shared" si="20"/>
        <v>0</v>
      </c>
      <c r="AR244" s="147" t="s">
        <v>168</v>
      </c>
      <c r="AT244" s="147" t="s">
        <v>164</v>
      </c>
      <c r="AU244" s="147" t="s">
        <v>75</v>
      </c>
      <c r="AY244" s="13" t="s">
        <v>162</v>
      </c>
      <c r="BE244" s="148">
        <f t="shared" si="21"/>
        <v>0</v>
      </c>
      <c r="BF244" s="148">
        <f t="shared" si="22"/>
        <v>0</v>
      </c>
      <c r="BG244" s="148">
        <f t="shared" si="23"/>
        <v>0</v>
      </c>
      <c r="BH244" s="148">
        <f t="shared" si="24"/>
        <v>0</v>
      </c>
      <c r="BI244" s="148">
        <f t="shared" si="25"/>
        <v>0</v>
      </c>
      <c r="BJ244" s="13" t="s">
        <v>81</v>
      </c>
      <c r="BK244" s="148">
        <f t="shared" si="26"/>
        <v>0</v>
      </c>
      <c r="BL244" s="13" t="s">
        <v>168</v>
      </c>
      <c r="BM244" s="147" t="s">
        <v>332</v>
      </c>
    </row>
    <row r="245" spans="2:65" s="1" customFormat="1" ht="24.2" customHeight="1" x14ac:dyDescent="0.2">
      <c r="B245" s="135"/>
      <c r="C245" s="166" t="s">
        <v>3147</v>
      </c>
      <c r="D245" s="136" t="s">
        <v>164</v>
      </c>
      <c r="E245" s="137"/>
      <c r="F245" s="138" t="s">
        <v>1658</v>
      </c>
      <c r="G245" s="139" t="s">
        <v>266</v>
      </c>
      <c r="H245" s="140">
        <v>2</v>
      </c>
      <c r="I245" s="141"/>
      <c r="J245" s="141"/>
      <c r="K245" s="142"/>
      <c r="L245" s="25"/>
      <c r="M245" s="143" t="s">
        <v>1</v>
      </c>
      <c r="N245" s="144" t="s">
        <v>34</v>
      </c>
      <c r="O245" s="145">
        <v>0</v>
      </c>
      <c r="P245" s="145">
        <f t="shared" si="18"/>
        <v>0</v>
      </c>
      <c r="Q245" s="145">
        <v>0</v>
      </c>
      <c r="R245" s="145">
        <f t="shared" si="19"/>
        <v>0</v>
      </c>
      <c r="S245" s="145">
        <v>0</v>
      </c>
      <c r="T245" s="146">
        <f t="shared" si="20"/>
        <v>0</v>
      </c>
      <c r="AR245" s="147" t="s">
        <v>168</v>
      </c>
      <c r="AT245" s="147" t="s">
        <v>164</v>
      </c>
      <c r="AU245" s="147" t="s">
        <v>75</v>
      </c>
      <c r="AY245" s="13" t="s">
        <v>162</v>
      </c>
      <c r="BE245" s="148">
        <f t="shared" si="21"/>
        <v>0</v>
      </c>
      <c r="BF245" s="148">
        <f t="shared" si="22"/>
        <v>0</v>
      </c>
      <c r="BG245" s="148">
        <f t="shared" si="23"/>
        <v>0</v>
      </c>
      <c r="BH245" s="148">
        <f t="shared" si="24"/>
        <v>0</v>
      </c>
      <c r="BI245" s="148">
        <f t="shared" si="25"/>
        <v>0</v>
      </c>
      <c r="BJ245" s="13" t="s">
        <v>81</v>
      </c>
      <c r="BK245" s="148">
        <f t="shared" si="26"/>
        <v>0</v>
      </c>
      <c r="BL245" s="13" t="s">
        <v>168</v>
      </c>
      <c r="BM245" s="147" t="s">
        <v>337</v>
      </c>
    </row>
    <row r="246" spans="2:65" s="1" customFormat="1" ht="24.2" customHeight="1" x14ac:dyDescent="0.2">
      <c r="B246" s="135"/>
      <c r="C246" s="166" t="s">
        <v>3148</v>
      </c>
      <c r="D246" s="136" t="s">
        <v>164</v>
      </c>
      <c r="E246" s="137"/>
      <c r="F246" s="138" t="s">
        <v>1675</v>
      </c>
      <c r="G246" s="139" t="s">
        <v>266</v>
      </c>
      <c r="H246" s="140">
        <v>2</v>
      </c>
      <c r="I246" s="141"/>
      <c r="J246" s="141"/>
      <c r="K246" s="142"/>
      <c r="L246" s="25"/>
      <c r="M246" s="143" t="s">
        <v>1</v>
      </c>
      <c r="N246" s="144" t="s">
        <v>34</v>
      </c>
      <c r="O246" s="145">
        <v>0</v>
      </c>
      <c r="P246" s="145">
        <f t="shared" si="18"/>
        <v>0</v>
      </c>
      <c r="Q246" s="145">
        <v>0</v>
      </c>
      <c r="R246" s="145">
        <f t="shared" si="19"/>
        <v>0</v>
      </c>
      <c r="S246" s="145">
        <v>0</v>
      </c>
      <c r="T246" s="146">
        <f t="shared" si="20"/>
        <v>0</v>
      </c>
      <c r="AR246" s="147" t="s">
        <v>168</v>
      </c>
      <c r="AT246" s="147" t="s">
        <v>164</v>
      </c>
      <c r="AU246" s="147" t="s">
        <v>75</v>
      </c>
      <c r="AY246" s="13" t="s">
        <v>162</v>
      </c>
      <c r="BE246" s="148">
        <f t="shared" si="21"/>
        <v>0</v>
      </c>
      <c r="BF246" s="148">
        <f t="shared" si="22"/>
        <v>0</v>
      </c>
      <c r="BG246" s="148">
        <f t="shared" si="23"/>
        <v>0</v>
      </c>
      <c r="BH246" s="148">
        <f t="shared" si="24"/>
        <v>0</v>
      </c>
      <c r="BI246" s="148">
        <f t="shared" si="25"/>
        <v>0</v>
      </c>
      <c r="BJ246" s="13" t="s">
        <v>81</v>
      </c>
      <c r="BK246" s="148">
        <f t="shared" si="26"/>
        <v>0</v>
      </c>
      <c r="BL246" s="13" t="s">
        <v>168</v>
      </c>
      <c r="BM246" s="147" t="s">
        <v>342</v>
      </c>
    </row>
    <row r="247" spans="2:65" s="1" customFormat="1" ht="24.2" customHeight="1" x14ac:dyDescent="0.2">
      <c r="B247" s="135"/>
      <c r="C247" s="166" t="s">
        <v>3149</v>
      </c>
      <c r="D247" s="136" t="s">
        <v>164</v>
      </c>
      <c r="E247" s="137"/>
      <c r="F247" s="138" t="s">
        <v>1676</v>
      </c>
      <c r="G247" s="139" t="s">
        <v>266</v>
      </c>
      <c r="H247" s="140">
        <v>2</v>
      </c>
      <c r="I247" s="141"/>
      <c r="J247" s="141"/>
      <c r="K247" s="142"/>
      <c r="L247" s="25"/>
      <c r="M247" s="143" t="s">
        <v>1</v>
      </c>
      <c r="N247" s="144" t="s">
        <v>34</v>
      </c>
      <c r="O247" s="145">
        <v>0</v>
      </c>
      <c r="P247" s="145">
        <f t="shared" si="18"/>
        <v>0</v>
      </c>
      <c r="Q247" s="145">
        <v>0</v>
      </c>
      <c r="R247" s="145">
        <f t="shared" si="19"/>
        <v>0</v>
      </c>
      <c r="S247" s="145">
        <v>0</v>
      </c>
      <c r="T247" s="146">
        <f t="shared" si="20"/>
        <v>0</v>
      </c>
      <c r="AR247" s="147" t="s">
        <v>168</v>
      </c>
      <c r="AT247" s="147" t="s">
        <v>164</v>
      </c>
      <c r="AU247" s="147" t="s">
        <v>75</v>
      </c>
      <c r="AY247" s="13" t="s">
        <v>162</v>
      </c>
      <c r="BE247" s="148">
        <f t="shared" si="21"/>
        <v>0</v>
      </c>
      <c r="BF247" s="148">
        <f t="shared" si="22"/>
        <v>0</v>
      </c>
      <c r="BG247" s="148">
        <f t="shared" si="23"/>
        <v>0</v>
      </c>
      <c r="BH247" s="148">
        <f t="shared" si="24"/>
        <v>0</v>
      </c>
      <c r="BI247" s="148">
        <f t="shared" si="25"/>
        <v>0</v>
      </c>
      <c r="BJ247" s="13" t="s">
        <v>81</v>
      </c>
      <c r="BK247" s="148">
        <f t="shared" si="26"/>
        <v>0</v>
      </c>
      <c r="BL247" s="13" t="s">
        <v>168</v>
      </c>
      <c r="BM247" s="147" t="s">
        <v>345</v>
      </c>
    </row>
    <row r="248" spans="2:65" s="1" customFormat="1" ht="62.85" customHeight="1" x14ac:dyDescent="0.2">
      <c r="B248" s="135"/>
      <c r="C248" s="166" t="s">
        <v>3150</v>
      </c>
      <c r="D248" s="136" t="s">
        <v>164</v>
      </c>
      <c r="E248" s="137"/>
      <c r="F248" s="138" t="s">
        <v>1664</v>
      </c>
      <c r="G248" s="139" t="s">
        <v>1655</v>
      </c>
      <c r="H248" s="140">
        <v>0.2</v>
      </c>
      <c r="I248" s="141"/>
      <c r="J248" s="141"/>
      <c r="K248" s="142"/>
      <c r="L248" s="25"/>
      <c r="M248" s="143" t="s">
        <v>1</v>
      </c>
      <c r="N248" s="144" t="s">
        <v>34</v>
      </c>
      <c r="O248" s="145">
        <v>0</v>
      </c>
      <c r="P248" s="145">
        <f t="shared" si="18"/>
        <v>0</v>
      </c>
      <c r="Q248" s="145">
        <v>0</v>
      </c>
      <c r="R248" s="145">
        <f t="shared" si="19"/>
        <v>0</v>
      </c>
      <c r="S248" s="145">
        <v>0</v>
      </c>
      <c r="T248" s="146">
        <f t="shared" si="20"/>
        <v>0</v>
      </c>
      <c r="AR248" s="147" t="s">
        <v>168</v>
      </c>
      <c r="AT248" s="147" t="s">
        <v>164</v>
      </c>
      <c r="AU248" s="147" t="s">
        <v>75</v>
      </c>
      <c r="AY248" s="13" t="s">
        <v>162</v>
      </c>
      <c r="BE248" s="148">
        <f t="shared" si="21"/>
        <v>0</v>
      </c>
      <c r="BF248" s="148">
        <f t="shared" si="22"/>
        <v>0</v>
      </c>
      <c r="BG248" s="148">
        <f t="shared" si="23"/>
        <v>0</v>
      </c>
      <c r="BH248" s="148">
        <f t="shared" si="24"/>
        <v>0</v>
      </c>
      <c r="BI248" s="148">
        <f t="shared" si="25"/>
        <v>0</v>
      </c>
      <c r="BJ248" s="13" t="s">
        <v>81</v>
      </c>
      <c r="BK248" s="148">
        <f t="shared" si="26"/>
        <v>0</v>
      </c>
      <c r="BL248" s="13" t="s">
        <v>168</v>
      </c>
      <c r="BM248" s="147" t="s">
        <v>351</v>
      </c>
    </row>
    <row r="249" spans="2:65" s="1" customFormat="1" ht="62.85" customHeight="1" x14ac:dyDescent="0.2">
      <c r="B249" s="135"/>
      <c r="C249" s="166" t="s">
        <v>3151</v>
      </c>
      <c r="D249" s="136" t="s">
        <v>164</v>
      </c>
      <c r="E249" s="137"/>
      <c r="F249" s="138" t="s">
        <v>1665</v>
      </c>
      <c r="G249" s="139" t="s">
        <v>1655</v>
      </c>
      <c r="H249" s="140">
        <v>3</v>
      </c>
      <c r="I249" s="141"/>
      <c r="J249" s="141"/>
      <c r="K249" s="142"/>
      <c r="L249" s="25"/>
      <c r="M249" s="143" t="s">
        <v>1</v>
      </c>
      <c r="N249" s="144" t="s">
        <v>34</v>
      </c>
      <c r="O249" s="145">
        <v>0</v>
      </c>
      <c r="P249" s="145">
        <f t="shared" si="18"/>
        <v>0</v>
      </c>
      <c r="Q249" s="145">
        <v>0</v>
      </c>
      <c r="R249" s="145">
        <f t="shared" si="19"/>
        <v>0</v>
      </c>
      <c r="S249" s="145">
        <v>0</v>
      </c>
      <c r="T249" s="146">
        <f t="shared" si="20"/>
        <v>0</v>
      </c>
      <c r="AR249" s="147" t="s">
        <v>168</v>
      </c>
      <c r="AT249" s="147" t="s">
        <v>164</v>
      </c>
      <c r="AU249" s="147" t="s">
        <v>75</v>
      </c>
      <c r="AY249" s="13" t="s">
        <v>162</v>
      </c>
      <c r="BE249" s="148">
        <f t="shared" si="21"/>
        <v>0</v>
      </c>
      <c r="BF249" s="148">
        <f t="shared" si="22"/>
        <v>0</v>
      </c>
      <c r="BG249" s="148">
        <f t="shared" si="23"/>
        <v>0</v>
      </c>
      <c r="BH249" s="148">
        <f t="shared" si="24"/>
        <v>0</v>
      </c>
      <c r="BI249" s="148">
        <f t="shared" si="25"/>
        <v>0</v>
      </c>
      <c r="BJ249" s="13" t="s">
        <v>81</v>
      </c>
      <c r="BK249" s="148">
        <f t="shared" si="26"/>
        <v>0</v>
      </c>
      <c r="BL249" s="13" t="s">
        <v>168</v>
      </c>
      <c r="BM249" s="147" t="s">
        <v>354</v>
      </c>
    </row>
    <row r="250" spans="2:65" s="1" customFormat="1" ht="24.2" customHeight="1" x14ac:dyDescent="0.2">
      <c r="B250" s="135"/>
      <c r="C250" s="166"/>
      <c r="D250" s="136" t="s">
        <v>164</v>
      </c>
      <c r="E250" s="137"/>
      <c r="F250" s="138" t="s">
        <v>1678</v>
      </c>
      <c r="G250" s="139" t="s">
        <v>167</v>
      </c>
      <c r="H250" s="140">
        <v>2</v>
      </c>
      <c r="I250" s="141"/>
      <c r="J250" s="141"/>
      <c r="K250" s="142"/>
      <c r="L250" s="25"/>
      <c r="M250" s="143" t="s">
        <v>1</v>
      </c>
      <c r="N250" s="144" t="s">
        <v>34</v>
      </c>
      <c r="O250" s="145">
        <v>0</v>
      </c>
      <c r="P250" s="145">
        <f t="shared" si="18"/>
        <v>0</v>
      </c>
      <c r="Q250" s="145">
        <v>0</v>
      </c>
      <c r="R250" s="145">
        <f t="shared" si="19"/>
        <v>0</v>
      </c>
      <c r="S250" s="145">
        <v>0</v>
      </c>
      <c r="T250" s="146">
        <f t="shared" si="20"/>
        <v>0</v>
      </c>
      <c r="AR250" s="147" t="s">
        <v>168</v>
      </c>
      <c r="AT250" s="147" t="s">
        <v>164</v>
      </c>
      <c r="AU250" s="147" t="s">
        <v>75</v>
      </c>
      <c r="AY250" s="13" t="s">
        <v>162</v>
      </c>
      <c r="BE250" s="148">
        <f t="shared" si="21"/>
        <v>0</v>
      </c>
      <c r="BF250" s="148">
        <f t="shared" si="22"/>
        <v>0</v>
      </c>
      <c r="BG250" s="148">
        <f t="shared" si="23"/>
        <v>0</v>
      </c>
      <c r="BH250" s="148">
        <f t="shared" si="24"/>
        <v>0</v>
      </c>
      <c r="BI250" s="148">
        <f t="shared" si="25"/>
        <v>0</v>
      </c>
      <c r="BJ250" s="13" t="s">
        <v>81</v>
      </c>
      <c r="BK250" s="148">
        <f t="shared" si="26"/>
        <v>0</v>
      </c>
      <c r="BL250" s="13" t="s">
        <v>168</v>
      </c>
      <c r="BM250" s="147" t="s">
        <v>358</v>
      </c>
    </row>
    <row r="251" spans="2:65" s="11" customFormat="1" ht="22.7" customHeight="1" x14ac:dyDescent="0.2">
      <c r="B251" s="124"/>
      <c r="D251" s="125" t="s">
        <v>67</v>
      </c>
      <c r="E251" s="133"/>
      <c r="F251" s="133" t="s">
        <v>1667</v>
      </c>
      <c r="J251" s="134"/>
      <c r="L251" s="124"/>
      <c r="M251" s="128"/>
      <c r="P251" s="129">
        <f>P252</f>
        <v>0</v>
      </c>
      <c r="R251" s="129">
        <f>R252</f>
        <v>0</v>
      </c>
      <c r="T251" s="130">
        <f>T252</f>
        <v>0</v>
      </c>
      <c r="AR251" s="125" t="s">
        <v>75</v>
      </c>
      <c r="AT251" s="131" t="s">
        <v>67</v>
      </c>
      <c r="AU251" s="131" t="s">
        <v>75</v>
      </c>
      <c r="AY251" s="125" t="s">
        <v>162</v>
      </c>
      <c r="BK251" s="132">
        <f>BK252</f>
        <v>0</v>
      </c>
    </row>
    <row r="252" spans="2:65" s="1" customFormat="1" ht="16.5" customHeight="1" x14ac:dyDescent="0.2">
      <c r="B252" s="135"/>
      <c r="C252" s="136"/>
      <c r="D252" s="136" t="s">
        <v>164</v>
      </c>
      <c r="E252" s="137"/>
      <c r="F252" s="138" t="s">
        <v>1668</v>
      </c>
      <c r="G252" s="139" t="s">
        <v>313</v>
      </c>
      <c r="H252" s="140">
        <v>5</v>
      </c>
      <c r="I252" s="141"/>
      <c r="J252" s="141"/>
      <c r="K252" s="142"/>
      <c r="L252" s="25"/>
      <c r="M252" s="143" t="s">
        <v>1</v>
      </c>
      <c r="N252" s="144" t="s">
        <v>34</v>
      </c>
      <c r="O252" s="145">
        <v>0</v>
      </c>
      <c r="P252" s="145">
        <f>O252*H252</f>
        <v>0</v>
      </c>
      <c r="Q252" s="145">
        <v>0</v>
      </c>
      <c r="R252" s="145">
        <f>Q252*H252</f>
        <v>0</v>
      </c>
      <c r="S252" s="145">
        <v>0</v>
      </c>
      <c r="T252" s="146">
        <f>S252*H252</f>
        <v>0</v>
      </c>
      <c r="AR252" s="147" t="s">
        <v>168</v>
      </c>
      <c r="AT252" s="147" t="s">
        <v>164</v>
      </c>
      <c r="AU252" s="147" t="s">
        <v>81</v>
      </c>
      <c r="AY252" s="13" t="s">
        <v>162</v>
      </c>
      <c r="BE252" s="148">
        <f>IF(N252="základná",J252,0)</f>
        <v>0</v>
      </c>
      <c r="BF252" s="148">
        <f>IF(N252="znížená",J252,0)</f>
        <v>0</v>
      </c>
      <c r="BG252" s="148">
        <f>IF(N252="zákl. prenesená",J252,0)</f>
        <v>0</v>
      </c>
      <c r="BH252" s="148">
        <f>IF(N252="zníž. prenesená",J252,0)</f>
        <v>0</v>
      </c>
      <c r="BI252" s="148">
        <f>IF(N252="nulová",J252,0)</f>
        <v>0</v>
      </c>
      <c r="BJ252" s="13" t="s">
        <v>81</v>
      </c>
      <c r="BK252" s="148">
        <f>ROUND(I252*H252,2)</f>
        <v>0</v>
      </c>
      <c r="BL252" s="13" t="s">
        <v>168</v>
      </c>
      <c r="BM252" s="147" t="s">
        <v>561</v>
      </c>
    </row>
    <row r="253" spans="2:65" s="11" customFormat="1" ht="26.1" customHeight="1" x14ac:dyDescent="0.2">
      <c r="B253" s="124"/>
      <c r="C253" s="11" t="s">
        <v>3152</v>
      </c>
      <c r="D253" s="125" t="s">
        <v>67</v>
      </c>
      <c r="E253" s="126"/>
      <c r="F253" s="126" t="s">
        <v>1683</v>
      </c>
      <c r="J253" s="127"/>
      <c r="L253" s="124"/>
      <c r="M253" s="128"/>
      <c r="P253" s="129">
        <f>P254+SUM(P255:P276)</f>
        <v>0</v>
      </c>
      <c r="R253" s="129">
        <f>R254+SUM(R255:R276)</f>
        <v>0</v>
      </c>
      <c r="T253" s="130">
        <f>T254+SUM(T255:T276)</f>
        <v>0</v>
      </c>
      <c r="AR253" s="125" t="s">
        <v>75</v>
      </c>
      <c r="AT253" s="131" t="s">
        <v>67</v>
      </c>
      <c r="AU253" s="131" t="s">
        <v>68</v>
      </c>
      <c r="AY253" s="125" t="s">
        <v>162</v>
      </c>
      <c r="BK253" s="132">
        <f>BK254+SUM(BK255:BK276)</f>
        <v>0</v>
      </c>
    </row>
    <row r="254" spans="2:65" s="1" customFormat="1" ht="33" customHeight="1" x14ac:dyDescent="0.2">
      <c r="B254" s="135"/>
      <c r="C254" s="166" t="s">
        <v>3153</v>
      </c>
      <c r="D254" s="136" t="s">
        <v>164</v>
      </c>
      <c r="E254" s="137"/>
      <c r="F254" s="138" t="s">
        <v>1684</v>
      </c>
      <c r="G254" s="139" t="s">
        <v>1641</v>
      </c>
      <c r="H254" s="140">
        <v>1</v>
      </c>
      <c r="I254" s="141"/>
      <c r="J254" s="141"/>
      <c r="K254" s="142"/>
      <c r="L254" s="25"/>
      <c r="M254" s="143" t="s">
        <v>1</v>
      </c>
      <c r="N254" s="144" t="s">
        <v>34</v>
      </c>
      <c r="O254" s="145">
        <v>0</v>
      </c>
      <c r="P254" s="145">
        <f t="shared" ref="P254:P275" si="27">O254*H254</f>
        <v>0</v>
      </c>
      <c r="Q254" s="145">
        <v>0</v>
      </c>
      <c r="R254" s="145">
        <f t="shared" ref="R254:R275" si="28">Q254*H254</f>
        <v>0</v>
      </c>
      <c r="S254" s="145">
        <v>0</v>
      </c>
      <c r="T254" s="146">
        <f t="shared" ref="T254:T275" si="29">S254*H254</f>
        <v>0</v>
      </c>
      <c r="AR254" s="147" t="s">
        <v>168</v>
      </c>
      <c r="AT254" s="147" t="s">
        <v>164</v>
      </c>
      <c r="AU254" s="147" t="s">
        <v>75</v>
      </c>
      <c r="AY254" s="13" t="s">
        <v>162</v>
      </c>
      <c r="BE254" s="148">
        <f t="shared" ref="BE254:BE275" si="30">IF(N254="základná",J254,0)</f>
        <v>0</v>
      </c>
      <c r="BF254" s="148">
        <f t="shared" ref="BF254:BF275" si="31">IF(N254="znížená",J254,0)</f>
        <v>0</v>
      </c>
      <c r="BG254" s="148">
        <f t="shared" ref="BG254:BG275" si="32">IF(N254="zákl. prenesená",J254,0)</f>
        <v>0</v>
      </c>
      <c r="BH254" s="148">
        <f t="shared" ref="BH254:BH275" si="33">IF(N254="zníž. prenesená",J254,0)</f>
        <v>0</v>
      </c>
      <c r="BI254" s="148">
        <f t="shared" ref="BI254:BI275" si="34">IF(N254="nulová",J254,0)</f>
        <v>0</v>
      </c>
      <c r="BJ254" s="13" t="s">
        <v>81</v>
      </c>
      <c r="BK254" s="148">
        <f t="shared" ref="BK254:BK275" si="35">ROUND(I254*H254,2)</f>
        <v>0</v>
      </c>
      <c r="BL254" s="13" t="s">
        <v>168</v>
      </c>
      <c r="BM254" s="147" t="s">
        <v>565</v>
      </c>
    </row>
    <row r="255" spans="2:65" s="1" customFormat="1" ht="16.5" customHeight="1" x14ac:dyDescent="0.2">
      <c r="B255" s="135"/>
      <c r="C255" s="166"/>
      <c r="D255" s="136" t="s">
        <v>164</v>
      </c>
      <c r="E255" s="137"/>
      <c r="F255" s="138" t="s">
        <v>1685</v>
      </c>
      <c r="G255" s="139" t="s">
        <v>1641</v>
      </c>
      <c r="H255" s="140">
        <v>4</v>
      </c>
      <c r="I255" s="141"/>
      <c r="J255" s="141"/>
      <c r="K255" s="142"/>
      <c r="L255" s="25"/>
      <c r="M255" s="143" t="s">
        <v>1</v>
      </c>
      <c r="N255" s="144" t="s">
        <v>34</v>
      </c>
      <c r="O255" s="145">
        <v>0</v>
      </c>
      <c r="P255" s="145">
        <f t="shared" si="27"/>
        <v>0</v>
      </c>
      <c r="Q255" s="145">
        <v>0</v>
      </c>
      <c r="R255" s="145">
        <f t="shared" si="28"/>
        <v>0</v>
      </c>
      <c r="S255" s="145">
        <v>0</v>
      </c>
      <c r="T255" s="146">
        <f t="shared" si="29"/>
        <v>0</v>
      </c>
      <c r="AR255" s="147" t="s">
        <v>168</v>
      </c>
      <c r="AT255" s="147" t="s">
        <v>164</v>
      </c>
      <c r="AU255" s="147" t="s">
        <v>75</v>
      </c>
      <c r="AY255" s="13" t="s">
        <v>162</v>
      </c>
      <c r="BE255" s="148">
        <f t="shared" si="30"/>
        <v>0</v>
      </c>
      <c r="BF255" s="148">
        <f t="shared" si="31"/>
        <v>0</v>
      </c>
      <c r="BG255" s="148">
        <f t="shared" si="32"/>
        <v>0</v>
      </c>
      <c r="BH255" s="148">
        <f t="shared" si="33"/>
        <v>0</v>
      </c>
      <c r="BI255" s="148">
        <f t="shared" si="34"/>
        <v>0</v>
      </c>
      <c r="BJ255" s="13" t="s">
        <v>81</v>
      </c>
      <c r="BK255" s="148">
        <f t="shared" si="35"/>
        <v>0</v>
      </c>
      <c r="BL255" s="13" t="s">
        <v>168</v>
      </c>
      <c r="BM255" s="147" t="s">
        <v>568</v>
      </c>
    </row>
    <row r="256" spans="2:65" s="1" customFormat="1" ht="16.5" customHeight="1" x14ac:dyDescent="0.2">
      <c r="B256" s="135"/>
      <c r="C256" s="166"/>
      <c r="D256" s="136" t="s">
        <v>164</v>
      </c>
      <c r="E256" s="137"/>
      <c r="F256" s="138" t="s">
        <v>1671</v>
      </c>
      <c r="G256" s="139" t="s">
        <v>1641</v>
      </c>
      <c r="H256" s="140">
        <v>1</v>
      </c>
      <c r="I256" s="141"/>
      <c r="J256" s="141"/>
      <c r="K256" s="142"/>
      <c r="L256" s="25"/>
      <c r="M256" s="143" t="s">
        <v>1</v>
      </c>
      <c r="N256" s="144" t="s">
        <v>34</v>
      </c>
      <c r="O256" s="145">
        <v>0</v>
      </c>
      <c r="P256" s="145">
        <f t="shared" si="27"/>
        <v>0</v>
      </c>
      <c r="Q256" s="145">
        <v>0</v>
      </c>
      <c r="R256" s="145">
        <f t="shared" si="28"/>
        <v>0</v>
      </c>
      <c r="S256" s="145">
        <v>0</v>
      </c>
      <c r="T256" s="146">
        <f t="shared" si="29"/>
        <v>0</v>
      </c>
      <c r="AR256" s="147" t="s">
        <v>168</v>
      </c>
      <c r="AT256" s="147" t="s">
        <v>164</v>
      </c>
      <c r="AU256" s="147" t="s">
        <v>75</v>
      </c>
      <c r="AY256" s="13" t="s">
        <v>162</v>
      </c>
      <c r="BE256" s="148">
        <f t="shared" si="30"/>
        <v>0</v>
      </c>
      <c r="BF256" s="148">
        <f t="shared" si="31"/>
        <v>0</v>
      </c>
      <c r="BG256" s="148">
        <f t="shared" si="32"/>
        <v>0</v>
      </c>
      <c r="BH256" s="148">
        <f t="shared" si="33"/>
        <v>0</v>
      </c>
      <c r="BI256" s="148">
        <f t="shared" si="34"/>
        <v>0</v>
      </c>
      <c r="BJ256" s="13" t="s">
        <v>81</v>
      </c>
      <c r="BK256" s="148">
        <f t="shared" si="35"/>
        <v>0</v>
      </c>
      <c r="BL256" s="13" t="s">
        <v>168</v>
      </c>
      <c r="BM256" s="147" t="s">
        <v>572</v>
      </c>
    </row>
    <row r="257" spans="2:65" s="1" customFormat="1" ht="21.75" customHeight="1" x14ac:dyDescent="0.2">
      <c r="B257" s="135"/>
      <c r="C257" s="166" t="s">
        <v>3154</v>
      </c>
      <c r="D257" s="136" t="s">
        <v>164</v>
      </c>
      <c r="E257" s="137"/>
      <c r="F257" s="138" t="s">
        <v>1686</v>
      </c>
      <c r="G257" s="139" t="s">
        <v>266</v>
      </c>
      <c r="H257" s="140">
        <v>2</v>
      </c>
      <c r="I257" s="141"/>
      <c r="J257" s="141"/>
      <c r="K257" s="142"/>
      <c r="L257" s="25"/>
      <c r="M257" s="143" t="s">
        <v>1</v>
      </c>
      <c r="N257" s="144" t="s">
        <v>34</v>
      </c>
      <c r="O257" s="145">
        <v>0</v>
      </c>
      <c r="P257" s="145">
        <f t="shared" si="27"/>
        <v>0</v>
      </c>
      <c r="Q257" s="145">
        <v>0</v>
      </c>
      <c r="R257" s="145">
        <f t="shared" si="28"/>
        <v>0</v>
      </c>
      <c r="S257" s="145">
        <v>0</v>
      </c>
      <c r="T257" s="146">
        <f t="shared" si="29"/>
        <v>0</v>
      </c>
      <c r="AR257" s="147" t="s">
        <v>168</v>
      </c>
      <c r="AT257" s="147" t="s">
        <v>164</v>
      </c>
      <c r="AU257" s="147" t="s">
        <v>75</v>
      </c>
      <c r="AY257" s="13" t="s">
        <v>162</v>
      </c>
      <c r="BE257" s="148">
        <f t="shared" si="30"/>
        <v>0</v>
      </c>
      <c r="BF257" s="148">
        <f t="shared" si="31"/>
        <v>0</v>
      </c>
      <c r="BG257" s="148">
        <f t="shared" si="32"/>
        <v>0</v>
      </c>
      <c r="BH257" s="148">
        <f t="shared" si="33"/>
        <v>0</v>
      </c>
      <c r="BI257" s="148">
        <f t="shared" si="34"/>
        <v>0</v>
      </c>
      <c r="BJ257" s="13" t="s">
        <v>81</v>
      </c>
      <c r="BK257" s="148">
        <f t="shared" si="35"/>
        <v>0</v>
      </c>
      <c r="BL257" s="13" t="s">
        <v>168</v>
      </c>
      <c r="BM257" s="147" t="s">
        <v>575</v>
      </c>
    </row>
    <row r="258" spans="2:65" s="1" customFormat="1" ht="24.2" customHeight="1" x14ac:dyDescent="0.2">
      <c r="B258" s="135"/>
      <c r="C258" s="166" t="s">
        <v>3155</v>
      </c>
      <c r="D258" s="136" t="s">
        <v>164</v>
      </c>
      <c r="E258" s="137"/>
      <c r="F258" s="138" t="s">
        <v>1673</v>
      </c>
      <c r="G258" s="139" t="s">
        <v>266</v>
      </c>
      <c r="H258" s="140">
        <v>5</v>
      </c>
      <c r="I258" s="141"/>
      <c r="J258" s="141"/>
      <c r="K258" s="142"/>
      <c r="L258" s="25"/>
      <c r="M258" s="143" t="s">
        <v>1</v>
      </c>
      <c r="N258" s="144" t="s">
        <v>34</v>
      </c>
      <c r="O258" s="145">
        <v>0</v>
      </c>
      <c r="P258" s="145">
        <f t="shared" si="27"/>
        <v>0</v>
      </c>
      <c r="Q258" s="145">
        <v>0</v>
      </c>
      <c r="R258" s="145">
        <f t="shared" si="28"/>
        <v>0</v>
      </c>
      <c r="S258" s="145">
        <v>0</v>
      </c>
      <c r="T258" s="146">
        <f t="shared" si="29"/>
        <v>0</v>
      </c>
      <c r="AR258" s="147" t="s">
        <v>168</v>
      </c>
      <c r="AT258" s="147" t="s">
        <v>164</v>
      </c>
      <c r="AU258" s="147" t="s">
        <v>75</v>
      </c>
      <c r="AY258" s="13" t="s">
        <v>162</v>
      </c>
      <c r="BE258" s="148">
        <f t="shared" si="30"/>
        <v>0</v>
      </c>
      <c r="BF258" s="148">
        <f t="shared" si="31"/>
        <v>0</v>
      </c>
      <c r="BG258" s="148">
        <f t="shared" si="32"/>
        <v>0</v>
      </c>
      <c r="BH258" s="148">
        <f t="shared" si="33"/>
        <v>0</v>
      </c>
      <c r="BI258" s="148">
        <f t="shared" si="34"/>
        <v>0</v>
      </c>
      <c r="BJ258" s="13" t="s">
        <v>81</v>
      </c>
      <c r="BK258" s="148">
        <f t="shared" si="35"/>
        <v>0</v>
      </c>
      <c r="BL258" s="13" t="s">
        <v>168</v>
      </c>
      <c r="BM258" s="147" t="s">
        <v>579</v>
      </c>
    </row>
    <row r="259" spans="2:65" s="1" customFormat="1" ht="24.2" customHeight="1" x14ac:dyDescent="0.2">
      <c r="B259" s="135"/>
      <c r="C259" s="166" t="s">
        <v>3156</v>
      </c>
      <c r="D259" s="136" t="s">
        <v>164</v>
      </c>
      <c r="E259" s="137"/>
      <c r="F259" s="138" t="s">
        <v>1657</v>
      </c>
      <c r="G259" s="139" t="s">
        <v>266</v>
      </c>
      <c r="H259" s="140">
        <v>2</v>
      </c>
      <c r="I259" s="141"/>
      <c r="J259" s="141"/>
      <c r="K259" s="142"/>
      <c r="L259" s="25"/>
      <c r="M259" s="143" t="s">
        <v>1</v>
      </c>
      <c r="N259" s="144" t="s">
        <v>34</v>
      </c>
      <c r="O259" s="145">
        <v>0</v>
      </c>
      <c r="P259" s="145">
        <f t="shared" si="27"/>
        <v>0</v>
      </c>
      <c r="Q259" s="145">
        <v>0</v>
      </c>
      <c r="R259" s="145">
        <f t="shared" si="28"/>
        <v>0</v>
      </c>
      <c r="S259" s="145">
        <v>0</v>
      </c>
      <c r="T259" s="146">
        <f t="shared" si="29"/>
        <v>0</v>
      </c>
      <c r="AR259" s="147" t="s">
        <v>168</v>
      </c>
      <c r="AT259" s="147" t="s">
        <v>164</v>
      </c>
      <c r="AU259" s="147" t="s">
        <v>75</v>
      </c>
      <c r="AY259" s="13" t="s">
        <v>162</v>
      </c>
      <c r="BE259" s="148">
        <f t="shared" si="30"/>
        <v>0</v>
      </c>
      <c r="BF259" s="148">
        <f t="shared" si="31"/>
        <v>0</v>
      </c>
      <c r="BG259" s="148">
        <f t="shared" si="32"/>
        <v>0</v>
      </c>
      <c r="BH259" s="148">
        <f t="shared" si="33"/>
        <v>0</v>
      </c>
      <c r="BI259" s="148">
        <f t="shared" si="34"/>
        <v>0</v>
      </c>
      <c r="BJ259" s="13" t="s">
        <v>81</v>
      </c>
      <c r="BK259" s="148">
        <f t="shared" si="35"/>
        <v>0</v>
      </c>
      <c r="BL259" s="13" t="s">
        <v>168</v>
      </c>
      <c r="BM259" s="147" t="s">
        <v>582</v>
      </c>
    </row>
    <row r="260" spans="2:65" s="1" customFormat="1" ht="24.2" customHeight="1" x14ac:dyDescent="0.2">
      <c r="B260" s="135"/>
      <c r="C260" s="166" t="s">
        <v>3157</v>
      </c>
      <c r="D260" s="136" t="s">
        <v>164</v>
      </c>
      <c r="E260" s="137"/>
      <c r="F260" s="138" t="s">
        <v>1658</v>
      </c>
      <c r="G260" s="139" t="s">
        <v>266</v>
      </c>
      <c r="H260" s="140">
        <v>5</v>
      </c>
      <c r="I260" s="141"/>
      <c r="J260" s="141"/>
      <c r="K260" s="142"/>
      <c r="L260" s="25"/>
      <c r="M260" s="143" t="s">
        <v>1</v>
      </c>
      <c r="N260" s="144" t="s">
        <v>34</v>
      </c>
      <c r="O260" s="145">
        <v>0</v>
      </c>
      <c r="P260" s="145">
        <f t="shared" si="27"/>
        <v>0</v>
      </c>
      <c r="Q260" s="145">
        <v>0</v>
      </c>
      <c r="R260" s="145">
        <f t="shared" si="28"/>
        <v>0</v>
      </c>
      <c r="S260" s="145">
        <v>0</v>
      </c>
      <c r="T260" s="146">
        <f t="shared" si="29"/>
        <v>0</v>
      </c>
      <c r="AR260" s="147" t="s">
        <v>168</v>
      </c>
      <c r="AT260" s="147" t="s">
        <v>164</v>
      </c>
      <c r="AU260" s="147" t="s">
        <v>75</v>
      </c>
      <c r="AY260" s="13" t="s">
        <v>162</v>
      </c>
      <c r="BE260" s="148">
        <f t="shared" si="30"/>
        <v>0</v>
      </c>
      <c r="BF260" s="148">
        <f t="shared" si="31"/>
        <v>0</v>
      </c>
      <c r="BG260" s="148">
        <f t="shared" si="32"/>
        <v>0</v>
      </c>
      <c r="BH260" s="148">
        <f t="shared" si="33"/>
        <v>0</v>
      </c>
      <c r="BI260" s="148">
        <f t="shared" si="34"/>
        <v>0</v>
      </c>
      <c r="BJ260" s="13" t="s">
        <v>81</v>
      </c>
      <c r="BK260" s="148">
        <f t="shared" si="35"/>
        <v>0</v>
      </c>
      <c r="BL260" s="13" t="s">
        <v>168</v>
      </c>
      <c r="BM260" s="147" t="s">
        <v>586</v>
      </c>
    </row>
    <row r="261" spans="2:65" s="1" customFormat="1" ht="24.2" customHeight="1" x14ac:dyDescent="0.2">
      <c r="B261" s="135"/>
      <c r="C261" s="166" t="s">
        <v>3158</v>
      </c>
      <c r="D261" s="136" t="s">
        <v>164</v>
      </c>
      <c r="E261" s="137"/>
      <c r="F261" s="138" t="s">
        <v>1674</v>
      </c>
      <c r="G261" s="139" t="s">
        <v>266</v>
      </c>
      <c r="H261" s="140">
        <v>2</v>
      </c>
      <c r="I261" s="141"/>
      <c r="J261" s="141"/>
      <c r="K261" s="142"/>
      <c r="L261" s="25"/>
      <c r="M261" s="143" t="s">
        <v>1</v>
      </c>
      <c r="N261" s="144" t="s">
        <v>34</v>
      </c>
      <c r="O261" s="145">
        <v>0</v>
      </c>
      <c r="P261" s="145">
        <f t="shared" si="27"/>
        <v>0</v>
      </c>
      <c r="Q261" s="145">
        <v>0</v>
      </c>
      <c r="R261" s="145">
        <f t="shared" si="28"/>
        <v>0</v>
      </c>
      <c r="S261" s="145">
        <v>0</v>
      </c>
      <c r="T261" s="146">
        <f t="shared" si="29"/>
        <v>0</v>
      </c>
      <c r="AR261" s="147" t="s">
        <v>168</v>
      </c>
      <c r="AT261" s="147" t="s">
        <v>164</v>
      </c>
      <c r="AU261" s="147" t="s">
        <v>75</v>
      </c>
      <c r="AY261" s="13" t="s">
        <v>162</v>
      </c>
      <c r="BE261" s="148">
        <f t="shared" si="30"/>
        <v>0</v>
      </c>
      <c r="BF261" s="148">
        <f t="shared" si="31"/>
        <v>0</v>
      </c>
      <c r="BG261" s="148">
        <f t="shared" si="32"/>
        <v>0</v>
      </c>
      <c r="BH261" s="148">
        <f t="shared" si="33"/>
        <v>0</v>
      </c>
      <c r="BI261" s="148">
        <f t="shared" si="34"/>
        <v>0</v>
      </c>
      <c r="BJ261" s="13" t="s">
        <v>81</v>
      </c>
      <c r="BK261" s="148">
        <f t="shared" si="35"/>
        <v>0</v>
      </c>
      <c r="BL261" s="13" t="s">
        <v>168</v>
      </c>
      <c r="BM261" s="147" t="s">
        <v>589</v>
      </c>
    </row>
    <row r="262" spans="2:65" s="1" customFormat="1" ht="24.2" customHeight="1" x14ac:dyDescent="0.2">
      <c r="B262" s="135"/>
      <c r="C262" s="166" t="s">
        <v>3159</v>
      </c>
      <c r="D262" s="136" t="s">
        <v>164</v>
      </c>
      <c r="E262" s="137"/>
      <c r="F262" s="138" t="s">
        <v>1675</v>
      </c>
      <c r="G262" s="139" t="s">
        <v>266</v>
      </c>
      <c r="H262" s="140">
        <v>9</v>
      </c>
      <c r="I262" s="141"/>
      <c r="J262" s="141"/>
      <c r="K262" s="142"/>
      <c r="L262" s="25"/>
      <c r="M262" s="143" t="s">
        <v>1</v>
      </c>
      <c r="N262" s="144" t="s">
        <v>34</v>
      </c>
      <c r="O262" s="145">
        <v>0</v>
      </c>
      <c r="P262" s="145">
        <f t="shared" si="27"/>
        <v>0</v>
      </c>
      <c r="Q262" s="145">
        <v>0</v>
      </c>
      <c r="R262" s="145">
        <f t="shared" si="28"/>
        <v>0</v>
      </c>
      <c r="S262" s="145">
        <v>0</v>
      </c>
      <c r="T262" s="146">
        <f t="shared" si="29"/>
        <v>0</v>
      </c>
      <c r="AR262" s="147" t="s">
        <v>168</v>
      </c>
      <c r="AT262" s="147" t="s">
        <v>164</v>
      </c>
      <c r="AU262" s="147" t="s">
        <v>75</v>
      </c>
      <c r="AY262" s="13" t="s">
        <v>162</v>
      </c>
      <c r="BE262" s="148">
        <f t="shared" si="30"/>
        <v>0</v>
      </c>
      <c r="BF262" s="148">
        <f t="shared" si="31"/>
        <v>0</v>
      </c>
      <c r="BG262" s="148">
        <f t="shared" si="32"/>
        <v>0</v>
      </c>
      <c r="BH262" s="148">
        <f t="shared" si="33"/>
        <v>0</v>
      </c>
      <c r="BI262" s="148">
        <f t="shared" si="34"/>
        <v>0</v>
      </c>
      <c r="BJ262" s="13" t="s">
        <v>81</v>
      </c>
      <c r="BK262" s="148">
        <f t="shared" si="35"/>
        <v>0</v>
      </c>
      <c r="BL262" s="13" t="s">
        <v>168</v>
      </c>
      <c r="BM262" s="147" t="s">
        <v>593</v>
      </c>
    </row>
    <row r="263" spans="2:65" s="1" customFormat="1" ht="24.2" customHeight="1" x14ac:dyDescent="0.2">
      <c r="B263" s="135"/>
      <c r="C263" s="166" t="s">
        <v>3160</v>
      </c>
      <c r="D263" s="136" t="s">
        <v>164</v>
      </c>
      <c r="E263" s="137"/>
      <c r="F263" s="138" t="s">
        <v>1676</v>
      </c>
      <c r="G263" s="139" t="s">
        <v>266</v>
      </c>
      <c r="H263" s="140">
        <v>4</v>
      </c>
      <c r="I263" s="141"/>
      <c r="J263" s="141"/>
      <c r="K263" s="142"/>
      <c r="L263" s="25"/>
      <c r="M263" s="143" t="s">
        <v>1</v>
      </c>
      <c r="N263" s="144" t="s">
        <v>34</v>
      </c>
      <c r="O263" s="145">
        <v>0</v>
      </c>
      <c r="P263" s="145">
        <f t="shared" si="27"/>
        <v>0</v>
      </c>
      <c r="Q263" s="145">
        <v>0</v>
      </c>
      <c r="R263" s="145">
        <f t="shared" si="28"/>
        <v>0</v>
      </c>
      <c r="S263" s="145">
        <v>0</v>
      </c>
      <c r="T263" s="146">
        <f t="shared" si="29"/>
        <v>0</v>
      </c>
      <c r="AR263" s="147" t="s">
        <v>168</v>
      </c>
      <c r="AT263" s="147" t="s">
        <v>164</v>
      </c>
      <c r="AU263" s="147" t="s">
        <v>75</v>
      </c>
      <c r="AY263" s="13" t="s">
        <v>162</v>
      </c>
      <c r="BE263" s="148">
        <f t="shared" si="30"/>
        <v>0</v>
      </c>
      <c r="BF263" s="148">
        <f t="shared" si="31"/>
        <v>0</v>
      </c>
      <c r="BG263" s="148">
        <f t="shared" si="32"/>
        <v>0</v>
      </c>
      <c r="BH263" s="148">
        <f t="shared" si="33"/>
        <v>0</v>
      </c>
      <c r="BI263" s="148">
        <f t="shared" si="34"/>
        <v>0</v>
      </c>
      <c r="BJ263" s="13" t="s">
        <v>81</v>
      </c>
      <c r="BK263" s="148">
        <f t="shared" si="35"/>
        <v>0</v>
      </c>
      <c r="BL263" s="13" t="s">
        <v>168</v>
      </c>
      <c r="BM263" s="147" t="s">
        <v>596</v>
      </c>
    </row>
    <row r="264" spans="2:65" s="1" customFormat="1" ht="16.5" customHeight="1" x14ac:dyDescent="0.2">
      <c r="B264" s="135"/>
      <c r="C264" s="166" t="s">
        <v>3161</v>
      </c>
      <c r="D264" s="136" t="s">
        <v>164</v>
      </c>
      <c r="E264" s="137"/>
      <c r="F264" s="138" t="s">
        <v>1687</v>
      </c>
      <c r="G264" s="139" t="s">
        <v>266</v>
      </c>
      <c r="H264" s="140">
        <v>1</v>
      </c>
      <c r="I264" s="141"/>
      <c r="J264" s="141"/>
      <c r="K264" s="142"/>
      <c r="L264" s="25"/>
      <c r="M264" s="143" t="s">
        <v>1</v>
      </c>
      <c r="N264" s="144" t="s">
        <v>34</v>
      </c>
      <c r="O264" s="145">
        <v>0</v>
      </c>
      <c r="P264" s="145">
        <f t="shared" si="27"/>
        <v>0</v>
      </c>
      <c r="Q264" s="145">
        <v>0</v>
      </c>
      <c r="R264" s="145">
        <f t="shared" si="28"/>
        <v>0</v>
      </c>
      <c r="S264" s="145">
        <v>0</v>
      </c>
      <c r="T264" s="146">
        <f t="shared" si="29"/>
        <v>0</v>
      </c>
      <c r="AR264" s="147" t="s">
        <v>168</v>
      </c>
      <c r="AT264" s="147" t="s">
        <v>164</v>
      </c>
      <c r="AU264" s="147" t="s">
        <v>75</v>
      </c>
      <c r="AY264" s="13" t="s">
        <v>162</v>
      </c>
      <c r="BE264" s="148">
        <f t="shared" si="30"/>
        <v>0</v>
      </c>
      <c r="BF264" s="148">
        <f t="shared" si="31"/>
        <v>0</v>
      </c>
      <c r="BG264" s="148">
        <f t="shared" si="32"/>
        <v>0</v>
      </c>
      <c r="BH264" s="148">
        <f t="shared" si="33"/>
        <v>0</v>
      </c>
      <c r="BI264" s="148">
        <f t="shared" si="34"/>
        <v>0</v>
      </c>
      <c r="BJ264" s="13" t="s">
        <v>81</v>
      </c>
      <c r="BK264" s="148">
        <f t="shared" si="35"/>
        <v>0</v>
      </c>
      <c r="BL264" s="13" t="s">
        <v>168</v>
      </c>
      <c r="BM264" s="147" t="s">
        <v>600</v>
      </c>
    </row>
    <row r="265" spans="2:65" s="1" customFormat="1" ht="16.5" customHeight="1" x14ac:dyDescent="0.2">
      <c r="B265" s="135"/>
      <c r="C265" s="166" t="s">
        <v>3162</v>
      </c>
      <c r="D265" s="136" t="s">
        <v>164</v>
      </c>
      <c r="E265" s="137"/>
      <c r="F265" s="138" t="s">
        <v>1688</v>
      </c>
      <c r="G265" s="139" t="s">
        <v>266</v>
      </c>
      <c r="H265" s="140">
        <v>1</v>
      </c>
      <c r="I265" s="141"/>
      <c r="J265" s="141"/>
      <c r="K265" s="142"/>
      <c r="L265" s="25"/>
      <c r="M265" s="143" t="s">
        <v>1</v>
      </c>
      <c r="N265" s="144" t="s">
        <v>34</v>
      </c>
      <c r="O265" s="145">
        <v>0</v>
      </c>
      <c r="P265" s="145">
        <f t="shared" si="27"/>
        <v>0</v>
      </c>
      <c r="Q265" s="145">
        <v>0</v>
      </c>
      <c r="R265" s="145">
        <f t="shared" si="28"/>
        <v>0</v>
      </c>
      <c r="S265" s="145">
        <v>0</v>
      </c>
      <c r="T265" s="146">
        <f t="shared" si="29"/>
        <v>0</v>
      </c>
      <c r="AR265" s="147" t="s">
        <v>168</v>
      </c>
      <c r="AT265" s="147" t="s">
        <v>164</v>
      </c>
      <c r="AU265" s="147" t="s">
        <v>75</v>
      </c>
      <c r="AY265" s="13" t="s">
        <v>162</v>
      </c>
      <c r="BE265" s="148">
        <f t="shared" si="30"/>
        <v>0</v>
      </c>
      <c r="BF265" s="148">
        <f t="shared" si="31"/>
        <v>0</v>
      </c>
      <c r="BG265" s="148">
        <f t="shared" si="32"/>
        <v>0</v>
      </c>
      <c r="BH265" s="148">
        <f t="shared" si="33"/>
        <v>0</v>
      </c>
      <c r="BI265" s="148">
        <f t="shared" si="34"/>
        <v>0</v>
      </c>
      <c r="BJ265" s="13" t="s">
        <v>81</v>
      </c>
      <c r="BK265" s="148">
        <f t="shared" si="35"/>
        <v>0</v>
      </c>
      <c r="BL265" s="13" t="s">
        <v>168</v>
      </c>
      <c r="BM265" s="147" t="s">
        <v>603</v>
      </c>
    </row>
    <row r="266" spans="2:65" s="1" customFormat="1" ht="16.5" customHeight="1" x14ac:dyDescent="0.2">
      <c r="B266" s="135"/>
      <c r="C266" s="166"/>
      <c r="D266" s="136" t="s">
        <v>164</v>
      </c>
      <c r="E266" s="137"/>
      <c r="F266" s="138" t="s">
        <v>1689</v>
      </c>
      <c r="G266" s="139" t="s">
        <v>266</v>
      </c>
      <c r="H266" s="140">
        <v>1</v>
      </c>
      <c r="I266" s="141"/>
      <c r="J266" s="141"/>
      <c r="K266" s="142"/>
      <c r="L266" s="25"/>
      <c r="M266" s="143" t="s">
        <v>1</v>
      </c>
      <c r="N266" s="144" t="s">
        <v>34</v>
      </c>
      <c r="O266" s="145">
        <v>0</v>
      </c>
      <c r="P266" s="145">
        <f t="shared" si="27"/>
        <v>0</v>
      </c>
      <c r="Q266" s="145">
        <v>0</v>
      </c>
      <c r="R266" s="145">
        <f t="shared" si="28"/>
        <v>0</v>
      </c>
      <c r="S266" s="145">
        <v>0</v>
      </c>
      <c r="T266" s="146">
        <f t="shared" si="29"/>
        <v>0</v>
      </c>
      <c r="AR266" s="147" t="s">
        <v>168</v>
      </c>
      <c r="AT266" s="147" t="s">
        <v>164</v>
      </c>
      <c r="AU266" s="147" t="s">
        <v>75</v>
      </c>
      <c r="AY266" s="13" t="s">
        <v>162</v>
      </c>
      <c r="BE266" s="148">
        <f t="shared" si="30"/>
        <v>0</v>
      </c>
      <c r="BF266" s="148">
        <f t="shared" si="31"/>
        <v>0</v>
      </c>
      <c r="BG266" s="148">
        <f t="shared" si="32"/>
        <v>0</v>
      </c>
      <c r="BH266" s="148">
        <f t="shared" si="33"/>
        <v>0</v>
      </c>
      <c r="BI266" s="148">
        <f t="shared" si="34"/>
        <v>0</v>
      </c>
      <c r="BJ266" s="13" t="s">
        <v>81</v>
      </c>
      <c r="BK266" s="148">
        <f t="shared" si="35"/>
        <v>0</v>
      </c>
      <c r="BL266" s="13" t="s">
        <v>168</v>
      </c>
      <c r="BM266" s="147" t="s">
        <v>607</v>
      </c>
    </row>
    <row r="267" spans="2:65" s="1" customFormat="1" ht="37.700000000000003" customHeight="1" x14ac:dyDescent="0.2">
      <c r="B267" s="135"/>
      <c r="C267" s="166" t="s">
        <v>3163</v>
      </c>
      <c r="D267" s="136" t="s">
        <v>164</v>
      </c>
      <c r="E267" s="137"/>
      <c r="F267" s="138" t="s">
        <v>1690</v>
      </c>
      <c r="G267" s="139" t="s">
        <v>1655</v>
      </c>
      <c r="H267" s="140">
        <v>32</v>
      </c>
      <c r="I267" s="141"/>
      <c r="J267" s="141"/>
      <c r="K267" s="142"/>
      <c r="L267" s="25"/>
      <c r="M267" s="143" t="s">
        <v>1</v>
      </c>
      <c r="N267" s="144" t="s">
        <v>34</v>
      </c>
      <c r="O267" s="145">
        <v>0</v>
      </c>
      <c r="P267" s="145">
        <f t="shared" si="27"/>
        <v>0</v>
      </c>
      <c r="Q267" s="145">
        <v>0</v>
      </c>
      <c r="R267" s="145">
        <f t="shared" si="28"/>
        <v>0</v>
      </c>
      <c r="S267" s="145">
        <v>0</v>
      </c>
      <c r="T267" s="146">
        <f t="shared" si="29"/>
        <v>0</v>
      </c>
      <c r="AR267" s="147" t="s">
        <v>168</v>
      </c>
      <c r="AT267" s="147" t="s">
        <v>164</v>
      </c>
      <c r="AU267" s="147" t="s">
        <v>75</v>
      </c>
      <c r="AY267" s="13" t="s">
        <v>162</v>
      </c>
      <c r="BE267" s="148">
        <f t="shared" si="30"/>
        <v>0</v>
      </c>
      <c r="BF267" s="148">
        <f t="shared" si="31"/>
        <v>0</v>
      </c>
      <c r="BG267" s="148">
        <f t="shared" si="32"/>
        <v>0</v>
      </c>
      <c r="BH267" s="148">
        <f t="shared" si="33"/>
        <v>0</v>
      </c>
      <c r="BI267" s="148">
        <f t="shared" si="34"/>
        <v>0</v>
      </c>
      <c r="BJ267" s="13" t="s">
        <v>81</v>
      </c>
      <c r="BK267" s="148">
        <f t="shared" si="35"/>
        <v>0</v>
      </c>
      <c r="BL267" s="13" t="s">
        <v>168</v>
      </c>
      <c r="BM267" s="147" t="s">
        <v>610</v>
      </c>
    </row>
    <row r="268" spans="2:65" s="1" customFormat="1" ht="62.85" customHeight="1" x14ac:dyDescent="0.2">
      <c r="B268" s="135"/>
      <c r="C268" s="166" t="s">
        <v>3164</v>
      </c>
      <c r="D268" s="136" t="s">
        <v>164</v>
      </c>
      <c r="E268" s="137"/>
      <c r="F268" s="138" t="s">
        <v>1663</v>
      </c>
      <c r="G268" s="139" t="s">
        <v>1655</v>
      </c>
      <c r="H268" s="140">
        <v>27</v>
      </c>
      <c r="I268" s="141"/>
      <c r="J268" s="141"/>
      <c r="K268" s="142"/>
      <c r="L268" s="25"/>
      <c r="M268" s="143" t="s">
        <v>1</v>
      </c>
      <c r="N268" s="144" t="s">
        <v>34</v>
      </c>
      <c r="O268" s="145">
        <v>0</v>
      </c>
      <c r="P268" s="145">
        <f t="shared" si="27"/>
        <v>0</v>
      </c>
      <c r="Q268" s="145">
        <v>0</v>
      </c>
      <c r="R268" s="145">
        <f t="shared" si="28"/>
        <v>0</v>
      </c>
      <c r="S268" s="145">
        <v>0</v>
      </c>
      <c r="T268" s="146">
        <f t="shared" si="29"/>
        <v>0</v>
      </c>
      <c r="AR268" s="147" t="s">
        <v>168</v>
      </c>
      <c r="AT268" s="147" t="s">
        <v>164</v>
      </c>
      <c r="AU268" s="147" t="s">
        <v>75</v>
      </c>
      <c r="AY268" s="13" t="s">
        <v>162</v>
      </c>
      <c r="BE268" s="148">
        <f t="shared" si="30"/>
        <v>0</v>
      </c>
      <c r="BF268" s="148">
        <f t="shared" si="31"/>
        <v>0</v>
      </c>
      <c r="BG268" s="148">
        <f t="shared" si="32"/>
        <v>0</v>
      </c>
      <c r="BH268" s="148">
        <f t="shared" si="33"/>
        <v>0</v>
      </c>
      <c r="BI268" s="148">
        <f t="shared" si="34"/>
        <v>0</v>
      </c>
      <c r="BJ268" s="13" t="s">
        <v>81</v>
      </c>
      <c r="BK268" s="148">
        <f t="shared" si="35"/>
        <v>0</v>
      </c>
      <c r="BL268" s="13" t="s">
        <v>168</v>
      </c>
      <c r="BM268" s="147" t="s">
        <v>614</v>
      </c>
    </row>
    <row r="269" spans="2:65" s="1" customFormat="1" ht="62.85" customHeight="1" x14ac:dyDescent="0.2">
      <c r="B269" s="135"/>
      <c r="C269" s="166" t="s">
        <v>3165</v>
      </c>
      <c r="D269" s="136" t="s">
        <v>164</v>
      </c>
      <c r="E269" s="137"/>
      <c r="F269" s="138" t="s">
        <v>1691</v>
      </c>
      <c r="G269" s="139" t="s">
        <v>1655</v>
      </c>
      <c r="H269" s="140">
        <v>1</v>
      </c>
      <c r="I269" s="141"/>
      <c r="J269" s="141"/>
      <c r="K269" s="142"/>
      <c r="L269" s="25"/>
      <c r="M269" s="143" t="s">
        <v>1</v>
      </c>
      <c r="N269" s="144" t="s">
        <v>34</v>
      </c>
      <c r="O269" s="145">
        <v>0</v>
      </c>
      <c r="P269" s="145">
        <f t="shared" si="27"/>
        <v>0</v>
      </c>
      <c r="Q269" s="145">
        <v>0</v>
      </c>
      <c r="R269" s="145">
        <f t="shared" si="28"/>
        <v>0</v>
      </c>
      <c r="S269" s="145">
        <v>0</v>
      </c>
      <c r="T269" s="146">
        <f t="shared" si="29"/>
        <v>0</v>
      </c>
      <c r="AR269" s="147" t="s">
        <v>168</v>
      </c>
      <c r="AT269" s="147" t="s">
        <v>164</v>
      </c>
      <c r="AU269" s="147" t="s">
        <v>75</v>
      </c>
      <c r="AY269" s="13" t="s">
        <v>162</v>
      </c>
      <c r="BE269" s="148">
        <f t="shared" si="30"/>
        <v>0</v>
      </c>
      <c r="BF269" s="148">
        <f t="shared" si="31"/>
        <v>0</v>
      </c>
      <c r="BG269" s="148">
        <f t="shared" si="32"/>
        <v>0</v>
      </c>
      <c r="BH269" s="148">
        <f t="shared" si="33"/>
        <v>0</v>
      </c>
      <c r="BI269" s="148">
        <f t="shared" si="34"/>
        <v>0</v>
      </c>
      <c r="BJ269" s="13" t="s">
        <v>81</v>
      </c>
      <c r="BK269" s="148">
        <f t="shared" si="35"/>
        <v>0</v>
      </c>
      <c r="BL269" s="13" t="s">
        <v>168</v>
      </c>
      <c r="BM269" s="147" t="s">
        <v>617</v>
      </c>
    </row>
    <row r="270" spans="2:65" s="1" customFormat="1" ht="62.85" customHeight="1" x14ac:dyDescent="0.2">
      <c r="B270" s="135"/>
      <c r="C270" s="166" t="s">
        <v>3166</v>
      </c>
      <c r="D270" s="136" t="s">
        <v>164</v>
      </c>
      <c r="E270" s="137"/>
      <c r="F270" s="138" t="s">
        <v>1664</v>
      </c>
      <c r="G270" s="139" t="s">
        <v>1655</v>
      </c>
      <c r="H270" s="140">
        <v>10</v>
      </c>
      <c r="I270" s="141"/>
      <c r="J270" s="141"/>
      <c r="K270" s="142"/>
      <c r="L270" s="25"/>
      <c r="M270" s="143" t="s">
        <v>1</v>
      </c>
      <c r="N270" s="144" t="s">
        <v>34</v>
      </c>
      <c r="O270" s="145">
        <v>0</v>
      </c>
      <c r="P270" s="145">
        <f t="shared" si="27"/>
        <v>0</v>
      </c>
      <c r="Q270" s="145">
        <v>0</v>
      </c>
      <c r="R270" s="145">
        <f t="shared" si="28"/>
        <v>0</v>
      </c>
      <c r="S270" s="145">
        <v>0</v>
      </c>
      <c r="T270" s="146">
        <f t="shared" si="29"/>
        <v>0</v>
      </c>
      <c r="AR270" s="147" t="s">
        <v>168</v>
      </c>
      <c r="AT270" s="147" t="s">
        <v>164</v>
      </c>
      <c r="AU270" s="147" t="s">
        <v>75</v>
      </c>
      <c r="AY270" s="13" t="s">
        <v>162</v>
      </c>
      <c r="BE270" s="148">
        <f t="shared" si="30"/>
        <v>0</v>
      </c>
      <c r="BF270" s="148">
        <f t="shared" si="31"/>
        <v>0</v>
      </c>
      <c r="BG270" s="148">
        <f t="shared" si="32"/>
        <v>0</v>
      </c>
      <c r="BH270" s="148">
        <f t="shared" si="33"/>
        <v>0</v>
      </c>
      <c r="BI270" s="148">
        <f t="shared" si="34"/>
        <v>0</v>
      </c>
      <c r="BJ270" s="13" t="s">
        <v>81</v>
      </c>
      <c r="BK270" s="148">
        <f t="shared" si="35"/>
        <v>0</v>
      </c>
      <c r="BL270" s="13" t="s">
        <v>168</v>
      </c>
      <c r="BM270" s="147" t="s">
        <v>621</v>
      </c>
    </row>
    <row r="271" spans="2:65" s="1" customFormat="1" ht="62.85" customHeight="1" x14ac:dyDescent="0.2">
      <c r="B271" s="135"/>
      <c r="C271" s="166" t="s">
        <v>3167</v>
      </c>
      <c r="D271" s="136" t="s">
        <v>164</v>
      </c>
      <c r="E271" s="137"/>
      <c r="F271" s="138" t="s">
        <v>1665</v>
      </c>
      <c r="G271" s="139" t="s">
        <v>1655</v>
      </c>
      <c r="H271" s="140">
        <v>1</v>
      </c>
      <c r="I271" s="141"/>
      <c r="J271" s="141"/>
      <c r="K271" s="142"/>
      <c r="L271" s="25"/>
      <c r="M271" s="143" t="s">
        <v>1</v>
      </c>
      <c r="N271" s="144" t="s">
        <v>34</v>
      </c>
      <c r="O271" s="145">
        <v>0</v>
      </c>
      <c r="P271" s="145">
        <f t="shared" si="27"/>
        <v>0</v>
      </c>
      <c r="Q271" s="145">
        <v>0</v>
      </c>
      <c r="R271" s="145">
        <f t="shared" si="28"/>
        <v>0</v>
      </c>
      <c r="S271" s="145">
        <v>0</v>
      </c>
      <c r="T271" s="146">
        <f t="shared" si="29"/>
        <v>0</v>
      </c>
      <c r="AR271" s="147" t="s">
        <v>168</v>
      </c>
      <c r="AT271" s="147" t="s">
        <v>164</v>
      </c>
      <c r="AU271" s="147" t="s">
        <v>75</v>
      </c>
      <c r="AY271" s="13" t="s">
        <v>162</v>
      </c>
      <c r="BE271" s="148">
        <f t="shared" si="30"/>
        <v>0</v>
      </c>
      <c r="BF271" s="148">
        <f t="shared" si="31"/>
        <v>0</v>
      </c>
      <c r="BG271" s="148">
        <f t="shared" si="32"/>
        <v>0</v>
      </c>
      <c r="BH271" s="148">
        <f t="shared" si="33"/>
        <v>0</v>
      </c>
      <c r="BI271" s="148">
        <f t="shared" si="34"/>
        <v>0</v>
      </c>
      <c r="BJ271" s="13" t="s">
        <v>81</v>
      </c>
      <c r="BK271" s="148">
        <f t="shared" si="35"/>
        <v>0</v>
      </c>
      <c r="BL271" s="13" t="s">
        <v>168</v>
      </c>
      <c r="BM271" s="147" t="s">
        <v>624</v>
      </c>
    </row>
    <row r="272" spans="2:65" s="1" customFormat="1" ht="62.85" customHeight="1" x14ac:dyDescent="0.2">
      <c r="B272" s="135"/>
      <c r="C272" s="166" t="s">
        <v>3168</v>
      </c>
      <c r="D272" s="136" t="s">
        <v>164</v>
      </c>
      <c r="E272" s="137"/>
      <c r="F272" s="138" t="s">
        <v>1666</v>
      </c>
      <c r="G272" s="139" t="s">
        <v>1655</v>
      </c>
      <c r="H272" s="140">
        <v>1</v>
      </c>
      <c r="I272" s="141"/>
      <c r="J272" s="141"/>
      <c r="K272" s="142"/>
      <c r="L272" s="25"/>
      <c r="M272" s="143" t="s">
        <v>1</v>
      </c>
      <c r="N272" s="144" t="s">
        <v>34</v>
      </c>
      <c r="O272" s="145">
        <v>0</v>
      </c>
      <c r="P272" s="145">
        <f t="shared" si="27"/>
        <v>0</v>
      </c>
      <c r="Q272" s="145">
        <v>0</v>
      </c>
      <c r="R272" s="145">
        <f t="shared" si="28"/>
        <v>0</v>
      </c>
      <c r="S272" s="145">
        <v>0</v>
      </c>
      <c r="T272" s="146">
        <f t="shared" si="29"/>
        <v>0</v>
      </c>
      <c r="AR272" s="147" t="s">
        <v>168</v>
      </c>
      <c r="AT272" s="147" t="s">
        <v>164</v>
      </c>
      <c r="AU272" s="147" t="s">
        <v>75</v>
      </c>
      <c r="AY272" s="13" t="s">
        <v>162</v>
      </c>
      <c r="BE272" s="148">
        <f t="shared" si="30"/>
        <v>0</v>
      </c>
      <c r="BF272" s="148">
        <f t="shared" si="31"/>
        <v>0</v>
      </c>
      <c r="BG272" s="148">
        <f t="shared" si="32"/>
        <v>0</v>
      </c>
      <c r="BH272" s="148">
        <f t="shared" si="33"/>
        <v>0</v>
      </c>
      <c r="BI272" s="148">
        <f t="shared" si="34"/>
        <v>0</v>
      </c>
      <c r="BJ272" s="13" t="s">
        <v>81</v>
      </c>
      <c r="BK272" s="148">
        <f t="shared" si="35"/>
        <v>0</v>
      </c>
      <c r="BL272" s="13" t="s">
        <v>168</v>
      </c>
      <c r="BM272" s="147" t="s">
        <v>628</v>
      </c>
    </row>
    <row r="273" spans="2:65" s="1" customFormat="1" ht="24.2" customHeight="1" x14ac:dyDescent="0.2">
      <c r="B273" s="135"/>
      <c r="C273" s="166"/>
      <c r="D273" s="136" t="s">
        <v>164</v>
      </c>
      <c r="E273" s="137"/>
      <c r="F273" s="138" t="s">
        <v>1678</v>
      </c>
      <c r="G273" s="139" t="s">
        <v>167</v>
      </c>
      <c r="H273" s="140">
        <v>50</v>
      </c>
      <c r="I273" s="141"/>
      <c r="J273" s="141"/>
      <c r="K273" s="142"/>
      <c r="L273" s="25"/>
      <c r="M273" s="143" t="s">
        <v>1</v>
      </c>
      <c r="N273" s="144" t="s">
        <v>34</v>
      </c>
      <c r="O273" s="145">
        <v>0</v>
      </c>
      <c r="P273" s="145">
        <f t="shared" si="27"/>
        <v>0</v>
      </c>
      <c r="Q273" s="145">
        <v>0</v>
      </c>
      <c r="R273" s="145">
        <f t="shared" si="28"/>
        <v>0</v>
      </c>
      <c r="S273" s="145">
        <v>0</v>
      </c>
      <c r="T273" s="146">
        <f t="shared" si="29"/>
        <v>0</v>
      </c>
      <c r="AR273" s="147" t="s">
        <v>168</v>
      </c>
      <c r="AT273" s="147" t="s">
        <v>164</v>
      </c>
      <c r="AU273" s="147" t="s">
        <v>75</v>
      </c>
      <c r="AY273" s="13" t="s">
        <v>162</v>
      </c>
      <c r="BE273" s="148">
        <f t="shared" si="30"/>
        <v>0</v>
      </c>
      <c r="BF273" s="148">
        <f t="shared" si="31"/>
        <v>0</v>
      </c>
      <c r="BG273" s="148">
        <f t="shared" si="32"/>
        <v>0</v>
      </c>
      <c r="BH273" s="148">
        <f t="shared" si="33"/>
        <v>0</v>
      </c>
      <c r="BI273" s="148">
        <f t="shared" si="34"/>
        <v>0</v>
      </c>
      <c r="BJ273" s="13" t="s">
        <v>81</v>
      </c>
      <c r="BK273" s="148">
        <f t="shared" si="35"/>
        <v>0</v>
      </c>
      <c r="BL273" s="13" t="s">
        <v>168</v>
      </c>
      <c r="BM273" s="147" t="s">
        <v>631</v>
      </c>
    </row>
    <row r="274" spans="2:65" s="1" customFormat="1" ht="16.5" customHeight="1" x14ac:dyDescent="0.2">
      <c r="B274" s="135"/>
      <c r="C274" s="166" t="s">
        <v>3169</v>
      </c>
      <c r="D274" s="136" t="s">
        <v>164</v>
      </c>
      <c r="E274" s="137"/>
      <c r="F274" s="138" t="s">
        <v>1692</v>
      </c>
      <c r="G274" s="139" t="s">
        <v>266</v>
      </c>
      <c r="H274" s="140">
        <v>2</v>
      </c>
      <c r="I274" s="141"/>
      <c r="J274" s="141"/>
      <c r="K274" s="142"/>
      <c r="L274" s="25"/>
      <c r="M274" s="143" t="s">
        <v>1</v>
      </c>
      <c r="N274" s="144" t="s">
        <v>34</v>
      </c>
      <c r="O274" s="145">
        <v>0</v>
      </c>
      <c r="P274" s="145">
        <f t="shared" si="27"/>
        <v>0</v>
      </c>
      <c r="Q274" s="145">
        <v>0</v>
      </c>
      <c r="R274" s="145">
        <f t="shared" si="28"/>
        <v>0</v>
      </c>
      <c r="S274" s="145">
        <v>0</v>
      </c>
      <c r="T274" s="146">
        <f t="shared" si="29"/>
        <v>0</v>
      </c>
      <c r="AR274" s="147" t="s">
        <v>168</v>
      </c>
      <c r="AT274" s="147" t="s">
        <v>164</v>
      </c>
      <c r="AU274" s="147" t="s">
        <v>75</v>
      </c>
      <c r="AY274" s="13" t="s">
        <v>162</v>
      </c>
      <c r="BE274" s="148">
        <f t="shared" si="30"/>
        <v>0</v>
      </c>
      <c r="BF274" s="148">
        <f t="shared" si="31"/>
        <v>0</v>
      </c>
      <c r="BG274" s="148">
        <f t="shared" si="32"/>
        <v>0</v>
      </c>
      <c r="BH274" s="148">
        <f t="shared" si="33"/>
        <v>0</v>
      </c>
      <c r="BI274" s="148">
        <f t="shared" si="34"/>
        <v>0</v>
      </c>
      <c r="BJ274" s="13" t="s">
        <v>81</v>
      </c>
      <c r="BK274" s="148">
        <f t="shared" si="35"/>
        <v>0</v>
      </c>
      <c r="BL274" s="13" t="s">
        <v>168</v>
      </c>
      <c r="BM274" s="147" t="s">
        <v>642</v>
      </c>
    </row>
    <row r="275" spans="2:65" s="1" customFormat="1" ht="24.2" customHeight="1" x14ac:dyDescent="0.2">
      <c r="B275" s="135"/>
      <c r="C275" s="166"/>
      <c r="D275" s="136" t="s">
        <v>164</v>
      </c>
      <c r="E275" s="137"/>
      <c r="F275" s="138" t="s">
        <v>1678</v>
      </c>
      <c r="G275" s="139" t="s">
        <v>167</v>
      </c>
      <c r="H275" s="140">
        <v>60</v>
      </c>
      <c r="I275" s="141"/>
      <c r="J275" s="141"/>
      <c r="K275" s="142"/>
      <c r="L275" s="25"/>
      <c r="M275" s="143" t="s">
        <v>1</v>
      </c>
      <c r="N275" s="144" t="s">
        <v>34</v>
      </c>
      <c r="O275" s="145">
        <v>0</v>
      </c>
      <c r="P275" s="145">
        <f t="shared" si="27"/>
        <v>0</v>
      </c>
      <c r="Q275" s="145">
        <v>0</v>
      </c>
      <c r="R275" s="145">
        <f t="shared" si="28"/>
        <v>0</v>
      </c>
      <c r="S275" s="145">
        <v>0</v>
      </c>
      <c r="T275" s="146">
        <f t="shared" si="29"/>
        <v>0</v>
      </c>
      <c r="AR275" s="147" t="s">
        <v>168</v>
      </c>
      <c r="AT275" s="147" t="s">
        <v>164</v>
      </c>
      <c r="AU275" s="147" t="s">
        <v>75</v>
      </c>
      <c r="AY275" s="13" t="s">
        <v>162</v>
      </c>
      <c r="BE275" s="148">
        <f t="shared" si="30"/>
        <v>0</v>
      </c>
      <c r="BF275" s="148">
        <f t="shared" si="31"/>
        <v>0</v>
      </c>
      <c r="BG275" s="148">
        <f t="shared" si="32"/>
        <v>0</v>
      </c>
      <c r="BH275" s="148">
        <f t="shared" si="33"/>
        <v>0</v>
      </c>
      <c r="BI275" s="148">
        <f t="shared" si="34"/>
        <v>0</v>
      </c>
      <c r="BJ275" s="13" t="s">
        <v>81</v>
      </c>
      <c r="BK275" s="148">
        <f t="shared" si="35"/>
        <v>0</v>
      </c>
      <c r="BL275" s="13" t="s">
        <v>168</v>
      </c>
      <c r="BM275" s="147" t="s">
        <v>645</v>
      </c>
    </row>
    <row r="276" spans="2:65" s="11" customFormat="1" ht="22.7" customHeight="1" x14ac:dyDescent="0.2">
      <c r="B276" s="124"/>
      <c r="D276" s="125" t="s">
        <v>67</v>
      </c>
      <c r="E276" s="133"/>
      <c r="F276" s="133" t="s">
        <v>1667</v>
      </c>
      <c r="J276" s="134"/>
      <c r="L276" s="124"/>
      <c r="M276" s="128"/>
      <c r="P276" s="129">
        <f>P277</f>
        <v>0</v>
      </c>
      <c r="R276" s="129">
        <f>R277</f>
        <v>0</v>
      </c>
      <c r="T276" s="130">
        <f>T277</f>
        <v>0</v>
      </c>
      <c r="AR276" s="125" t="s">
        <v>75</v>
      </c>
      <c r="AT276" s="131" t="s">
        <v>67</v>
      </c>
      <c r="AU276" s="131" t="s">
        <v>75</v>
      </c>
      <c r="AY276" s="125" t="s">
        <v>162</v>
      </c>
      <c r="BK276" s="132">
        <f>BK277</f>
        <v>0</v>
      </c>
    </row>
    <row r="277" spans="2:65" s="1" customFormat="1" ht="16.5" customHeight="1" x14ac:dyDescent="0.2">
      <c r="B277" s="135"/>
      <c r="C277" s="136"/>
      <c r="D277" s="136" t="s">
        <v>164</v>
      </c>
      <c r="E277" s="137"/>
      <c r="F277" s="138" t="s">
        <v>1668</v>
      </c>
      <c r="G277" s="139" t="s">
        <v>313</v>
      </c>
      <c r="H277" s="140">
        <v>20</v>
      </c>
      <c r="I277" s="141"/>
      <c r="J277" s="141"/>
      <c r="K277" s="142"/>
      <c r="L277" s="25"/>
      <c r="M277" s="143" t="s">
        <v>1</v>
      </c>
      <c r="N277" s="144" t="s">
        <v>34</v>
      </c>
      <c r="O277" s="145">
        <v>0</v>
      </c>
      <c r="P277" s="145">
        <f>O277*H277</f>
        <v>0</v>
      </c>
      <c r="Q277" s="145">
        <v>0</v>
      </c>
      <c r="R277" s="145">
        <f>Q277*H277</f>
        <v>0</v>
      </c>
      <c r="S277" s="145">
        <v>0</v>
      </c>
      <c r="T277" s="146">
        <f>S277*H277</f>
        <v>0</v>
      </c>
      <c r="AR277" s="147" t="s">
        <v>168</v>
      </c>
      <c r="AT277" s="147" t="s">
        <v>164</v>
      </c>
      <c r="AU277" s="147" t="s">
        <v>81</v>
      </c>
      <c r="AY277" s="13" t="s">
        <v>162</v>
      </c>
      <c r="BE277" s="148">
        <f>IF(N277="základná",J277,0)</f>
        <v>0</v>
      </c>
      <c r="BF277" s="148">
        <f>IF(N277="znížená",J277,0)</f>
        <v>0</v>
      </c>
      <c r="BG277" s="148">
        <f>IF(N277="zákl. prenesená",J277,0)</f>
        <v>0</v>
      </c>
      <c r="BH277" s="148">
        <f>IF(N277="zníž. prenesená",J277,0)</f>
        <v>0</v>
      </c>
      <c r="BI277" s="148">
        <f>IF(N277="nulová",J277,0)</f>
        <v>0</v>
      </c>
      <c r="BJ277" s="13" t="s">
        <v>81</v>
      </c>
      <c r="BK277" s="148">
        <f>ROUND(I277*H277,2)</f>
        <v>0</v>
      </c>
      <c r="BL277" s="13" t="s">
        <v>168</v>
      </c>
      <c r="BM277" s="147" t="s">
        <v>649</v>
      </c>
    </row>
    <row r="278" spans="2:65" s="11" customFormat="1" ht="26.1" customHeight="1" x14ac:dyDescent="0.2">
      <c r="B278" s="124"/>
      <c r="C278" s="11" t="s">
        <v>3170</v>
      </c>
      <c r="D278" s="125" t="s">
        <v>67</v>
      </c>
      <c r="E278" s="126"/>
      <c r="F278" s="126" t="s">
        <v>1693</v>
      </c>
      <c r="J278" s="127"/>
      <c r="L278" s="124"/>
      <c r="M278" s="128"/>
      <c r="P278" s="129">
        <f>P279+SUM(P280:P293)</f>
        <v>0</v>
      </c>
      <c r="R278" s="129">
        <f>R279+SUM(R280:R293)</f>
        <v>0</v>
      </c>
      <c r="T278" s="130">
        <f>T279+SUM(T280:T293)</f>
        <v>0</v>
      </c>
      <c r="AR278" s="125" t="s">
        <v>75</v>
      </c>
      <c r="AT278" s="131" t="s">
        <v>67</v>
      </c>
      <c r="AU278" s="131" t="s">
        <v>68</v>
      </c>
      <c r="AY278" s="125" t="s">
        <v>162</v>
      </c>
      <c r="BK278" s="132">
        <f>BK279+SUM(BK280:BK293)</f>
        <v>0</v>
      </c>
    </row>
    <row r="279" spans="2:65" s="1" customFormat="1" ht="33" customHeight="1" x14ac:dyDescent="0.2">
      <c r="B279" s="135"/>
      <c r="C279" s="166" t="s">
        <v>3171</v>
      </c>
      <c r="D279" s="136" t="s">
        <v>164</v>
      </c>
      <c r="E279" s="137"/>
      <c r="F279" s="138" t="s">
        <v>1694</v>
      </c>
      <c r="G279" s="139" t="s">
        <v>266</v>
      </c>
      <c r="H279" s="140">
        <v>1</v>
      </c>
      <c r="I279" s="141"/>
      <c r="J279" s="141"/>
      <c r="K279" s="142"/>
      <c r="L279" s="25"/>
      <c r="M279" s="143" t="s">
        <v>1</v>
      </c>
      <c r="N279" s="144" t="s">
        <v>34</v>
      </c>
      <c r="O279" s="145">
        <v>0</v>
      </c>
      <c r="P279" s="145">
        <f t="shared" ref="P279:P292" si="36">O279*H279</f>
        <v>0</v>
      </c>
      <c r="Q279" s="145">
        <v>0</v>
      </c>
      <c r="R279" s="145">
        <f t="shared" ref="R279:R292" si="37">Q279*H279</f>
        <v>0</v>
      </c>
      <c r="S279" s="145">
        <v>0</v>
      </c>
      <c r="T279" s="146">
        <f t="shared" ref="T279:T292" si="38">S279*H279</f>
        <v>0</v>
      </c>
      <c r="AR279" s="147" t="s">
        <v>168</v>
      </c>
      <c r="AT279" s="147" t="s">
        <v>164</v>
      </c>
      <c r="AU279" s="147" t="s">
        <v>75</v>
      </c>
      <c r="AY279" s="13" t="s">
        <v>162</v>
      </c>
      <c r="BE279" s="148">
        <f t="shared" ref="BE279:BE292" si="39">IF(N279="základná",J279,0)</f>
        <v>0</v>
      </c>
      <c r="BF279" s="148">
        <f t="shared" ref="BF279:BF292" si="40">IF(N279="znížená",J279,0)</f>
        <v>0</v>
      </c>
      <c r="BG279" s="148">
        <f t="shared" ref="BG279:BG292" si="41">IF(N279="zákl. prenesená",J279,0)</f>
        <v>0</v>
      </c>
      <c r="BH279" s="148">
        <f t="shared" ref="BH279:BH292" si="42">IF(N279="zníž. prenesená",J279,0)</f>
        <v>0</v>
      </c>
      <c r="BI279" s="148">
        <f t="shared" ref="BI279:BI292" si="43">IF(N279="nulová",J279,0)</f>
        <v>0</v>
      </c>
      <c r="BJ279" s="13" t="s">
        <v>81</v>
      </c>
      <c r="BK279" s="148">
        <f t="shared" ref="BK279:BK292" si="44">ROUND(I279*H279,2)</f>
        <v>0</v>
      </c>
      <c r="BL279" s="13" t="s">
        <v>168</v>
      </c>
      <c r="BM279" s="147" t="s">
        <v>652</v>
      </c>
    </row>
    <row r="280" spans="2:65" s="1" customFormat="1" ht="16.5" customHeight="1" x14ac:dyDescent="0.2">
      <c r="B280" s="135"/>
      <c r="C280" s="166"/>
      <c r="D280" s="136" t="s">
        <v>164</v>
      </c>
      <c r="E280" s="137"/>
      <c r="F280" s="138" t="s">
        <v>1685</v>
      </c>
      <c r="G280" s="139" t="s">
        <v>1641</v>
      </c>
      <c r="H280" s="140">
        <v>3</v>
      </c>
      <c r="I280" s="141"/>
      <c r="J280" s="141"/>
      <c r="K280" s="142"/>
      <c r="L280" s="25"/>
      <c r="M280" s="143" t="s">
        <v>1</v>
      </c>
      <c r="N280" s="144" t="s">
        <v>34</v>
      </c>
      <c r="O280" s="145">
        <v>0</v>
      </c>
      <c r="P280" s="145">
        <f t="shared" si="36"/>
        <v>0</v>
      </c>
      <c r="Q280" s="145">
        <v>0</v>
      </c>
      <c r="R280" s="145">
        <f t="shared" si="37"/>
        <v>0</v>
      </c>
      <c r="S280" s="145">
        <v>0</v>
      </c>
      <c r="T280" s="146">
        <f t="shared" si="38"/>
        <v>0</v>
      </c>
      <c r="AR280" s="147" t="s">
        <v>168</v>
      </c>
      <c r="AT280" s="147" t="s">
        <v>164</v>
      </c>
      <c r="AU280" s="147" t="s">
        <v>75</v>
      </c>
      <c r="AY280" s="13" t="s">
        <v>162</v>
      </c>
      <c r="BE280" s="148">
        <f t="shared" si="39"/>
        <v>0</v>
      </c>
      <c r="BF280" s="148">
        <f t="shared" si="40"/>
        <v>0</v>
      </c>
      <c r="BG280" s="148">
        <f t="shared" si="41"/>
        <v>0</v>
      </c>
      <c r="BH280" s="148">
        <f t="shared" si="42"/>
        <v>0</v>
      </c>
      <c r="BI280" s="148">
        <f t="shared" si="43"/>
        <v>0</v>
      </c>
      <c r="BJ280" s="13" t="s">
        <v>81</v>
      </c>
      <c r="BK280" s="148">
        <f t="shared" si="44"/>
        <v>0</v>
      </c>
      <c r="BL280" s="13" t="s">
        <v>168</v>
      </c>
      <c r="BM280" s="147" t="s">
        <v>656</v>
      </c>
    </row>
    <row r="281" spans="2:65" s="1" customFormat="1" ht="16.5" customHeight="1" x14ac:dyDescent="0.2">
      <c r="B281" s="135"/>
      <c r="C281" s="166"/>
      <c r="D281" s="136" t="s">
        <v>164</v>
      </c>
      <c r="E281" s="137"/>
      <c r="F281" s="138" t="s">
        <v>1695</v>
      </c>
      <c r="G281" s="139" t="s">
        <v>1641</v>
      </c>
      <c r="H281" s="140">
        <v>1</v>
      </c>
      <c r="I281" s="141"/>
      <c r="J281" s="141"/>
      <c r="K281" s="142"/>
      <c r="L281" s="25"/>
      <c r="M281" s="143" t="s">
        <v>1</v>
      </c>
      <c r="N281" s="144" t="s">
        <v>34</v>
      </c>
      <c r="O281" s="145">
        <v>0</v>
      </c>
      <c r="P281" s="145">
        <f t="shared" si="36"/>
        <v>0</v>
      </c>
      <c r="Q281" s="145">
        <v>0</v>
      </c>
      <c r="R281" s="145">
        <f t="shared" si="37"/>
        <v>0</v>
      </c>
      <c r="S281" s="145">
        <v>0</v>
      </c>
      <c r="T281" s="146">
        <f t="shared" si="38"/>
        <v>0</v>
      </c>
      <c r="AR281" s="147" t="s">
        <v>168</v>
      </c>
      <c r="AT281" s="147" t="s">
        <v>164</v>
      </c>
      <c r="AU281" s="147" t="s">
        <v>75</v>
      </c>
      <c r="AY281" s="13" t="s">
        <v>162</v>
      </c>
      <c r="BE281" s="148">
        <f t="shared" si="39"/>
        <v>0</v>
      </c>
      <c r="BF281" s="148">
        <f t="shared" si="40"/>
        <v>0</v>
      </c>
      <c r="BG281" s="148">
        <f t="shared" si="41"/>
        <v>0</v>
      </c>
      <c r="BH281" s="148">
        <f t="shared" si="42"/>
        <v>0</v>
      </c>
      <c r="BI281" s="148">
        <f t="shared" si="43"/>
        <v>0</v>
      </c>
      <c r="BJ281" s="13" t="s">
        <v>81</v>
      </c>
      <c r="BK281" s="148">
        <f t="shared" si="44"/>
        <v>0</v>
      </c>
      <c r="BL281" s="13" t="s">
        <v>168</v>
      </c>
      <c r="BM281" s="147" t="s">
        <v>659</v>
      </c>
    </row>
    <row r="282" spans="2:65" s="1" customFormat="1" ht="16.5" customHeight="1" x14ac:dyDescent="0.2">
      <c r="B282" s="135"/>
      <c r="C282" s="166" t="s">
        <v>3172</v>
      </c>
      <c r="D282" s="136" t="s">
        <v>164</v>
      </c>
      <c r="E282" s="137"/>
      <c r="F282" s="138" t="s">
        <v>1682</v>
      </c>
      <c r="G282" s="139" t="s">
        <v>266</v>
      </c>
      <c r="H282" s="140">
        <v>2</v>
      </c>
      <c r="I282" s="141"/>
      <c r="J282" s="141"/>
      <c r="K282" s="142"/>
      <c r="L282" s="25"/>
      <c r="M282" s="143" t="s">
        <v>1</v>
      </c>
      <c r="N282" s="144" t="s">
        <v>34</v>
      </c>
      <c r="O282" s="145">
        <v>0</v>
      </c>
      <c r="P282" s="145">
        <f t="shared" si="36"/>
        <v>0</v>
      </c>
      <c r="Q282" s="145">
        <v>0</v>
      </c>
      <c r="R282" s="145">
        <f t="shared" si="37"/>
        <v>0</v>
      </c>
      <c r="S282" s="145">
        <v>0</v>
      </c>
      <c r="T282" s="146">
        <f t="shared" si="38"/>
        <v>0</v>
      </c>
      <c r="AR282" s="147" t="s">
        <v>168</v>
      </c>
      <c r="AT282" s="147" t="s">
        <v>164</v>
      </c>
      <c r="AU282" s="147" t="s">
        <v>75</v>
      </c>
      <c r="AY282" s="13" t="s">
        <v>162</v>
      </c>
      <c r="BE282" s="148">
        <f t="shared" si="39"/>
        <v>0</v>
      </c>
      <c r="BF282" s="148">
        <f t="shared" si="40"/>
        <v>0</v>
      </c>
      <c r="BG282" s="148">
        <f t="shared" si="41"/>
        <v>0</v>
      </c>
      <c r="BH282" s="148">
        <f t="shared" si="42"/>
        <v>0</v>
      </c>
      <c r="BI282" s="148">
        <f t="shared" si="43"/>
        <v>0</v>
      </c>
      <c r="BJ282" s="13" t="s">
        <v>81</v>
      </c>
      <c r="BK282" s="148">
        <f t="shared" si="44"/>
        <v>0</v>
      </c>
      <c r="BL282" s="13" t="s">
        <v>168</v>
      </c>
      <c r="BM282" s="147" t="s">
        <v>663</v>
      </c>
    </row>
    <row r="283" spans="2:65" s="1" customFormat="1" ht="16.5" customHeight="1" x14ac:dyDescent="0.2">
      <c r="B283" s="135"/>
      <c r="C283" s="166" t="s">
        <v>3173</v>
      </c>
      <c r="D283" s="136" t="s">
        <v>164</v>
      </c>
      <c r="E283" s="137"/>
      <c r="F283" s="138" t="s">
        <v>1696</v>
      </c>
      <c r="G283" s="139" t="s">
        <v>1655</v>
      </c>
      <c r="H283" s="140">
        <v>5</v>
      </c>
      <c r="I283" s="141"/>
      <c r="J283" s="141"/>
      <c r="K283" s="142"/>
      <c r="L283" s="25"/>
      <c r="M283" s="143" t="s">
        <v>1</v>
      </c>
      <c r="N283" s="144" t="s">
        <v>34</v>
      </c>
      <c r="O283" s="145">
        <v>0</v>
      </c>
      <c r="P283" s="145">
        <f t="shared" si="36"/>
        <v>0</v>
      </c>
      <c r="Q283" s="145">
        <v>0</v>
      </c>
      <c r="R283" s="145">
        <f t="shared" si="37"/>
        <v>0</v>
      </c>
      <c r="S283" s="145">
        <v>0</v>
      </c>
      <c r="T283" s="146">
        <f t="shared" si="38"/>
        <v>0</v>
      </c>
      <c r="AR283" s="147" t="s">
        <v>168</v>
      </c>
      <c r="AT283" s="147" t="s">
        <v>164</v>
      </c>
      <c r="AU283" s="147" t="s">
        <v>75</v>
      </c>
      <c r="AY283" s="13" t="s">
        <v>162</v>
      </c>
      <c r="BE283" s="148">
        <f t="shared" si="39"/>
        <v>0</v>
      </c>
      <c r="BF283" s="148">
        <f t="shared" si="40"/>
        <v>0</v>
      </c>
      <c r="BG283" s="148">
        <f t="shared" si="41"/>
        <v>0</v>
      </c>
      <c r="BH283" s="148">
        <f t="shared" si="42"/>
        <v>0</v>
      </c>
      <c r="BI283" s="148">
        <f t="shared" si="43"/>
        <v>0</v>
      </c>
      <c r="BJ283" s="13" t="s">
        <v>81</v>
      </c>
      <c r="BK283" s="148">
        <f t="shared" si="44"/>
        <v>0</v>
      </c>
      <c r="BL283" s="13" t="s">
        <v>168</v>
      </c>
      <c r="BM283" s="147" t="s">
        <v>666</v>
      </c>
    </row>
    <row r="284" spans="2:65" s="1" customFormat="1" ht="24.2" customHeight="1" x14ac:dyDescent="0.2">
      <c r="B284" s="135"/>
      <c r="C284" s="166" t="s">
        <v>3174</v>
      </c>
      <c r="D284" s="136" t="s">
        <v>164</v>
      </c>
      <c r="E284" s="137"/>
      <c r="F284" s="138" t="s">
        <v>1673</v>
      </c>
      <c r="G284" s="139" t="s">
        <v>266</v>
      </c>
      <c r="H284" s="140">
        <v>3</v>
      </c>
      <c r="I284" s="141"/>
      <c r="J284" s="141"/>
      <c r="K284" s="142"/>
      <c r="L284" s="25"/>
      <c r="M284" s="143" t="s">
        <v>1</v>
      </c>
      <c r="N284" s="144" t="s">
        <v>34</v>
      </c>
      <c r="O284" s="145">
        <v>0</v>
      </c>
      <c r="P284" s="145">
        <f t="shared" si="36"/>
        <v>0</v>
      </c>
      <c r="Q284" s="145">
        <v>0</v>
      </c>
      <c r="R284" s="145">
        <f t="shared" si="37"/>
        <v>0</v>
      </c>
      <c r="S284" s="145">
        <v>0</v>
      </c>
      <c r="T284" s="146">
        <f t="shared" si="38"/>
        <v>0</v>
      </c>
      <c r="AR284" s="147" t="s">
        <v>168</v>
      </c>
      <c r="AT284" s="147" t="s">
        <v>164</v>
      </c>
      <c r="AU284" s="147" t="s">
        <v>75</v>
      </c>
      <c r="AY284" s="13" t="s">
        <v>162</v>
      </c>
      <c r="BE284" s="148">
        <f t="shared" si="39"/>
        <v>0</v>
      </c>
      <c r="BF284" s="148">
        <f t="shared" si="40"/>
        <v>0</v>
      </c>
      <c r="BG284" s="148">
        <f t="shared" si="41"/>
        <v>0</v>
      </c>
      <c r="BH284" s="148">
        <f t="shared" si="42"/>
        <v>0</v>
      </c>
      <c r="BI284" s="148">
        <f t="shared" si="43"/>
        <v>0</v>
      </c>
      <c r="BJ284" s="13" t="s">
        <v>81</v>
      </c>
      <c r="BK284" s="148">
        <f t="shared" si="44"/>
        <v>0</v>
      </c>
      <c r="BL284" s="13" t="s">
        <v>168</v>
      </c>
      <c r="BM284" s="147" t="s">
        <v>670</v>
      </c>
    </row>
    <row r="285" spans="2:65" s="1" customFormat="1" ht="24.2" customHeight="1" x14ac:dyDescent="0.2">
      <c r="B285" s="135"/>
      <c r="C285" s="166" t="s">
        <v>3175</v>
      </c>
      <c r="D285" s="136" t="s">
        <v>164</v>
      </c>
      <c r="E285" s="137"/>
      <c r="F285" s="138" t="s">
        <v>1657</v>
      </c>
      <c r="G285" s="139" t="s">
        <v>266</v>
      </c>
      <c r="H285" s="140">
        <v>3</v>
      </c>
      <c r="I285" s="141"/>
      <c r="J285" s="141"/>
      <c r="K285" s="142"/>
      <c r="L285" s="25"/>
      <c r="M285" s="143" t="s">
        <v>1</v>
      </c>
      <c r="N285" s="144" t="s">
        <v>34</v>
      </c>
      <c r="O285" s="145">
        <v>0</v>
      </c>
      <c r="P285" s="145">
        <f t="shared" si="36"/>
        <v>0</v>
      </c>
      <c r="Q285" s="145">
        <v>0</v>
      </c>
      <c r="R285" s="145">
        <f t="shared" si="37"/>
        <v>0</v>
      </c>
      <c r="S285" s="145">
        <v>0</v>
      </c>
      <c r="T285" s="146">
        <f t="shared" si="38"/>
        <v>0</v>
      </c>
      <c r="AR285" s="147" t="s">
        <v>168</v>
      </c>
      <c r="AT285" s="147" t="s">
        <v>164</v>
      </c>
      <c r="AU285" s="147" t="s">
        <v>75</v>
      </c>
      <c r="AY285" s="13" t="s">
        <v>162</v>
      </c>
      <c r="BE285" s="148">
        <f t="shared" si="39"/>
        <v>0</v>
      </c>
      <c r="BF285" s="148">
        <f t="shared" si="40"/>
        <v>0</v>
      </c>
      <c r="BG285" s="148">
        <f t="shared" si="41"/>
        <v>0</v>
      </c>
      <c r="BH285" s="148">
        <f t="shared" si="42"/>
        <v>0</v>
      </c>
      <c r="BI285" s="148">
        <f t="shared" si="43"/>
        <v>0</v>
      </c>
      <c r="BJ285" s="13" t="s">
        <v>81</v>
      </c>
      <c r="BK285" s="148">
        <f t="shared" si="44"/>
        <v>0</v>
      </c>
      <c r="BL285" s="13" t="s">
        <v>168</v>
      </c>
      <c r="BM285" s="147" t="s">
        <v>673</v>
      </c>
    </row>
    <row r="286" spans="2:65" s="1" customFormat="1" ht="24.2" customHeight="1" x14ac:dyDescent="0.2">
      <c r="B286" s="135"/>
      <c r="C286" s="166" t="s">
        <v>3176</v>
      </c>
      <c r="D286" s="136" t="s">
        <v>164</v>
      </c>
      <c r="E286" s="137"/>
      <c r="F286" s="138" t="s">
        <v>1674</v>
      </c>
      <c r="G286" s="139" t="s">
        <v>266</v>
      </c>
      <c r="H286" s="140">
        <v>1</v>
      </c>
      <c r="I286" s="141"/>
      <c r="J286" s="141"/>
      <c r="K286" s="142"/>
      <c r="L286" s="25"/>
      <c r="M286" s="143" t="s">
        <v>1</v>
      </c>
      <c r="N286" s="144" t="s">
        <v>34</v>
      </c>
      <c r="O286" s="145">
        <v>0</v>
      </c>
      <c r="P286" s="145">
        <f t="shared" si="36"/>
        <v>0</v>
      </c>
      <c r="Q286" s="145">
        <v>0</v>
      </c>
      <c r="R286" s="145">
        <f t="shared" si="37"/>
        <v>0</v>
      </c>
      <c r="S286" s="145">
        <v>0</v>
      </c>
      <c r="T286" s="146">
        <f t="shared" si="38"/>
        <v>0</v>
      </c>
      <c r="AR286" s="147" t="s">
        <v>168</v>
      </c>
      <c r="AT286" s="147" t="s">
        <v>164</v>
      </c>
      <c r="AU286" s="147" t="s">
        <v>75</v>
      </c>
      <c r="AY286" s="13" t="s">
        <v>162</v>
      </c>
      <c r="BE286" s="148">
        <f t="shared" si="39"/>
        <v>0</v>
      </c>
      <c r="BF286" s="148">
        <f t="shared" si="40"/>
        <v>0</v>
      </c>
      <c r="BG286" s="148">
        <f t="shared" si="41"/>
        <v>0</v>
      </c>
      <c r="BH286" s="148">
        <f t="shared" si="42"/>
        <v>0</v>
      </c>
      <c r="BI286" s="148">
        <f t="shared" si="43"/>
        <v>0</v>
      </c>
      <c r="BJ286" s="13" t="s">
        <v>81</v>
      </c>
      <c r="BK286" s="148">
        <f t="shared" si="44"/>
        <v>0</v>
      </c>
      <c r="BL286" s="13" t="s">
        <v>168</v>
      </c>
      <c r="BM286" s="147" t="s">
        <v>677</v>
      </c>
    </row>
    <row r="287" spans="2:65" s="1" customFormat="1" ht="24.2" customHeight="1" x14ac:dyDescent="0.2">
      <c r="B287" s="135"/>
      <c r="C287" s="166" t="s">
        <v>3177</v>
      </c>
      <c r="D287" s="136" t="s">
        <v>164</v>
      </c>
      <c r="E287" s="137"/>
      <c r="F287" s="138" t="s">
        <v>1675</v>
      </c>
      <c r="G287" s="139" t="s">
        <v>266</v>
      </c>
      <c r="H287" s="140">
        <v>2</v>
      </c>
      <c r="I287" s="141"/>
      <c r="J287" s="141"/>
      <c r="K287" s="142"/>
      <c r="L287" s="25"/>
      <c r="M287" s="143" t="s">
        <v>1</v>
      </c>
      <c r="N287" s="144" t="s">
        <v>34</v>
      </c>
      <c r="O287" s="145">
        <v>0</v>
      </c>
      <c r="P287" s="145">
        <f t="shared" si="36"/>
        <v>0</v>
      </c>
      <c r="Q287" s="145">
        <v>0</v>
      </c>
      <c r="R287" s="145">
        <f t="shared" si="37"/>
        <v>0</v>
      </c>
      <c r="S287" s="145">
        <v>0</v>
      </c>
      <c r="T287" s="146">
        <f t="shared" si="38"/>
        <v>0</v>
      </c>
      <c r="AR287" s="147" t="s">
        <v>168</v>
      </c>
      <c r="AT287" s="147" t="s">
        <v>164</v>
      </c>
      <c r="AU287" s="147" t="s">
        <v>75</v>
      </c>
      <c r="AY287" s="13" t="s">
        <v>162</v>
      </c>
      <c r="BE287" s="148">
        <f t="shared" si="39"/>
        <v>0</v>
      </c>
      <c r="BF287" s="148">
        <f t="shared" si="40"/>
        <v>0</v>
      </c>
      <c r="BG287" s="148">
        <f t="shared" si="41"/>
        <v>0</v>
      </c>
      <c r="BH287" s="148">
        <f t="shared" si="42"/>
        <v>0</v>
      </c>
      <c r="BI287" s="148">
        <f t="shared" si="43"/>
        <v>0</v>
      </c>
      <c r="BJ287" s="13" t="s">
        <v>81</v>
      </c>
      <c r="BK287" s="148">
        <f t="shared" si="44"/>
        <v>0</v>
      </c>
      <c r="BL287" s="13" t="s">
        <v>168</v>
      </c>
      <c r="BM287" s="147" t="s">
        <v>680</v>
      </c>
    </row>
    <row r="288" spans="2:65" s="1" customFormat="1" ht="24.2" customHeight="1" x14ac:dyDescent="0.2">
      <c r="B288" s="135"/>
      <c r="C288" s="166" t="s">
        <v>3178</v>
      </c>
      <c r="D288" s="136" t="s">
        <v>164</v>
      </c>
      <c r="E288" s="137"/>
      <c r="F288" s="138" t="s">
        <v>1676</v>
      </c>
      <c r="G288" s="139" t="s">
        <v>266</v>
      </c>
      <c r="H288" s="140">
        <v>3</v>
      </c>
      <c r="I288" s="141"/>
      <c r="J288" s="141"/>
      <c r="K288" s="142"/>
      <c r="L288" s="25"/>
      <c r="M288" s="143" t="s">
        <v>1</v>
      </c>
      <c r="N288" s="144" t="s">
        <v>34</v>
      </c>
      <c r="O288" s="145">
        <v>0</v>
      </c>
      <c r="P288" s="145">
        <f t="shared" si="36"/>
        <v>0</v>
      </c>
      <c r="Q288" s="145">
        <v>0</v>
      </c>
      <c r="R288" s="145">
        <f t="shared" si="37"/>
        <v>0</v>
      </c>
      <c r="S288" s="145">
        <v>0</v>
      </c>
      <c r="T288" s="146">
        <f t="shared" si="38"/>
        <v>0</v>
      </c>
      <c r="AR288" s="147" t="s">
        <v>168</v>
      </c>
      <c r="AT288" s="147" t="s">
        <v>164</v>
      </c>
      <c r="AU288" s="147" t="s">
        <v>75</v>
      </c>
      <c r="AY288" s="13" t="s">
        <v>162</v>
      </c>
      <c r="BE288" s="148">
        <f t="shared" si="39"/>
        <v>0</v>
      </c>
      <c r="BF288" s="148">
        <f t="shared" si="40"/>
        <v>0</v>
      </c>
      <c r="BG288" s="148">
        <f t="shared" si="41"/>
        <v>0</v>
      </c>
      <c r="BH288" s="148">
        <f t="shared" si="42"/>
        <v>0</v>
      </c>
      <c r="BI288" s="148">
        <f t="shared" si="43"/>
        <v>0</v>
      </c>
      <c r="BJ288" s="13" t="s">
        <v>81</v>
      </c>
      <c r="BK288" s="148">
        <f t="shared" si="44"/>
        <v>0</v>
      </c>
      <c r="BL288" s="13" t="s">
        <v>168</v>
      </c>
      <c r="BM288" s="147" t="s">
        <v>684</v>
      </c>
    </row>
    <row r="289" spans="2:65" s="1" customFormat="1" ht="62.85" customHeight="1" x14ac:dyDescent="0.2">
      <c r="B289" s="135"/>
      <c r="C289" s="166" t="s">
        <v>3179</v>
      </c>
      <c r="D289" s="136" t="s">
        <v>164</v>
      </c>
      <c r="E289" s="137"/>
      <c r="F289" s="138" t="s">
        <v>1664</v>
      </c>
      <c r="G289" s="139" t="s">
        <v>1655</v>
      </c>
      <c r="H289" s="140">
        <v>18</v>
      </c>
      <c r="I289" s="141"/>
      <c r="J289" s="141"/>
      <c r="K289" s="142"/>
      <c r="L289" s="25"/>
      <c r="M289" s="143" t="s">
        <v>1</v>
      </c>
      <c r="N289" s="144" t="s">
        <v>34</v>
      </c>
      <c r="O289" s="145">
        <v>0</v>
      </c>
      <c r="P289" s="145">
        <f t="shared" si="36"/>
        <v>0</v>
      </c>
      <c r="Q289" s="145">
        <v>0</v>
      </c>
      <c r="R289" s="145">
        <f t="shared" si="37"/>
        <v>0</v>
      </c>
      <c r="S289" s="145">
        <v>0</v>
      </c>
      <c r="T289" s="146">
        <f t="shared" si="38"/>
        <v>0</v>
      </c>
      <c r="AR289" s="147" t="s">
        <v>168</v>
      </c>
      <c r="AT289" s="147" t="s">
        <v>164</v>
      </c>
      <c r="AU289" s="147" t="s">
        <v>75</v>
      </c>
      <c r="AY289" s="13" t="s">
        <v>162</v>
      </c>
      <c r="BE289" s="148">
        <f t="shared" si="39"/>
        <v>0</v>
      </c>
      <c r="BF289" s="148">
        <f t="shared" si="40"/>
        <v>0</v>
      </c>
      <c r="BG289" s="148">
        <f t="shared" si="41"/>
        <v>0</v>
      </c>
      <c r="BH289" s="148">
        <f t="shared" si="42"/>
        <v>0</v>
      </c>
      <c r="BI289" s="148">
        <f t="shared" si="43"/>
        <v>0</v>
      </c>
      <c r="BJ289" s="13" t="s">
        <v>81</v>
      </c>
      <c r="BK289" s="148">
        <f t="shared" si="44"/>
        <v>0</v>
      </c>
      <c r="BL289" s="13" t="s">
        <v>168</v>
      </c>
      <c r="BM289" s="147" t="s">
        <v>687</v>
      </c>
    </row>
    <row r="290" spans="2:65" s="1" customFormat="1" ht="62.85" customHeight="1" x14ac:dyDescent="0.2">
      <c r="B290" s="135"/>
      <c r="C290" s="166" t="s">
        <v>3180</v>
      </c>
      <c r="D290" s="136" t="s">
        <v>164</v>
      </c>
      <c r="E290" s="137"/>
      <c r="F290" s="138" t="s">
        <v>1665</v>
      </c>
      <c r="G290" s="139" t="s">
        <v>1655</v>
      </c>
      <c r="H290" s="140">
        <v>3</v>
      </c>
      <c r="I290" s="141"/>
      <c r="J290" s="141"/>
      <c r="K290" s="142"/>
      <c r="L290" s="25"/>
      <c r="M290" s="143" t="s">
        <v>1</v>
      </c>
      <c r="N290" s="144" t="s">
        <v>34</v>
      </c>
      <c r="O290" s="145">
        <v>0</v>
      </c>
      <c r="P290" s="145">
        <f t="shared" si="36"/>
        <v>0</v>
      </c>
      <c r="Q290" s="145">
        <v>0</v>
      </c>
      <c r="R290" s="145">
        <f t="shared" si="37"/>
        <v>0</v>
      </c>
      <c r="S290" s="145">
        <v>0</v>
      </c>
      <c r="T290" s="146">
        <f t="shared" si="38"/>
        <v>0</v>
      </c>
      <c r="AR290" s="147" t="s">
        <v>168</v>
      </c>
      <c r="AT290" s="147" t="s">
        <v>164</v>
      </c>
      <c r="AU290" s="147" t="s">
        <v>75</v>
      </c>
      <c r="AY290" s="13" t="s">
        <v>162</v>
      </c>
      <c r="BE290" s="148">
        <f t="shared" si="39"/>
        <v>0</v>
      </c>
      <c r="BF290" s="148">
        <f t="shared" si="40"/>
        <v>0</v>
      </c>
      <c r="BG290" s="148">
        <f t="shared" si="41"/>
        <v>0</v>
      </c>
      <c r="BH290" s="148">
        <f t="shared" si="42"/>
        <v>0</v>
      </c>
      <c r="BI290" s="148">
        <f t="shared" si="43"/>
        <v>0</v>
      </c>
      <c r="BJ290" s="13" t="s">
        <v>81</v>
      </c>
      <c r="BK290" s="148">
        <f t="shared" si="44"/>
        <v>0</v>
      </c>
      <c r="BL290" s="13" t="s">
        <v>168</v>
      </c>
      <c r="BM290" s="147" t="s">
        <v>691</v>
      </c>
    </row>
    <row r="291" spans="2:65" s="1" customFormat="1" ht="62.85" customHeight="1" x14ac:dyDescent="0.2">
      <c r="B291" s="135"/>
      <c r="C291" s="166" t="s">
        <v>3181</v>
      </c>
      <c r="D291" s="136" t="s">
        <v>164</v>
      </c>
      <c r="E291" s="137"/>
      <c r="F291" s="138" t="s">
        <v>1666</v>
      </c>
      <c r="G291" s="139" t="s">
        <v>1655</v>
      </c>
      <c r="H291" s="140">
        <v>2</v>
      </c>
      <c r="I291" s="141"/>
      <c r="J291" s="141"/>
      <c r="K291" s="142"/>
      <c r="L291" s="25"/>
      <c r="M291" s="143" t="s">
        <v>1</v>
      </c>
      <c r="N291" s="144" t="s">
        <v>34</v>
      </c>
      <c r="O291" s="145">
        <v>0</v>
      </c>
      <c r="P291" s="145">
        <f t="shared" si="36"/>
        <v>0</v>
      </c>
      <c r="Q291" s="145">
        <v>0</v>
      </c>
      <c r="R291" s="145">
        <f t="shared" si="37"/>
        <v>0</v>
      </c>
      <c r="S291" s="145">
        <v>0</v>
      </c>
      <c r="T291" s="146">
        <f t="shared" si="38"/>
        <v>0</v>
      </c>
      <c r="AR291" s="147" t="s">
        <v>168</v>
      </c>
      <c r="AT291" s="147" t="s">
        <v>164</v>
      </c>
      <c r="AU291" s="147" t="s">
        <v>75</v>
      </c>
      <c r="AY291" s="13" t="s">
        <v>162</v>
      </c>
      <c r="BE291" s="148">
        <f t="shared" si="39"/>
        <v>0</v>
      </c>
      <c r="BF291" s="148">
        <f t="shared" si="40"/>
        <v>0</v>
      </c>
      <c r="BG291" s="148">
        <f t="shared" si="41"/>
        <v>0</v>
      </c>
      <c r="BH291" s="148">
        <f t="shared" si="42"/>
        <v>0</v>
      </c>
      <c r="BI291" s="148">
        <f t="shared" si="43"/>
        <v>0</v>
      </c>
      <c r="BJ291" s="13" t="s">
        <v>81</v>
      </c>
      <c r="BK291" s="148">
        <f t="shared" si="44"/>
        <v>0</v>
      </c>
      <c r="BL291" s="13" t="s">
        <v>168</v>
      </c>
      <c r="BM291" s="147" t="s">
        <v>694</v>
      </c>
    </row>
    <row r="292" spans="2:65" s="1" customFormat="1" ht="24.2" customHeight="1" x14ac:dyDescent="0.2">
      <c r="B292" s="135"/>
      <c r="C292" s="166"/>
      <c r="D292" s="136" t="s">
        <v>164</v>
      </c>
      <c r="E292" s="137"/>
      <c r="F292" s="138" t="s">
        <v>1678</v>
      </c>
      <c r="G292" s="139" t="s">
        <v>167</v>
      </c>
      <c r="H292" s="140">
        <v>7</v>
      </c>
      <c r="I292" s="141"/>
      <c r="J292" s="141"/>
      <c r="K292" s="142"/>
      <c r="L292" s="25"/>
      <c r="M292" s="143" t="s">
        <v>1</v>
      </c>
      <c r="N292" s="144" t="s">
        <v>34</v>
      </c>
      <c r="O292" s="145">
        <v>0</v>
      </c>
      <c r="P292" s="145">
        <f t="shared" si="36"/>
        <v>0</v>
      </c>
      <c r="Q292" s="145">
        <v>0</v>
      </c>
      <c r="R292" s="145">
        <f t="shared" si="37"/>
        <v>0</v>
      </c>
      <c r="S292" s="145">
        <v>0</v>
      </c>
      <c r="T292" s="146">
        <f t="shared" si="38"/>
        <v>0</v>
      </c>
      <c r="AR292" s="147" t="s">
        <v>168</v>
      </c>
      <c r="AT292" s="147" t="s">
        <v>164</v>
      </c>
      <c r="AU292" s="147" t="s">
        <v>75</v>
      </c>
      <c r="AY292" s="13" t="s">
        <v>162</v>
      </c>
      <c r="BE292" s="148">
        <f t="shared" si="39"/>
        <v>0</v>
      </c>
      <c r="BF292" s="148">
        <f t="shared" si="40"/>
        <v>0</v>
      </c>
      <c r="BG292" s="148">
        <f t="shared" si="41"/>
        <v>0</v>
      </c>
      <c r="BH292" s="148">
        <f t="shared" si="42"/>
        <v>0</v>
      </c>
      <c r="BI292" s="148">
        <f t="shared" si="43"/>
        <v>0</v>
      </c>
      <c r="BJ292" s="13" t="s">
        <v>81</v>
      </c>
      <c r="BK292" s="148">
        <f t="shared" si="44"/>
        <v>0</v>
      </c>
      <c r="BL292" s="13" t="s">
        <v>168</v>
      </c>
      <c r="BM292" s="147" t="s">
        <v>698</v>
      </c>
    </row>
    <row r="293" spans="2:65" s="11" customFormat="1" ht="22.7" customHeight="1" x14ac:dyDescent="0.2">
      <c r="B293" s="124"/>
      <c r="D293" s="125" t="s">
        <v>67</v>
      </c>
      <c r="E293" s="133"/>
      <c r="F293" s="133" t="s">
        <v>1667</v>
      </c>
      <c r="J293" s="134"/>
      <c r="L293" s="124"/>
      <c r="M293" s="128"/>
      <c r="P293" s="129">
        <f>P294</f>
        <v>0</v>
      </c>
      <c r="R293" s="129">
        <f>R294</f>
        <v>0</v>
      </c>
      <c r="T293" s="130">
        <f>T294</f>
        <v>0</v>
      </c>
      <c r="AR293" s="125" t="s">
        <v>75</v>
      </c>
      <c r="AT293" s="131" t="s">
        <v>67</v>
      </c>
      <c r="AU293" s="131" t="s">
        <v>75</v>
      </c>
      <c r="AY293" s="125" t="s">
        <v>162</v>
      </c>
      <c r="BK293" s="132">
        <f>BK294</f>
        <v>0</v>
      </c>
    </row>
    <row r="294" spans="2:65" s="1" customFormat="1" ht="16.5" customHeight="1" x14ac:dyDescent="0.2">
      <c r="B294" s="135"/>
      <c r="C294" s="136"/>
      <c r="D294" s="136" t="s">
        <v>164</v>
      </c>
      <c r="E294" s="137"/>
      <c r="F294" s="138" t="s">
        <v>1668</v>
      </c>
      <c r="G294" s="139" t="s">
        <v>313</v>
      </c>
      <c r="H294" s="140">
        <v>20</v>
      </c>
      <c r="I294" s="141"/>
      <c r="J294" s="141"/>
      <c r="K294" s="142"/>
      <c r="L294" s="25"/>
      <c r="M294" s="143" t="s">
        <v>1</v>
      </c>
      <c r="N294" s="144" t="s">
        <v>34</v>
      </c>
      <c r="O294" s="145">
        <v>0</v>
      </c>
      <c r="P294" s="145">
        <f>O294*H294</f>
        <v>0</v>
      </c>
      <c r="Q294" s="145">
        <v>0</v>
      </c>
      <c r="R294" s="145">
        <f>Q294*H294</f>
        <v>0</v>
      </c>
      <c r="S294" s="145">
        <v>0</v>
      </c>
      <c r="T294" s="146">
        <f>S294*H294</f>
        <v>0</v>
      </c>
      <c r="AR294" s="147" t="s">
        <v>168</v>
      </c>
      <c r="AT294" s="147" t="s">
        <v>164</v>
      </c>
      <c r="AU294" s="147" t="s">
        <v>81</v>
      </c>
      <c r="AY294" s="13" t="s">
        <v>162</v>
      </c>
      <c r="BE294" s="148">
        <f>IF(N294="základná",J294,0)</f>
        <v>0</v>
      </c>
      <c r="BF294" s="148">
        <f>IF(N294="znížená",J294,0)</f>
        <v>0</v>
      </c>
      <c r="BG294" s="148">
        <f>IF(N294="zákl. prenesená",J294,0)</f>
        <v>0</v>
      </c>
      <c r="BH294" s="148">
        <f>IF(N294="zníž. prenesená",J294,0)</f>
        <v>0</v>
      </c>
      <c r="BI294" s="148">
        <f>IF(N294="nulová",J294,0)</f>
        <v>0</v>
      </c>
      <c r="BJ294" s="13" t="s">
        <v>81</v>
      </c>
      <c r="BK294" s="148">
        <f>ROUND(I294*H294,2)</f>
        <v>0</v>
      </c>
      <c r="BL294" s="13" t="s">
        <v>168</v>
      </c>
      <c r="BM294" s="147" t="s">
        <v>701</v>
      </c>
    </row>
    <row r="295" spans="2:65" s="11" customFormat="1" ht="26.1" customHeight="1" x14ac:dyDescent="0.2">
      <c r="B295" s="124"/>
      <c r="C295" s="11" t="s">
        <v>3182</v>
      </c>
      <c r="D295" s="125" t="s">
        <v>67</v>
      </c>
      <c r="E295" s="126"/>
      <c r="F295" s="126" t="s">
        <v>1697</v>
      </c>
      <c r="J295" s="127"/>
      <c r="L295" s="124"/>
      <c r="M295" s="128"/>
      <c r="P295" s="129">
        <f>P296+SUM(P297:P315)</f>
        <v>0</v>
      </c>
      <c r="R295" s="129">
        <f>R296+SUM(R297:R315)</f>
        <v>0</v>
      </c>
      <c r="T295" s="130">
        <f>T296+SUM(T297:T315)</f>
        <v>0</v>
      </c>
      <c r="AR295" s="125" t="s">
        <v>75</v>
      </c>
      <c r="AT295" s="131" t="s">
        <v>67</v>
      </c>
      <c r="AU295" s="131" t="s">
        <v>68</v>
      </c>
      <c r="AY295" s="125" t="s">
        <v>162</v>
      </c>
      <c r="BK295" s="132">
        <f>BK296+SUM(BK297:BK315)</f>
        <v>0</v>
      </c>
    </row>
    <row r="296" spans="2:65" s="1" customFormat="1" ht="33" customHeight="1" x14ac:dyDescent="0.2">
      <c r="B296" s="135"/>
      <c r="C296" s="166" t="s">
        <v>3183</v>
      </c>
      <c r="D296" s="136" t="s">
        <v>164</v>
      </c>
      <c r="E296" s="137"/>
      <c r="F296" s="138" t="s">
        <v>1698</v>
      </c>
      <c r="G296" s="139" t="s">
        <v>266</v>
      </c>
      <c r="H296" s="140">
        <v>1</v>
      </c>
      <c r="I296" s="141"/>
      <c r="J296" s="141"/>
      <c r="K296" s="142"/>
      <c r="L296" s="25"/>
      <c r="M296" s="143" t="s">
        <v>1</v>
      </c>
      <c r="N296" s="144" t="s">
        <v>34</v>
      </c>
      <c r="O296" s="145">
        <v>0</v>
      </c>
      <c r="P296" s="145">
        <f t="shared" ref="P296:P314" si="45">O296*H296</f>
        <v>0</v>
      </c>
      <c r="Q296" s="145">
        <v>0</v>
      </c>
      <c r="R296" s="145">
        <f t="shared" ref="R296:R314" si="46">Q296*H296</f>
        <v>0</v>
      </c>
      <c r="S296" s="145">
        <v>0</v>
      </c>
      <c r="T296" s="146">
        <f t="shared" ref="T296:T314" si="47">S296*H296</f>
        <v>0</v>
      </c>
      <c r="AR296" s="147" t="s">
        <v>168</v>
      </c>
      <c r="AT296" s="147" t="s">
        <v>164</v>
      </c>
      <c r="AU296" s="147" t="s">
        <v>75</v>
      </c>
      <c r="AY296" s="13" t="s">
        <v>162</v>
      </c>
      <c r="BE296" s="148">
        <f t="shared" ref="BE296:BE314" si="48">IF(N296="základná",J296,0)</f>
        <v>0</v>
      </c>
      <c r="BF296" s="148">
        <f t="shared" ref="BF296:BF314" si="49">IF(N296="znížená",J296,0)</f>
        <v>0</v>
      </c>
      <c r="BG296" s="148">
        <f t="shared" ref="BG296:BG314" si="50">IF(N296="zákl. prenesená",J296,0)</f>
        <v>0</v>
      </c>
      <c r="BH296" s="148">
        <f t="shared" ref="BH296:BH314" si="51">IF(N296="zníž. prenesená",J296,0)</f>
        <v>0</v>
      </c>
      <c r="BI296" s="148">
        <f t="shared" ref="BI296:BI314" si="52">IF(N296="nulová",J296,0)</f>
        <v>0</v>
      </c>
      <c r="BJ296" s="13" t="s">
        <v>81</v>
      </c>
      <c r="BK296" s="148">
        <f t="shared" ref="BK296:BK314" si="53">ROUND(I296*H296,2)</f>
        <v>0</v>
      </c>
      <c r="BL296" s="13" t="s">
        <v>168</v>
      </c>
      <c r="BM296" s="147" t="s">
        <v>705</v>
      </c>
    </row>
    <row r="297" spans="2:65" s="1" customFormat="1" ht="16.5" customHeight="1" x14ac:dyDescent="0.2">
      <c r="B297" s="135"/>
      <c r="C297" s="166"/>
      <c r="D297" s="136" t="s">
        <v>164</v>
      </c>
      <c r="E297" s="137"/>
      <c r="F297" s="138" t="s">
        <v>1685</v>
      </c>
      <c r="G297" s="139" t="s">
        <v>1641</v>
      </c>
      <c r="H297" s="140">
        <v>4</v>
      </c>
      <c r="I297" s="141"/>
      <c r="J297" s="141"/>
      <c r="K297" s="142"/>
      <c r="L297" s="25"/>
      <c r="M297" s="143" t="s">
        <v>1</v>
      </c>
      <c r="N297" s="144" t="s">
        <v>34</v>
      </c>
      <c r="O297" s="145">
        <v>0</v>
      </c>
      <c r="P297" s="145">
        <f t="shared" si="45"/>
        <v>0</v>
      </c>
      <c r="Q297" s="145">
        <v>0</v>
      </c>
      <c r="R297" s="145">
        <f t="shared" si="46"/>
        <v>0</v>
      </c>
      <c r="S297" s="145">
        <v>0</v>
      </c>
      <c r="T297" s="146">
        <f t="shared" si="47"/>
        <v>0</v>
      </c>
      <c r="AR297" s="147" t="s">
        <v>168</v>
      </c>
      <c r="AT297" s="147" t="s">
        <v>164</v>
      </c>
      <c r="AU297" s="147" t="s">
        <v>75</v>
      </c>
      <c r="AY297" s="13" t="s">
        <v>162</v>
      </c>
      <c r="BE297" s="148">
        <f t="shared" si="48"/>
        <v>0</v>
      </c>
      <c r="BF297" s="148">
        <f t="shared" si="49"/>
        <v>0</v>
      </c>
      <c r="BG297" s="148">
        <f t="shared" si="50"/>
        <v>0</v>
      </c>
      <c r="BH297" s="148">
        <f t="shared" si="51"/>
        <v>0</v>
      </c>
      <c r="BI297" s="148">
        <f t="shared" si="52"/>
        <v>0</v>
      </c>
      <c r="BJ297" s="13" t="s">
        <v>81</v>
      </c>
      <c r="BK297" s="148">
        <f t="shared" si="53"/>
        <v>0</v>
      </c>
      <c r="BL297" s="13" t="s">
        <v>168</v>
      </c>
      <c r="BM297" s="147" t="s">
        <v>708</v>
      </c>
    </row>
    <row r="298" spans="2:65" s="1" customFormat="1" ht="16.5" customHeight="1" x14ac:dyDescent="0.2">
      <c r="B298" s="135"/>
      <c r="C298" s="166"/>
      <c r="D298" s="136" t="s">
        <v>164</v>
      </c>
      <c r="E298" s="137"/>
      <c r="F298" s="138" t="s">
        <v>1671</v>
      </c>
      <c r="G298" s="139" t="s">
        <v>1641</v>
      </c>
      <c r="H298" s="140">
        <v>1</v>
      </c>
      <c r="I298" s="141"/>
      <c r="J298" s="141"/>
      <c r="K298" s="142"/>
      <c r="L298" s="25"/>
      <c r="M298" s="143" t="s">
        <v>1</v>
      </c>
      <c r="N298" s="144" t="s">
        <v>34</v>
      </c>
      <c r="O298" s="145">
        <v>0</v>
      </c>
      <c r="P298" s="145">
        <f t="shared" si="45"/>
        <v>0</v>
      </c>
      <c r="Q298" s="145">
        <v>0</v>
      </c>
      <c r="R298" s="145">
        <f t="shared" si="46"/>
        <v>0</v>
      </c>
      <c r="S298" s="145">
        <v>0</v>
      </c>
      <c r="T298" s="146">
        <f t="shared" si="47"/>
        <v>0</v>
      </c>
      <c r="AR298" s="147" t="s">
        <v>168</v>
      </c>
      <c r="AT298" s="147" t="s">
        <v>164</v>
      </c>
      <c r="AU298" s="147" t="s">
        <v>75</v>
      </c>
      <c r="AY298" s="13" t="s">
        <v>162</v>
      </c>
      <c r="BE298" s="148">
        <f t="shared" si="48"/>
        <v>0</v>
      </c>
      <c r="BF298" s="148">
        <f t="shared" si="49"/>
        <v>0</v>
      </c>
      <c r="BG298" s="148">
        <f t="shared" si="50"/>
        <v>0</v>
      </c>
      <c r="BH298" s="148">
        <f t="shared" si="51"/>
        <v>0</v>
      </c>
      <c r="BI298" s="148">
        <f t="shared" si="52"/>
        <v>0</v>
      </c>
      <c r="BJ298" s="13" t="s">
        <v>81</v>
      </c>
      <c r="BK298" s="148">
        <f t="shared" si="53"/>
        <v>0</v>
      </c>
      <c r="BL298" s="13" t="s">
        <v>168</v>
      </c>
      <c r="BM298" s="147" t="s">
        <v>712</v>
      </c>
    </row>
    <row r="299" spans="2:65" s="1" customFormat="1" ht="21.75" customHeight="1" x14ac:dyDescent="0.2">
      <c r="B299" s="135"/>
      <c r="C299" s="166" t="s">
        <v>3184</v>
      </c>
      <c r="D299" s="136" t="s">
        <v>164</v>
      </c>
      <c r="E299" s="137"/>
      <c r="F299" s="138" t="s">
        <v>1686</v>
      </c>
      <c r="G299" s="139" t="s">
        <v>266</v>
      </c>
      <c r="H299" s="140">
        <v>2</v>
      </c>
      <c r="I299" s="141"/>
      <c r="J299" s="141"/>
      <c r="K299" s="142"/>
      <c r="L299" s="25"/>
      <c r="M299" s="143" t="s">
        <v>1</v>
      </c>
      <c r="N299" s="144" t="s">
        <v>34</v>
      </c>
      <c r="O299" s="145">
        <v>0</v>
      </c>
      <c r="P299" s="145">
        <f t="shared" si="45"/>
        <v>0</v>
      </c>
      <c r="Q299" s="145">
        <v>0</v>
      </c>
      <c r="R299" s="145">
        <f t="shared" si="46"/>
        <v>0</v>
      </c>
      <c r="S299" s="145">
        <v>0</v>
      </c>
      <c r="T299" s="146">
        <f t="shared" si="47"/>
        <v>0</v>
      </c>
      <c r="AR299" s="147" t="s">
        <v>168</v>
      </c>
      <c r="AT299" s="147" t="s">
        <v>164</v>
      </c>
      <c r="AU299" s="147" t="s">
        <v>75</v>
      </c>
      <c r="AY299" s="13" t="s">
        <v>162</v>
      </c>
      <c r="BE299" s="148">
        <f t="shared" si="48"/>
        <v>0</v>
      </c>
      <c r="BF299" s="148">
        <f t="shared" si="49"/>
        <v>0</v>
      </c>
      <c r="BG299" s="148">
        <f t="shared" si="50"/>
        <v>0</v>
      </c>
      <c r="BH299" s="148">
        <f t="shared" si="51"/>
        <v>0</v>
      </c>
      <c r="BI299" s="148">
        <f t="shared" si="52"/>
        <v>0</v>
      </c>
      <c r="BJ299" s="13" t="s">
        <v>81</v>
      </c>
      <c r="BK299" s="148">
        <f t="shared" si="53"/>
        <v>0</v>
      </c>
      <c r="BL299" s="13" t="s">
        <v>168</v>
      </c>
      <c r="BM299" s="147" t="s">
        <v>715</v>
      </c>
    </row>
    <row r="300" spans="2:65" s="1" customFormat="1" ht="24.2" customHeight="1" x14ac:dyDescent="0.2">
      <c r="B300" s="135"/>
      <c r="C300" s="166" t="s">
        <v>3185</v>
      </c>
      <c r="D300" s="136" t="s">
        <v>164</v>
      </c>
      <c r="E300" s="137"/>
      <c r="F300" s="138" t="s">
        <v>1673</v>
      </c>
      <c r="G300" s="139" t="s">
        <v>266</v>
      </c>
      <c r="H300" s="140">
        <v>4</v>
      </c>
      <c r="I300" s="141"/>
      <c r="J300" s="141"/>
      <c r="K300" s="142"/>
      <c r="L300" s="25"/>
      <c r="M300" s="143" t="s">
        <v>1</v>
      </c>
      <c r="N300" s="144" t="s">
        <v>34</v>
      </c>
      <c r="O300" s="145">
        <v>0</v>
      </c>
      <c r="P300" s="145">
        <f t="shared" si="45"/>
        <v>0</v>
      </c>
      <c r="Q300" s="145">
        <v>0</v>
      </c>
      <c r="R300" s="145">
        <f t="shared" si="46"/>
        <v>0</v>
      </c>
      <c r="S300" s="145">
        <v>0</v>
      </c>
      <c r="T300" s="146">
        <f t="shared" si="47"/>
        <v>0</v>
      </c>
      <c r="AR300" s="147" t="s">
        <v>168</v>
      </c>
      <c r="AT300" s="147" t="s">
        <v>164</v>
      </c>
      <c r="AU300" s="147" t="s">
        <v>75</v>
      </c>
      <c r="AY300" s="13" t="s">
        <v>162</v>
      </c>
      <c r="BE300" s="148">
        <f t="shared" si="48"/>
        <v>0</v>
      </c>
      <c r="BF300" s="148">
        <f t="shared" si="49"/>
        <v>0</v>
      </c>
      <c r="BG300" s="148">
        <f t="shared" si="50"/>
        <v>0</v>
      </c>
      <c r="BH300" s="148">
        <f t="shared" si="51"/>
        <v>0</v>
      </c>
      <c r="BI300" s="148">
        <f t="shared" si="52"/>
        <v>0</v>
      </c>
      <c r="BJ300" s="13" t="s">
        <v>81</v>
      </c>
      <c r="BK300" s="148">
        <f t="shared" si="53"/>
        <v>0</v>
      </c>
      <c r="BL300" s="13" t="s">
        <v>168</v>
      </c>
      <c r="BM300" s="147" t="s">
        <v>719</v>
      </c>
    </row>
    <row r="301" spans="2:65" s="1" customFormat="1" ht="24.2" customHeight="1" x14ac:dyDescent="0.2">
      <c r="B301" s="135"/>
      <c r="C301" s="166" t="s">
        <v>3186</v>
      </c>
      <c r="D301" s="136" t="s">
        <v>164</v>
      </c>
      <c r="E301" s="137"/>
      <c r="F301" s="138" t="s">
        <v>1699</v>
      </c>
      <c r="G301" s="139" t="s">
        <v>266</v>
      </c>
      <c r="H301" s="140">
        <v>1</v>
      </c>
      <c r="I301" s="141"/>
      <c r="J301" s="141"/>
      <c r="K301" s="142"/>
      <c r="L301" s="25"/>
      <c r="M301" s="143" t="s">
        <v>1</v>
      </c>
      <c r="N301" s="144" t="s">
        <v>34</v>
      </c>
      <c r="O301" s="145">
        <v>0</v>
      </c>
      <c r="P301" s="145">
        <f t="shared" si="45"/>
        <v>0</v>
      </c>
      <c r="Q301" s="145">
        <v>0</v>
      </c>
      <c r="R301" s="145">
        <f t="shared" si="46"/>
        <v>0</v>
      </c>
      <c r="S301" s="145">
        <v>0</v>
      </c>
      <c r="T301" s="146">
        <f t="shared" si="47"/>
        <v>0</v>
      </c>
      <c r="AR301" s="147" t="s">
        <v>168</v>
      </c>
      <c r="AT301" s="147" t="s">
        <v>164</v>
      </c>
      <c r="AU301" s="147" t="s">
        <v>75</v>
      </c>
      <c r="AY301" s="13" t="s">
        <v>162</v>
      </c>
      <c r="BE301" s="148">
        <f t="shared" si="48"/>
        <v>0</v>
      </c>
      <c r="BF301" s="148">
        <f t="shared" si="49"/>
        <v>0</v>
      </c>
      <c r="BG301" s="148">
        <f t="shared" si="50"/>
        <v>0</v>
      </c>
      <c r="BH301" s="148">
        <f t="shared" si="51"/>
        <v>0</v>
      </c>
      <c r="BI301" s="148">
        <f t="shared" si="52"/>
        <v>0</v>
      </c>
      <c r="BJ301" s="13" t="s">
        <v>81</v>
      </c>
      <c r="BK301" s="148">
        <f t="shared" si="53"/>
        <v>0</v>
      </c>
      <c r="BL301" s="13" t="s">
        <v>168</v>
      </c>
      <c r="BM301" s="147" t="s">
        <v>722</v>
      </c>
    </row>
    <row r="302" spans="2:65" s="1" customFormat="1" ht="24.2" customHeight="1" x14ac:dyDescent="0.2">
      <c r="B302" s="135"/>
      <c r="C302" s="166" t="s">
        <v>3187</v>
      </c>
      <c r="D302" s="136" t="s">
        <v>164</v>
      </c>
      <c r="E302" s="137"/>
      <c r="F302" s="138" t="s">
        <v>1700</v>
      </c>
      <c r="G302" s="139" t="s">
        <v>266</v>
      </c>
      <c r="H302" s="140">
        <v>1</v>
      </c>
      <c r="I302" s="141"/>
      <c r="J302" s="141"/>
      <c r="K302" s="142"/>
      <c r="L302" s="25"/>
      <c r="M302" s="143" t="s">
        <v>1</v>
      </c>
      <c r="N302" s="144" t="s">
        <v>34</v>
      </c>
      <c r="O302" s="145">
        <v>0</v>
      </c>
      <c r="P302" s="145">
        <f t="shared" si="45"/>
        <v>0</v>
      </c>
      <c r="Q302" s="145">
        <v>0</v>
      </c>
      <c r="R302" s="145">
        <f t="shared" si="46"/>
        <v>0</v>
      </c>
      <c r="S302" s="145">
        <v>0</v>
      </c>
      <c r="T302" s="146">
        <f t="shared" si="47"/>
        <v>0</v>
      </c>
      <c r="AR302" s="147" t="s">
        <v>168</v>
      </c>
      <c r="AT302" s="147" t="s">
        <v>164</v>
      </c>
      <c r="AU302" s="147" t="s">
        <v>75</v>
      </c>
      <c r="AY302" s="13" t="s">
        <v>162</v>
      </c>
      <c r="BE302" s="148">
        <f t="shared" si="48"/>
        <v>0</v>
      </c>
      <c r="BF302" s="148">
        <f t="shared" si="49"/>
        <v>0</v>
      </c>
      <c r="BG302" s="148">
        <f t="shared" si="50"/>
        <v>0</v>
      </c>
      <c r="BH302" s="148">
        <f t="shared" si="51"/>
        <v>0</v>
      </c>
      <c r="BI302" s="148">
        <f t="shared" si="52"/>
        <v>0</v>
      </c>
      <c r="BJ302" s="13" t="s">
        <v>81</v>
      </c>
      <c r="BK302" s="148">
        <f t="shared" si="53"/>
        <v>0</v>
      </c>
      <c r="BL302" s="13" t="s">
        <v>168</v>
      </c>
      <c r="BM302" s="147" t="s">
        <v>725</v>
      </c>
    </row>
    <row r="303" spans="2:65" s="1" customFormat="1" ht="24.2" customHeight="1" x14ac:dyDescent="0.2">
      <c r="B303" s="135"/>
      <c r="C303" s="166" t="s">
        <v>3188</v>
      </c>
      <c r="D303" s="136" t="s">
        <v>164</v>
      </c>
      <c r="E303" s="137"/>
      <c r="F303" s="138" t="s">
        <v>1657</v>
      </c>
      <c r="G303" s="139" t="s">
        <v>266</v>
      </c>
      <c r="H303" s="140">
        <v>1</v>
      </c>
      <c r="I303" s="141"/>
      <c r="J303" s="141"/>
      <c r="K303" s="142"/>
      <c r="L303" s="25"/>
      <c r="M303" s="143" t="s">
        <v>1</v>
      </c>
      <c r="N303" s="144" t="s">
        <v>34</v>
      </c>
      <c r="O303" s="145">
        <v>0</v>
      </c>
      <c r="P303" s="145">
        <f t="shared" si="45"/>
        <v>0</v>
      </c>
      <c r="Q303" s="145">
        <v>0</v>
      </c>
      <c r="R303" s="145">
        <f t="shared" si="46"/>
        <v>0</v>
      </c>
      <c r="S303" s="145">
        <v>0</v>
      </c>
      <c r="T303" s="146">
        <f t="shared" si="47"/>
        <v>0</v>
      </c>
      <c r="AR303" s="147" t="s">
        <v>168</v>
      </c>
      <c r="AT303" s="147" t="s">
        <v>164</v>
      </c>
      <c r="AU303" s="147" t="s">
        <v>75</v>
      </c>
      <c r="AY303" s="13" t="s">
        <v>162</v>
      </c>
      <c r="BE303" s="148">
        <f t="shared" si="48"/>
        <v>0</v>
      </c>
      <c r="BF303" s="148">
        <f t="shared" si="49"/>
        <v>0</v>
      </c>
      <c r="BG303" s="148">
        <f t="shared" si="50"/>
        <v>0</v>
      </c>
      <c r="BH303" s="148">
        <f t="shared" si="51"/>
        <v>0</v>
      </c>
      <c r="BI303" s="148">
        <f t="shared" si="52"/>
        <v>0</v>
      </c>
      <c r="BJ303" s="13" t="s">
        <v>81</v>
      </c>
      <c r="BK303" s="148">
        <f t="shared" si="53"/>
        <v>0</v>
      </c>
      <c r="BL303" s="13" t="s">
        <v>168</v>
      </c>
      <c r="BM303" s="147" t="s">
        <v>1086</v>
      </c>
    </row>
    <row r="304" spans="2:65" s="1" customFormat="1" ht="24.2" customHeight="1" x14ac:dyDescent="0.2">
      <c r="B304" s="135"/>
      <c r="C304" s="166" t="s">
        <v>3189</v>
      </c>
      <c r="D304" s="136" t="s">
        <v>164</v>
      </c>
      <c r="E304" s="137"/>
      <c r="F304" s="138" t="s">
        <v>1658</v>
      </c>
      <c r="G304" s="139" t="s">
        <v>266</v>
      </c>
      <c r="H304" s="140">
        <v>7</v>
      </c>
      <c r="I304" s="141"/>
      <c r="J304" s="141"/>
      <c r="K304" s="142"/>
      <c r="L304" s="25"/>
      <c r="M304" s="143" t="s">
        <v>1</v>
      </c>
      <c r="N304" s="144" t="s">
        <v>34</v>
      </c>
      <c r="O304" s="145">
        <v>0</v>
      </c>
      <c r="P304" s="145">
        <f t="shared" si="45"/>
        <v>0</v>
      </c>
      <c r="Q304" s="145">
        <v>0</v>
      </c>
      <c r="R304" s="145">
        <f t="shared" si="46"/>
        <v>0</v>
      </c>
      <c r="S304" s="145">
        <v>0</v>
      </c>
      <c r="T304" s="146">
        <f t="shared" si="47"/>
        <v>0</v>
      </c>
      <c r="AR304" s="147" t="s">
        <v>168</v>
      </c>
      <c r="AT304" s="147" t="s">
        <v>164</v>
      </c>
      <c r="AU304" s="147" t="s">
        <v>75</v>
      </c>
      <c r="AY304" s="13" t="s">
        <v>162</v>
      </c>
      <c r="BE304" s="148">
        <f t="shared" si="48"/>
        <v>0</v>
      </c>
      <c r="BF304" s="148">
        <f t="shared" si="49"/>
        <v>0</v>
      </c>
      <c r="BG304" s="148">
        <f t="shared" si="50"/>
        <v>0</v>
      </c>
      <c r="BH304" s="148">
        <f t="shared" si="51"/>
        <v>0</v>
      </c>
      <c r="BI304" s="148">
        <f t="shared" si="52"/>
        <v>0</v>
      </c>
      <c r="BJ304" s="13" t="s">
        <v>81</v>
      </c>
      <c r="BK304" s="148">
        <f t="shared" si="53"/>
        <v>0</v>
      </c>
      <c r="BL304" s="13" t="s">
        <v>168</v>
      </c>
      <c r="BM304" s="147" t="s">
        <v>1089</v>
      </c>
    </row>
    <row r="305" spans="2:65" s="1" customFormat="1" ht="24.2" customHeight="1" x14ac:dyDescent="0.2">
      <c r="B305" s="135"/>
      <c r="C305" s="166" t="s">
        <v>3190</v>
      </c>
      <c r="D305" s="136" t="s">
        <v>164</v>
      </c>
      <c r="E305" s="137"/>
      <c r="F305" s="138" t="s">
        <v>1674</v>
      </c>
      <c r="G305" s="139" t="s">
        <v>266</v>
      </c>
      <c r="H305" s="140">
        <v>2</v>
      </c>
      <c r="I305" s="141"/>
      <c r="J305" s="141"/>
      <c r="K305" s="142"/>
      <c r="L305" s="25"/>
      <c r="M305" s="143" t="s">
        <v>1</v>
      </c>
      <c r="N305" s="144" t="s">
        <v>34</v>
      </c>
      <c r="O305" s="145">
        <v>0</v>
      </c>
      <c r="P305" s="145">
        <f t="shared" si="45"/>
        <v>0</v>
      </c>
      <c r="Q305" s="145">
        <v>0</v>
      </c>
      <c r="R305" s="145">
        <f t="shared" si="46"/>
        <v>0</v>
      </c>
      <c r="S305" s="145">
        <v>0</v>
      </c>
      <c r="T305" s="146">
        <f t="shared" si="47"/>
        <v>0</v>
      </c>
      <c r="AR305" s="147" t="s">
        <v>168</v>
      </c>
      <c r="AT305" s="147" t="s">
        <v>164</v>
      </c>
      <c r="AU305" s="147" t="s">
        <v>75</v>
      </c>
      <c r="AY305" s="13" t="s">
        <v>162</v>
      </c>
      <c r="BE305" s="148">
        <f t="shared" si="48"/>
        <v>0</v>
      </c>
      <c r="BF305" s="148">
        <f t="shared" si="49"/>
        <v>0</v>
      </c>
      <c r="BG305" s="148">
        <f t="shared" si="50"/>
        <v>0</v>
      </c>
      <c r="BH305" s="148">
        <f t="shared" si="51"/>
        <v>0</v>
      </c>
      <c r="BI305" s="148">
        <f t="shared" si="52"/>
        <v>0</v>
      </c>
      <c r="BJ305" s="13" t="s">
        <v>81</v>
      </c>
      <c r="BK305" s="148">
        <f t="shared" si="53"/>
        <v>0</v>
      </c>
      <c r="BL305" s="13" t="s">
        <v>168</v>
      </c>
      <c r="BM305" s="147" t="s">
        <v>1092</v>
      </c>
    </row>
    <row r="306" spans="2:65" s="1" customFormat="1" ht="24.2" customHeight="1" x14ac:dyDescent="0.2">
      <c r="B306" s="135"/>
      <c r="C306" s="166" t="s">
        <v>3191</v>
      </c>
      <c r="D306" s="136" t="s">
        <v>164</v>
      </c>
      <c r="E306" s="137"/>
      <c r="F306" s="138" t="s">
        <v>1675</v>
      </c>
      <c r="G306" s="139" t="s">
        <v>266</v>
      </c>
      <c r="H306" s="140">
        <v>6</v>
      </c>
      <c r="I306" s="141"/>
      <c r="J306" s="141"/>
      <c r="K306" s="142"/>
      <c r="L306" s="25"/>
      <c r="M306" s="143" t="s">
        <v>1</v>
      </c>
      <c r="N306" s="144" t="s">
        <v>34</v>
      </c>
      <c r="O306" s="145">
        <v>0</v>
      </c>
      <c r="P306" s="145">
        <f t="shared" si="45"/>
        <v>0</v>
      </c>
      <c r="Q306" s="145">
        <v>0</v>
      </c>
      <c r="R306" s="145">
        <f t="shared" si="46"/>
        <v>0</v>
      </c>
      <c r="S306" s="145">
        <v>0</v>
      </c>
      <c r="T306" s="146">
        <f t="shared" si="47"/>
        <v>0</v>
      </c>
      <c r="AR306" s="147" t="s">
        <v>168</v>
      </c>
      <c r="AT306" s="147" t="s">
        <v>164</v>
      </c>
      <c r="AU306" s="147" t="s">
        <v>75</v>
      </c>
      <c r="AY306" s="13" t="s">
        <v>162</v>
      </c>
      <c r="BE306" s="148">
        <f t="shared" si="48"/>
        <v>0</v>
      </c>
      <c r="BF306" s="148">
        <f t="shared" si="49"/>
        <v>0</v>
      </c>
      <c r="BG306" s="148">
        <f t="shared" si="50"/>
        <v>0</v>
      </c>
      <c r="BH306" s="148">
        <f t="shared" si="51"/>
        <v>0</v>
      </c>
      <c r="BI306" s="148">
        <f t="shared" si="52"/>
        <v>0</v>
      </c>
      <c r="BJ306" s="13" t="s">
        <v>81</v>
      </c>
      <c r="BK306" s="148">
        <f t="shared" si="53"/>
        <v>0</v>
      </c>
      <c r="BL306" s="13" t="s">
        <v>168</v>
      </c>
      <c r="BM306" s="147" t="s">
        <v>1097</v>
      </c>
    </row>
    <row r="307" spans="2:65" s="1" customFormat="1" ht="24.2" customHeight="1" x14ac:dyDescent="0.2">
      <c r="B307" s="135"/>
      <c r="C307" s="166" t="s">
        <v>3192</v>
      </c>
      <c r="D307" s="136" t="s">
        <v>164</v>
      </c>
      <c r="E307" s="137"/>
      <c r="F307" s="138" t="s">
        <v>1676</v>
      </c>
      <c r="G307" s="139" t="s">
        <v>266</v>
      </c>
      <c r="H307" s="140">
        <v>1</v>
      </c>
      <c r="I307" s="141"/>
      <c r="J307" s="141"/>
      <c r="K307" s="142"/>
      <c r="L307" s="25"/>
      <c r="M307" s="143" t="s">
        <v>1</v>
      </c>
      <c r="N307" s="144" t="s">
        <v>34</v>
      </c>
      <c r="O307" s="145">
        <v>0</v>
      </c>
      <c r="P307" s="145">
        <f t="shared" si="45"/>
        <v>0</v>
      </c>
      <c r="Q307" s="145">
        <v>0</v>
      </c>
      <c r="R307" s="145">
        <f t="shared" si="46"/>
        <v>0</v>
      </c>
      <c r="S307" s="145">
        <v>0</v>
      </c>
      <c r="T307" s="146">
        <f t="shared" si="47"/>
        <v>0</v>
      </c>
      <c r="AR307" s="147" t="s">
        <v>168</v>
      </c>
      <c r="AT307" s="147" t="s">
        <v>164</v>
      </c>
      <c r="AU307" s="147" t="s">
        <v>75</v>
      </c>
      <c r="AY307" s="13" t="s">
        <v>162</v>
      </c>
      <c r="BE307" s="148">
        <f t="shared" si="48"/>
        <v>0</v>
      </c>
      <c r="BF307" s="148">
        <f t="shared" si="49"/>
        <v>0</v>
      </c>
      <c r="BG307" s="148">
        <f t="shared" si="50"/>
        <v>0</v>
      </c>
      <c r="BH307" s="148">
        <f t="shared" si="51"/>
        <v>0</v>
      </c>
      <c r="BI307" s="148">
        <f t="shared" si="52"/>
        <v>0</v>
      </c>
      <c r="BJ307" s="13" t="s">
        <v>81</v>
      </c>
      <c r="BK307" s="148">
        <f t="shared" si="53"/>
        <v>0</v>
      </c>
      <c r="BL307" s="13" t="s">
        <v>168</v>
      </c>
      <c r="BM307" s="147" t="s">
        <v>1102</v>
      </c>
    </row>
    <row r="308" spans="2:65" s="1" customFormat="1" ht="24.2" customHeight="1" x14ac:dyDescent="0.2">
      <c r="B308" s="135"/>
      <c r="C308" s="166" t="s">
        <v>3193</v>
      </c>
      <c r="D308" s="136" t="s">
        <v>164</v>
      </c>
      <c r="E308" s="137"/>
      <c r="F308" s="138" t="s">
        <v>1701</v>
      </c>
      <c r="G308" s="139" t="s">
        <v>266</v>
      </c>
      <c r="H308" s="140">
        <v>1</v>
      </c>
      <c r="I308" s="141"/>
      <c r="J308" s="141"/>
      <c r="K308" s="142"/>
      <c r="L308" s="25"/>
      <c r="M308" s="143" t="s">
        <v>1</v>
      </c>
      <c r="N308" s="144" t="s">
        <v>34</v>
      </c>
      <c r="O308" s="145">
        <v>0</v>
      </c>
      <c r="P308" s="145">
        <f t="shared" si="45"/>
        <v>0</v>
      </c>
      <c r="Q308" s="145">
        <v>0</v>
      </c>
      <c r="R308" s="145">
        <f t="shared" si="46"/>
        <v>0</v>
      </c>
      <c r="S308" s="145">
        <v>0</v>
      </c>
      <c r="T308" s="146">
        <f t="shared" si="47"/>
        <v>0</v>
      </c>
      <c r="AR308" s="147" t="s">
        <v>168</v>
      </c>
      <c r="AT308" s="147" t="s">
        <v>164</v>
      </c>
      <c r="AU308" s="147" t="s">
        <v>75</v>
      </c>
      <c r="AY308" s="13" t="s">
        <v>162</v>
      </c>
      <c r="BE308" s="148">
        <f t="shared" si="48"/>
        <v>0</v>
      </c>
      <c r="BF308" s="148">
        <f t="shared" si="49"/>
        <v>0</v>
      </c>
      <c r="BG308" s="148">
        <f t="shared" si="50"/>
        <v>0</v>
      </c>
      <c r="BH308" s="148">
        <f t="shared" si="51"/>
        <v>0</v>
      </c>
      <c r="BI308" s="148">
        <f t="shared" si="52"/>
        <v>0</v>
      </c>
      <c r="BJ308" s="13" t="s">
        <v>81</v>
      </c>
      <c r="BK308" s="148">
        <f t="shared" si="53"/>
        <v>0</v>
      </c>
      <c r="BL308" s="13" t="s">
        <v>168</v>
      </c>
      <c r="BM308" s="147" t="s">
        <v>1106</v>
      </c>
    </row>
    <row r="309" spans="2:65" s="1" customFormat="1" ht="37.700000000000003" customHeight="1" x14ac:dyDescent="0.2">
      <c r="B309" s="135"/>
      <c r="C309" s="166" t="s">
        <v>3194</v>
      </c>
      <c r="D309" s="136" t="s">
        <v>164</v>
      </c>
      <c r="E309" s="137"/>
      <c r="F309" s="138" t="s">
        <v>1677</v>
      </c>
      <c r="G309" s="139" t="s">
        <v>1655</v>
      </c>
      <c r="H309" s="140">
        <v>4</v>
      </c>
      <c r="I309" s="141"/>
      <c r="J309" s="141"/>
      <c r="K309" s="142"/>
      <c r="L309" s="25"/>
      <c r="M309" s="143" t="s">
        <v>1</v>
      </c>
      <c r="N309" s="144" t="s">
        <v>34</v>
      </c>
      <c r="O309" s="145">
        <v>0</v>
      </c>
      <c r="P309" s="145">
        <f t="shared" si="45"/>
        <v>0</v>
      </c>
      <c r="Q309" s="145">
        <v>0</v>
      </c>
      <c r="R309" s="145">
        <f t="shared" si="46"/>
        <v>0</v>
      </c>
      <c r="S309" s="145">
        <v>0</v>
      </c>
      <c r="T309" s="146">
        <f t="shared" si="47"/>
        <v>0</v>
      </c>
      <c r="AR309" s="147" t="s">
        <v>168</v>
      </c>
      <c r="AT309" s="147" t="s">
        <v>164</v>
      </c>
      <c r="AU309" s="147" t="s">
        <v>75</v>
      </c>
      <c r="AY309" s="13" t="s">
        <v>162</v>
      </c>
      <c r="BE309" s="148">
        <f t="shared" si="48"/>
        <v>0</v>
      </c>
      <c r="BF309" s="148">
        <f t="shared" si="49"/>
        <v>0</v>
      </c>
      <c r="BG309" s="148">
        <f t="shared" si="50"/>
        <v>0</v>
      </c>
      <c r="BH309" s="148">
        <f t="shared" si="51"/>
        <v>0</v>
      </c>
      <c r="BI309" s="148">
        <f t="shared" si="52"/>
        <v>0</v>
      </c>
      <c r="BJ309" s="13" t="s">
        <v>81</v>
      </c>
      <c r="BK309" s="148">
        <f t="shared" si="53"/>
        <v>0</v>
      </c>
      <c r="BL309" s="13" t="s">
        <v>168</v>
      </c>
      <c r="BM309" s="147" t="s">
        <v>1109</v>
      </c>
    </row>
    <row r="310" spans="2:65" s="1" customFormat="1" ht="62.85" customHeight="1" x14ac:dyDescent="0.2">
      <c r="B310" s="135"/>
      <c r="C310" s="166" t="s">
        <v>3195</v>
      </c>
      <c r="D310" s="136" t="s">
        <v>164</v>
      </c>
      <c r="E310" s="137"/>
      <c r="F310" s="138" t="s">
        <v>1663</v>
      </c>
      <c r="G310" s="139" t="s">
        <v>1655</v>
      </c>
      <c r="H310" s="140">
        <v>15</v>
      </c>
      <c r="I310" s="141"/>
      <c r="J310" s="141"/>
      <c r="K310" s="142"/>
      <c r="L310" s="25"/>
      <c r="M310" s="143" t="s">
        <v>1</v>
      </c>
      <c r="N310" s="144" t="s">
        <v>34</v>
      </c>
      <c r="O310" s="145">
        <v>0</v>
      </c>
      <c r="P310" s="145">
        <f t="shared" si="45"/>
        <v>0</v>
      </c>
      <c r="Q310" s="145">
        <v>0</v>
      </c>
      <c r="R310" s="145">
        <f t="shared" si="46"/>
        <v>0</v>
      </c>
      <c r="S310" s="145">
        <v>0</v>
      </c>
      <c r="T310" s="146">
        <f t="shared" si="47"/>
        <v>0</v>
      </c>
      <c r="AR310" s="147" t="s">
        <v>168</v>
      </c>
      <c r="AT310" s="147" t="s">
        <v>164</v>
      </c>
      <c r="AU310" s="147" t="s">
        <v>75</v>
      </c>
      <c r="AY310" s="13" t="s">
        <v>162</v>
      </c>
      <c r="BE310" s="148">
        <f t="shared" si="48"/>
        <v>0</v>
      </c>
      <c r="BF310" s="148">
        <f t="shared" si="49"/>
        <v>0</v>
      </c>
      <c r="BG310" s="148">
        <f t="shared" si="50"/>
        <v>0</v>
      </c>
      <c r="BH310" s="148">
        <f t="shared" si="51"/>
        <v>0</v>
      </c>
      <c r="BI310" s="148">
        <f t="shared" si="52"/>
        <v>0</v>
      </c>
      <c r="BJ310" s="13" t="s">
        <v>81</v>
      </c>
      <c r="BK310" s="148">
        <f t="shared" si="53"/>
        <v>0</v>
      </c>
      <c r="BL310" s="13" t="s">
        <v>168</v>
      </c>
      <c r="BM310" s="147" t="s">
        <v>1113</v>
      </c>
    </row>
    <row r="311" spans="2:65" s="1" customFormat="1" ht="62.85" customHeight="1" x14ac:dyDescent="0.2">
      <c r="B311" s="135"/>
      <c r="C311" s="166" t="s">
        <v>3196</v>
      </c>
      <c r="D311" s="136" t="s">
        <v>164</v>
      </c>
      <c r="E311" s="137"/>
      <c r="F311" s="138" t="s">
        <v>1664</v>
      </c>
      <c r="G311" s="139" t="s">
        <v>1655</v>
      </c>
      <c r="H311" s="140">
        <v>9</v>
      </c>
      <c r="I311" s="141"/>
      <c r="J311" s="141"/>
      <c r="K311" s="142"/>
      <c r="L311" s="25"/>
      <c r="M311" s="143" t="s">
        <v>1</v>
      </c>
      <c r="N311" s="144" t="s">
        <v>34</v>
      </c>
      <c r="O311" s="145">
        <v>0</v>
      </c>
      <c r="P311" s="145">
        <f t="shared" si="45"/>
        <v>0</v>
      </c>
      <c r="Q311" s="145">
        <v>0</v>
      </c>
      <c r="R311" s="145">
        <f t="shared" si="46"/>
        <v>0</v>
      </c>
      <c r="S311" s="145">
        <v>0</v>
      </c>
      <c r="T311" s="146">
        <f t="shared" si="47"/>
        <v>0</v>
      </c>
      <c r="AR311" s="147" t="s">
        <v>168</v>
      </c>
      <c r="AT311" s="147" t="s">
        <v>164</v>
      </c>
      <c r="AU311" s="147" t="s">
        <v>75</v>
      </c>
      <c r="AY311" s="13" t="s">
        <v>162</v>
      </c>
      <c r="BE311" s="148">
        <f t="shared" si="48"/>
        <v>0</v>
      </c>
      <c r="BF311" s="148">
        <f t="shared" si="49"/>
        <v>0</v>
      </c>
      <c r="BG311" s="148">
        <f t="shared" si="50"/>
        <v>0</v>
      </c>
      <c r="BH311" s="148">
        <f t="shared" si="51"/>
        <v>0</v>
      </c>
      <c r="BI311" s="148">
        <f t="shared" si="52"/>
        <v>0</v>
      </c>
      <c r="BJ311" s="13" t="s">
        <v>81</v>
      </c>
      <c r="BK311" s="148">
        <f t="shared" si="53"/>
        <v>0</v>
      </c>
      <c r="BL311" s="13" t="s">
        <v>168</v>
      </c>
      <c r="BM311" s="147" t="s">
        <v>1118</v>
      </c>
    </row>
    <row r="312" spans="2:65" s="1" customFormat="1" ht="62.85" customHeight="1" x14ac:dyDescent="0.2">
      <c r="B312" s="135"/>
      <c r="C312" s="166" t="s">
        <v>3197</v>
      </c>
      <c r="D312" s="136" t="s">
        <v>164</v>
      </c>
      <c r="E312" s="137"/>
      <c r="F312" s="138" t="s">
        <v>1665</v>
      </c>
      <c r="G312" s="139" t="s">
        <v>1655</v>
      </c>
      <c r="H312" s="140">
        <v>3</v>
      </c>
      <c r="I312" s="141"/>
      <c r="J312" s="141"/>
      <c r="K312" s="142"/>
      <c r="L312" s="25"/>
      <c r="M312" s="143" t="s">
        <v>1</v>
      </c>
      <c r="N312" s="144" t="s">
        <v>34</v>
      </c>
      <c r="O312" s="145">
        <v>0</v>
      </c>
      <c r="P312" s="145">
        <f t="shared" si="45"/>
        <v>0</v>
      </c>
      <c r="Q312" s="145">
        <v>0</v>
      </c>
      <c r="R312" s="145">
        <f t="shared" si="46"/>
        <v>0</v>
      </c>
      <c r="S312" s="145">
        <v>0</v>
      </c>
      <c r="T312" s="146">
        <f t="shared" si="47"/>
        <v>0</v>
      </c>
      <c r="AR312" s="147" t="s">
        <v>168</v>
      </c>
      <c r="AT312" s="147" t="s">
        <v>164</v>
      </c>
      <c r="AU312" s="147" t="s">
        <v>75</v>
      </c>
      <c r="AY312" s="13" t="s">
        <v>162</v>
      </c>
      <c r="BE312" s="148">
        <f t="shared" si="48"/>
        <v>0</v>
      </c>
      <c r="BF312" s="148">
        <f t="shared" si="49"/>
        <v>0</v>
      </c>
      <c r="BG312" s="148">
        <f t="shared" si="50"/>
        <v>0</v>
      </c>
      <c r="BH312" s="148">
        <f t="shared" si="51"/>
        <v>0</v>
      </c>
      <c r="BI312" s="148">
        <f t="shared" si="52"/>
        <v>0</v>
      </c>
      <c r="BJ312" s="13" t="s">
        <v>81</v>
      </c>
      <c r="BK312" s="148">
        <f t="shared" si="53"/>
        <v>0</v>
      </c>
      <c r="BL312" s="13" t="s">
        <v>168</v>
      </c>
      <c r="BM312" s="147" t="s">
        <v>1122</v>
      </c>
    </row>
    <row r="313" spans="2:65" s="1" customFormat="1" ht="62.85" customHeight="1" x14ac:dyDescent="0.2">
      <c r="B313" s="135"/>
      <c r="C313" s="166" t="s">
        <v>3198</v>
      </c>
      <c r="D313" s="136" t="s">
        <v>164</v>
      </c>
      <c r="E313" s="137"/>
      <c r="F313" s="138" t="s">
        <v>1666</v>
      </c>
      <c r="G313" s="139" t="s">
        <v>1655</v>
      </c>
      <c r="H313" s="140">
        <v>0.2</v>
      </c>
      <c r="I313" s="141"/>
      <c r="J313" s="141"/>
      <c r="K313" s="142"/>
      <c r="L313" s="25"/>
      <c r="M313" s="143" t="s">
        <v>1</v>
      </c>
      <c r="N313" s="144" t="s">
        <v>34</v>
      </c>
      <c r="O313" s="145">
        <v>0</v>
      </c>
      <c r="P313" s="145">
        <f t="shared" si="45"/>
        <v>0</v>
      </c>
      <c r="Q313" s="145">
        <v>0</v>
      </c>
      <c r="R313" s="145">
        <f t="shared" si="46"/>
        <v>0</v>
      </c>
      <c r="S313" s="145">
        <v>0</v>
      </c>
      <c r="T313" s="146">
        <f t="shared" si="47"/>
        <v>0</v>
      </c>
      <c r="AR313" s="147" t="s">
        <v>168</v>
      </c>
      <c r="AT313" s="147" t="s">
        <v>164</v>
      </c>
      <c r="AU313" s="147" t="s">
        <v>75</v>
      </c>
      <c r="AY313" s="13" t="s">
        <v>162</v>
      </c>
      <c r="BE313" s="148">
        <f t="shared" si="48"/>
        <v>0</v>
      </c>
      <c r="BF313" s="148">
        <f t="shared" si="49"/>
        <v>0</v>
      </c>
      <c r="BG313" s="148">
        <f t="shared" si="50"/>
        <v>0</v>
      </c>
      <c r="BH313" s="148">
        <f t="shared" si="51"/>
        <v>0</v>
      </c>
      <c r="BI313" s="148">
        <f t="shared" si="52"/>
        <v>0</v>
      </c>
      <c r="BJ313" s="13" t="s">
        <v>81</v>
      </c>
      <c r="BK313" s="148">
        <f t="shared" si="53"/>
        <v>0</v>
      </c>
      <c r="BL313" s="13" t="s">
        <v>168</v>
      </c>
      <c r="BM313" s="147" t="s">
        <v>1128</v>
      </c>
    </row>
    <row r="314" spans="2:65" s="1" customFormat="1" ht="24.2" customHeight="1" x14ac:dyDescent="0.2">
      <c r="B314" s="135"/>
      <c r="C314" s="166"/>
      <c r="D314" s="136" t="s">
        <v>164</v>
      </c>
      <c r="E314" s="137"/>
      <c r="F314" s="138" t="s">
        <v>1678</v>
      </c>
      <c r="G314" s="139" t="s">
        <v>167</v>
      </c>
      <c r="H314" s="140">
        <v>3</v>
      </c>
      <c r="I314" s="141"/>
      <c r="J314" s="141"/>
      <c r="K314" s="142"/>
      <c r="L314" s="25"/>
      <c r="M314" s="143" t="s">
        <v>1</v>
      </c>
      <c r="N314" s="144" t="s">
        <v>34</v>
      </c>
      <c r="O314" s="145">
        <v>0</v>
      </c>
      <c r="P314" s="145">
        <f t="shared" si="45"/>
        <v>0</v>
      </c>
      <c r="Q314" s="145">
        <v>0</v>
      </c>
      <c r="R314" s="145">
        <f t="shared" si="46"/>
        <v>0</v>
      </c>
      <c r="S314" s="145">
        <v>0</v>
      </c>
      <c r="T314" s="146">
        <f t="shared" si="47"/>
        <v>0</v>
      </c>
      <c r="AR314" s="147" t="s">
        <v>168</v>
      </c>
      <c r="AT314" s="147" t="s">
        <v>164</v>
      </c>
      <c r="AU314" s="147" t="s">
        <v>75</v>
      </c>
      <c r="AY314" s="13" t="s">
        <v>162</v>
      </c>
      <c r="BE314" s="148">
        <f t="shared" si="48"/>
        <v>0</v>
      </c>
      <c r="BF314" s="148">
        <f t="shared" si="49"/>
        <v>0</v>
      </c>
      <c r="BG314" s="148">
        <f t="shared" si="50"/>
        <v>0</v>
      </c>
      <c r="BH314" s="148">
        <f t="shared" si="51"/>
        <v>0</v>
      </c>
      <c r="BI314" s="148">
        <f t="shared" si="52"/>
        <v>0</v>
      </c>
      <c r="BJ314" s="13" t="s">
        <v>81</v>
      </c>
      <c r="BK314" s="148">
        <f t="shared" si="53"/>
        <v>0</v>
      </c>
      <c r="BL314" s="13" t="s">
        <v>168</v>
      </c>
      <c r="BM314" s="147" t="s">
        <v>1133</v>
      </c>
    </row>
    <row r="315" spans="2:65" s="11" customFormat="1" ht="22.7" customHeight="1" x14ac:dyDescent="0.2">
      <c r="B315" s="124"/>
      <c r="D315" s="125" t="s">
        <v>67</v>
      </c>
      <c r="E315" s="133"/>
      <c r="F315" s="133" t="s">
        <v>1667</v>
      </c>
      <c r="J315" s="134"/>
      <c r="L315" s="124"/>
      <c r="M315" s="128"/>
      <c r="P315" s="129">
        <f>P316</f>
        <v>0</v>
      </c>
      <c r="R315" s="129">
        <f>R316</f>
        <v>0</v>
      </c>
      <c r="T315" s="130">
        <f>T316</f>
        <v>0</v>
      </c>
      <c r="AR315" s="125" t="s">
        <v>75</v>
      </c>
      <c r="AT315" s="131" t="s">
        <v>67</v>
      </c>
      <c r="AU315" s="131" t="s">
        <v>75</v>
      </c>
      <c r="AY315" s="125" t="s">
        <v>162</v>
      </c>
      <c r="BK315" s="132">
        <f>BK316</f>
        <v>0</v>
      </c>
    </row>
    <row r="316" spans="2:65" s="1" customFormat="1" ht="16.5" customHeight="1" x14ac:dyDescent="0.2">
      <c r="B316" s="135"/>
      <c r="C316" s="136"/>
      <c r="D316" s="136" t="s">
        <v>164</v>
      </c>
      <c r="E316" s="137"/>
      <c r="F316" s="138" t="s">
        <v>1668</v>
      </c>
      <c r="G316" s="139" t="s">
        <v>313</v>
      </c>
      <c r="H316" s="140">
        <v>20</v>
      </c>
      <c r="I316" s="141"/>
      <c r="J316" s="141"/>
      <c r="K316" s="142"/>
      <c r="L316" s="25"/>
      <c r="M316" s="143" t="s">
        <v>1</v>
      </c>
      <c r="N316" s="144" t="s">
        <v>34</v>
      </c>
      <c r="O316" s="145">
        <v>0</v>
      </c>
      <c r="P316" s="145">
        <f>O316*H316</f>
        <v>0</v>
      </c>
      <c r="Q316" s="145">
        <v>0</v>
      </c>
      <c r="R316" s="145">
        <f>Q316*H316</f>
        <v>0</v>
      </c>
      <c r="S316" s="145">
        <v>0</v>
      </c>
      <c r="T316" s="146">
        <f>S316*H316</f>
        <v>0</v>
      </c>
      <c r="AR316" s="147" t="s">
        <v>168</v>
      </c>
      <c r="AT316" s="147" t="s">
        <v>164</v>
      </c>
      <c r="AU316" s="147" t="s">
        <v>81</v>
      </c>
      <c r="AY316" s="13" t="s">
        <v>162</v>
      </c>
      <c r="BE316" s="148">
        <f>IF(N316="základná",J316,0)</f>
        <v>0</v>
      </c>
      <c r="BF316" s="148">
        <f>IF(N316="znížená",J316,0)</f>
        <v>0</v>
      </c>
      <c r="BG316" s="148">
        <f>IF(N316="zákl. prenesená",J316,0)</f>
        <v>0</v>
      </c>
      <c r="BH316" s="148">
        <f>IF(N316="zníž. prenesená",J316,0)</f>
        <v>0</v>
      </c>
      <c r="BI316" s="148">
        <f>IF(N316="nulová",J316,0)</f>
        <v>0</v>
      </c>
      <c r="BJ316" s="13" t="s">
        <v>81</v>
      </c>
      <c r="BK316" s="148">
        <f>ROUND(I316*H316,2)</f>
        <v>0</v>
      </c>
      <c r="BL316" s="13" t="s">
        <v>168</v>
      </c>
      <c r="BM316" s="147" t="s">
        <v>1136</v>
      </c>
    </row>
    <row r="317" spans="2:65" s="11" customFormat="1" ht="26.1" customHeight="1" x14ac:dyDescent="0.2">
      <c r="B317" s="124"/>
      <c r="C317" s="11" t="s">
        <v>3199</v>
      </c>
      <c r="D317" s="125" t="s">
        <v>67</v>
      </c>
      <c r="E317" s="126"/>
      <c r="F317" s="126" t="s">
        <v>1702</v>
      </c>
      <c r="J317" s="127"/>
      <c r="L317" s="124"/>
      <c r="M317" s="128"/>
      <c r="P317" s="129">
        <f>P318+SUM(P319:P335)</f>
        <v>0</v>
      </c>
      <c r="R317" s="129">
        <f>R318+SUM(R319:R335)</f>
        <v>0</v>
      </c>
      <c r="T317" s="130">
        <f>T318+SUM(T319:T335)</f>
        <v>0</v>
      </c>
      <c r="AR317" s="125" t="s">
        <v>75</v>
      </c>
      <c r="AT317" s="131" t="s">
        <v>67</v>
      </c>
      <c r="AU317" s="131" t="s">
        <v>68</v>
      </c>
      <c r="AY317" s="125" t="s">
        <v>162</v>
      </c>
      <c r="BK317" s="132">
        <f>BK318+SUM(BK319:BK335)</f>
        <v>0</v>
      </c>
    </row>
    <row r="318" spans="2:65" s="1" customFormat="1" ht="33" customHeight="1" x14ac:dyDescent="0.2">
      <c r="B318" s="135"/>
      <c r="C318" s="166" t="s">
        <v>3200</v>
      </c>
      <c r="D318" s="136" t="s">
        <v>164</v>
      </c>
      <c r="E318" s="137"/>
      <c r="F318" s="138" t="s">
        <v>1703</v>
      </c>
      <c r="G318" s="139" t="s">
        <v>266</v>
      </c>
      <c r="H318" s="140">
        <v>1</v>
      </c>
      <c r="I318" s="141"/>
      <c r="J318" s="141"/>
      <c r="K318" s="142"/>
      <c r="L318" s="25"/>
      <c r="M318" s="143" t="s">
        <v>1</v>
      </c>
      <c r="N318" s="144" t="s">
        <v>34</v>
      </c>
      <c r="O318" s="145">
        <v>0</v>
      </c>
      <c r="P318" s="145">
        <f t="shared" ref="P318:P334" si="54">O318*H318</f>
        <v>0</v>
      </c>
      <c r="Q318" s="145">
        <v>0</v>
      </c>
      <c r="R318" s="145">
        <f t="shared" ref="R318:R334" si="55">Q318*H318</f>
        <v>0</v>
      </c>
      <c r="S318" s="145">
        <v>0</v>
      </c>
      <c r="T318" s="146">
        <f t="shared" ref="T318:T334" si="56">S318*H318</f>
        <v>0</v>
      </c>
      <c r="AR318" s="147" t="s">
        <v>168</v>
      </c>
      <c r="AT318" s="147" t="s">
        <v>164</v>
      </c>
      <c r="AU318" s="147" t="s">
        <v>75</v>
      </c>
      <c r="AY318" s="13" t="s">
        <v>162</v>
      </c>
      <c r="BE318" s="148">
        <f t="shared" ref="BE318:BE334" si="57">IF(N318="základná",J318,0)</f>
        <v>0</v>
      </c>
      <c r="BF318" s="148">
        <f t="shared" ref="BF318:BF334" si="58">IF(N318="znížená",J318,0)</f>
        <v>0</v>
      </c>
      <c r="BG318" s="148">
        <f t="shared" ref="BG318:BG334" si="59">IF(N318="zákl. prenesená",J318,0)</f>
        <v>0</v>
      </c>
      <c r="BH318" s="148">
        <f t="shared" ref="BH318:BH334" si="60">IF(N318="zníž. prenesená",J318,0)</f>
        <v>0</v>
      </c>
      <c r="BI318" s="148">
        <f t="shared" ref="BI318:BI334" si="61">IF(N318="nulová",J318,0)</f>
        <v>0</v>
      </c>
      <c r="BJ318" s="13" t="s">
        <v>81</v>
      </c>
      <c r="BK318" s="148">
        <f t="shared" ref="BK318:BK334" si="62">ROUND(I318*H318,2)</f>
        <v>0</v>
      </c>
      <c r="BL318" s="13" t="s">
        <v>168</v>
      </c>
      <c r="BM318" s="147" t="s">
        <v>1139</v>
      </c>
    </row>
    <row r="319" spans="2:65" s="1" customFormat="1" ht="16.5" customHeight="1" x14ac:dyDescent="0.2">
      <c r="B319" s="135"/>
      <c r="C319" s="166"/>
      <c r="D319" s="136" t="s">
        <v>164</v>
      </c>
      <c r="E319" s="137"/>
      <c r="F319" s="138" t="s">
        <v>1685</v>
      </c>
      <c r="G319" s="139" t="s">
        <v>1641</v>
      </c>
      <c r="H319" s="140">
        <v>3</v>
      </c>
      <c r="I319" s="141"/>
      <c r="J319" s="141"/>
      <c r="K319" s="142"/>
      <c r="L319" s="25"/>
      <c r="M319" s="143" t="s">
        <v>1</v>
      </c>
      <c r="N319" s="144" t="s">
        <v>34</v>
      </c>
      <c r="O319" s="145">
        <v>0</v>
      </c>
      <c r="P319" s="145">
        <f t="shared" si="54"/>
        <v>0</v>
      </c>
      <c r="Q319" s="145">
        <v>0</v>
      </c>
      <c r="R319" s="145">
        <f t="shared" si="55"/>
        <v>0</v>
      </c>
      <c r="S319" s="145">
        <v>0</v>
      </c>
      <c r="T319" s="146">
        <f t="shared" si="56"/>
        <v>0</v>
      </c>
      <c r="AR319" s="147" t="s">
        <v>168</v>
      </c>
      <c r="AT319" s="147" t="s">
        <v>164</v>
      </c>
      <c r="AU319" s="147" t="s">
        <v>75</v>
      </c>
      <c r="AY319" s="13" t="s">
        <v>162</v>
      </c>
      <c r="BE319" s="148">
        <f t="shared" si="57"/>
        <v>0</v>
      </c>
      <c r="BF319" s="148">
        <f t="shared" si="58"/>
        <v>0</v>
      </c>
      <c r="BG319" s="148">
        <f t="shared" si="59"/>
        <v>0</v>
      </c>
      <c r="BH319" s="148">
        <f t="shared" si="60"/>
        <v>0</v>
      </c>
      <c r="BI319" s="148">
        <f t="shared" si="61"/>
        <v>0</v>
      </c>
      <c r="BJ319" s="13" t="s">
        <v>81</v>
      </c>
      <c r="BK319" s="148">
        <f t="shared" si="62"/>
        <v>0</v>
      </c>
      <c r="BL319" s="13" t="s">
        <v>168</v>
      </c>
      <c r="BM319" s="147" t="s">
        <v>1500</v>
      </c>
    </row>
    <row r="320" spans="2:65" s="1" customFormat="1" ht="16.5" customHeight="1" x14ac:dyDescent="0.2">
      <c r="B320" s="135"/>
      <c r="C320" s="166"/>
      <c r="D320" s="136" t="s">
        <v>164</v>
      </c>
      <c r="E320" s="137"/>
      <c r="F320" s="138" t="s">
        <v>1671</v>
      </c>
      <c r="G320" s="139" t="s">
        <v>1641</v>
      </c>
      <c r="H320" s="140">
        <v>1</v>
      </c>
      <c r="I320" s="141"/>
      <c r="J320" s="141"/>
      <c r="K320" s="142"/>
      <c r="L320" s="25"/>
      <c r="M320" s="143" t="s">
        <v>1</v>
      </c>
      <c r="N320" s="144" t="s">
        <v>34</v>
      </c>
      <c r="O320" s="145">
        <v>0</v>
      </c>
      <c r="P320" s="145">
        <f t="shared" si="54"/>
        <v>0</v>
      </c>
      <c r="Q320" s="145">
        <v>0</v>
      </c>
      <c r="R320" s="145">
        <f t="shared" si="55"/>
        <v>0</v>
      </c>
      <c r="S320" s="145">
        <v>0</v>
      </c>
      <c r="T320" s="146">
        <f t="shared" si="56"/>
        <v>0</v>
      </c>
      <c r="AR320" s="147" t="s">
        <v>168</v>
      </c>
      <c r="AT320" s="147" t="s">
        <v>164</v>
      </c>
      <c r="AU320" s="147" t="s">
        <v>75</v>
      </c>
      <c r="AY320" s="13" t="s">
        <v>162</v>
      </c>
      <c r="BE320" s="148">
        <f t="shared" si="57"/>
        <v>0</v>
      </c>
      <c r="BF320" s="148">
        <f t="shared" si="58"/>
        <v>0</v>
      </c>
      <c r="BG320" s="148">
        <f t="shared" si="59"/>
        <v>0</v>
      </c>
      <c r="BH320" s="148">
        <f t="shared" si="60"/>
        <v>0</v>
      </c>
      <c r="BI320" s="148">
        <f t="shared" si="61"/>
        <v>0</v>
      </c>
      <c r="BJ320" s="13" t="s">
        <v>81</v>
      </c>
      <c r="BK320" s="148">
        <f t="shared" si="62"/>
        <v>0</v>
      </c>
      <c r="BL320" s="13" t="s">
        <v>168</v>
      </c>
      <c r="BM320" s="147" t="s">
        <v>1504</v>
      </c>
    </row>
    <row r="321" spans="2:65" s="1" customFormat="1" ht="21.75" customHeight="1" x14ac:dyDescent="0.2">
      <c r="B321" s="135"/>
      <c r="C321" s="166" t="s">
        <v>3201</v>
      </c>
      <c r="D321" s="136" t="s">
        <v>164</v>
      </c>
      <c r="E321" s="137"/>
      <c r="F321" s="138" t="s">
        <v>1686</v>
      </c>
      <c r="G321" s="139" t="s">
        <v>266</v>
      </c>
      <c r="H321" s="140">
        <v>2</v>
      </c>
      <c r="I321" s="141"/>
      <c r="J321" s="141"/>
      <c r="K321" s="142"/>
      <c r="L321" s="25"/>
      <c r="M321" s="143" t="s">
        <v>1</v>
      </c>
      <c r="N321" s="144" t="s">
        <v>34</v>
      </c>
      <c r="O321" s="145">
        <v>0</v>
      </c>
      <c r="P321" s="145">
        <f t="shared" si="54"/>
        <v>0</v>
      </c>
      <c r="Q321" s="145">
        <v>0</v>
      </c>
      <c r="R321" s="145">
        <f t="shared" si="55"/>
        <v>0</v>
      </c>
      <c r="S321" s="145">
        <v>0</v>
      </c>
      <c r="T321" s="146">
        <f t="shared" si="56"/>
        <v>0</v>
      </c>
      <c r="AR321" s="147" t="s">
        <v>168</v>
      </c>
      <c r="AT321" s="147" t="s">
        <v>164</v>
      </c>
      <c r="AU321" s="147" t="s">
        <v>75</v>
      </c>
      <c r="AY321" s="13" t="s">
        <v>162</v>
      </c>
      <c r="BE321" s="148">
        <f t="shared" si="57"/>
        <v>0</v>
      </c>
      <c r="BF321" s="148">
        <f t="shared" si="58"/>
        <v>0</v>
      </c>
      <c r="BG321" s="148">
        <f t="shared" si="59"/>
        <v>0</v>
      </c>
      <c r="BH321" s="148">
        <f t="shared" si="60"/>
        <v>0</v>
      </c>
      <c r="BI321" s="148">
        <f t="shared" si="61"/>
        <v>0</v>
      </c>
      <c r="BJ321" s="13" t="s">
        <v>81</v>
      </c>
      <c r="BK321" s="148">
        <f t="shared" si="62"/>
        <v>0</v>
      </c>
      <c r="BL321" s="13" t="s">
        <v>168</v>
      </c>
      <c r="BM321" s="147" t="s">
        <v>1507</v>
      </c>
    </row>
    <row r="322" spans="2:65" s="1" customFormat="1" ht="24.2" customHeight="1" x14ac:dyDescent="0.2">
      <c r="B322" s="135"/>
      <c r="C322" s="166" t="s">
        <v>3202</v>
      </c>
      <c r="D322" s="136" t="s">
        <v>164</v>
      </c>
      <c r="E322" s="137"/>
      <c r="F322" s="138" t="s">
        <v>1673</v>
      </c>
      <c r="G322" s="139" t="s">
        <v>266</v>
      </c>
      <c r="H322" s="140">
        <v>3</v>
      </c>
      <c r="I322" s="141"/>
      <c r="J322" s="141"/>
      <c r="K322" s="142"/>
      <c r="L322" s="25"/>
      <c r="M322" s="143" t="s">
        <v>1</v>
      </c>
      <c r="N322" s="144" t="s">
        <v>34</v>
      </c>
      <c r="O322" s="145">
        <v>0</v>
      </c>
      <c r="P322" s="145">
        <f t="shared" si="54"/>
        <v>0</v>
      </c>
      <c r="Q322" s="145">
        <v>0</v>
      </c>
      <c r="R322" s="145">
        <f t="shared" si="55"/>
        <v>0</v>
      </c>
      <c r="S322" s="145">
        <v>0</v>
      </c>
      <c r="T322" s="146">
        <f t="shared" si="56"/>
        <v>0</v>
      </c>
      <c r="AR322" s="147" t="s">
        <v>168</v>
      </c>
      <c r="AT322" s="147" t="s">
        <v>164</v>
      </c>
      <c r="AU322" s="147" t="s">
        <v>75</v>
      </c>
      <c r="AY322" s="13" t="s">
        <v>162</v>
      </c>
      <c r="BE322" s="148">
        <f t="shared" si="57"/>
        <v>0</v>
      </c>
      <c r="BF322" s="148">
        <f t="shared" si="58"/>
        <v>0</v>
      </c>
      <c r="BG322" s="148">
        <f t="shared" si="59"/>
        <v>0</v>
      </c>
      <c r="BH322" s="148">
        <f t="shared" si="60"/>
        <v>0</v>
      </c>
      <c r="BI322" s="148">
        <f t="shared" si="61"/>
        <v>0</v>
      </c>
      <c r="BJ322" s="13" t="s">
        <v>81</v>
      </c>
      <c r="BK322" s="148">
        <f t="shared" si="62"/>
        <v>0</v>
      </c>
      <c r="BL322" s="13" t="s">
        <v>168</v>
      </c>
      <c r="BM322" s="147" t="s">
        <v>1511</v>
      </c>
    </row>
    <row r="323" spans="2:65" s="1" customFormat="1" ht="24.2" customHeight="1" x14ac:dyDescent="0.2">
      <c r="B323" s="135"/>
      <c r="C323" s="166" t="s">
        <v>3203</v>
      </c>
      <c r="D323" s="136" t="s">
        <v>164</v>
      </c>
      <c r="E323" s="137"/>
      <c r="F323" s="138" t="s">
        <v>1699</v>
      </c>
      <c r="G323" s="139" t="s">
        <v>266</v>
      </c>
      <c r="H323" s="140">
        <v>1</v>
      </c>
      <c r="I323" s="141"/>
      <c r="J323" s="141"/>
      <c r="K323" s="142"/>
      <c r="L323" s="25"/>
      <c r="M323" s="143" t="s">
        <v>1</v>
      </c>
      <c r="N323" s="144" t="s">
        <v>34</v>
      </c>
      <c r="O323" s="145">
        <v>0</v>
      </c>
      <c r="P323" s="145">
        <f t="shared" si="54"/>
        <v>0</v>
      </c>
      <c r="Q323" s="145">
        <v>0</v>
      </c>
      <c r="R323" s="145">
        <f t="shared" si="55"/>
        <v>0</v>
      </c>
      <c r="S323" s="145">
        <v>0</v>
      </c>
      <c r="T323" s="146">
        <f t="shared" si="56"/>
        <v>0</v>
      </c>
      <c r="AR323" s="147" t="s">
        <v>168</v>
      </c>
      <c r="AT323" s="147" t="s">
        <v>164</v>
      </c>
      <c r="AU323" s="147" t="s">
        <v>75</v>
      </c>
      <c r="AY323" s="13" t="s">
        <v>162</v>
      </c>
      <c r="BE323" s="148">
        <f t="shared" si="57"/>
        <v>0</v>
      </c>
      <c r="BF323" s="148">
        <f t="shared" si="58"/>
        <v>0</v>
      </c>
      <c r="BG323" s="148">
        <f t="shared" si="59"/>
        <v>0</v>
      </c>
      <c r="BH323" s="148">
        <f t="shared" si="60"/>
        <v>0</v>
      </c>
      <c r="BI323" s="148">
        <f t="shared" si="61"/>
        <v>0</v>
      </c>
      <c r="BJ323" s="13" t="s">
        <v>81</v>
      </c>
      <c r="BK323" s="148">
        <f t="shared" si="62"/>
        <v>0</v>
      </c>
      <c r="BL323" s="13" t="s">
        <v>168</v>
      </c>
      <c r="BM323" s="147" t="s">
        <v>1514</v>
      </c>
    </row>
    <row r="324" spans="2:65" s="1" customFormat="1" ht="24.2" customHeight="1" x14ac:dyDescent="0.2">
      <c r="B324" s="135"/>
      <c r="C324" s="166" t="s">
        <v>3204</v>
      </c>
      <c r="D324" s="136" t="s">
        <v>164</v>
      </c>
      <c r="E324" s="137"/>
      <c r="F324" s="138" t="s">
        <v>1700</v>
      </c>
      <c r="G324" s="139" t="s">
        <v>266</v>
      </c>
      <c r="H324" s="140">
        <v>1</v>
      </c>
      <c r="I324" s="141"/>
      <c r="J324" s="141"/>
      <c r="K324" s="142"/>
      <c r="L324" s="25"/>
      <c r="M324" s="143" t="s">
        <v>1</v>
      </c>
      <c r="N324" s="144" t="s">
        <v>34</v>
      </c>
      <c r="O324" s="145">
        <v>0</v>
      </c>
      <c r="P324" s="145">
        <f t="shared" si="54"/>
        <v>0</v>
      </c>
      <c r="Q324" s="145">
        <v>0</v>
      </c>
      <c r="R324" s="145">
        <f t="shared" si="55"/>
        <v>0</v>
      </c>
      <c r="S324" s="145">
        <v>0</v>
      </c>
      <c r="T324" s="146">
        <f t="shared" si="56"/>
        <v>0</v>
      </c>
      <c r="AR324" s="147" t="s">
        <v>168</v>
      </c>
      <c r="AT324" s="147" t="s">
        <v>164</v>
      </c>
      <c r="AU324" s="147" t="s">
        <v>75</v>
      </c>
      <c r="AY324" s="13" t="s">
        <v>162</v>
      </c>
      <c r="BE324" s="148">
        <f t="shared" si="57"/>
        <v>0</v>
      </c>
      <c r="BF324" s="148">
        <f t="shared" si="58"/>
        <v>0</v>
      </c>
      <c r="BG324" s="148">
        <f t="shared" si="59"/>
        <v>0</v>
      </c>
      <c r="BH324" s="148">
        <f t="shared" si="60"/>
        <v>0</v>
      </c>
      <c r="BI324" s="148">
        <f t="shared" si="61"/>
        <v>0</v>
      </c>
      <c r="BJ324" s="13" t="s">
        <v>81</v>
      </c>
      <c r="BK324" s="148">
        <f t="shared" si="62"/>
        <v>0</v>
      </c>
      <c r="BL324" s="13" t="s">
        <v>168</v>
      </c>
      <c r="BM324" s="147" t="s">
        <v>1518</v>
      </c>
    </row>
    <row r="325" spans="2:65" s="1" customFormat="1" ht="24.2" customHeight="1" x14ac:dyDescent="0.2">
      <c r="B325" s="135"/>
      <c r="C325" s="166" t="s">
        <v>3205</v>
      </c>
      <c r="D325" s="136" t="s">
        <v>164</v>
      </c>
      <c r="E325" s="137"/>
      <c r="F325" s="138" t="s">
        <v>1657</v>
      </c>
      <c r="G325" s="139" t="s">
        <v>266</v>
      </c>
      <c r="H325" s="140">
        <v>1</v>
      </c>
      <c r="I325" s="141"/>
      <c r="J325" s="141"/>
      <c r="K325" s="142"/>
      <c r="L325" s="25"/>
      <c r="M325" s="143" t="s">
        <v>1</v>
      </c>
      <c r="N325" s="144" t="s">
        <v>34</v>
      </c>
      <c r="O325" s="145">
        <v>0</v>
      </c>
      <c r="P325" s="145">
        <f t="shared" si="54"/>
        <v>0</v>
      </c>
      <c r="Q325" s="145">
        <v>0</v>
      </c>
      <c r="R325" s="145">
        <f t="shared" si="55"/>
        <v>0</v>
      </c>
      <c r="S325" s="145">
        <v>0</v>
      </c>
      <c r="T325" s="146">
        <f t="shared" si="56"/>
        <v>0</v>
      </c>
      <c r="AR325" s="147" t="s">
        <v>168</v>
      </c>
      <c r="AT325" s="147" t="s">
        <v>164</v>
      </c>
      <c r="AU325" s="147" t="s">
        <v>75</v>
      </c>
      <c r="AY325" s="13" t="s">
        <v>162</v>
      </c>
      <c r="BE325" s="148">
        <f t="shared" si="57"/>
        <v>0</v>
      </c>
      <c r="BF325" s="148">
        <f t="shared" si="58"/>
        <v>0</v>
      </c>
      <c r="BG325" s="148">
        <f t="shared" si="59"/>
        <v>0</v>
      </c>
      <c r="BH325" s="148">
        <f t="shared" si="60"/>
        <v>0</v>
      </c>
      <c r="BI325" s="148">
        <f t="shared" si="61"/>
        <v>0</v>
      </c>
      <c r="BJ325" s="13" t="s">
        <v>81</v>
      </c>
      <c r="BK325" s="148">
        <f t="shared" si="62"/>
        <v>0</v>
      </c>
      <c r="BL325" s="13" t="s">
        <v>168</v>
      </c>
      <c r="BM325" s="147" t="s">
        <v>1521</v>
      </c>
    </row>
    <row r="326" spans="2:65" s="1" customFormat="1" ht="24.2" customHeight="1" x14ac:dyDescent="0.2">
      <c r="B326" s="135"/>
      <c r="C326" s="166" t="s">
        <v>3206</v>
      </c>
      <c r="D326" s="136" t="s">
        <v>164</v>
      </c>
      <c r="E326" s="137"/>
      <c r="F326" s="138" t="s">
        <v>1658</v>
      </c>
      <c r="G326" s="139" t="s">
        <v>266</v>
      </c>
      <c r="H326" s="140">
        <v>7</v>
      </c>
      <c r="I326" s="141"/>
      <c r="J326" s="141"/>
      <c r="K326" s="142"/>
      <c r="L326" s="25"/>
      <c r="M326" s="143" t="s">
        <v>1</v>
      </c>
      <c r="N326" s="144" t="s">
        <v>34</v>
      </c>
      <c r="O326" s="145">
        <v>0</v>
      </c>
      <c r="P326" s="145">
        <f t="shared" si="54"/>
        <v>0</v>
      </c>
      <c r="Q326" s="145">
        <v>0</v>
      </c>
      <c r="R326" s="145">
        <f t="shared" si="55"/>
        <v>0</v>
      </c>
      <c r="S326" s="145">
        <v>0</v>
      </c>
      <c r="T326" s="146">
        <f t="shared" si="56"/>
        <v>0</v>
      </c>
      <c r="AR326" s="147" t="s">
        <v>168</v>
      </c>
      <c r="AT326" s="147" t="s">
        <v>164</v>
      </c>
      <c r="AU326" s="147" t="s">
        <v>75</v>
      </c>
      <c r="AY326" s="13" t="s">
        <v>162</v>
      </c>
      <c r="BE326" s="148">
        <f t="shared" si="57"/>
        <v>0</v>
      </c>
      <c r="BF326" s="148">
        <f t="shared" si="58"/>
        <v>0</v>
      </c>
      <c r="BG326" s="148">
        <f t="shared" si="59"/>
        <v>0</v>
      </c>
      <c r="BH326" s="148">
        <f t="shared" si="60"/>
        <v>0</v>
      </c>
      <c r="BI326" s="148">
        <f t="shared" si="61"/>
        <v>0</v>
      </c>
      <c r="BJ326" s="13" t="s">
        <v>81</v>
      </c>
      <c r="BK326" s="148">
        <f t="shared" si="62"/>
        <v>0</v>
      </c>
      <c r="BL326" s="13" t="s">
        <v>168</v>
      </c>
      <c r="BM326" s="147" t="s">
        <v>1525</v>
      </c>
    </row>
    <row r="327" spans="2:65" s="1" customFormat="1" ht="24.2" customHeight="1" x14ac:dyDescent="0.2">
      <c r="B327" s="135"/>
      <c r="C327" s="166" t="s">
        <v>3207</v>
      </c>
      <c r="D327" s="136" t="s">
        <v>164</v>
      </c>
      <c r="E327" s="137"/>
      <c r="F327" s="138" t="s">
        <v>1676</v>
      </c>
      <c r="G327" s="139" t="s">
        <v>266</v>
      </c>
      <c r="H327" s="140">
        <v>1</v>
      </c>
      <c r="I327" s="141"/>
      <c r="J327" s="141"/>
      <c r="K327" s="142"/>
      <c r="L327" s="25"/>
      <c r="M327" s="143" t="s">
        <v>1</v>
      </c>
      <c r="N327" s="144" t="s">
        <v>34</v>
      </c>
      <c r="O327" s="145">
        <v>0</v>
      </c>
      <c r="P327" s="145">
        <f t="shared" si="54"/>
        <v>0</v>
      </c>
      <c r="Q327" s="145">
        <v>0</v>
      </c>
      <c r="R327" s="145">
        <f t="shared" si="55"/>
        <v>0</v>
      </c>
      <c r="S327" s="145">
        <v>0</v>
      </c>
      <c r="T327" s="146">
        <f t="shared" si="56"/>
        <v>0</v>
      </c>
      <c r="AR327" s="147" t="s">
        <v>168</v>
      </c>
      <c r="AT327" s="147" t="s">
        <v>164</v>
      </c>
      <c r="AU327" s="147" t="s">
        <v>75</v>
      </c>
      <c r="AY327" s="13" t="s">
        <v>162</v>
      </c>
      <c r="BE327" s="148">
        <f t="shared" si="57"/>
        <v>0</v>
      </c>
      <c r="BF327" s="148">
        <f t="shared" si="58"/>
        <v>0</v>
      </c>
      <c r="BG327" s="148">
        <f t="shared" si="59"/>
        <v>0</v>
      </c>
      <c r="BH327" s="148">
        <f t="shared" si="60"/>
        <v>0</v>
      </c>
      <c r="BI327" s="148">
        <f t="shared" si="61"/>
        <v>0</v>
      </c>
      <c r="BJ327" s="13" t="s">
        <v>81</v>
      </c>
      <c r="BK327" s="148">
        <f t="shared" si="62"/>
        <v>0</v>
      </c>
      <c r="BL327" s="13" t="s">
        <v>168</v>
      </c>
      <c r="BM327" s="147" t="s">
        <v>1528</v>
      </c>
    </row>
    <row r="328" spans="2:65" s="1" customFormat="1" ht="24.2" customHeight="1" x14ac:dyDescent="0.2">
      <c r="B328" s="135"/>
      <c r="C328" s="166" t="s">
        <v>3208</v>
      </c>
      <c r="D328" s="136" t="s">
        <v>164</v>
      </c>
      <c r="E328" s="137"/>
      <c r="F328" s="138" t="s">
        <v>1701</v>
      </c>
      <c r="G328" s="139" t="s">
        <v>266</v>
      </c>
      <c r="H328" s="140">
        <v>1</v>
      </c>
      <c r="I328" s="141"/>
      <c r="J328" s="141"/>
      <c r="K328" s="142"/>
      <c r="L328" s="25"/>
      <c r="M328" s="143" t="s">
        <v>1</v>
      </c>
      <c r="N328" s="144" t="s">
        <v>34</v>
      </c>
      <c r="O328" s="145">
        <v>0</v>
      </c>
      <c r="P328" s="145">
        <f t="shared" si="54"/>
        <v>0</v>
      </c>
      <c r="Q328" s="145">
        <v>0</v>
      </c>
      <c r="R328" s="145">
        <f t="shared" si="55"/>
        <v>0</v>
      </c>
      <c r="S328" s="145">
        <v>0</v>
      </c>
      <c r="T328" s="146">
        <f t="shared" si="56"/>
        <v>0</v>
      </c>
      <c r="AR328" s="147" t="s">
        <v>168</v>
      </c>
      <c r="AT328" s="147" t="s">
        <v>164</v>
      </c>
      <c r="AU328" s="147" t="s">
        <v>75</v>
      </c>
      <c r="AY328" s="13" t="s">
        <v>162</v>
      </c>
      <c r="BE328" s="148">
        <f t="shared" si="57"/>
        <v>0</v>
      </c>
      <c r="BF328" s="148">
        <f t="shared" si="58"/>
        <v>0</v>
      </c>
      <c r="BG328" s="148">
        <f t="shared" si="59"/>
        <v>0</v>
      </c>
      <c r="BH328" s="148">
        <f t="shared" si="60"/>
        <v>0</v>
      </c>
      <c r="BI328" s="148">
        <f t="shared" si="61"/>
        <v>0</v>
      </c>
      <c r="BJ328" s="13" t="s">
        <v>81</v>
      </c>
      <c r="BK328" s="148">
        <f t="shared" si="62"/>
        <v>0</v>
      </c>
      <c r="BL328" s="13" t="s">
        <v>168</v>
      </c>
      <c r="BM328" s="147" t="s">
        <v>1532</v>
      </c>
    </row>
    <row r="329" spans="2:65" s="1" customFormat="1" ht="37.700000000000003" customHeight="1" x14ac:dyDescent="0.2">
      <c r="B329" s="135"/>
      <c r="C329" s="166" t="s">
        <v>3209</v>
      </c>
      <c r="D329" s="136" t="s">
        <v>164</v>
      </c>
      <c r="E329" s="137"/>
      <c r="F329" s="138" t="s">
        <v>1677</v>
      </c>
      <c r="G329" s="139" t="s">
        <v>1655</v>
      </c>
      <c r="H329" s="140">
        <v>4</v>
      </c>
      <c r="I329" s="141"/>
      <c r="J329" s="141"/>
      <c r="K329" s="142"/>
      <c r="L329" s="25"/>
      <c r="M329" s="143" t="s">
        <v>1</v>
      </c>
      <c r="N329" s="144" t="s">
        <v>34</v>
      </c>
      <c r="O329" s="145">
        <v>0</v>
      </c>
      <c r="P329" s="145">
        <f t="shared" si="54"/>
        <v>0</v>
      </c>
      <c r="Q329" s="145">
        <v>0</v>
      </c>
      <c r="R329" s="145">
        <f t="shared" si="55"/>
        <v>0</v>
      </c>
      <c r="S329" s="145">
        <v>0</v>
      </c>
      <c r="T329" s="146">
        <f t="shared" si="56"/>
        <v>0</v>
      </c>
      <c r="AR329" s="147" t="s">
        <v>168</v>
      </c>
      <c r="AT329" s="147" t="s">
        <v>164</v>
      </c>
      <c r="AU329" s="147" t="s">
        <v>75</v>
      </c>
      <c r="AY329" s="13" t="s">
        <v>162</v>
      </c>
      <c r="BE329" s="148">
        <f t="shared" si="57"/>
        <v>0</v>
      </c>
      <c r="BF329" s="148">
        <f t="shared" si="58"/>
        <v>0</v>
      </c>
      <c r="BG329" s="148">
        <f t="shared" si="59"/>
        <v>0</v>
      </c>
      <c r="BH329" s="148">
        <f t="shared" si="60"/>
        <v>0</v>
      </c>
      <c r="BI329" s="148">
        <f t="shared" si="61"/>
        <v>0</v>
      </c>
      <c r="BJ329" s="13" t="s">
        <v>81</v>
      </c>
      <c r="BK329" s="148">
        <f t="shared" si="62"/>
        <v>0</v>
      </c>
      <c r="BL329" s="13" t="s">
        <v>168</v>
      </c>
      <c r="BM329" s="147" t="s">
        <v>1535</v>
      </c>
    </row>
    <row r="330" spans="2:65" s="1" customFormat="1" ht="62.85" customHeight="1" x14ac:dyDescent="0.2">
      <c r="B330" s="135"/>
      <c r="C330" s="166" t="s">
        <v>3210</v>
      </c>
      <c r="D330" s="136" t="s">
        <v>164</v>
      </c>
      <c r="E330" s="137"/>
      <c r="F330" s="138" t="s">
        <v>1663</v>
      </c>
      <c r="G330" s="139" t="s">
        <v>1655</v>
      </c>
      <c r="H330" s="140">
        <v>15</v>
      </c>
      <c r="I330" s="141"/>
      <c r="J330" s="141"/>
      <c r="K330" s="142"/>
      <c r="L330" s="25"/>
      <c r="M330" s="143" t="s">
        <v>1</v>
      </c>
      <c r="N330" s="144" t="s">
        <v>34</v>
      </c>
      <c r="O330" s="145">
        <v>0</v>
      </c>
      <c r="P330" s="145">
        <f t="shared" si="54"/>
        <v>0</v>
      </c>
      <c r="Q330" s="145">
        <v>0</v>
      </c>
      <c r="R330" s="145">
        <f t="shared" si="55"/>
        <v>0</v>
      </c>
      <c r="S330" s="145">
        <v>0</v>
      </c>
      <c r="T330" s="146">
        <f t="shared" si="56"/>
        <v>0</v>
      </c>
      <c r="AR330" s="147" t="s">
        <v>168</v>
      </c>
      <c r="AT330" s="147" t="s">
        <v>164</v>
      </c>
      <c r="AU330" s="147" t="s">
        <v>75</v>
      </c>
      <c r="AY330" s="13" t="s">
        <v>162</v>
      </c>
      <c r="BE330" s="148">
        <f t="shared" si="57"/>
        <v>0</v>
      </c>
      <c r="BF330" s="148">
        <f t="shared" si="58"/>
        <v>0</v>
      </c>
      <c r="BG330" s="148">
        <f t="shared" si="59"/>
        <v>0</v>
      </c>
      <c r="BH330" s="148">
        <f t="shared" si="60"/>
        <v>0</v>
      </c>
      <c r="BI330" s="148">
        <f t="shared" si="61"/>
        <v>0</v>
      </c>
      <c r="BJ330" s="13" t="s">
        <v>81</v>
      </c>
      <c r="BK330" s="148">
        <f t="shared" si="62"/>
        <v>0</v>
      </c>
      <c r="BL330" s="13" t="s">
        <v>168</v>
      </c>
      <c r="BM330" s="147" t="s">
        <v>1539</v>
      </c>
    </row>
    <row r="331" spans="2:65" s="1" customFormat="1" ht="62.85" customHeight="1" x14ac:dyDescent="0.2">
      <c r="B331" s="135"/>
      <c r="C331" s="166" t="s">
        <v>3211</v>
      </c>
      <c r="D331" s="136" t="s">
        <v>164</v>
      </c>
      <c r="E331" s="137"/>
      <c r="F331" s="138" t="s">
        <v>1664</v>
      </c>
      <c r="G331" s="139" t="s">
        <v>1655</v>
      </c>
      <c r="H331" s="140">
        <v>0.6</v>
      </c>
      <c r="I331" s="141"/>
      <c r="J331" s="141"/>
      <c r="K331" s="142"/>
      <c r="L331" s="25"/>
      <c r="M331" s="143" t="s">
        <v>1</v>
      </c>
      <c r="N331" s="144" t="s">
        <v>34</v>
      </c>
      <c r="O331" s="145">
        <v>0</v>
      </c>
      <c r="P331" s="145">
        <f t="shared" si="54"/>
        <v>0</v>
      </c>
      <c r="Q331" s="145">
        <v>0</v>
      </c>
      <c r="R331" s="145">
        <f t="shared" si="55"/>
        <v>0</v>
      </c>
      <c r="S331" s="145">
        <v>0</v>
      </c>
      <c r="T331" s="146">
        <f t="shared" si="56"/>
        <v>0</v>
      </c>
      <c r="AR331" s="147" t="s">
        <v>168</v>
      </c>
      <c r="AT331" s="147" t="s">
        <v>164</v>
      </c>
      <c r="AU331" s="147" t="s">
        <v>75</v>
      </c>
      <c r="AY331" s="13" t="s">
        <v>162</v>
      </c>
      <c r="BE331" s="148">
        <f t="shared" si="57"/>
        <v>0</v>
      </c>
      <c r="BF331" s="148">
        <f t="shared" si="58"/>
        <v>0</v>
      </c>
      <c r="BG331" s="148">
        <f t="shared" si="59"/>
        <v>0</v>
      </c>
      <c r="BH331" s="148">
        <f t="shared" si="60"/>
        <v>0</v>
      </c>
      <c r="BI331" s="148">
        <f t="shared" si="61"/>
        <v>0</v>
      </c>
      <c r="BJ331" s="13" t="s">
        <v>81</v>
      </c>
      <c r="BK331" s="148">
        <f t="shared" si="62"/>
        <v>0</v>
      </c>
      <c r="BL331" s="13" t="s">
        <v>168</v>
      </c>
      <c r="BM331" s="147" t="s">
        <v>1540</v>
      </c>
    </row>
    <row r="332" spans="2:65" s="1" customFormat="1" ht="62.85" customHeight="1" x14ac:dyDescent="0.2">
      <c r="B332" s="135"/>
      <c r="C332" s="166" t="s">
        <v>3212</v>
      </c>
      <c r="D332" s="136" t="s">
        <v>164</v>
      </c>
      <c r="E332" s="137"/>
      <c r="F332" s="138" t="s">
        <v>1665</v>
      </c>
      <c r="G332" s="139" t="s">
        <v>1655</v>
      </c>
      <c r="H332" s="140">
        <v>4</v>
      </c>
      <c r="I332" s="141"/>
      <c r="J332" s="141"/>
      <c r="K332" s="142"/>
      <c r="L332" s="25"/>
      <c r="M332" s="143" t="s">
        <v>1</v>
      </c>
      <c r="N332" s="144" t="s">
        <v>34</v>
      </c>
      <c r="O332" s="145">
        <v>0</v>
      </c>
      <c r="P332" s="145">
        <f t="shared" si="54"/>
        <v>0</v>
      </c>
      <c r="Q332" s="145">
        <v>0</v>
      </c>
      <c r="R332" s="145">
        <f t="shared" si="55"/>
        <v>0</v>
      </c>
      <c r="S332" s="145">
        <v>0</v>
      </c>
      <c r="T332" s="146">
        <f t="shared" si="56"/>
        <v>0</v>
      </c>
      <c r="AR332" s="147" t="s">
        <v>168</v>
      </c>
      <c r="AT332" s="147" t="s">
        <v>164</v>
      </c>
      <c r="AU332" s="147" t="s">
        <v>75</v>
      </c>
      <c r="AY332" s="13" t="s">
        <v>162</v>
      </c>
      <c r="BE332" s="148">
        <f t="shared" si="57"/>
        <v>0</v>
      </c>
      <c r="BF332" s="148">
        <f t="shared" si="58"/>
        <v>0</v>
      </c>
      <c r="BG332" s="148">
        <f t="shared" si="59"/>
        <v>0</v>
      </c>
      <c r="BH332" s="148">
        <f t="shared" si="60"/>
        <v>0</v>
      </c>
      <c r="BI332" s="148">
        <f t="shared" si="61"/>
        <v>0</v>
      </c>
      <c r="BJ332" s="13" t="s">
        <v>81</v>
      </c>
      <c r="BK332" s="148">
        <f t="shared" si="62"/>
        <v>0</v>
      </c>
      <c r="BL332" s="13" t="s">
        <v>168</v>
      </c>
      <c r="BM332" s="147" t="s">
        <v>1544</v>
      </c>
    </row>
    <row r="333" spans="2:65" s="1" customFormat="1" ht="62.85" customHeight="1" x14ac:dyDescent="0.2">
      <c r="B333" s="135"/>
      <c r="C333" s="166" t="s">
        <v>3213</v>
      </c>
      <c r="D333" s="136" t="s">
        <v>164</v>
      </c>
      <c r="E333" s="137"/>
      <c r="F333" s="138" t="s">
        <v>1666</v>
      </c>
      <c r="G333" s="139" t="s">
        <v>1655</v>
      </c>
      <c r="H333" s="140">
        <v>0.2</v>
      </c>
      <c r="I333" s="141"/>
      <c r="J333" s="141"/>
      <c r="K333" s="142"/>
      <c r="L333" s="25"/>
      <c r="M333" s="143" t="s">
        <v>1</v>
      </c>
      <c r="N333" s="144" t="s">
        <v>34</v>
      </c>
      <c r="O333" s="145">
        <v>0</v>
      </c>
      <c r="P333" s="145">
        <f t="shared" si="54"/>
        <v>0</v>
      </c>
      <c r="Q333" s="145">
        <v>0</v>
      </c>
      <c r="R333" s="145">
        <f t="shared" si="55"/>
        <v>0</v>
      </c>
      <c r="S333" s="145">
        <v>0</v>
      </c>
      <c r="T333" s="146">
        <f t="shared" si="56"/>
        <v>0</v>
      </c>
      <c r="AR333" s="147" t="s">
        <v>168</v>
      </c>
      <c r="AT333" s="147" t="s">
        <v>164</v>
      </c>
      <c r="AU333" s="147" t="s">
        <v>75</v>
      </c>
      <c r="AY333" s="13" t="s">
        <v>162</v>
      </c>
      <c r="BE333" s="148">
        <f t="shared" si="57"/>
        <v>0</v>
      </c>
      <c r="BF333" s="148">
        <f t="shared" si="58"/>
        <v>0</v>
      </c>
      <c r="BG333" s="148">
        <f t="shared" si="59"/>
        <v>0</v>
      </c>
      <c r="BH333" s="148">
        <f t="shared" si="60"/>
        <v>0</v>
      </c>
      <c r="BI333" s="148">
        <f t="shared" si="61"/>
        <v>0</v>
      </c>
      <c r="BJ333" s="13" t="s">
        <v>81</v>
      </c>
      <c r="BK333" s="148">
        <f t="shared" si="62"/>
        <v>0</v>
      </c>
      <c r="BL333" s="13" t="s">
        <v>168</v>
      </c>
      <c r="BM333" s="147" t="s">
        <v>1547</v>
      </c>
    </row>
    <row r="334" spans="2:65" s="1" customFormat="1" ht="24.2" customHeight="1" x14ac:dyDescent="0.2">
      <c r="B334" s="135"/>
      <c r="C334" s="166"/>
      <c r="D334" s="136" t="s">
        <v>164</v>
      </c>
      <c r="E334" s="137"/>
      <c r="F334" s="138" t="s">
        <v>1678</v>
      </c>
      <c r="G334" s="139" t="s">
        <v>167</v>
      </c>
      <c r="H334" s="140">
        <v>3</v>
      </c>
      <c r="I334" s="141"/>
      <c r="J334" s="141"/>
      <c r="K334" s="142"/>
      <c r="L334" s="25"/>
      <c r="M334" s="143" t="s">
        <v>1</v>
      </c>
      <c r="N334" s="144" t="s">
        <v>34</v>
      </c>
      <c r="O334" s="145">
        <v>0</v>
      </c>
      <c r="P334" s="145">
        <f t="shared" si="54"/>
        <v>0</v>
      </c>
      <c r="Q334" s="145">
        <v>0</v>
      </c>
      <c r="R334" s="145">
        <f t="shared" si="55"/>
        <v>0</v>
      </c>
      <c r="S334" s="145">
        <v>0</v>
      </c>
      <c r="T334" s="146">
        <f t="shared" si="56"/>
        <v>0</v>
      </c>
      <c r="AR334" s="147" t="s">
        <v>168</v>
      </c>
      <c r="AT334" s="147" t="s">
        <v>164</v>
      </c>
      <c r="AU334" s="147" t="s">
        <v>75</v>
      </c>
      <c r="AY334" s="13" t="s">
        <v>162</v>
      </c>
      <c r="BE334" s="148">
        <f t="shared" si="57"/>
        <v>0</v>
      </c>
      <c r="BF334" s="148">
        <f t="shared" si="58"/>
        <v>0</v>
      </c>
      <c r="BG334" s="148">
        <f t="shared" si="59"/>
        <v>0</v>
      </c>
      <c r="BH334" s="148">
        <f t="shared" si="60"/>
        <v>0</v>
      </c>
      <c r="BI334" s="148">
        <f t="shared" si="61"/>
        <v>0</v>
      </c>
      <c r="BJ334" s="13" t="s">
        <v>81</v>
      </c>
      <c r="BK334" s="148">
        <f t="shared" si="62"/>
        <v>0</v>
      </c>
      <c r="BL334" s="13" t="s">
        <v>168</v>
      </c>
      <c r="BM334" s="147" t="s">
        <v>1550</v>
      </c>
    </row>
    <row r="335" spans="2:65" s="11" customFormat="1" ht="22.7" customHeight="1" x14ac:dyDescent="0.2">
      <c r="B335" s="124"/>
      <c r="D335" s="125" t="s">
        <v>67</v>
      </c>
      <c r="E335" s="133"/>
      <c r="F335" s="133" t="s">
        <v>1667</v>
      </c>
      <c r="J335" s="134"/>
      <c r="L335" s="124"/>
      <c r="M335" s="128"/>
      <c r="P335" s="129">
        <f>P336</f>
        <v>0</v>
      </c>
      <c r="R335" s="129">
        <f>R336</f>
        <v>0</v>
      </c>
      <c r="T335" s="130">
        <f>T336</f>
        <v>0</v>
      </c>
      <c r="AR335" s="125" t="s">
        <v>75</v>
      </c>
      <c r="AT335" s="131" t="s">
        <v>67</v>
      </c>
      <c r="AU335" s="131" t="s">
        <v>75</v>
      </c>
      <c r="AY335" s="125" t="s">
        <v>162</v>
      </c>
      <c r="BK335" s="132">
        <f>BK336</f>
        <v>0</v>
      </c>
    </row>
    <row r="336" spans="2:65" s="1" customFormat="1" ht="16.5" customHeight="1" x14ac:dyDescent="0.2">
      <c r="B336" s="135"/>
      <c r="C336" s="136"/>
      <c r="D336" s="136" t="s">
        <v>164</v>
      </c>
      <c r="E336" s="137"/>
      <c r="F336" s="138" t="s">
        <v>1668</v>
      </c>
      <c r="G336" s="139" t="s">
        <v>313</v>
      </c>
      <c r="H336" s="140">
        <v>20</v>
      </c>
      <c r="I336" s="141"/>
      <c r="J336" s="141"/>
      <c r="K336" s="142"/>
      <c r="L336" s="25"/>
      <c r="M336" s="143" t="s">
        <v>1</v>
      </c>
      <c r="N336" s="144" t="s">
        <v>34</v>
      </c>
      <c r="O336" s="145">
        <v>0</v>
      </c>
      <c r="P336" s="145">
        <f>O336*H336</f>
        <v>0</v>
      </c>
      <c r="Q336" s="145">
        <v>0</v>
      </c>
      <c r="R336" s="145">
        <f>Q336*H336</f>
        <v>0</v>
      </c>
      <c r="S336" s="145">
        <v>0</v>
      </c>
      <c r="T336" s="146">
        <f>S336*H336</f>
        <v>0</v>
      </c>
      <c r="AR336" s="147" t="s">
        <v>168</v>
      </c>
      <c r="AT336" s="147" t="s">
        <v>164</v>
      </c>
      <c r="AU336" s="147" t="s">
        <v>81</v>
      </c>
      <c r="AY336" s="13" t="s">
        <v>162</v>
      </c>
      <c r="BE336" s="148">
        <f>IF(N336="základná",J336,0)</f>
        <v>0</v>
      </c>
      <c r="BF336" s="148">
        <f>IF(N336="znížená",J336,0)</f>
        <v>0</v>
      </c>
      <c r="BG336" s="148">
        <f>IF(N336="zákl. prenesená",J336,0)</f>
        <v>0</v>
      </c>
      <c r="BH336" s="148">
        <f>IF(N336="zníž. prenesená",J336,0)</f>
        <v>0</v>
      </c>
      <c r="BI336" s="148">
        <f>IF(N336="nulová",J336,0)</f>
        <v>0</v>
      </c>
      <c r="BJ336" s="13" t="s">
        <v>81</v>
      </c>
      <c r="BK336" s="148">
        <f>ROUND(I336*H336,2)</f>
        <v>0</v>
      </c>
      <c r="BL336" s="13" t="s">
        <v>168</v>
      </c>
      <c r="BM336" s="147" t="s">
        <v>1132</v>
      </c>
    </row>
    <row r="337" spans="2:65" s="11" customFormat="1" ht="26.1" customHeight="1" x14ac:dyDescent="0.2">
      <c r="B337" s="124"/>
      <c r="C337" s="11" t="s">
        <v>3214</v>
      </c>
      <c r="D337" s="125" t="s">
        <v>67</v>
      </c>
      <c r="E337" s="126"/>
      <c r="F337" s="126" t="s">
        <v>1704</v>
      </c>
      <c r="J337" s="127"/>
      <c r="L337" s="124"/>
      <c r="M337" s="128"/>
      <c r="P337" s="129">
        <f>P338+SUM(P339:P357)</f>
        <v>0</v>
      </c>
      <c r="R337" s="129">
        <f>R338+SUM(R339:R357)</f>
        <v>0</v>
      </c>
      <c r="T337" s="130">
        <f>T338+SUM(T339:T357)</f>
        <v>0</v>
      </c>
      <c r="AR337" s="125" t="s">
        <v>75</v>
      </c>
      <c r="AT337" s="131" t="s">
        <v>67</v>
      </c>
      <c r="AU337" s="131" t="s">
        <v>68</v>
      </c>
      <c r="AY337" s="125" t="s">
        <v>162</v>
      </c>
      <c r="BK337" s="132">
        <f>BK338+SUM(BK339:BK357)</f>
        <v>0</v>
      </c>
    </row>
    <row r="338" spans="2:65" s="1" customFormat="1" ht="33" customHeight="1" x14ac:dyDescent="0.2">
      <c r="B338" s="135"/>
      <c r="C338" s="166" t="s">
        <v>3215</v>
      </c>
      <c r="D338" s="136" t="s">
        <v>164</v>
      </c>
      <c r="E338" s="137"/>
      <c r="F338" s="138" t="s">
        <v>1705</v>
      </c>
      <c r="G338" s="139" t="s">
        <v>266</v>
      </c>
      <c r="H338" s="140">
        <v>1</v>
      </c>
      <c r="I338" s="141"/>
      <c r="J338" s="141"/>
      <c r="K338" s="142"/>
      <c r="L338" s="25"/>
      <c r="M338" s="143" t="s">
        <v>1</v>
      </c>
      <c r="N338" s="144" t="s">
        <v>34</v>
      </c>
      <c r="O338" s="145">
        <v>0</v>
      </c>
      <c r="P338" s="145">
        <f t="shared" ref="P338:P356" si="63">O338*H338</f>
        <v>0</v>
      </c>
      <c r="Q338" s="145">
        <v>0</v>
      </c>
      <c r="R338" s="145">
        <f t="shared" ref="R338:R356" si="64">Q338*H338</f>
        <v>0</v>
      </c>
      <c r="S338" s="145">
        <v>0</v>
      </c>
      <c r="T338" s="146">
        <f t="shared" ref="T338:T356" si="65">S338*H338</f>
        <v>0</v>
      </c>
      <c r="AR338" s="147" t="s">
        <v>168</v>
      </c>
      <c r="AT338" s="147" t="s">
        <v>164</v>
      </c>
      <c r="AU338" s="147" t="s">
        <v>75</v>
      </c>
      <c r="AY338" s="13" t="s">
        <v>162</v>
      </c>
      <c r="BE338" s="148">
        <f t="shared" ref="BE338:BE356" si="66">IF(N338="základná",J338,0)</f>
        <v>0</v>
      </c>
      <c r="BF338" s="148">
        <f t="shared" ref="BF338:BF356" si="67">IF(N338="znížená",J338,0)</f>
        <v>0</v>
      </c>
      <c r="BG338" s="148">
        <f t="shared" ref="BG338:BG356" si="68">IF(N338="zákl. prenesená",J338,0)</f>
        <v>0</v>
      </c>
      <c r="BH338" s="148">
        <f t="shared" ref="BH338:BH356" si="69">IF(N338="zníž. prenesená",J338,0)</f>
        <v>0</v>
      </c>
      <c r="BI338" s="148">
        <f t="shared" ref="BI338:BI356" si="70">IF(N338="nulová",J338,0)</f>
        <v>0</v>
      </c>
      <c r="BJ338" s="13" t="s">
        <v>81</v>
      </c>
      <c r="BK338" s="148">
        <f t="shared" ref="BK338:BK356" si="71">ROUND(I338*H338,2)</f>
        <v>0</v>
      </c>
      <c r="BL338" s="13" t="s">
        <v>168</v>
      </c>
      <c r="BM338" s="147" t="s">
        <v>1556</v>
      </c>
    </row>
    <row r="339" spans="2:65" s="1" customFormat="1" ht="21.75" customHeight="1" x14ac:dyDescent="0.2">
      <c r="B339" s="135"/>
      <c r="C339" s="166"/>
      <c r="D339" s="136" t="s">
        <v>164</v>
      </c>
      <c r="E339" s="137"/>
      <c r="F339" s="138" t="s">
        <v>1706</v>
      </c>
      <c r="G339" s="139" t="s">
        <v>1641</v>
      </c>
      <c r="H339" s="140">
        <v>3</v>
      </c>
      <c r="I339" s="141"/>
      <c r="J339" s="141"/>
      <c r="K339" s="142"/>
      <c r="L339" s="25"/>
      <c r="M339" s="143" t="s">
        <v>1</v>
      </c>
      <c r="N339" s="144" t="s">
        <v>34</v>
      </c>
      <c r="O339" s="145">
        <v>0</v>
      </c>
      <c r="P339" s="145">
        <f t="shared" si="63"/>
        <v>0</v>
      </c>
      <c r="Q339" s="145">
        <v>0</v>
      </c>
      <c r="R339" s="145">
        <f t="shared" si="64"/>
        <v>0</v>
      </c>
      <c r="S339" s="145">
        <v>0</v>
      </c>
      <c r="T339" s="146">
        <f t="shared" si="65"/>
        <v>0</v>
      </c>
      <c r="AR339" s="147" t="s">
        <v>168</v>
      </c>
      <c r="AT339" s="147" t="s">
        <v>164</v>
      </c>
      <c r="AU339" s="147" t="s">
        <v>75</v>
      </c>
      <c r="AY339" s="13" t="s">
        <v>162</v>
      </c>
      <c r="BE339" s="148">
        <f t="shared" si="66"/>
        <v>0</v>
      </c>
      <c r="BF339" s="148">
        <f t="shared" si="67"/>
        <v>0</v>
      </c>
      <c r="BG339" s="148">
        <f t="shared" si="68"/>
        <v>0</v>
      </c>
      <c r="BH339" s="148">
        <f t="shared" si="69"/>
        <v>0</v>
      </c>
      <c r="BI339" s="148">
        <f t="shared" si="70"/>
        <v>0</v>
      </c>
      <c r="BJ339" s="13" t="s">
        <v>81</v>
      </c>
      <c r="BK339" s="148">
        <f t="shared" si="71"/>
        <v>0</v>
      </c>
      <c r="BL339" s="13" t="s">
        <v>168</v>
      </c>
      <c r="BM339" s="147" t="s">
        <v>1559</v>
      </c>
    </row>
    <row r="340" spans="2:65" s="1" customFormat="1" ht="16.5" customHeight="1" x14ac:dyDescent="0.2">
      <c r="B340" s="135"/>
      <c r="C340" s="166"/>
      <c r="D340" s="136" t="s">
        <v>164</v>
      </c>
      <c r="E340" s="137"/>
      <c r="F340" s="138" t="s">
        <v>1671</v>
      </c>
      <c r="G340" s="139" t="s">
        <v>1641</v>
      </c>
      <c r="H340" s="140">
        <v>1</v>
      </c>
      <c r="I340" s="141"/>
      <c r="J340" s="141"/>
      <c r="K340" s="142"/>
      <c r="L340" s="25"/>
      <c r="M340" s="143" t="s">
        <v>1</v>
      </c>
      <c r="N340" s="144" t="s">
        <v>34</v>
      </c>
      <c r="O340" s="145">
        <v>0</v>
      </c>
      <c r="P340" s="145">
        <f t="shared" si="63"/>
        <v>0</v>
      </c>
      <c r="Q340" s="145">
        <v>0</v>
      </c>
      <c r="R340" s="145">
        <f t="shared" si="64"/>
        <v>0</v>
      </c>
      <c r="S340" s="145">
        <v>0</v>
      </c>
      <c r="T340" s="146">
        <f t="shared" si="65"/>
        <v>0</v>
      </c>
      <c r="AR340" s="147" t="s">
        <v>168</v>
      </c>
      <c r="AT340" s="147" t="s">
        <v>164</v>
      </c>
      <c r="AU340" s="147" t="s">
        <v>75</v>
      </c>
      <c r="AY340" s="13" t="s">
        <v>162</v>
      </c>
      <c r="BE340" s="148">
        <f t="shared" si="66"/>
        <v>0</v>
      </c>
      <c r="BF340" s="148">
        <f t="shared" si="67"/>
        <v>0</v>
      </c>
      <c r="BG340" s="148">
        <f t="shared" si="68"/>
        <v>0</v>
      </c>
      <c r="BH340" s="148">
        <f t="shared" si="69"/>
        <v>0</v>
      </c>
      <c r="BI340" s="148">
        <f t="shared" si="70"/>
        <v>0</v>
      </c>
      <c r="BJ340" s="13" t="s">
        <v>81</v>
      </c>
      <c r="BK340" s="148">
        <f t="shared" si="71"/>
        <v>0</v>
      </c>
      <c r="BL340" s="13" t="s">
        <v>168</v>
      </c>
      <c r="BM340" s="147" t="s">
        <v>1563</v>
      </c>
    </row>
    <row r="341" spans="2:65" s="1" customFormat="1" ht="21.75" customHeight="1" x14ac:dyDescent="0.2">
      <c r="B341" s="135"/>
      <c r="C341" s="166" t="s">
        <v>3216</v>
      </c>
      <c r="D341" s="136" t="s">
        <v>164</v>
      </c>
      <c r="E341" s="137"/>
      <c r="F341" s="138" t="s">
        <v>1686</v>
      </c>
      <c r="G341" s="139" t="s">
        <v>266</v>
      </c>
      <c r="H341" s="140">
        <v>2</v>
      </c>
      <c r="I341" s="141"/>
      <c r="J341" s="141"/>
      <c r="K341" s="142"/>
      <c r="L341" s="25"/>
      <c r="M341" s="143" t="s">
        <v>1</v>
      </c>
      <c r="N341" s="144" t="s">
        <v>34</v>
      </c>
      <c r="O341" s="145">
        <v>0</v>
      </c>
      <c r="P341" s="145">
        <f t="shared" si="63"/>
        <v>0</v>
      </c>
      <c r="Q341" s="145">
        <v>0</v>
      </c>
      <c r="R341" s="145">
        <f t="shared" si="64"/>
        <v>0</v>
      </c>
      <c r="S341" s="145">
        <v>0</v>
      </c>
      <c r="T341" s="146">
        <f t="shared" si="65"/>
        <v>0</v>
      </c>
      <c r="AR341" s="147" t="s">
        <v>168</v>
      </c>
      <c r="AT341" s="147" t="s">
        <v>164</v>
      </c>
      <c r="AU341" s="147" t="s">
        <v>75</v>
      </c>
      <c r="AY341" s="13" t="s">
        <v>162</v>
      </c>
      <c r="BE341" s="148">
        <f t="shared" si="66"/>
        <v>0</v>
      </c>
      <c r="BF341" s="148">
        <f t="shared" si="67"/>
        <v>0</v>
      </c>
      <c r="BG341" s="148">
        <f t="shared" si="68"/>
        <v>0</v>
      </c>
      <c r="BH341" s="148">
        <f t="shared" si="69"/>
        <v>0</v>
      </c>
      <c r="BI341" s="148">
        <f t="shared" si="70"/>
        <v>0</v>
      </c>
      <c r="BJ341" s="13" t="s">
        <v>81</v>
      </c>
      <c r="BK341" s="148">
        <f t="shared" si="71"/>
        <v>0</v>
      </c>
      <c r="BL341" s="13" t="s">
        <v>168</v>
      </c>
      <c r="BM341" s="147" t="s">
        <v>1568</v>
      </c>
    </row>
    <row r="342" spans="2:65" s="1" customFormat="1" ht="16.5" customHeight="1" x14ac:dyDescent="0.2">
      <c r="B342" s="135"/>
      <c r="C342" s="166" t="s">
        <v>3217</v>
      </c>
      <c r="D342" s="136" t="s">
        <v>164</v>
      </c>
      <c r="E342" s="137"/>
      <c r="F342" s="138" t="s">
        <v>1650</v>
      </c>
      <c r="G342" s="139" t="s">
        <v>266</v>
      </c>
      <c r="H342" s="140">
        <v>1</v>
      </c>
      <c r="I342" s="141"/>
      <c r="J342" s="141"/>
      <c r="K342" s="142"/>
      <c r="L342" s="25"/>
      <c r="M342" s="143" t="s">
        <v>1</v>
      </c>
      <c r="N342" s="144" t="s">
        <v>34</v>
      </c>
      <c r="O342" s="145">
        <v>0</v>
      </c>
      <c r="P342" s="145">
        <f t="shared" si="63"/>
        <v>0</v>
      </c>
      <c r="Q342" s="145">
        <v>0</v>
      </c>
      <c r="R342" s="145">
        <f t="shared" si="64"/>
        <v>0</v>
      </c>
      <c r="S342" s="145">
        <v>0</v>
      </c>
      <c r="T342" s="146">
        <f t="shared" si="65"/>
        <v>0</v>
      </c>
      <c r="AR342" s="147" t="s">
        <v>168</v>
      </c>
      <c r="AT342" s="147" t="s">
        <v>164</v>
      </c>
      <c r="AU342" s="147" t="s">
        <v>75</v>
      </c>
      <c r="AY342" s="13" t="s">
        <v>162</v>
      </c>
      <c r="BE342" s="148">
        <f t="shared" si="66"/>
        <v>0</v>
      </c>
      <c r="BF342" s="148">
        <f t="shared" si="67"/>
        <v>0</v>
      </c>
      <c r="BG342" s="148">
        <f t="shared" si="68"/>
        <v>0</v>
      </c>
      <c r="BH342" s="148">
        <f t="shared" si="69"/>
        <v>0</v>
      </c>
      <c r="BI342" s="148">
        <f t="shared" si="70"/>
        <v>0</v>
      </c>
      <c r="BJ342" s="13" t="s">
        <v>81</v>
      </c>
      <c r="BK342" s="148">
        <f t="shared" si="71"/>
        <v>0</v>
      </c>
      <c r="BL342" s="13" t="s">
        <v>168</v>
      </c>
      <c r="BM342" s="147" t="s">
        <v>1572</v>
      </c>
    </row>
    <row r="343" spans="2:65" s="1" customFormat="1" ht="24.2" customHeight="1" x14ac:dyDescent="0.2">
      <c r="B343" s="135"/>
      <c r="C343" s="166" t="s">
        <v>3218</v>
      </c>
      <c r="D343" s="136" t="s">
        <v>164</v>
      </c>
      <c r="E343" s="137"/>
      <c r="F343" s="138" t="s">
        <v>1673</v>
      </c>
      <c r="G343" s="139" t="s">
        <v>266</v>
      </c>
      <c r="H343" s="140">
        <v>4</v>
      </c>
      <c r="I343" s="141"/>
      <c r="J343" s="141"/>
      <c r="K343" s="142"/>
      <c r="L343" s="25"/>
      <c r="M343" s="143" t="s">
        <v>1</v>
      </c>
      <c r="N343" s="144" t="s">
        <v>34</v>
      </c>
      <c r="O343" s="145">
        <v>0</v>
      </c>
      <c r="P343" s="145">
        <f t="shared" si="63"/>
        <v>0</v>
      </c>
      <c r="Q343" s="145">
        <v>0</v>
      </c>
      <c r="R343" s="145">
        <f t="shared" si="64"/>
        <v>0</v>
      </c>
      <c r="S343" s="145">
        <v>0</v>
      </c>
      <c r="T343" s="146">
        <f t="shared" si="65"/>
        <v>0</v>
      </c>
      <c r="AR343" s="147" t="s">
        <v>168</v>
      </c>
      <c r="AT343" s="147" t="s">
        <v>164</v>
      </c>
      <c r="AU343" s="147" t="s">
        <v>75</v>
      </c>
      <c r="AY343" s="13" t="s">
        <v>162</v>
      </c>
      <c r="BE343" s="148">
        <f t="shared" si="66"/>
        <v>0</v>
      </c>
      <c r="BF343" s="148">
        <f t="shared" si="67"/>
        <v>0</v>
      </c>
      <c r="BG343" s="148">
        <f t="shared" si="68"/>
        <v>0</v>
      </c>
      <c r="BH343" s="148">
        <f t="shared" si="69"/>
        <v>0</v>
      </c>
      <c r="BI343" s="148">
        <f t="shared" si="70"/>
        <v>0</v>
      </c>
      <c r="BJ343" s="13" t="s">
        <v>81</v>
      </c>
      <c r="BK343" s="148">
        <f t="shared" si="71"/>
        <v>0</v>
      </c>
      <c r="BL343" s="13" t="s">
        <v>168</v>
      </c>
      <c r="BM343" s="147" t="s">
        <v>1575</v>
      </c>
    </row>
    <row r="344" spans="2:65" s="1" customFormat="1" ht="24.2" customHeight="1" x14ac:dyDescent="0.2">
      <c r="B344" s="135"/>
      <c r="C344" s="166" t="s">
        <v>3219</v>
      </c>
      <c r="D344" s="136" t="s">
        <v>164</v>
      </c>
      <c r="E344" s="137"/>
      <c r="F344" s="138" t="s">
        <v>1699</v>
      </c>
      <c r="G344" s="139" t="s">
        <v>266</v>
      </c>
      <c r="H344" s="140">
        <v>1</v>
      </c>
      <c r="I344" s="141"/>
      <c r="J344" s="141"/>
      <c r="K344" s="142"/>
      <c r="L344" s="25"/>
      <c r="M344" s="143" t="s">
        <v>1</v>
      </c>
      <c r="N344" s="144" t="s">
        <v>34</v>
      </c>
      <c r="O344" s="145">
        <v>0</v>
      </c>
      <c r="P344" s="145">
        <f t="shared" si="63"/>
        <v>0</v>
      </c>
      <c r="Q344" s="145">
        <v>0</v>
      </c>
      <c r="R344" s="145">
        <f t="shared" si="64"/>
        <v>0</v>
      </c>
      <c r="S344" s="145">
        <v>0</v>
      </c>
      <c r="T344" s="146">
        <f t="shared" si="65"/>
        <v>0</v>
      </c>
      <c r="AR344" s="147" t="s">
        <v>168</v>
      </c>
      <c r="AT344" s="147" t="s">
        <v>164</v>
      </c>
      <c r="AU344" s="147" t="s">
        <v>75</v>
      </c>
      <c r="AY344" s="13" t="s">
        <v>162</v>
      </c>
      <c r="BE344" s="148">
        <f t="shared" si="66"/>
        <v>0</v>
      </c>
      <c r="BF344" s="148">
        <f t="shared" si="67"/>
        <v>0</v>
      </c>
      <c r="BG344" s="148">
        <f t="shared" si="68"/>
        <v>0</v>
      </c>
      <c r="BH344" s="148">
        <f t="shared" si="69"/>
        <v>0</v>
      </c>
      <c r="BI344" s="148">
        <f t="shared" si="70"/>
        <v>0</v>
      </c>
      <c r="BJ344" s="13" t="s">
        <v>81</v>
      </c>
      <c r="BK344" s="148">
        <f t="shared" si="71"/>
        <v>0</v>
      </c>
      <c r="BL344" s="13" t="s">
        <v>168</v>
      </c>
      <c r="BM344" s="147" t="s">
        <v>1579</v>
      </c>
    </row>
    <row r="345" spans="2:65" s="1" customFormat="1" ht="24.2" customHeight="1" x14ac:dyDescent="0.2">
      <c r="B345" s="135"/>
      <c r="C345" s="166" t="s">
        <v>3220</v>
      </c>
      <c r="D345" s="136" t="s">
        <v>164</v>
      </c>
      <c r="E345" s="137"/>
      <c r="F345" s="138" t="s">
        <v>1700</v>
      </c>
      <c r="G345" s="139" t="s">
        <v>266</v>
      </c>
      <c r="H345" s="140">
        <v>1</v>
      </c>
      <c r="I345" s="141"/>
      <c r="J345" s="141"/>
      <c r="K345" s="142"/>
      <c r="L345" s="25"/>
      <c r="M345" s="143" t="s">
        <v>1</v>
      </c>
      <c r="N345" s="144" t="s">
        <v>34</v>
      </c>
      <c r="O345" s="145">
        <v>0</v>
      </c>
      <c r="P345" s="145">
        <f t="shared" si="63"/>
        <v>0</v>
      </c>
      <c r="Q345" s="145">
        <v>0</v>
      </c>
      <c r="R345" s="145">
        <f t="shared" si="64"/>
        <v>0</v>
      </c>
      <c r="S345" s="145">
        <v>0</v>
      </c>
      <c r="T345" s="146">
        <f t="shared" si="65"/>
        <v>0</v>
      </c>
      <c r="AR345" s="147" t="s">
        <v>168</v>
      </c>
      <c r="AT345" s="147" t="s">
        <v>164</v>
      </c>
      <c r="AU345" s="147" t="s">
        <v>75</v>
      </c>
      <c r="AY345" s="13" t="s">
        <v>162</v>
      </c>
      <c r="BE345" s="148">
        <f t="shared" si="66"/>
        <v>0</v>
      </c>
      <c r="BF345" s="148">
        <f t="shared" si="67"/>
        <v>0</v>
      </c>
      <c r="BG345" s="148">
        <f t="shared" si="68"/>
        <v>0</v>
      </c>
      <c r="BH345" s="148">
        <f t="shared" si="69"/>
        <v>0</v>
      </c>
      <c r="BI345" s="148">
        <f t="shared" si="70"/>
        <v>0</v>
      </c>
      <c r="BJ345" s="13" t="s">
        <v>81</v>
      </c>
      <c r="BK345" s="148">
        <f t="shared" si="71"/>
        <v>0</v>
      </c>
      <c r="BL345" s="13" t="s">
        <v>168</v>
      </c>
      <c r="BM345" s="147" t="s">
        <v>1582</v>
      </c>
    </row>
    <row r="346" spans="2:65" s="1" customFormat="1" ht="24.2" customHeight="1" x14ac:dyDescent="0.2">
      <c r="B346" s="135"/>
      <c r="C346" s="166" t="s">
        <v>3221</v>
      </c>
      <c r="D346" s="136" t="s">
        <v>164</v>
      </c>
      <c r="E346" s="137"/>
      <c r="F346" s="138" t="s">
        <v>1657</v>
      </c>
      <c r="G346" s="139" t="s">
        <v>266</v>
      </c>
      <c r="H346" s="140">
        <v>1</v>
      </c>
      <c r="I346" s="141"/>
      <c r="J346" s="141"/>
      <c r="K346" s="142"/>
      <c r="L346" s="25"/>
      <c r="M346" s="143" t="s">
        <v>1</v>
      </c>
      <c r="N346" s="144" t="s">
        <v>34</v>
      </c>
      <c r="O346" s="145">
        <v>0</v>
      </c>
      <c r="P346" s="145">
        <f t="shared" si="63"/>
        <v>0</v>
      </c>
      <c r="Q346" s="145">
        <v>0</v>
      </c>
      <c r="R346" s="145">
        <f t="shared" si="64"/>
        <v>0</v>
      </c>
      <c r="S346" s="145">
        <v>0</v>
      </c>
      <c r="T346" s="146">
        <f t="shared" si="65"/>
        <v>0</v>
      </c>
      <c r="AR346" s="147" t="s">
        <v>168</v>
      </c>
      <c r="AT346" s="147" t="s">
        <v>164</v>
      </c>
      <c r="AU346" s="147" t="s">
        <v>75</v>
      </c>
      <c r="AY346" s="13" t="s">
        <v>162</v>
      </c>
      <c r="BE346" s="148">
        <f t="shared" si="66"/>
        <v>0</v>
      </c>
      <c r="BF346" s="148">
        <f t="shared" si="67"/>
        <v>0</v>
      </c>
      <c r="BG346" s="148">
        <f t="shared" si="68"/>
        <v>0</v>
      </c>
      <c r="BH346" s="148">
        <f t="shared" si="69"/>
        <v>0</v>
      </c>
      <c r="BI346" s="148">
        <f t="shared" si="70"/>
        <v>0</v>
      </c>
      <c r="BJ346" s="13" t="s">
        <v>81</v>
      </c>
      <c r="BK346" s="148">
        <f t="shared" si="71"/>
        <v>0</v>
      </c>
      <c r="BL346" s="13" t="s">
        <v>168</v>
      </c>
      <c r="BM346" s="147" t="s">
        <v>1586</v>
      </c>
    </row>
    <row r="347" spans="2:65" s="1" customFormat="1" ht="24.2" customHeight="1" x14ac:dyDescent="0.2">
      <c r="B347" s="135"/>
      <c r="C347" s="166" t="s">
        <v>3222</v>
      </c>
      <c r="D347" s="136" t="s">
        <v>164</v>
      </c>
      <c r="E347" s="137"/>
      <c r="F347" s="138" t="s">
        <v>1658</v>
      </c>
      <c r="G347" s="139" t="s">
        <v>266</v>
      </c>
      <c r="H347" s="140">
        <v>7</v>
      </c>
      <c r="I347" s="141"/>
      <c r="J347" s="141"/>
      <c r="K347" s="142"/>
      <c r="L347" s="25"/>
      <c r="M347" s="143" t="s">
        <v>1</v>
      </c>
      <c r="N347" s="144" t="s">
        <v>34</v>
      </c>
      <c r="O347" s="145">
        <v>0</v>
      </c>
      <c r="P347" s="145">
        <f t="shared" si="63"/>
        <v>0</v>
      </c>
      <c r="Q347" s="145">
        <v>0</v>
      </c>
      <c r="R347" s="145">
        <f t="shared" si="64"/>
        <v>0</v>
      </c>
      <c r="S347" s="145">
        <v>0</v>
      </c>
      <c r="T347" s="146">
        <f t="shared" si="65"/>
        <v>0</v>
      </c>
      <c r="AR347" s="147" t="s">
        <v>168</v>
      </c>
      <c r="AT347" s="147" t="s">
        <v>164</v>
      </c>
      <c r="AU347" s="147" t="s">
        <v>75</v>
      </c>
      <c r="AY347" s="13" t="s">
        <v>162</v>
      </c>
      <c r="BE347" s="148">
        <f t="shared" si="66"/>
        <v>0</v>
      </c>
      <c r="BF347" s="148">
        <f t="shared" si="67"/>
        <v>0</v>
      </c>
      <c r="BG347" s="148">
        <f t="shared" si="68"/>
        <v>0</v>
      </c>
      <c r="BH347" s="148">
        <f t="shared" si="69"/>
        <v>0</v>
      </c>
      <c r="BI347" s="148">
        <f t="shared" si="70"/>
        <v>0</v>
      </c>
      <c r="BJ347" s="13" t="s">
        <v>81</v>
      </c>
      <c r="BK347" s="148">
        <f t="shared" si="71"/>
        <v>0</v>
      </c>
      <c r="BL347" s="13" t="s">
        <v>168</v>
      </c>
      <c r="BM347" s="147" t="s">
        <v>1589</v>
      </c>
    </row>
    <row r="348" spans="2:65" s="1" customFormat="1" ht="24.2" customHeight="1" x14ac:dyDescent="0.2">
      <c r="B348" s="135"/>
      <c r="C348" s="166" t="s">
        <v>3223</v>
      </c>
      <c r="D348" s="136" t="s">
        <v>164</v>
      </c>
      <c r="E348" s="137"/>
      <c r="F348" s="138" t="s">
        <v>1674</v>
      </c>
      <c r="G348" s="139" t="s">
        <v>266</v>
      </c>
      <c r="H348" s="140">
        <v>1</v>
      </c>
      <c r="I348" s="141"/>
      <c r="J348" s="141"/>
      <c r="K348" s="142"/>
      <c r="L348" s="25"/>
      <c r="M348" s="143" t="s">
        <v>1</v>
      </c>
      <c r="N348" s="144" t="s">
        <v>34</v>
      </c>
      <c r="O348" s="145">
        <v>0</v>
      </c>
      <c r="P348" s="145">
        <f t="shared" si="63"/>
        <v>0</v>
      </c>
      <c r="Q348" s="145">
        <v>0</v>
      </c>
      <c r="R348" s="145">
        <f t="shared" si="64"/>
        <v>0</v>
      </c>
      <c r="S348" s="145">
        <v>0</v>
      </c>
      <c r="T348" s="146">
        <f t="shared" si="65"/>
        <v>0</v>
      </c>
      <c r="AR348" s="147" t="s">
        <v>168</v>
      </c>
      <c r="AT348" s="147" t="s">
        <v>164</v>
      </c>
      <c r="AU348" s="147" t="s">
        <v>75</v>
      </c>
      <c r="AY348" s="13" t="s">
        <v>162</v>
      </c>
      <c r="BE348" s="148">
        <f t="shared" si="66"/>
        <v>0</v>
      </c>
      <c r="BF348" s="148">
        <f t="shared" si="67"/>
        <v>0</v>
      </c>
      <c r="BG348" s="148">
        <f t="shared" si="68"/>
        <v>0</v>
      </c>
      <c r="BH348" s="148">
        <f t="shared" si="69"/>
        <v>0</v>
      </c>
      <c r="BI348" s="148">
        <f t="shared" si="70"/>
        <v>0</v>
      </c>
      <c r="BJ348" s="13" t="s">
        <v>81</v>
      </c>
      <c r="BK348" s="148">
        <f t="shared" si="71"/>
        <v>0</v>
      </c>
      <c r="BL348" s="13" t="s">
        <v>168</v>
      </c>
      <c r="BM348" s="147" t="s">
        <v>1593</v>
      </c>
    </row>
    <row r="349" spans="2:65" s="1" customFormat="1" ht="24.2" customHeight="1" x14ac:dyDescent="0.2">
      <c r="B349" s="135"/>
      <c r="C349" s="166" t="s">
        <v>3224</v>
      </c>
      <c r="D349" s="136" t="s">
        <v>164</v>
      </c>
      <c r="E349" s="137"/>
      <c r="F349" s="138" t="s">
        <v>1676</v>
      </c>
      <c r="G349" s="139" t="s">
        <v>266</v>
      </c>
      <c r="H349" s="140">
        <v>1</v>
      </c>
      <c r="I349" s="141"/>
      <c r="J349" s="141"/>
      <c r="K349" s="142"/>
      <c r="L349" s="25"/>
      <c r="M349" s="143" t="s">
        <v>1</v>
      </c>
      <c r="N349" s="144" t="s">
        <v>34</v>
      </c>
      <c r="O349" s="145">
        <v>0</v>
      </c>
      <c r="P349" s="145">
        <f t="shared" si="63"/>
        <v>0</v>
      </c>
      <c r="Q349" s="145">
        <v>0</v>
      </c>
      <c r="R349" s="145">
        <f t="shared" si="64"/>
        <v>0</v>
      </c>
      <c r="S349" s="145">
        <v>0</v>
      </c>
      <c r="T349" s="146">
        <f t="shared" si="65"/>
        <v>0</v>
      </c>
      <c r="AR349" s="147" t="s">
        <v>168</v>
      </c>
      <c r="AT349" s="147" t="s">
        <v>164</v>
      </c>
      <c r="AU349" s="147" t="s">
        <v>75</v>
      </c>
      <c r="AY349" s="13" t="s">
        <v>162</v>
      </c>
      <c r="BE349" s="148">
        <f t="shared" si="66"/>
        <v>0</v>
      </c>
      <c r="BF349" s="148">
        <f t="shared" si="67"/>
        <v>0</v>
      </c>
      <c r="BG349" s="148">
        <f t="shared" si="68"/>
        <v>0</v>
      </c>
      <c r="BH349" s="148">
        <f t="shared" si="69"/>
        <v>0</v>
      </c>
      <c r="BI349" s="148">
        <f t="shared" si="70"/>
        <v>0</v>
      </c>
      <c r="BJ349" s="13" t="s">
        <v>81</v>
      </c>
      <c r="BK349" s="148">
        <f t="shared" si="71"/>
        <v>0</v>
      </c>
      <c r="BL349" s="13" t="s">
        <v>168</v>
      </c>
      <c r="BM349" s="147" t="s">
        <v>1596</v>
      </c>
    </row>
    <row r="350" spans="2:65" s="1" customFormat="1" ht="24.2" customHeight="1" x14ac:dyDescent="0.2">
      <c r="B350" s="135"/>
      <c r="C350" s="166" t="s">
        <v>3225</v>
      </c>
      <c r="D350" s="136" t="s">
        <v>164</v>
      </c>
      <c r="E350" s="137"/>
      <c r="F350" s="138" t="s">
        <v>1701</v>
      </c>
      <c r="G350" s="139" t="s">
        <v>266</v>
      </c>
      <c r="H350" s="140">
        <v>1</v>
      </c>
      <c r="I350" s="141"/>
      <c r="J350" s="141"/>
      <c r="K350" s="142"/>
      <c r="L350" s="25"/>
      <c r="M350" s="143" t="s">
        <v>1</v>
      </c>
      <c r="N350" s="144" t="s">
        <v>34</v>
      </c>
      <c r="O350" s="145">
        <v>0</v>
      </c>
      <c r="P350" s="145">
        <f t="shared" si="63"/>
        <v>0</v>
      </c>
      <c r="Q350" s="145">
        <v>0</v>
      </c>
      <c r="R350" s="145">
        <f t="shared" si="64"/>
        <v>0</v>
      </c>
      <c r="S350" s="145">
        <v>0</v>
      </c>
      <c r="T350" s="146">
        <f t="shared" si="65"/>
        <v>0</v>
      </c>
      <c r="AR350" s="147" t="s">
        <v>168</v>
      </c>
      <c r="AT350" s="147" t="s">
        <v>164</v>
      </c>
      <c r="AU350" s="147" t="s">
        <v>75</v>
      </c>
      <c r="AY350" s="13" t="s">
        <v>162</v>
      </c>
      <c r="BE350" s="148">
        <f t="shared" si="66"/>
        <v>0</v>
      </c>
      <c r="BF350" s="148">
        <f t="shared" si="67"/>
        <v>0</v>
      </c>
      <c r="BG350" s="148">
        <f t="shared" si="68"/>
        <v>0</v>
      </c>
      <c r="BH350" s="148">
        <f t="shared" si="69"/>
        <v>0</v>
      </c>
      <c r="BI350" s="148">
        <f t="shared" si="70"/>
        <v>0</v>
      </c>
      <c r="BJ350" s="13" t="s">
        <v>81</v>
      </c>
      <c r="BK350" s="148">
        <f t="shared" si="71"/>
        <v>0</v>
      </c>
      <c r="BL350" s="13" t="s">
        <v>168</v>
      </c>
      <c r="BM350" s="147" t="s">
        <v>1707</v>
      </c>
    </row>
    <row r="351" spans="2:65" s="1" customFormat="1" ht="37.700000000000003" customHeight="1" x14ac:dyDescent="0.2">
      <c r="B351" s="135"/>
      <c r="C351" s="166" t="s">
        <v>3226</v>
      </c>
      <c r="D351" s="136" t="s">
        <v>164</v>
      </c>
      <c r="E351" s="137"/>
      <c r="F351" s="138" t="s">
        <v>1677</v>
      </c>
      <c r="G351" s="139" t="s">
        <v>1655</v>
      </c>
      <c r="H351" s="140">
        <v>2</v>
      </c>
      <c r="I351" s="141"/>
      <c r="J351" s="141"/>
      <c r="K351" s="142"/>
      <c r="L351" s="25"/>
      <c r="M351" s="143" t="s">
        <v>1</v>
      </c>
      <c r="N351" s="144" t="s">
        <v>34</v>
      </c>
      <c r="O351" s="145">
        <v>0</v>
      </c>
      <c r="P351" s="145">
        <f t="shared" si="63"/>
        <v>0</v>
      </c>
      <c r="Q351" s="145">
        <v>0</v>
      </c>
      <c r="R351" s="145">
        <f t="shared" si="64"/>
        <v>0</v>
      </c>
      <c r="S351" s="145">
        <v>0</v>
      </c>
      <c r="T351" s="146">
        <f t="shared" si="65"/>
        <v>0</v>
      </c>
      <c r="AR351" s="147" t="s">
        <v>168</v>
      </c>
      <c r="AT351" s="147" t="s">
        <v>164</v>
      </c>
      <c r="AU351" s="147" t="s">
        <v>75</v>
      </c>
      <c r="AY351" s="13" t="s">
        <v>162</v>
      </c>
      <c r="BE351" s="148">
        <f t="shared" si="66"/>
        <v>0</v>
      </c>
      <c r="BF351" s="148">
        <f t="shared" si="67"/>
        <v>0</v>
      </c>
      <c r="BG351" s="148">
        <f t="shared" si="68"/>
        <v>0</v>
      </c>
      <c r="BH351" s="148">
        <f t="shared" si="69"/>
        <v>0</v>
      </c>
      <c r="BI351" s="148">
        <f t="shared" si="70"/>
        <v>0</v>
      </c>
      <c r="BJ351" s="13" t="s">
        <v>81</v>
      </c>
      <c r="BK351" s="148">
        <f t="shared" si="71"/>
        <v>0</v>
      </c>
      <c r="BL351" s="13" t="s">
        <v>168</v>
      </c>
      <c r="BM351" s="147" t="s">
        <v>1708</v>
      </c>
    </row>
    <row r="352" spans="2:65" s="1" customFormat="1" ht="62.85" customHeight="1" x14ac:dyDescent="0.2">
      <c r="B352" s="135"/>
      <c r="C352" s="166" t="s">
        <v>3227</v>
      </c>
      <c r="D352" s="136" t="s">
        <v>164</v>
      </c>
      <c r="E352" s="137"/>
      <c r="F352" s="138" t="s">
        <v>1663</v>
      </c>
      <c r="G352" s="139" t="s">
        <v>1655</v>
      </c>
      <c r="H352" s="140">
        <v>18</v>
      </c>
      <c r="I352" s="141"/>
      <c r="J352" s="141"/>
      <c r="K352" s="142"/>
      <c r="L352" s="25"/>
      <c r="M352" s="143" t="s">
        <v>1</v>
      </c>
      <c r="N352" s="144" t="s">
        <v>34</v>
      </c>
      <c r="O352" s="145">
        <v>0</v>
      </c>
      <c r="P352" s="145">
        <f t="shared" si="63"/>
        <v>0</v>
      </c>
      <c r="Q352" s="145">
        <v>0</v>
      </c>
      <c r="R352" s="145">
        <f t="shared" si="64"/>
        <v>0</v>
      </c>
      <c r="S352" s="145">
        <v>0</v>
      </c>
      <c r="T352" s="146">
        <f t="shared" si="65"/>
        <v>0</v>
      </c>
      <c r="AR352" s="147" t="s">
        <v>168</v>
      </c>
      <c r="AT352" s="147" t="s">
        <v>164</v>
      </c>
      <c r="AU352" s="147" t="s">
        <v>75</v>
      </c>
      <c r="AY352" s="13" t="s">
        <v>162</v>
      </c>
      <c r="BE352" s="148">
        <f t="shared" si="66"/>
        <v>0</v>
      </c>
      <c r="BF352" s="148">
        <f t="shared" si="67"/>
        <v>0</v>
      </c>
      <c r="BG352" s="148">
        <f t="shared" si="68"/>
        <v>0</v>
      </c>
      <c r="BH352" s="148">
        <f t="shared" si="69"/>
        <v>0</v>
      </c>
      <c r="BI352" s="148">
        <f t="shared" si="70"/>
        <v>0</v>
      </c>
      <c r="BJ352" s="13" t="s">
        <v>81</v>
      </c>
      <c r="BK352" s="148">
        <f t="shared" si="71"/>
        <v>0</v>
      </c>
      <c r="BL352" s="13" t="s">
        <v>168</v>
      </c>
      <c r="BM352" s="147" t="s">
        <v>1709</v>
      </c>
    </row>
    <row r="353" spans="2:65" s="1" customFormat="1" ht="62.85" customHeight="1" x14ac:dyDescent="0.2">
      <c r="B353" s="135"/>
      <c r="C353" s="166" t="s">
        <v>3228</v>
      </c>
      <c r="D353" s="136" t="s">
        <v>164</v>
      </c>
      <c r="E353" s="137"/>
      <c r="F353" s="138" t="s">
        <v>1664</v>
      </c>
      <c r="G353" s="139" t="s">
        <v>1655</v>
      </c>
      <c r="H353" s="140">
        <v>1</v>
      </c>
      <c r="I353" s="141"/>
      <c r="J353" s="141"/>
      <c r="K353" s="142"/>
      <c r="L353" s="25"/>
      <c r="M353" s="143" t="s">
        <v>1</v>
      </c>
      <c r="N353" s="144" t="s">
        <v>34</v>
      </c>
      <c r="O353" s="145">
        <v>0</v>
      </c>
      <c r="P353" s="145">
        <f t="shared" si="63"/>
        <v>0</v>
      </c>
      <c r="Q353" s="145">
        <v>0</v>
      </c>
      <c r="R353" s="145">
        <f t="shared" si="64"/>
        <v>0</v>
      </c>
      <c r="S353" s="145">
        <v>0</v>
      </c>
      <c r="T353" s="146">
        <f t="shared" si="65"/>
        <v>0</v>
      </c>
      <c r="AR353" s="147" t="s">
        <v>168</v>
      </c>
      <c r="AT353" s="147" t="s">
        <v>164</v>
      </c>
      <c r="AU353" s="147" t="s">
        <v>75</v>
      </c>
      <c r="AY353" s="13" t="s">
        <v>162</v>
      </c>
      <c r="BE353" s="148">
        <f t="shared" si="66"/>
        <v>0</v>
      </c>
      <c r="BF353" s="148">
        <f t="shared" si="67"/>
        <v>0</v>
      </c>
      <c r="BG353" s="148">
        <f t="shared" si="68"/>
        <v>0</v>
      </c>
      <c r="BH353" s="148">
        <f t="shared" si="69"/>
        <v>0</v>
      </c>
      <c r="BI353" s="148">
        <f t="shared" si="70"/>
        <v>0</v>
      </c>
      <c r="BJ353" s="13" t="s">
        <v>81</v>
      </c>
      <c r="BK353" s="148">
        <f t="shared" si="71"/>
        <v>0</v>
      </c>
      <c r="BL353" s="13" t="s">
        <v>168</v>
      </c>
      <c r="BM353" s="147" t="s">
        <v>1710</v>
      </c>
    </row>
    <row r="354" spans="2:65" s="1" customFormat="1" ht="62.85" customHeight="1" x14ac:dyDescent="0.2">
      <c r="B354" s="135"/>
      <c r="C354" s="166" t="s">
        <v>3229</v>
      </c>
      <c r="D354" s="136" t="s">
        <v>164</v>
      </c>
      <c r="E354" s="137"/>
      <c r="F354" s="138" t="s">
        <v>1665</v>
      </c>
      <c r="G354" s="139" t="s">
        <v>1655</v>
      </c>
      <c r="H354" s="140">
        <v>9</v>
      </c>
      <c r="I354" s="141"/>
      <c r="J354" s="141"/>
      <c r="K354" s="142"/>
      <c r="L354" s="25"/>
      <c r="M354" s="143" t="s">
        <v>1</v>
      </c>
      <c r="N354" s="144" t="s">
        <v>34</v>
      </c>
      <c r="O354" s="145">
        <v>0</v>
      </c>
      <c r="P354" s="145">
        <f t="shared" si="63"/>
        <v>0</v>
      </c>
      <c r="Q354" s="145">
        <v>0</v>
      </c>
      <c r="R354" s="145">
        <f t="shared" si="64"/>
        <v>0</v>
      </c>
      <c r="S354" s="145">
        <v>0</v>
      </c>
      <c r="T354" s="146">
        <f t="shared" si="65"/>
        <v>0</v>
      </c>
      <c r="AR354" s="147" t="s">
        <v>168</v>
      </c>
      <c r="AT354" s="147" t="s">
        <v>164</v>
      </c>
      <c r="AU354" s="147" t="s">
        <v>75</v>
      </c>
      <c r="AY354" s="13" t="s">
        <v>162</v>
      </c>
      <c r="BE354" s="148">
        <f t="shared" si="66"/>
        <v>0</v>
      </c>
      <c r="BF354" s="148">
        <f t="shared" si="67"/>
        <v>0</v>
      </c>
      <c r="BG354" s="148">
        <f t="shared" si="68"/>
        <v>0</v>
      </c>
      <c r="BH354" s="148">
        <f t="shared" si="69"/>
        <v>0</v>
      </c>
      <c r="BI354" s="148">
        <f t="shared" si="70"/>
        <v>0</v>
      </c>
      <c r="BJ354" s="13" t="s">
        <v>81</v>
      </c>
      <c r="BK354" s="148">
        <f t="shared" si="71"/>
        <v>0</v>
      </c>
      <c r="BL354" s="13" t="s">
        <v>168</v>
      </c>
      <c r="BM354" s="147" t="s">
        <v>1711</v>
      </c>
    </row>
    <row r="355" spans="2:65" s="1" customFormat="1" ht="62.85" customHeight="1" x14ac:dyDescent="0.2">
      <c r="B355" s="135"/>
      <c r="C355" s="166" t="s">
        <v>3230</v>
      </c>
      <c r="D355" s="136" t="s">
        <v>164</v>
      </c>
      <c r="E355" s="137"/>
      <c r="F355" s="138" t="s">
        <v>1666</v>
      </c>
      <c r="G355" s="139" t="s">
        <v>1655</v>
      </c>
      <c r="H355" s="140">
        <v>2</v>
      </c>
      <c r="I355" s="141"/>
      <c r="J355" s="141"/>
      <c r="K355" s="142"/>
      <c r="L355" s="25"/>
      <c r="M355" s="143" t="s">
        <v>1</v>
      </c>
      <c r="N355" s="144" t="s">
        <v>34</v>
      </c>
      <c r="O355" s="145">
        <v>0</v>
      </c>
      <c r="P355" s="145">
        <f t="shared" si="63"/>
        <v>0</v>
      </c>
      <c r="Q355" s="145">
        <v>0</v>
      </c>
      <c r="R355" s="145">
        <f t="shared" si="64"/>
        <v>0</v>
      </c>
      <c r="S355" s="145">
        <v>0</v>
      </c>
      <c r="T355" s="146">
        <f t="shared" si="65"/>
        <v>0</v>
      </c>
      <c r="AR355" s="147" t="s">
        <v>168</v>
      </c>
      <c r="AT355" s="147" t="s">
        <v>164</v>
      </c>
      <c r="AU355" s="147" t="s">
        <v>75</v>
      </c>
      <c r="AY355" s="13" t="s">
        <v>162</v>
      </c>
      <c r="BE355" s="148">
        <f t="shared" si="66"/>
        <v>0</v>
      </c>
      <c r="BF355" s="148">
        <f t="shared" si="67"/>
        <v>0</v>
      </c>
      <c r="BG355" s="148">
        <f t="shared" si="68"/>
        <v>0</v>
      </c>
      <c r="BH355" s="148">
        <f t="shared" si="69"/>
        <v>0</v>
      </c>
      <c r="BI355" s="148">
        <f t="shared" si="70"/>
        <v>0</v>
      </c>
      <c r="BJ355" s="13" t="s">
        <v>81</v>
      </c>
      <c r="BK355" s="148">
        <f t="shared" si="71"/>
        <v>0</v>
      </c>
      <c r="BL355" s="13" t="s">
        <v>168</v>
      </c>
      <c r="BM355" s="147" t="s">
        <v>1712</v>
      </c>
    </row>
    <row r="356" spans="2:65" s="1" customFormat="1" ht="24.2" customHeight="1" x14ac:dyDescent="0.2">
      <c r="B356" s="135"/>
      <c r="C356" s="166"/>
      <c r="D356" s="136" t="s">
        <v>164</v>
      </c>
      <c r="E356" s="137"/>
      <c r="F356" s="138" t="s">
        <v>1678</v>
      </c>
      <c r="G356" s="139" t="s">
        <v>167</v>
      </c>
      <c r="H356" s="140">
        <v>6</v>
      </c>
      <c r="I356" s="141"/>
      <c r="J356" s="141"/>
      <c r="K356" s="142"/>
      <c r="L356" s="25"/>
      <c r="M356" s="143" t="s">
        <v>1</v>
      </c>
      <c r="N356" s="144" t="s">
        <v>34</v>
      </c>
      <c r="O356" s="145">
        <v>0</v>
      </c>
      <c r="P356" s="145">
        <f t="shared" si="63"/>
        <v>0</v>
      </c>
      <c r="Q356" s="145">
        <v>0</v>
      </c>
      <c r="R356" s="145">
        <f t="shared" si="64"/>
        <v>0</v>
      </c>
      <c r="S356" s="145">
        <v>0</v>
      </c>
      <c r="T356" s="146">
        <f t="shared" si="65"/>
        <v>0</v>
      </c>
      <c r="AR356" s="147" t="s">
        <v>168</v>
      </c>
      <c r="AT356" s="147" t="s">
        <v>164</v>
      </c>
      <c r="AU356" s="147" t="s">
        <v>75</v>
      </c>
      <c r="AY356" s="13" t="s">
        <v>162</v>
      </c>
      <c r="BE356" s="148">
        <f t="shared" si="66"/>
        <v>0</v>
      </c>
      <c r="BF356" s="148">
        <f t="shared" si="67"/>
        <v>0</v>
      </c>
      <c r="BG356" s="148">
        <f t="shared" si="68"/>
        <v>0</v>
      </c>
      <c r="BH356" s="148">
        <f t="shared" si="69"/>
        <v>0</v>
      </c>
      <c r="BI356" s="148">
        <f t="shared" si="70"/>
        <v>0</v>
      </c>
      <c r="BJ356" s="13" t="s">
        <v>81</v>
      </c>
      <c r="BK356" s="148">
        <f t="shared" si="71"/>
        <v>0</v>
      </c>
      <c r="BL356" s="13" t="s">
        <v>168</v>
      </c>
      <c r="BM356" s="147" t="s">
        <v>1713</v>
      </c>
    </row>
    <row r="357" spans="2:65" s="11" customFormat="1" ht="22.7" customHeight="1" x14ac:dyDescent="0.2">
      <c r="B357" s="124"/>
      <c r="D357" s="125" t="s">
        <v>67</v>
      </c>
      <c r="E357" s="133"/>
      <c r="F357" s="133" t="s">
        <v>1667</v>
      </c>
      <c r="J357" s="134"/>
      <c r="L357" s="124"/>
      <c r="M357" s="128"/>
      <c r="P357" s="129">
        <f>P358</f>
        <v>0</v>
      </c>
      <c r="R357" s="129">
        <f>R358</f>
        <v>0</v>
      </c>
      <c r="T357" s="130">
        <f>T358</f>
        <v>0</v>
      </c>
      <c r="AR357" s="125" t="s">
        <v>75</v>
      </c>
      <c r="AT357" s="131" t="s">
        <v>67</v>
      </c>
      <c r="AU357" s="131" t="s">
        <v>75</v>
      </c>
      <c r="AY357" s="125" t="s">
        <v>162</v>
      </c>
      <c r="BK357" s="132">
        <f>BK358</f>
        <v>0</v>
      </c>
    </row>
    <row r="358" spans="2:65" s="1" customFormat="1" ht="16.5" customHeight="1" x14ac:dyDescent="0.2">
      <c r="B358" s="135"/>
      <c r="C358" s="136"/>
      <c r="D358" s="136" t="s">
        <v>164</v>
      </c>
      <c r="E358" s="137"/>
      <c r="F358" s="138" t="s">
        <v>1668</v>
      </c>
      <c r="G358" s="139" t="s">
        <v>313</v>
      </c>
      <c r="H358" s="140">
        <v>20</v>
      </c>
      <c r="I358" s="141"/>
      <c r="J358" s="141"/>
      <c r="K358" s="142"/>
      <c r="L358" s="25"/>
      <c r="M358" s="143" t="s">
        <v>1</v>
      </c>
      <c r="N358" s="144" t="s">
        <v>34</v>
      </c>
      <c r="O358" s="145">
        <v>0</v>
      </c>
      <c r="P358" s="145">
        <f>O358*H358</f>
        <v>0</v>
      </c>
      <c r="Q358" s="145">
        <v>0</v>
      </c>
      <c r="R358" s="145">
        <f>Q358*H358</f>
        <v>0</v>
      </c>
      <c r="S358" s="145">
        <v>0</v>
      </c>
      <c r="T358" s="146">
        <f>S358*H358</f>
        <v>0</v>
      </c>
      <c r="AR358" s="147" t="s">
        <v>168</v>
      </c>
      <c r="AT358" s="147" t="s">
        <v>164</v>
      </c>
      <c r="AU358" s="147" t="s">
        <v>81</v>
      </c>
      <c r="AY358" s="13" t="s">
        <v>162</v>
      </c>
      <c r="BE358" s="148">
        <f>IF(N358="základná",J358,0)</f>
        <v>0</v>
      </c>
      <c r="BF358" s="148">
        <f>IF(N358="znížená",J358,0)</f>
        <v>0</v>
      </c>
      <c r="BG358" s="148">
        <f>IF(N358="zákl. prenesená",J358,0)</f>
        <v>0</v>
      </c>
      <c r="BH358" s="148">
        <f>IF(N358="zníž. prenesená",J358,0)</f>
        <v>0</v>
      </c>
      <c r="BI358" s="148">
        <f>IF(N358="nulová",J358,0)</f>
        <v>0</v>
      </c>
      <c r="BJ358" s="13" t="s">
        <v>81</v>
      </c>
      <c r="BK358" s="148">
        <f>ROUND(I358*H358,2)</f>
        <v>0</v>
      </c>
      <c r="BL358" s="13" t="s">
        <v>168</v>
      </c>
      <c r="BM358" s="147" t="s">
        <v>1714</v>
      </c>
    </row>
    <row r="359" spans="2:65" s="11" customFormat="1" ht="26.1" customHeight="1" x14ac:dyDescent="0.2">
      <c r="B359" s="124"/>
      <c r="C359" s="11" t="s">
        <v>3231</v>
      </c>
      <c r="D359" s="125" t="s">
        <v>67</v>
      </c>
      <c r="E359" s="126"/>
      <c r="F359" s="126" t="s">
        <v>1715</v>
      </c>
      <c r="J359" s="127"/>
      <c r="L359" s="124"/>
      <c r="M359" s="128"/>
      <c r="P359" s="129">
        <f>P360+SUM(P361:P379)</f>
        <v>0</v>
      </c>
      <c r="R359" s="129">
        <f>R360+SUM(R361:R379)</f>
        <v>0</v>
      </c>
      <c r="T359" s="130">
        <f>T360+SUM(T361:T379)</f>
        <v>0</v>
      </c>
      <c r="AR359" s="125" t="s">
        <v>75</v>
      </c>
      <c r="AT359" s="131" t="s">
        <v>67</v>
      </c>
      <c r="AU359" s="131" t="s">
        <v>68</v>
      </c>
      <c r="AY359" s="125" t="s">
        <v>162</v>
      </c>
      <c r="BK359" s="132">
        <f>BK360+SUM(BK361:BK379)</f>
        <v>0</v>
      </c>
    </row>
    <row r="360" spans="2:65" s="1" customFormat="1" ht="33" customHeight="1" x14ac:dyDescent="0.2">
      <c r="B360" s="135"/>
      <c r="C360" s="166" t="s">
        <v>3232</v>
      </c>
      <c r="D360" s="136" t="s">
        <v>164</v>
      </c>
      <c r="E360" s="137"/>
      <c r="F360" s="138" t="s">
        <v>1703</v>
      </c>
      <c r="G360" s="139" t="s">
        <v>266</v>
      </c>
      <c r="H360" s="140">
        <v>1</v>
      </c>
      <c r="I360" s="141"/>
      <c r="J360" s="141"/>
      <c r="K360" s="142"/>
      <c r="L360" s="25"/>
      <c r="M360" s="143" t="s">
        <v>1</v>
      </c>
      <c r="N360" s="144" t="s">
        <v>34</v>
      </c>
      <c r="O360" s="145">
        <v>0</v>
      </c>
      <c r="P360" s="145">
        <f t="shared" ref="P360:P378" si="72">O360*H360</f>
        <v>0</v>
      </c>
      <c r="Q360" s="145">
        <v>0</v>
      </c>
      <c r="R360" s="145">
        <f t="shared" ref="R360:R378" si="73">Q360*H360</f>
        <v>0</v>
      </c>
      <c r="S360" s="145">
        <v>0</v>
      </c>
      <c r="T360" s="146">
        <f t="shared" ref="T360:T378" si="74">S360*H360</f>
        <v>0</v>
      </c>
      <c r="AR360" s="147" t="s">
        <v>168</v>
      </c>
      <c r="AT360" s="147" t="s">
        <v>164</v>
      </c>
      <c r="AU360" s="147" t="s">
        <v>75</v>
      </c>
      <c r="AY360" s="13" t="s">
        <v>162</v>
      </c>
      <c r="BE360" s="148">
        <f t="shared" ref="BE360:BE378" si="75">IF(N360="základná",J360,0)</f>
        <v>0</v>
      </c>
      <c r="BF360" s="148">
        <f t="shared" ref="BF360:BF378" si="76">IF(N360="znížená",J360,0)</f>
        <v>0</v>
      </c>
      <c r="BG360" s="148">
        <f t="shared" ref="BG360:BG378" si="77">IF(N360="zákl. prenesená",J360,0)</f>
        <v>0</v>
      </c>
      <c r="BH360" s="148">
        <f t="shared" ref="BH360:BH378" si="78">IF(N360="zníž. prenesená",J360,0)</f>
        <v>0</v>
      </c>
      <c r="BI360" s="148">
        <f t="shared" ref="BI360:BI378" si="79">IF(N360="nulová",J360,0)</f>
        <v>0</v>
      </c>
      <c r="BJ360" s="13" t="s">
        <v>81</v>
      </c>
      <c r="BK360" s="148">
        <f t="shared" ref="BK360:BK378" si="80">ROUND(I360*H360,2)</f>
        <v>0</v>
      </c>
      <c r="BL360" s="13" t="s">
        <v>168</v>
      </c>
      <c r="BM360" s="147" t="s">
        <v>1716</v>
      </c>
    </row>
    <row r="361" spans="2:65" s="1" customFormat="1" ht="21.75" customHeight="1" x14ac:dyDescent="0.2">
      <c r="B361" s="135"/>
      <c r="C361" s="166"/>
      <c r="D361" s="136" t="s">
        <v>164</v>
      </c>
      <c r="E361" s="137"/>
      <c r="F361" s="138" t="s">
        <v>1706</v>
      </c>
      <c r="G361" s="139" t="s">
        <v>1641</v>
      </c>
      <c r="H361" s="140">
        <v>3</v>
      </c>
      <c r="I361" s="141"/>
      <c r="J361" s="141"/>
      <c r="K361" s="142"/>
      <c r="L361" s="25"/>
      <c r="M361" s="143" t="s">
        <v>1</v>
      </c>
      <c r="N361" s="144" t="s">
        <v>34</v>
      </c>
      <c r="O361" s="145">
        <v>0</v>
      </c>
      <c r="P361" s="145">
        <f t="shared" si="72"/>
        <v>0</v>
      </c>
      <c r="Q361" s="145">
        <v>0</v>
      </c>
      <c r="R361" s="145">
        <f t="shared" si="73"/>
        <v>0</v>
      </c>
      <c r="S361" s="145">
        <v>0</v>
      </c>
      <c r="T361" s="146">
        <f t="shared" si="74"/>
        <v>0</v>
      </c>
      <c r="AR361" s="147" t="s">
        <v>168</v>
      </c>
      <c r="AT361" s="147" t="s">
        <v>164</v>
      </c>
      <c r="AU361" s="147" t="s">
        <v>75</v>
      </c>
      <c r="AY361" s="13" t="s">
        <v>162</v>
      </c>
      <c r="BE361" s="148">
        <f t="shared" si="75"/>
        <v>0</v>
      </c>
      <c r="BF361" s="148">
        <f t="shared" si="76"/>
        <v>0</v>
      </c>
      <c r="BG361" s="148">
        <f t="shared" si="77"/>
        <v>0</v>
      </c>
      <c r="BH361" s="148">
        <f t="shared" si="78"/>
        <v>0</v>
      </c>
      <c r="BI361" s="148">
        <f t="shared" si="79"/>
        <v>0</v>
      </c>
      <c r="BJ361" s="13" t="s">
        <v>81</v>
      </c>
      <c r="BK361" s="148">
        <f t="shared" si="80"/>
        <v>0</v>
      </c>
      <c r="BL361" s="13" t="s">
        <v>168</v>
      </c>
      <c r="BM361" s="147" t="s">
        <v>1717</v>
      </c>
    </row>
    <row r="362" spans="2:65" s="1" customFormat="1" ht="16.5" customHeight="1" x14ac:dyDescent="0.2">
      <c r="B362" s="135"/>
      <c r="C362" s="166"/>
      <c r="D362" s="136" t="s">
        <v>164</v>
      </c>
      <c r="E362" s="137"/>
      <c r="F362" s="138" t="s">
        <v>1671</v>
      </c>
      <c r="G362" s="139" t="s">
        <v>1641</v>
      </c>
      <c r="H362" s="140">
        <v>1</v>
      </c>
      <c r="I362" s="141"/>
      <c r="J362" s="141"/>
      <c r="K362" s="142"/>
      <c r="L362" s="25"/>
      <c r="M362" s="143" t="s">
        <v>1</v>
      </c>
      <c r="N362" s="144" t="s">
        <v>34</v>
      </c>
      <c r="O362" s="145">
        <v>0</v>
      </c>
      <c r="P362" s="145">
        <f t="shared" si="72"/>
        <v>0</v>
      </c>
      <c r="Q362" s="145">
        <v>0</v>
      </c>
      <c r="R362" s="145">
        <f t="shared" si="73"/>
        <v>0</v>
      </c>
      <c r="S362" s="145">
        <v>0</v>
      </c>
      <c r="T362" s="146">
        <f t="shared" si="74"/>
        <v>0</v>
      </c>
      <c r="AR362" s="147" t="s">
        <v>168</v>
      </c>
      <c r="AT362" s="147" t="s">
        <v>164</v>
      </c>
      <c r="AU362" s="147" t="s">
        <v>75</v>
      </c>
      <c r="AY362" s="13" t="s">
        <v>162</v>
      </c>
      <c r="BE362" s="148">
        <f t="shared" si="75"/>
        <v>0</v>
      </c>
      <c r="BF362" s="148">
        <f t="shared" si="76"/>
        <v>0</v>
      </c>
      <c r="BG362" s="148">
        <f t="shared" si="77"/>
        <v>0</v>
      </c>
      <c r="BH362" s="148">
        <f t="shared" si="78"/>
        <v>0</v>
      </c>
      <c r="BI362" s="148">
        <f t="shared" si="79"/>
        <v>0</v>
      </c>
      <c r="BJ362" s="13" t="s">
        <v>81</v>
      </c>
      <c r="BK362" s="148">
        <f t="shared" si="80"/>
        <v>0</v>
      </c>
      <c r="BL362" s="13" t="s">
        <v>168</v>
      </c>
      <c r="BM362" s="147" t="s">
        <v>1718</v>
      </c>
    </row>
    <row r="363" spans="2:65" s="1" customFormat="1" ht="21.75" customHeight="1" x14ac:dyDescent="0.2">
      <c r="B363" s="135"/>
      <c r="C363" s="166" t="s">
        <v>3233</v>
      </c>
      <c r="D363" s="136" t="s">
        <v>164</v>
      </c>
      <c r="E363" s="137"/>
      <c r="F363" s="138" t="s">
        <v>1686</v>
      </c>
      <c r="G363" s="139" t="s">
        <v>266</v>
      </c>
      <c r="H363" s="140">
        <v>2</v>
      </c>
      <c r="I363" s="141"/>
      <c r="J363" s="141"/>
      <c r="K363" s="142"/>
      <c r="L363" s="25"/>
      <c r="M363" s="143" t="s">
        <v>1</v>
      </c>
      <c r="N363" s="144" t="s">
        <v>34</v>
      </c>
      <c r="O363" s="145">
        <v>0</v>
      </c>
      <c r="P363" s="145">
        <f t="shared" si="72"/>
        <v>0</v>
      </c>
      <c r="Q363" s="145">
        <v>0</v>
      </c>
      <c r="R363" s="145">
        <f t="shared" si="73"/>
        <v>0</v>
      </c>
      <c r="S363" s="145">
        <v>0</v>
      </c>
      <c r="T363" s="146">
        <f t="shared" si="74"/>
        <v>0</v>
      </c>
      <c r="AR363" s="147" t="s">
        <v>168</v>
      </c>
      <c r="AT363" s="147" t="s">
        <v>164</v>
      </c>
      <c r="AU363" s="147" t="s">
        <v>75</v>
      </c>
      <c r="AY363" s="13" t="s">
        <v>162</v>
      </c>
      <c r="BE363" s="148">
        <f t="shared" si="75"/>
        <v>0</v>
      </c>
      <c r="BF363" s="148">
        <f t="shared" si="76"/>
        <v>0</v>
      </c>
      <c r="BG363" s="148">
        <f t="shared" si="77"/>
        <v>0</v>
      </c>
      <c r="BH363" s="148">
        <f t="shared" si="78"/>
        <v>0</v>
      </c>
      <c r="BI363" s="148">
        <f t="shared" si="79"/>
        <v>0</v>
      </c>
      <c r="BJ363" s="13" t="s">
        <v>81</v>
      </c>
      <c r="BK363" s="148">
        <f t="shared" si="80"/>
        <v>0</v>
      </c>
      <c r="BL363" s="13" t="s">
        <v>168</v>
      </c>
      <c r="BM363" s="147" t="s">
        <v>1719</v>
      </c>
    </row>
    <row r="364" spans="2:65" s="1" customFormat="1" ht="24.2" customHeight="1" x14ac:dyDescent="0.2">
      <c r="B364" s="135"/>
      <c r="C364" s="166" t="s">
        <v>3234</v>
      </c>
      <c r="D364" s="136" t="s">
        <v>164</v>
      </c>
      <c r="E364" s="137"/>
      <c r="F364" s="138" t="s">
        <v>1673</v>
      </c>
      <c r="G364" s="139" t="s">
        <v>266</v>
      </c>
      <c r="H364" s="140">
        <v>3</v>
      </c>
      <c r="I364" s="141"/>
      <c r="J364" s="141"/>
      <c r="K364" s="142"/>
      <c r="L364" s="25"/>
      <c r="M364" s="143" t="s">
        <v>1</v>
      </c>
      <c r="N364" s="144" t="s">
        <v>34</v>
      </c>
      <c r="O364" s="145">
        <v>0</v>
      </c>
      <c r="P364" s="145">
        <f t="shared" si="72"/>
        <v>0</v>
      </c>
      <c r="Q364" s="145">
        <v>0</v>
      </c>
      <c r="R364" s="145">
        <f t="shared" si="73"/>
        <v>0</v>
      </c>
      <c r="S364" s="145">
        <v>0</v>
      </c>
      <c r="T364" s="146">
        <f t="shared" si="74"/>
        <v>0</v>
      </c>
      <c r="AR364" s="147" t="s">
        <v>168</v>
      </c>
      <c r="AT364" s="147" t="s">
        <v>164</v>
      </c>
      <c r="AU364" s="147" t="s">
        <v>75</v>
      </c>
      <c r="AY364" s="13" t="s">
        <v>162</v>
      </c>
      <c r="BE364" s="148">
        <f t="shared" si="75"/>
        <v>0</v>
      </c>
      <c r="BF364" s="148">
        <f t="shared" si="76"/>
        <v>0</v>
      </c>
      <c r="BG364" s="148">
        <f t="shared" si="77"/>
        <v>0</v>
      </c>
      <c r="BH364" s="148">
        <f t="shared" si="78"/>
        <v>0</v>
      </c>
      <c r="BI364" s="148">
        <f t="shared" si="79"/>
        <v>0</v>
      </c>
      <c r="BJ364" s="13" t="s">
        <v>81</v>
      </c>
      <c r="BK364" s="148">
        <f t="shared" si="80"/>
        <v>0</v>
      </c>
      <c r="BL364" s="13" t="s">
        <v>168</v>
      </c>
      <c r="BM364" s="147" t="s">
        <v>1720</v>
      </c>
    </row>
    <row r="365" spans="2:65" s="1" customFormat="1" ht="24.2" customHeight="1" x14ac:dyDescent="0.2">
      <c r="B365" s="135"/>
      <c r="C365" s="166" t="s">
        <v>3235</v>
      </c>
      <c r="D365" s="136" t="s">
        <v>164</v>
      </c>
      <c r="E365" s="137"/>
      <c r="F365" s="138" t="s">
        <v>1699</v>
      </c>
      <c r="G365" s="139" t="s">
        <v>266</v>
      </c>
      <c r="H365" s="140">
        <v>1</v>
      </c>
      <c r="I365" s="141"/>
      <c r="J365" s="141"/>
      <c r="K365" s="142"/>
      <c r="L365" s="25"/>
      <c r="M365" s="143" t="s">
        <v>1</v>
      </c>
      <c r="N365" s="144" t="s">
        <v>34</v>
      </c>
      <c r="O365" s="145">
        <v>0</v>
      </c>
      <c r="P365" s="145">
        <f t="shared" si="72"/>
        <v>0</v>
      </c>
      <c r="Q365" s="145">
        <v>0</v>
      </c>
      <c r="R365" s="145">
        <f t="shared" si="73"/>
        <v>0</v>
      </c>
      <c r="S365" s="145">
        <v>0</v>
      </c>
      <c r="T365" s="146">
        <f t="shared" si="74"/>
        <v>0</v>
      </c>
      <c r="AR365" s="147" t="s">
        <v>168</v>
      </c>
      <c r="AT365" s="147" t="s">
        <v>164</v>
      </c>
      <c r="AU365" s="147" t="s">
        <v>75</v>
      </c>
      <c r="AY365" s="13" t="s">
        <v>162</v>
      </c>
      <c r="BE365" s="148">
        <f t="shared" si="75"/>
        <v>0</v>
      </c>
      <c r="BF365" s="148">
        <f t="shared" si="76"/>
        <v>0</v>
      </c>
      <c r="BG365" s="148">
        <f t="shared" si="77"/>
        <v>0</v>
      </c>
      <c r="BH365" s="148">
        <f t="shared" si="78"/>
        <v>0</v>
      </c>
      <c r="BI365" s="148">
        <f t="shared" si="79"/>
        <v>0</v>
      </c>
      <c r="BJ365" s="13" t="s">
        <v>81</v>
      </c>
      <c r="BK365" s="148">
        <f t="shared" si="80"/>
        <v>0</v>
      </c>
      <c r="BL365" s="13" t="s">
        <v>168</v>
      </c>
      <c r="BM365" s="147" t="s">
        <v>1721</v>
      </c>
    </row>
    <row r="366" spans="2:65" s="1" customFormat="1" ht="24.2" customHeight="1" x14ac:dyDescent="0.2">
      <c r="B366" s="135"/>
      <c r="C366" s="166" t="s">
        <v>3236</v>
      </c>
      <c r="D366" s="136" t="s">
        <v>164</v>
      </c>
      <c r="E366" s="137"/>
      <c r="F366" s="138" t="s">
        <v>1700</v>
      </c>
      <c r="G366" s="139" t="s">
        <v>266</v>
      </c>
      <c r="H366" s="140">
        <v>1</v>
      </c>
      <c r="I366" s="141"/>
      <c r="J366" s="141"/>
      <c r="K366" s="142"/>
      <c r="L366" s="25"/>
      <c r="M366" s="143" t="s">
        <v>1</v>
      </c>
      <c r="N366" s="144" t="s">
        <v>34</v>
      </c>
      <c r="O366" s="145">
        <v>0</v>
      </c>
      <c r="P366" s="145">
        <f t="shared" si="72"/>
        <v>0</v>
      </c>
      <c r="Q366" s="145">
        <v>0</v>
      </c>
      <c r="R366" s="145">
        <f t="shared" si="73"/>
        <v>0</v>
      </c>
      <c r="S366" s="145">
        <v>0</v>
      </c>
      <c r="T366" s="146">
        <f t="shared" si="74"/>
        <v>0</v>
      </c>
      <c r="AR366" s="147" t="s">
        <v>168</v>
      </c>
      <c r="AT366" s="147" t="s">
        <v>164</v>
      </c>
      <c r="AU366" s="147" t="s">
        <v>75</v>
      </c>
      <c r="AY366" s="13" t="s">
        <v>162</v>
      </c>
      <c r="BE366" s="148">
        <f t="shared" si="75"/>
        <v>0</v>
      </c>
      <c r="BF366" s="148">
        <f t="shared" si="76"/>
        <v>0</v>
      </c>
      <c r="BG366" s="148">
        <f t="shared" si="77"/>
        <v>0</v>
      </c>
      <c r="BH366" s="148">
        <f t="shared" si="78"/>
        <v>0</v>
      </c>
      <c r="BI366" s="148">
        <f t="shared" si="79"/>
        <v>0</v>
      </c>
      <c r="BJ366" s="13" t="s">
        <v>81</v>
      </c>
      <c r="BK366" s="148">
        <f t="shared" si="80"/>
        <v>0</v>
      </c>
      <c r="BL366" s="13" t="s">
        <v>168</v>
      </c>
      <c r="BM366" s="147" t="s">
        <v>1722</v>
      </c>
    </row>
    <row r="367" spans="2:65" s="1" customFormat="1" ht="24.2" customHeight="1" x14ac:dyDescent="0.2">
      <c r="B367" s="135"/>
      <c r="C367" s="166" t="s">
        <v>3237</v>
      </c>
      <c r="D367" s="136" t="s">
        <v>164</v>
      </c>
      <c r="E367" s="137"/>
      <c r="F367" s="138" t="s">
        <v>1657</v>
      </c>
      <c r="G367" s="139" t="s">
        <v>266</v>
      </c>
      <c r="H367" s="140">
        <v>1</v>
      </c>
      <c r="I367" s="141"/>
      <c r="J367" s="141"/>
      <c r="K367" s="142"/>
      <c r="L367" s="25"/>
      <c r="M367" s="143" t="s">
        <v>1</v>
      </c>
      <c r="N367" s="144" t="s">
        <v>34</v>
      </c>
      <c r="O367" s="145">
        <v>0</v>
      </c>
      <c r="P367" s="145">
        <f t="shared" si="72"/>
        <v>0</v>
      </c>
      <c r="Q367" s="145">
        <v>0</v>
      </c>
      <c r="R367" s="145">
        <f t="shared" si="73"/>
        <v>0</v>
      </c>
      <c r="S367" s="145">
        <v>0</v>
      </c>
      <c r="T367" s="146">
        <f t="shared" si="74"/>
        <v>0</v>
      </c>
      <c r="AR367" s="147" t="s">
        <v>168</v>
      </c>
      <c r="AT367" s="147" t="s">
        <v>164</v>
      </c>
      <c r="AU367" s="147" t="s">
        <v>75</v>
      </c>
      <c r="AY367" s="13" t="s">
        <v>162</v>
      </c>
      <c r="BE367" s="148">
        <f t="shared" si="75"/>
        <v>0</v>
      </c>
      <c r="BF367" s="148">
        <f t="shared" si="76"/>
        <v>0</v>
      </c>
      <c r="BG367" s="148">
        <f t="shared" si="77"/>
        <v>0</v>
      </c>
      <c r="BH367" s="148">
        <f t="shared" si="78"/>
        <v>0</v>
      </c>
      <c r="BI367" s="148">
        <f t="shared" si="79"/>
        <v>0</v>
      </c>
      <c r="BJ367" s="13" t="s">
        <v>81</v>
      </c>
      <c r="BK367" s="148">
        <f t="shared" si="80"/>
        <v>0</v>
      </c>
      <c r="BL367" s="13" t="s">
        <v>168</v>
      </c>
      <c r="BM367" s="147" t="s">
        <v>1723</v>
      </c>
    </row>
    <row r="368" spans="2:65" s="1" customFormat="1" ht="24.2" customHeight="1" x14ac:dyDescent="0.2">
      <c r="B368" s="135"/>
      <c r="C368" s="166" t="s">
        <v>3238</v>
      </c>
      <c r="D368" s="136" t="s">
        <v>164</v>
      </c>
      <c r="E368" s="137"/>
      <c r="F368" s="138" t="s">
        <v>1658</v>
      </c>
      <c r="G368" s="139" t="s">
        <v>266</v>
      </c>
      <c r="H368" s="140">
        <v>7</v>
      </c>
      <c r="I368" s="141"/>
      <c r="J368" s="141"/>
      <c r="K368" s="142"/>
      <c r="L368" s="25"/>
      <c r="M368" s="143" t="s">
        <v>1</v>
      </c>
      <c r="N368" s="144" t="s">
        <v>34</v>
      </c>
      <c r="O368" s="145">
        <v>0</v>
      </c>
      <c r="P368" s="145">
        <f t="shared" si="72"/>
        <v>0</v>
      </c>
      <c r="Q368" s="145">
        <v>0</v>
      </c>
      <c r="R368" s="145">
        <f t="shared" si="73"/>
        <v>0</v>
      </c>
      <c r="S368" s="145">
        <v>0</v>
      </c>
      <c r="T368" s="146">
        <f t="shared" si="74"/>
        <v>0</v>
      </c>
      <c r="AR368" s="147" t="s">
        <v>168</v>
      </c>
      <c r="AT368" s="147" t="s">
        <v>164</v>
      </c>
      <c r="AU368" s="147" t="s">
        <v>75</v>
      </c>
      <c r="AY368" s="13" t="s">
        <v>162</v>
      </c>
      <c r="BE368" s="148">
        <f t="shared" si="75"/>
        <v>0</v>
      </c>
      <c r="BF368" s="148">
        <f t="shared" si="76"/>
        <v>0</v>
      </c>
      <c r="BG368" s="148">
        <f t="shared" si="77"/>
        <v>0</v>
      </c>
      <c r="BH368" s="148">
        <f t="shared" si="78"/>
        <v>0</v>
      </c>
      <c r="BI368" s="148">
        <f t="shared" si="79"/>
        <v>0</v>
      </c>
      <c r="BJ368" s="13" t="s">
        <v>81</v>
      </c>
      <c r="BK368" s="148">
        <f t="shared" si="80"/>
        <v>0</v>
      </c>
      <c r="BL368" s="13" t="s">
        <v>168</v>
      </c>
      <c r="BM368" s="147" t="s">
        <v>1724</v>
      </c>
    </row>
    <row r="369" spans="2:65" s="1" customFormat="1" ht="24.2" customHeight="1" x14ac:dyDescent="0.2">
      <c r="B369" s="135"/>
      <c r="C369" s="166" t="s">
        <v>3239</v>
      </c>
      <c r="D369" s="136" t="s">
        <v>164</v>
      </c>
      <c r="E369" s="137"/>
      <c r="F369" s="138" t="s">
        <v>1675</v>
      </c>
      <c r="G369" s="139" t="s">
        <v>266</v>
      </c>
      <c r="H369" s="140">
        <v>6</v>
      </c>
      <c r="I369" s="141"/>
      <c r="J369" s="141"/>
      <c r="K369" s="142"/>
      <c r="L369" s="25"/>
      <c r="M369" s="143" t="s">
        <v>1</v>
      </c>
      <c r="N369" s="144" t="s">
        <v>34</v>
      </c>
      <c r="O369" s="145">
        <v>0</v>
      </c>
      <c r="P369" s="145">
        <f t="shared" si="72"/>
        <v>0</v>
      </c>
      <c r="Q369" s="145">
        <v>0</v>
      </c>
      <c r="R369" s="145">
        <f t="shared" si="73"/>
        <v>0</v>
      </c>
      <c r="S369" s="145">
        <v>0</v>
      </c>
      <c r="T369" s="146">
        <f t="shared" si="74"/>
        <v>0</v>
      </c>
      <c r="AR369" s="147" t="s">
        <v>168</v>
      </c>
      <c r="AT369" s="147" t="s">
        <v>164</v>
      </c>
      <c r="AU369" s="147" t="s">
        <v>75</v>
      </c>
      <c r="AY369" s="13" t="s">
        <v>162</v>
      </c>
      <c r="BE369" s="148">
        <f t="shared" si="75"/>
        <v>0</v>
      </c>
      <c r="BF369" s="148">
        <f t="shared" si="76"/>
        <v>0</v>
      </c>
      <c r="BG369" s="148">
        <f t="shared" si="77"/>
        <v>0</v>
      </c>
      <c r="BH369" s="148">
        <f t="shared" si="78"/>
        <v>0</v>
      </c>
      <c r="BI369" s="148">
        <f t="shared" si="79"/>
        <v>0</v>
      </c>
      <c r="BJ369" s="13" t="s">
        <v>81</v>
      </c>
      <c r="BK369" s="148">
        <f t="shared" si="80"/>
        <v>0</v>
      </c>
      <c r="BL369" s="13" t="s">
        <v>168</v>
      </c>
      <c r="BM369" s="147" t="s">
        <v>1725</v>
      </c>
    </row>
    <row r="370" spans="2:65" s="1" customFormat="1" ht="24.2" customHeight="1" x14ac:dyDescent="0.2">
      <c r="B370" s="135"/>
      <c r="C370" s="166" t="s">
        <v>3240</v>
      </c>
      <c r="D370" s="136" t="s">
        <v>164</v>
      </c>
      <c r="E370" s="137"/>
      <c r="F370" s="138" t="s">
        <v>1676</v>
      </c>
      <c r="G370" s="139" t="s">
        <v>266</v>
      </c>
      <c r="H370" s="140">
        <v>1</v>
      </c>
      <c r="I370" s="141"/>
      <c r="J370" s="141"/>
      <c r="K370" s="142"/>
      <c r="L370" s="25"/>
      <c r="M370" s="143" t="s">
        <v>1</v>
      </c>
      <c r="N370" s="144" t="s">
        <v>34</v>
      </c>
      <c r="O370" s="145">
        <v>0</v>
      </c>
      <c r="P370" s="145">
        <f t="shared" si="72"/>
        <v>0</v>
      </c>
      <c r="Q370" s="145">
        <v>0</v>
      </c>
      <c r="R370" s="145">
        <f t="shared" si="73"/>
        <v>0</v>
      </c>
      <c r="S370" s="145">
        <v>0</v>
      </c>
      <c r="T370" s="146">
        <f t="shared" si="74"/>
        <v>0</v>
      </c>
      <c r="AR370" s="147" t="s">
        <v>168</v>
      </c>
      <c r="AT370" s="147" t="s">
        <v>164</v>
      </c>
      <c r="AU370" s="147" t="s">
        <v>75</v>
      </c>
      <c r="AY370" s="13" t="s">
        <v>162</v>
      </c>
      <c r="BE370" s="148">
        <f t="shared" si="75"/>
        <v>0</v>
      </c>
      <c r="BF370" s="148">
        <f t="shared" si="76"/>
        <v>0</v>
      </c>
      <c r="BG370" s="148">
        <f t="shared" si="77"/>
        <v>0</v>
      </c>
      <c r="BH370" s="148">
        <f t="shared" si="78"/>
        <v>0</v>
      </c>
      <c r="BI370" s="148">
        <f t="shared" si="79"/>
        <v>0</v>
      </c>
      <c r="BJ370" s="13" t="s">
        <v>81</v>
      </c>
      <c r="BK370" s="148">
        <f t="shared" si="80"/>
        <v>0</v>
      </c>
      <c r="BL370" s="13" t="s">
        <v>168</v>
      </c>
      <c r="BM370" s="147" t="s">
        <v>1726</v>
      </c>
    </row>
    <row r="371" spans="2:65" s="1" customFormat="1" ht="24.2" customHeight="1" x14ac:dyDescent="0.2">
      <c r="B371" s="135"/>
      <c r="C371" s="166" t="s">
        <v>3241</v>
      </c>
      <c r="D371" s="136" t="s">
        <v>164</v>
      </c>
      <c r="E371" s="137"/>
      <c r="F371" s="138" t="s">
        <v>1701</v>
      </c>
      <c r="G371" s="139" t="s">
        <v>266</v>
      </c>
      <c r="H371" s="140">
        <v>1</v>
      </c>
      <c r="I371" s="141"/>
      <c r="J371" s="141"/>
      <c r="K371" s="142"/>
      <c r="L371" s="25"/>
      <c r="M371" s="143" t="s">
        <v>1</v>
      </c>
      <c r="N371" s="144" t="s">
        <v>34</v>
      </c>
      <c r="O371" s="145">
        <v>0</v>
      </c>
      <c r="P371" s="145">
        <f t="shared" si="72"/>
        <v>0</v>
      </c>
      <c r="Q371" s="145">
        <v>0</v>
      </c>
      <c r="R371" s="145">
        <f t="shared" si="73"/>
        <v>0</v>
      </c>
      <c r="S371" s="145">
        <v>0</v>
      </c>
      <c r="T371" s="146">
        <f t="shared" si="74"/>
        <v>0</v>
      </c>
      <c r="AR371" s="147" t="s">
        <v>168</v>
      </c>
      <c r="AT371" s="147" t="s">
        <v>164</v>
      </c>
      <c r="AU371" s="147" t="s">
        <v>75</v>
      </c>
      <c r="AY371" s="13" t="s">
        <v>162</v>
      </c>
      <c r="BE371" s="148">
        <f t="shared" si="75"/>
        <v>0</v>
      </c>
      <c r="BF371" s="148">
        <f t="shared" si="76"/>
        <v>0</v>
      </c>
      <c r="BG371" s="148">
        <f t="shared" si="77"/>
        <v>0</v>
      </c>
      <c r="BH371" s="148">
        <f t="shared" si="78"/>
        <v>0</v>
      </c>
      <c r="BI371" s="148">
        <f t="shared" si="79"/>
        <v>0</v>
      </c>
      <c r="BJ371" s="13" t="s">
        <v>81</v>
      </c>
      <c r="BK371" s="148">
        <f t="shared" si="80"/>
        <v>0</v>
      </c>
      <c r="BL371" s="13" t="s">
        <v>168</v>
      </c>
      <c r="BM371" s="147" t="s">
        <v>1727</v>
      </c>
    </row>
    <row r="372" spans="2:65" s="1" customFormat="1" ht="37.700000000000003" customHeight="1" x14ac:dyDescent="0.2">
      <c r="B372" s="135"/>
      <c r="C372" s="166" t="s">
        <v>3242</v>
      </c>
      <c r="D372" s="136" t="s">
        <v>164</v>
      </c>
      <c r="E372" s="137"/>
      <c r="F372" s="138" t="s">
        <v>1677</v>
      </c>
      <c r="G372" s="139" t="s">
        <v>1655</v>
      </c>
      <c r="H372" s="140">
        <v>3</v>
      </c>
      <c r="I372" s="141"/>
      <c r="J372" s="141"/>
      <c r="K372" s="142"/>
      <c r="L372" s="25"/>
      <c r="M372" s="143" t="s">
        <v>1</v>
      </c>
      <c r="N372" s="144" t="s">
        <v>34</v>
      </c>
      <c r="O372" s="145">
        <v>0</v>
      </c>
      <c r="P372" s="145">
        <f t="shared" si="72"/>
        <v>0</v>
      </c>
      <c r="Q372" s="145">
        <v>0</v>
      </c>
      <c r="R372" s="145">
        <f t="shared" si="73"/>
        <v>0</v>
      </c>
      <c r="S372" s="145">
        <v>0</v>
      </c>
      <c r="T372" s="146">
        <f t="shared" si="74"/>
        <v>0</v>
      </c>
      <c r="AR372" s="147" t="s">
        <v>168</v>
      </c>
      <c r="AT372" s="147" t="s">
        <v>164</v>
      </c>
      <c r="AU372" s="147" t="s">
        <v>75</v>
      </c>
      <c r="AY372" s="13" t="s">
        <v>162</v>
      </c>
      <c r="BE372" s="148">
        <f t="shared" si="75"/>
        <v>0</v>
      </c>
      <c r="BF372" s="148">
        <f t="shared" si="76"/>
        <v>0</v>
      </c>
      <c r="BG372" s="148">
        <f t="shared" si="77"/>
        <v>0</v>
      </c>
      <c r="BH372" s="148">
        <f t="shared" si="78"/>
        <v>0</v>
      </c>
      <c r="BI372" s="148">
        <f t="shared" si="79"/>
        <v>0</v>
      </c>
      <c r="BJ372" s="13" t="s">
        <v>81</v>
      </c>
      <c r="BK372" s="148">
        <f t="shared" si="80"/>
        <v>0</v>
      </c>
      <c r="BL372" s="13" t="s">
        <v>168</v>
      </c>
      <c r="BM372" s="147" t="s">
        <v>1728</v>
      </c>
    </row>
    <row r="373" spans="2:65" s="1" customFormat="1" ht="62.85" customHeight="1" x14ac:dyDescent="0.2">
      <c r="B373" s="135"/>
      <c r="C373" s="166" t="s">
        <v>3243</v>
      </c>
      <c r="D373" s="136" t="s">
        <v>164</v>
      </c>
      <c r="E373" s="137"/>
      <c r="F373" s="138" t="s">
        <v>1663</v>
      </c>
      <c r="G373" s="139" t="s">
        <v>1655</v>
      </c>
      <c r="H373" s="140">
        <v>18</v>
      </c>
      <c r="I373" s="141"/>
      <c r="J373" s="141"/>
      <c r="K373" s="142"/>
      <c r="L373" s="25"/>
      <c r="M373" s="143" t="s">
        <v>1</v>
      </c>
      <c r="N373" s="144" t="s">
        <v>34</v>
      </c>
      <c r="O373" s="145">
        <v>0</v>
      </c>
      <c r="P373" s="145">
        <f t="shared" si="72"/>
        <v>0</v>
      </c>
      <c r="Q373" s="145">
        <v>0</v>
      </c>
      <c r="R373" s="145">
        <f t="shared" si="73"/>
        <v>0</v>
      </c>
      <c r="S373" s="145">
        <v>0</v>
      </c>
      <c r="T373" s="146">
        <f t="shared" si="74"/>
        <v>0</v>
      </c>
      <c r="AR373" s="147" t="s">
        <v>168</v>
      </c>
      <c r="AT373" s="147" t="s">
        <v>164</v>
      </c>
      <c r="AU373" s="147" t="s">
        <v>75</v>
      </c>
      <c r="AY373" s="13" t="s">
        <v>162</v>
      </c>
      <c r="BE373" s="148">
        <f t="shared" si="75"/>
        <v>0</v>
      </c>
      <c r="BF373" s="148">
        <f t="shared" si="76"/>
        <v>0</v>
      </c>
      <c r="BG373" s="148">
        <f t="shared" si="77"/>
        <v>0</v>
      </c>
      <c r="BH373" s="148">
        <f t="shared" si="78"/>
        <v>0</v>
      </c>
      <c r="BI373" s="148">
        <f t="shared" si="79"/>
        <v>0</v>
      </c>
      <c r="BJ373" s="13" t="s">
        <v>81</v>
      </c>
      <c r="BK373" s="148">
        <f t="shared" si="80"/>
        <v>0</v>
      </c>
      <c r="BL373" s="13" t="s">
        <v>168</v>
      </c>
      <c r="BM373" s="147" t="s">
        <v>1729</v>
      </c>
    </row>
    <row r="374" spans="2:65" s="1" customFormat="1" ht="62.85" customHeight="1" x14ac:dyDescent="0.2">
      <c r="B374" s="135"/>
      <c r="C374" s="166" t="s">
        <v>3244</v>
      </c>
      <c r="D374" s="136" t="s">
        <v>164</v>
      </c>
      <c r="E374" s="137"/>
      <c r="F374" s="138" t="s">
        <v>1730</v>
      </c>
      <c r="G374" s="139" t="s">
        <v>1655</v>
      </c>
      <c r="H374" s="140">
        <v>15</v>
      </c>
      <c r="I374" s="141"/>
      <c r="J374" s="141"/>
      <c r="K374" s="142"/>
      <c r="L374" s="25"/>
      <c r="M374" s="143" t="s">
        <v>1</v>
      </c>
      <c r="N374" s="144" t="s">
        <v>34</v>
      </c>
      <c r="O374" s="145">
        <v>0</v>
      </c>
      <c r="P374" s="145">
        <f t="shared" si="72"/>
        <v>0</v>
      </c>
      <c r="Q374" s="145">
        <v>0</v>
      </c>
      <c r="R374" s="145">
        <f t="shared" si="73"/>
        <v>0</v>
      </c>
      <c r="S374" s="145">
        <v>0</v>
      </c>
      <c r="T374" s="146">
        <f t="shared" si="74"/>
        <v>0</v>
      </c>
      <c r="AR374" s="147" t="s">
        <v>168</v>
      </c>
      <c r="AT374" s="147" t="s">
        <v>164</v>
      </c>
      <c r="AU374" s="147" t="s">
        <v>75</v>
      </c>
      <c r="AY374" s="13" t="s">
        <v>162</v>
      </c>
      <c r="BE374" s="148">
        <f t="shared" si="75"/>
        <v>0</v>
      </c>
      <c r="BF374" s="148">
        <f t="shared" si="76"/>
        <v>0</v>
      </c>
      <c r="BG374" s="148">
        <f t="shared" si="77"/>
        <v>0</v>
      </c>
      <c r="BH374" s="148">
        <f t="shared" si="78"/>
        <v>0</v>
      </c>
      <c r="BI374" s="148">
        <f t="shared" si="79"/>
        <v>0</v>
      </c>
      <c r="BJ374" s="13" t="s">
        <v>81</v>
      </c>
      <c r="BK374" s="148">
        <f t="shared" si="80"/>
        <v>0</v>
      </c>
      <c r="BL374" s="13" t="s">
        <v>168</v>
      </c>
      <c r="BM374" s="147" t="s">
        <v>1731</v>
      </c>
    </row>
    <row r="375" spans="2:65" s="1" customFormat="1" ht="62.85" customHeight="1" x14ac:dyDescent="0.2">
      <c r="B375" s="135"/>
      <c r="C375" s="166" t="s">
        <v>3245</v>
      </c>
      <c r="D375" s="136" t="s">
        <v>164</v>
      </c>
      <c r="E375" s="137"/>
      <c r="F375" s="138" t="s">
        <v>1664</v>
      </c>
      <c r="G375" s="139" t="s">
        <v>1655</v>
      </c>
      <c r="H375" s="140">
        <v>0.2</v>
      </c>
      <c r="I375" s="141"/>
      <c r="J375" s="141"/>
      <c r="K375" s="142"/>
      <c r="L375" s="25"/>
      <c r="M375" s="143" t="s">
        <v>1</v>
      </c>
      <c r="N375" s="144" t="s">
        <v>34</v>
      </c>
      <c r="O375" s="145">
        <v>0</v>
      </c>
      <c r="P375" s="145">
        <f t="shared" si="72"/>
        <v>0</v>
      </c>
      <c r="Q375" s="145">
        <v>0</v>
      </c>
      <c r="R375" s="145">
        <f t="shared" si="73"/>
        <v>0</v>
      </c>
      <c r="S375" s="145">
        <v>0</v>
      </c>
      <c r="T375" s="146">
        <f t="shared" si="74"/>
        <v>0</v>
      </c>
      <c r="AR375" s="147" t="s">
        <v>168</v>
      </c>
      <c r="AT375" s="147" t="s">
        <v>164</v>
      </c>
      <c r="AU375" s="147" t="s">
        <v>75</v>
      </c>
      <c r="AY375" s="13" t="s">
        <v>162</v>
      </c>
      <c r="BE375" s="148">
        <f t="shared" si="75"/>
        <v>0</v>
      </c>
      <c r="BF375" s="148">
        <f t="shared" si="76"/>
        <v>0</v>
      </c>
      <c r="BG375" s="148">
        <f t="shared" si="77"/>
        <v>0</v>
      </c>
      <c r="BH375" s="148">
        <f t="shared" si="78"/>
        <v>0</v>
      </c>
      <c r="BI375" s="148">
        <f t="shared" si="79"/>
        <v>0</v>
      </c>
      <c r="BJ375" s="13" t="s">
        <v>81</v>
      </c>
      <c r="BK375" s="148">
        <f t="shared" si="80"/>
        <v>0</v>
      </c>
      <c r="BL375" s="13" t="s">
        <v>168</v>
      </c>
      <c r="BM375" s="147" t="s">
        <v>1732</v>
      </c>
    </row>
    <row r="376" spans="2:65" s="1" customFormat="1" ht="62.85" customHeight="1" x14ac:dyDescent="0.2">
      <c r="B376" s="135"/>
      <c r="C376" s="166" t="s">
        <v>3246</v>
      </c>
      <c r="D376" s="136" t="s">
        <v>164</v>
      </c>
      <c r="E376" s="137"/>
      <c r="F376" s="138" t="s">
        <v>1665</v>
      </c>
      <c r="G376" s="139" t="s">
        <v>1655</v>
      </c>
      <c r="H376" s="140">
        <v>9</v>
      </c>
      <c r="I376" s="141"/>
      <c r="J376" s="141"/>
      <c r="K376" s="142"/>
      <c r="L376" s="25"/>
      <c r="M376" s="143" t="s">
        <v>1</v>
      </c>
      <c r="N376" s="144" t="s">
        <v>34</v>
      </c>
      <c r="O376" s="145">
        <v>0</v>
      </c>
      <c r="P376" s="145">
        <f t="shared" si="72"/>
        <v>0</v>
      </c>
      <c r="Q376" s="145">
        <v>0</v>
      </c>
      <c r="R376" s="145">
        <f t="shared" si="73"/>
        <v>0</v>
      </c>
      <c r="S376" s="145">
        <v>0</v>
      </c>
      <c r="T376" s="146">
        <f t="shared" si="74"/>
        <v>0</v>
      </c>
      <c r="AR376" s="147" t="s">
        <v>168</v>
      </c>
      <c r="AT376" s="147" t="s">
        <v>164</v>
      </c>
      <c r="AU376" s="147" t="s">
        <v>75</v>
      </c>
      <c r="AY376" s="13" t="s">
        <v>162</v>
      </c>
      <c r="BE376" s="148">
        <f t="shared" si="75"/>
        <v>0</v>
      </c>
      <c r="BF376" s="148">
        <f t="shared" si="76"/>
        <v>0</v>
      </c>
      <c r="BG376" s="148">
        <f t="shared" si="77"/>
        <v>0</v>
      </c>
      <c r="BH376" s="148">
        <f t="shared" si="78"/>
        <v>0</v>
      </c>
      <c r="BI376" s="148">
        <f t="shared" si="79"/>
        <v>0</v>
      </c>
      <c r="BJ376" s="13" t="s">
        <v>81</v>
      </c>
      <c r="BK376" s="148">
        <f t="shared" si="80"/>
        <v>0</v>
      </c>
      <c r="BL376" s="13" t="s">
        <v>168</v>
      </c>
      <c r="BM376" s="147" t="s">
        <v>1733</v>
      </c>
    </row>
    <row r="377" spans="2:65" s="1" customFormat="1" ht="62.85" customHeight="1" x14ac:dyDescent="0.2">
      <c r="B377" s="135"/>
      <c r="C377" s="166" t="s">
        <v>3247</v>
      </c>
      <c r="D377" s="136" t="s">
        <v>164</v>
      </c>
      <c r="E377" s="137"/>
      <c r="F377" s="138" t="s">
        <v>1666</v>
      </c>
      <c r="G377" s="139" t="s">
        <v>1655</v>
      </c>
      <c r="H377" s="140">
        <v>1</v>
      </c>
      <c r="I377" s="141"/>
      <c r="J377" s="141"/>
      <c r="K377" s="142"/>
      <c r="L377" s="25"/>
      <c r="M377" s="143" t="s">
        <v>1</v>
      </c>
      <c r="N377" s="144" t="s">
        <v>34</v>
      </c>
      <c r="O377" s="145">
        <v>0</v>
      </c>
      <c r="P377" s="145">
        <f t="shared" si="72"/>
        <v>0</v>
      </c>
      <c r="Q377" s="145">
        <v>0</v>
      </c>
      <c r="R377" s="145">
        <f t="shared" si="73"/>
        <v>0</v>
      </c>
      <c r="S377" s="145">
        <v>0</v>
      </c>
      <c r="T377" s="146">
        <f t="shared" si="74"/>
        <v>0</v>
      </c>
      <c r="AR377" s="147" t="s">
        <v>168</v>
      </c>
      <c r="AT377" s="147" t="s">
        <v>164</v>
      </c>
      <c r="AU377" s="147" t="s">
        <v>75</v>
      </c>
      <c r="AY377" s="13" t="s">
        <v>162</v>
      </c>
      <c r="BE377" s="148">
        <f t="shared" si="75"/>
        <v>0</v>
      </c>
      <c r="BF377" s="148">
        <f t="shared" si="76"/>
        <v>0</v>
      </c>
      <c r="BG377" s="148">
        <f t="shared" si="77"/>
        <v>0</v>
      </c>
      <c r="BH377" s="148">
        <f t="shared" si="78"/>
        <v>0</v>
      </c>
      <c r="BI377" s="148">
        <f t="shared" si="79"/>
        <v>0</v>
      </c>
      <c r="BJ377" s="13" t="s">
        <v>81</v>
      </c>
      <c r="BK377" s="148">
        <f t="shared" si="80"/>
        <v>0</v>
      </c>
      <c r="BL377" s="13" t="s">
        <v>168</v>
      </c>
      <c r="BM377" s="147" t="s">
        <v>1734</v>
      </c>
    </row>
    <row r="378" spans="2:65" s="1" customFormat="1" ht="24.2" customHeight="1" x14ac:dyDescent="0.2">
      <c r="B378" s="135"/>
      <c r="C378" s="166"/>
      <c r="D378" s="136" t="s">
        <v>164</v>
      </c>
      <c r="E378" s="137"/>
      <c r="F378" s="138" t="s">
        <v>1735</v>
      </c>
      <c r="G378" s="139" t="s">
        <v>167</v>
      </c>
      <c r="H378" s="140">
        <v>10</v>
      </c>
      <c r="I378" s="141"/>
      <c r="J378" s="141"/>
      <c r="K378" s="142"/>
      <c r="L378" s="25"/>
      <c r="M378" s="143" t="s">
        <v>1</v>
      </c>
      <c r="N378" s="144" t="s">
        <v>34</v>
      </c>
      <c r="O378" s="145">
        <v>0</v>
      </c>
      <c r="P378" s="145">
        <f t="shared" si="72"/>
        <v>0</v>
      </c>
      <c r="Q378" s="145">
        <v>0</v>
      </c>
      <c r="R378" s="145">
        <f t="shared" si="73"/>
        <v>0</v>
      </c>
      <c r="S378" s="145">
        <v>0</v>
      </c>
      <c r="T378" s="146">
        <f t="shared" si="74"/>
        <v>0</v>
      </c>
      <c r="AR378" s="147" t="s">
        <v>168</v>
      </c>
      <c r="AT378" s="147" t="s">
        <v>164</v>
      </c>
      <c r="AU378" s="147" t="s">
        <v>75</v>
      </c>
      <c r="AY378" s="13" t="s">
        <v>162</v>
      </c>
      <c r="BE378" s="148">
        <f t="shared" si="75"/>
        <v>0</v>
      </c>
      <c r="BF378" s="148">
        <f t="shared" si="76"/>
        <v>0</v>
      </c>
      <c r="BG378" s="148">
        <f t="shared" si="77"/>
        <v>0</v>
      </c>
      <c r="BH378" s="148">
        <f t="shared" si="78"/>
        <v>0</v>
      </c>
      <c r="BI378" s="148">
        <f t="shared" si="79"/>
        <v>0</v>
      </c>
      <c r="BJ378" s="13" t="s">
        <v>81</v>
      </c>
      <c r="BK378" s="148">
        <f t="shared" si="80"/>
        <v>0</v>
      </c>
      <c r="BL378" s="13" t="s">
        <v>168</v>
      </c>
      <c r="BM378" s="147" t="s">
        <v>1736</v>
      </c>
    </row>
    <row r="379" spans="2:65" s="11" customFormat="1" ht="22.7" customHeight="1" x14ac:dyDescent="0.2">
      <c r="B379" s="124"/>
      <c r="D379" s="125" t="s">
        <v>67</v>
      </c>
      <c r="E379" s="133"/>
      <c r="F379" s="133" t="s">
        <v>1667</v>
      </c>
      <c r="J379" s="134"/>
      <c r="L379" s="124"/>
      <c r="M379" s="128"/>
      <c r="P379" s="129">
        <f>P380</f>
        <v>0</v>
      </c>
      <c r="R379" s="129">
        <f>R380</f>
        <v>0</v>
      </c>
      <c r="T379" s="130">
        <f>T380</f>
        <v>0</v>
      </c>
      <c r="AR379" s="125" t="s">
        <v>75</v>
      </c>
      <c r="AT379" s="131" t="s">
        <v>67</v>
      </c>
      <c r="AU379" s="131" t="s">
        <v>75</v>
      </c>
      <c r="AY379" s="125" t="s">
        <v>162</v>
      </c>
      <c r="BK379" s="132">
        <f>BK380</f>
        <v>0</v>
      </c>
    </row>
    <row r="380" spans="2:65" s="1" customFormat="1" ht="16.5" customHeight="1" x14ac:dyDescent="0.2">
      <c r="B380" s="135"/>
      <c r="C380" s="136"/>
      <c r="D380" s="136" t="s">
        <v>164</v>
      </c>
      <c r="E380" s="137"/>
      <c r="F380" s="138" t="s">
        <v>1668</v>
      </c>
      <c r="G380" s="139" t="s">
        <v>313</v>
      </c>
      <c r="H380" s="140">
        <v>30</v>
      </c>
      <c r="I380" s="141"/>
      <c r="J380" s="141"/>
      <c r="K380" s="142"/>
      <c r="L380" s="25"/>
      <c r="M380" s="143" t="s">
        <v>1</v>
      </c>
      <c r="N380" s="144" t="s">
        <v>34</v>
      </c>
      <c r="O380" s="145">
        <v>0</v>
      </c>
      <c r="P380" s="145">
        <f>O380*H380</f>
        <v>0</v>
      </c>
      <c r="Q380" s="145">
        <v>0</v>
      </c>
      <c r="R380" s="145">
        <f>Q380*H380</f>
        <v>0</v>
      </c>
      <c r="S380" s="145">
        <v>0</v>
      </c>
      <c r="T380" s="146">
        <f>S380*H380</f>
        <v>0</v>
      </c>
      <c r="AR380" s="147" t="s">
        <v>168</v>
      </c>
      <c r="AT380" s="147" t="s">
        <v>164</v>
      </c>
      <c r="AU380" s="147" t="s">
        <v>81</v>
      </c>
      <c r="AY380" s="13" t="s">
        <v>162</v>
      </c>
      <c r="BE380" s="148">
        <f>IF(N380="základná",J380,0)</f>
        <v>0</v>
      </c>
      <c r="BF380" s="148">
        <f>IF(N380="znížená",J380,0)</f>
        <v>0</v>
      </c>
      <c r="BG380" s="148">
        <f>IF(N380="zákl. prenesená",J380,0)</f>
        <v>0</v>
      </c>
      <c r="BH380" s="148">
        <f>IF(N380="zníž. prenesená",J380,0)</f>
        <v>0</v>
      </c>
      <c r="BI380" s="148">
        <f>IF(N380="nulová",J380,0)</f>
        <v>0</v>
      </c>
      <c r="BJ380" s="13" t="s">
        <v>81</v>
      </c>
      <c r="BK380" s="148">
        <f>ROUND(I380*H380,2)</f>
        <v>0</v>
      </c>
      <c r="BL380" s="13" t="s">
        <v>168</v>
      </c>
      <c r="BM380" s="147" t="s">
        <v>1737</v>
      </c>
    </row>
    <row r="381" spans="2:65" s="11" customFormat="1" ht="26.1" customHeight="1" x14ac:dyDescent="0.2">
      <c r="B381" s="124"/>
      <c r="C381" s="11" t="s">
        <v>3248</v>
      </c>
      <c r="D381" s="125" t="s">
        <v>67</v>
      </c>
      <c r="E381" s="126"/>
      <c r="F381" s="126" t="s">
        <v>1738</v>
      </c>
      <c r="J381" s="127"/>
      <c r="L381" s="124"/>
      <c r="M381" s="128"/>
      <c r="P381" s="129">
        <f>P382+SUM(P383:P387)</f>
        <v>0</v>
      </c>
      <c r="R381" s="129">
        <f>R382+SUM(R383:R387)</f>
        <v>0</v>
      </c>
      <c r="T381" s="130">
        <f>T382+SUM(T383:T387)</f>
        <v>0</v>
      </c>
      <c r="AR381" s="125" t="s">
        <v>75</v>
      </c>
      <c r="AT381" s="131" t="s">
        <v>67</v>
      </c>
      <c r="AU381" s="131" t="s">
        <v>68</v>
      </c>
      <c r="AY381" s="125" t="s">
        <v>162</v>
      </c>
      <c r="BK381" s="132">
        <f>BK382+SUM(BK383:BK387)</f>
        <v>0</v>
      </c>
    </row>
    <row r="382" spans="2:65" s="1" customFormat="1" ht="16.5" customHeight="1" x14ac:dyDescent="0.2">
      <c r="B382" s="135"/>
      <c r="C382" s="166" t="s">
        <v>3249</v>
      </c>
      <c r="D382" s="136" t="s">
        <v>164</v>
      </c>
      <c r="E382" s="137"/>
      <c r="F382" s="138" t="s">
        <v>1739</v>
      </c>
      <c r="G382" s="139" t="s">
        <v>266</v>
      </c>
      <c r="H382" s="140">
        <v>1</v>
      </c>
      <c r="I382" s="141"/>
      <c r="J382" s="141"/>
      <c r="K382" s="142"/>
      <c r="L382" s="25"/>
      <c r="M382" s="143" t="s">
        <v>1</v>
      </c>
      <c r="N382" s="144" t="s">
        <v>34</v>
      </c>
      <c r="O382" s="145">
        <v>0</v>
      </c>
      <c r="P382" s="145">
        <f>O382*H382</f>
        <v>0</v>
      </c>
      <c r="Q382" s="145">
        <v>0</v>
      </c>
      <c r="R382" s="145">
        <f>Q382*H382</f>
        <v>0</v>
      </c>
      <c r="S382" s="145">
        <v>0</v>
      </c>
      <c r="T382" s="146">
        <f>S382*H382</f>
        <v>0</v>
      </c>
      <c r="AR382" s="147" t="s">
        <v>168</v>
      </c>
      <c r="AT382" s="147" t="s">
        <v>164</v>
      </c>
      <c r="AU382" s="147" t="s">
        <v>75</v>
      </c>
      <c r="AY382" s="13" t="s">
        <v>162</v>
      </c>
      <c r="BE382" s="148">
        <f>IF(N382="základná",J382,0)</f>
        <v>0</v>
      </c>
      <c r="BF382" s="148">
        <f>IF(N382="znížená",J382,0)</f>
        <v>0</v>
      </c>
      <c r="BG382" s="148">
        <f>IF(N382="zákl. prenesená",J382,0)</f>
        <v>0</v>
      </c>
      <c r="BH382" s="148">
        <f>IF(N382="zníž. prenesená",J382,0)</f>
        <v>0</v>
      </c>
      <c r="BI382" s="148">
        <f>IF(N382="nulová",J382,0)</f>
        <v>0</v>
      </c>
      <c r="BJ382" s="13" t="s">
        <v>81</v>
      </c>
      <c r="BK382" s="148">
        <f>ROUND(I382*H382,2)</f>
        <v>0</v>
      </c>
      <c r="BL382" s="13" t="s">
        <v>168</v>
      </c>
      <c r="BM382" s="147" t="s">
        <v>1740</v>
      </c>
    </row>
    <row r="383" spans="2:65" s="1" customFormat="1" ht="24.2" customHeight="1" x14ac:dyDescent="0.2">
      <c r="B383" s="135"/>
      <c r="C383" s="166" t="s">
        <v>3250</v>
      </c>
      <c r="D383" s="136" t="s">
        <v>164</v>
      </c>
      <c r="E383" s="137"/>
      <c r="F383" s="138" t="s">
        <v>1676</v>
      </c>
      <c r="G383" s="139" t="s">
        <v>266</v>
      </c>
      <c r="H383" s="140">
        <v>1</v>
      </c>
      <c r="I383" s="141"/>
      <c r="J383" s="141"/>
      <c r="K383" s="142"/>
      <c r="L383" s="25"/>
      <c r="M383" s="143" t="s">
        <v>1</v>
      </c>
      <c r="N383" s="144" t="s">
        <v>34</v>
      </c>
      <c r="O383" s="145">
        <v>0</v>
      </c>
      <c r="P383" s="145">
        <f>O383*H383</f>
        <v>0</v>
      </c>
      <c r="Q383" s="145">
        <v>0</v>
      </c>
      <c r="R383" s="145">
        <f>Q383*H383</f>
        <v>0</v>
      </c>
      <c r="S383" s="145">
        <v>0</v>
      </c>
      <c r="T383" s="146">
        <f>S383*H383</f>
        <v>0</v>
      </c>
      <c r="AR383" s="147" t="s">
        <v>168</v>
      </c>
      <c r="AT383" s="147" t="s">
        <v>164</v>
      </c>
      <c r="AU383" s="147" t="s">
        <v>75</v>
      </c>
      <c r="AY383" s="13" t="s">
        <v>162</v>
      </c>
      <c r="BE383" s="148">
        <f>IF(N383="základná",J383,0)</f>
        <v>0</v>
      </c>
      <c r="BF383" s="148">
        <f>IF(N383="znížená",J383,0)</f>
        <v>0</v>
      </c>
      <c r="BG383" s="148">
        <f>IF(N383="zákl. prenesená",J383,0)</f>
        <v>0</v>
      </c>
      <c r="BH383" s="148">
        <f>IF(N383="zníž. prenesená",J383,0)</f>
        <v>0</v>
      </c>
      <c r="BI383" s="148">
        <f>IF(N383="nulová",J383,0)</f>
        <v>0</v>
      </c>
      <c r="BJ383" s="13" t="s">
        <v>81</v>
      </c>
      <c r="BK383" s="148">
        <f>ROUND(I383*H383,2)</f>
        <v>0</v>
      </c>
      <c r="BL383" s="13" t="s">
        <v>168</v>
      </c>
      <c r="BM383" s="147" t="s">
        <v>1741</v>
      </c>
    </row>
    <row r="384" spans="2:65" s="1" customFormat="1" ht="16.5" customHeight="1" x14ac:dyDescent="0.2">
      <c r="B384" s="135"/>
      <c r="C384" s="166" t="s">
        <v>3251</v>
      </c>
      <c r="D384" s="136" t="s">
        <v>164</v>
      </c>
      <c r="E384" s="137"/>
      <c r="F384" s="138" t="s">
        <v>1742</v>
      </c>
      <c r="G384" s="139" t="s">
        <v>266</v>
      </c>
      <c r="H384" s="140">
        <v>1</v>
      </c>
      <c r="I384" s="141"/>
      <c r="J384" s="141"/>
      <c r="K384" s="142"/>
      <c r="L384" s="25"/>
      <c r="M384" s="143" t="s">
        <v>1</v>
      </c>
      <c r="N384" s="144" t="s">
        <v>34</v>
      </c>
      <c r="O384" s="145">
        <v>0</v>
      </c>
      <c r="P384" s="145">
        <f>O384*H384</f>
        <v>0</v>
      </c>
      <c r="Q384" s="145">
        <v>0</v>
      </c>
      <c r="R384" s="145">
        <f>Q384*H384</f>
        <v>0</v>
      </c>
      <c r="S384" s="145">
        <v>0</v>
      </c>
      <c r="T384" s="146">
        <f>S384*H384</f>
        <v>0</v>
      </c>
      <c r="AR384" s="147" t="s">
        <v>168</v>
      </c>
      <c r="AT384" s="147" t="s">
        <v>164</v>
      </c>
      <c r="AU384" s="147" t="s">
        <v>75</v>
      </c>
      <c r="AY384" s="13" t="s">
        <v>162</v>
      </c>
      <c r="BE384" s="148">
        <f>IF(N384="základná",J384,0)</f>
        <v>0</v>
      </c>
      <c r="BF384" s="148">
        <f>IF(N384="znížená",J384,0)</f>
        <v>0</v>
      </c>
      <c r="BG384" s="148">
        <f>IF(N384="zákl. prenesená",J384,0)</f>
        <v>0</v>
      </c>
      <c r="BH384" s="148">
        <f>IF(N384="zníž. prenesená",J384,0)</f>
        <v>0</v>
      </c>
      <c r="BI384" s="148">
        <f>IF(N384="nulová",J384,0)</f>
        <v>0</v>
      </c>
      <c r="BJ384" s="13" t="s">
        <v>81</v>
      </c>
      <c r="BK384" s="148">
        <f>ROUND(I384*H384,2)</f>
        <v>0</v>
      </c>
      <c r="BL384" s="13" t="s">
        <v>168</v>
      </c>
      <c r="BM384" s="147" t="s">
        <v>1743</v>
      </c>
    </row>
    <row r="385" spans="2:65" s="1" customFormat="1" ht="16.5" customHeight="1" x14ac:dyDescent="0.2">
      <c r="B385" s="135"/>
      <c r="C385" s="166" t="s">
        <v>3252</v>
      </c>
      <c r="D385" s="136" t="s">
        <v>164</v>
      </c>
      <c r="E385" s="137"/>
      <c r="F385" s="138" t="s">
        <v>1744</v>
      </c>
      <c r="G385" s="139" t="s">
        <v>266</v>
      </c>
      <c r="H385" s="140">
        <v>1</v>
      </c>
      <c r="I385" s="141"/>
      <c r="J385" s="141"/>
      <c r="K385" s="142"/>
      <c r="L385" s="25"/>
      <c r="M385" s="143" t="s">
        <v>1</v>
      </c>
      <c r="N385" s="144" t="s">
        <v>34</v>
      </c>
      <c r="O385" s="145">
        <v>0</v>
      </c>
      <c r="P385" s="145">
        <f>O385*H385</f>
        <v>0</v>
      </c>
      <c r="Q385" s="145">
        <v>0</v>
      </c>
      <c r="R385" s="145">
        <f>Q385*H385</f>
        <v>0</v>
      </c>
      <c r="S385" s="145">
        <v>0</v>
      </c>
      <c r="T385" s="146">
        <f>S385*H385</f>
        <v>0</v>
      </c>
      <c r="AR385" s="147" t="s">
        <v>168</v>
      </c>
      <c r="AT385" s="147" t="s">
        <v>164</v>
      </c>
      <c r="AU385" s="147" t="s">
        <v>75</v>
      </c>
      <c r="AY385" s="13" t="s">
        <v>162</v>
      </c>
      <c r="BE385" s="148">
        <f>IF(N385="základná",J385,0)</f>
        <v>0</v>
      </c>
      <c r="BF385" s="148">
        <f>IF(N385="znížená",J385,0)</f>
        <v>0</v>
      </c>
      <c r="BG385" s="148">
        <f>IF(N385="zákl. prenesená",J385,0)</f>
        <v>0</v>
      </c>
      <c r="BH385" s="148">
        <f>IF(N385="zníž. prenesená",J385,0)</f>
        <v>0</v>
      </c>
      <c r="BI385" s="148">
        <f>IF(N385="nulová",J385,0)</f>
        <v>0</v>
      </c>
      <c r="BJ385" s="13" t="s">
        <v>81</v>
      </c>
      <c r="BK385" s="148">
        <f>ROUND(I385*H385,2)</f>
        <v>0</v>
      </c>
      <c r="BL385" s="13" t="s">
        <v>168</v>
      </c>
      <c r="BM385" s="147" t="s">
        <v>1745</v>
      </c>
    </row>
    <row r="386" spans="2:65" s="1" customFormat="1" ht="62.85" customHeight="1" x14ac:dyDescent="0.2">
      <c r="B386" s="135"/>
      <c r="C386" s="166" t="s">
        <v>3253</v>
      </c>
      <c r="D386" s="136" t="s">
        <v>164</v>
      </c>
      <c r="E386" s="137"/>
      <c r="F386" s="138" t="s">
        <v>1664</v>
      </c>
      <c r="G386" s="139" t="s">
        <v>1655</v>
      </c>
      <c r="H386" s="140">
        <v>3</v>
      </c>
      <c r="I386" s="141"/>
      <c r="J386" s="141"/>
      <c r="K386" s="142"/>
      <c r="L386" s="25"/>
      <c r="M386" s="143" t="s">
        <v>1</v>
      </c>
      <c r="N386" s="144" t="s">
        <v>34</v>
      </c>
      <c r="O386" s="145">
        <v>0</v>
      </c>
      <c r="P386" s="145">
        <f>O386*H386</f>
        <v>0</v>
      </c>
      <c r="Q386" s="145">
        <v>0</v>
      </c>
      <c r="R386" s="145">
        <f>Q386*H386</f>
        <v>0</v>
      </c>
      <c r="S386" s="145">
        <v>0</v>
      </c>
      <c r="T386" s="146">
        <f>S386*H386</f>
        <v>0</v>
      </c>
      <c r="AR386" s="147" t="s">
        <v>168</v>
      </c>
      <c r="AT386" s="147" t="s">
        <v>164</v>
      </c>
      <c r="AU386" s="147" t="s">
        <v>75</v>
      </c>
      <c r="AY386" s="13" t="s">
        <v>162</v>
      </c>
      <c r="BE386" s="148">
        <f>IF(N386="základná",J386,0)</f>
        <v>0</v>
      </c>
      <c r="BF386" s="148">
        <f>IF(N386="znížená",J386,0)</f>
        <v>0</v>
      </c>
      <c r="BG386" s="148">
        <f>IF(N386="zákl. prenesená",J386,0)</f>
        <v>0</v>
      </c>
      <c r="BH386" s="148">
        <f>IF(N386="zníž. prenesená",J386,0)</f>
        <v>0</v>
      </c>
      <c r="BI386" s="148">
        <f>IF(N386="nulová",J386,0)</f>
        <v>0</v>
      </c>
      <c r="BJ386" s="13" t="s">
        <v>81</v>
      </c>
      <c r="BK386" s="148">
        <f>ROUND(I386*H386,2)</f>
        <v>0</v>
      </c>
      <c r="BL386" s="13" t="s">
        <v>168</v>
      </c>
      <c r="BM386" s="147" t="s">
        <v>1746</v>
      </c>
    </row>
    <row r="387" spans="2:65" s="11" customFormat="1" ht="22.7" customHeight="1" x14ac:dyDescent="0.2">
      <c r="B387" s="124"/>
      <c r="D387" s="125" t="s">
        <v>67</v>
      </c>
      <c r="E387" s="133"/>
      <c r="F387" s="133" t="s">
        <v>1667</v>
      </c>
      <c r="J387" s="134"/>
      <c r="L387" s="124"/>
      <c r="M387" s="128"/>
      <c r="P387" s="129">
        <f>P388</f>
        <v>0</v>
      </c>
      <c r="R387" s="129">
        <f>R388</f>
        <v>0</v>
      </c>
      <c r="T387" s="130">
        <f>T388</f>
        <v>0</v>
      </c>
      <c r="AR387" s="125" t="s">
        <v>75</v>
      </c>
      <c r="AT387" s="131" t="s">
        <v>67</v>
      </c>
      <c r="AU387" s="131" t="s">
        <v>75</v>
      </c>
      <c r="AY387" s="125" t="s">
        <v>162</v>
      </c>
      <c r="BK387" s="132">
        <f>BK388</f>
        <v>0</v>
      </c>
    </row>
    <row r="388" spans="2:65" s="1" customFormat="1" ht="16.5" customHeight="1" x14ac:dyDescent="0.2">
      <c r="B388" s="135"/>
      <c r="C388" s="136"/>
      <c r="D388" s="136" t="s">
        <v>164</v>
      </c>
      <c r="E388" s="137"/>
      <c r="F388" s="138" t="s">
        <v>1747</v>
      </c>
      <c r="G388" s="139" t="s">
        <v>313</v>
      </c>
      <c r="H388" s="140">
        <v>2</v>
      </c>
      <c r="I388" s="141"/>
      <c r="J388" s="141"/>
      <c r="K388" s="142"/>
      <c r="L388" s="25"/>
      <c r="M388" s="143" t="s">
        <v>1</v>
      </c>
      <c r="N388" s="144" t="s">
        <v>34</v>
      </c>
      <c r="O388" s="145">
        <v>0</v>
      </c>
      <c r="P388" s="145">
        <f>O388*H388</f>
        <v>0</v>
      </c>
      <c r="Q388" s="145">
        <v>0</v>
      </c>
      <c r="R388" s="145">
        <f>Q388*H388</f>
        <v>0</v>
      </c>
      <c r="S388" s="145">
        <v>0</v>
      </c>
      <c r="T388" s="146">
        <f>S388*H388</f>
        <v>0</v>
      </c>
      <c r="AR388" s="147" t="s">
        <v>168</v>
      </c>
      <c r="AT388" s="147" t="s">
        <v>164</v>
      </c>
      <c r="AU388" s="147" t="s">
        <v>81</v>
      </c>
      <c r="AY388" s="13" t="s">
        <v>162</v>
      </c>
      <c r="BE388" s="148">
        <f>IF(N388="základná",J388,0)</f>
        <v>0</v>
      </c>
      <c r="BF388" s="148">
        <f>IF(N388="znížená",J388,0)</f>
        <v>0</v>
      </c>
      <c r="BG388" s="148">
        <f>IF(N388="zákl. prenesená",J388,0)</f>
        <v>0</v>
      </c>
      <c r="BH388" s="148">
        <f>IF(N388="zníž. prenesená",J388,0)</f>
        <v>0</v>
      </c>
      <c r="BI388" s="148">
        <f>IF(N388="nulová",J388,0)</f>
        <v>0</v>
      </c>
      <c r="BJ388" s="13" t="s">
        <v>81</v>
      </c>
      <c r="BK388" s="148">
        <f>ROUND(I388*H388,2)</f>
        <v>0</v>
      </c>
      <c r="BL388" s="13" t="s">
        <v>168</v>
      </c>
      <c r="BM388" s="147" t="s">
        <v>1748</v>
      </c>
    </row>
    <row r="389" spans="2:65" s="11" customFormat="1" ht="26.1" customHeight="1" x14ac:dyDescent="0.2">
      <c r="B389" s="124"/>
      <c r="C389" s="11" t="s">
        <v>3254</v>
      </c>
      <c r="D389" s="125" t="s">
        <v>67</v>
      </c>
      <c r="E389" s="126"/>
      <c r="F389" s="126" t="s">
        <v>1749</v>
      </c>
      <c r="J389" s="127"/>
      <c r="L389" s="124"/>
      <c r="M389" s="128"/>
      <c r="P389" s="129">
        <f>P390+P391+P392</f>
        <v>0</v>
      </c>
      <c r="R389" s="129">
        <f>R390+R391+R392</f>
        <v>0</v>
      </c>
      <c r="T389" s="130">
        <f>T390+T391+T392</f>
        <v>0</v>
      </c>
      <c r="AR389" s="125" t="s">
        <v>75</v>
      </c>
      <c r="AT389" s="131" t="s">
        <v>67</v>
      </c>
      <c r="AU389" s="131" t="s">
        <v>68</v>
      </c>
      <c r="AY389" s="125" t="s">
        <v>162</v>
      </c>
      <c r="BK389" s="132">
        <f>BK390+BK391+BK392</f>
        <v>0</v>
      </c>
    </row>
    <row r="390" spans="2:65" s="1" customFormat="1" ht="16.5" customHeight="1" x14ac:dyDescent="0.2">
      <c r="B390" s="135"/>
      <c r="C390" s="166" t="s">
        <v>3255</v>
      </c>
      <c r="D390" s="136" t="s">
        <v>164</v>
      </c>
      <c r="E390" s="137"/>
      <c r="F390" s="138" t="s">
        <v>1750</v>
      </c>
      <c r="G390" s="139" t="s">
        <v>266</v>
      </c>
      <c r="H390" s="140">
        <v>1</v>
      </c>
      <c r="I390" s="141"/>
      <c r="J390" s="141"/>
      <c r="K390" s="142"/>
      <c r="L390" s="25"/>
      <c r="M390" s="143" t="s">
        <v>1</v>
      </c>
      <c r="N390" s="144" t="s">
        <v>34</v>
      </c>
      <c r="O390" s="145">
        <v>0</v>
      </c>
      <c r="P390" s="145">
        <f>O390*H390</f>
        <v>0</v>
      </c>
      <c r="Q390" s="145">
        <v>0</v>
      </c>
      <c r="R390" s="145">
        <f>Q390*H390</f>
        <v>0</v>
      </c>
      <c r="S390" s="145">
        <v>0</v>
      </c>
      <c r="T390" s="146">
        <f>S390*H390</f>
        <v>0</v>
      </c>
      <c r="AR390" s="147" t="s">
        <v>168</v>
      </c>
      <c r="AT390" s="147" t="s">
        <v>164</v>
      </c>
      <c r="AU390" s="147" t="s">
        <v>75</v>
      </c>
      <c r="AY390" s="13" t="s">
        <v>162</v>
      </c>
      <c r="BE390" s="148">
        <f>IF(N390="základná",J390,0)</f>
        <v>0</v>
      </c>
      <c r="BF390" s="148">
        <f>IF(N390="znížená",J390,0)</f>
        <v>0</v>
      </c>
      <c r="BG390" s="148">
        <f>IF(N390="zákl. prenesená",J390,0)</f>
        <v>0</v>
      </c>
      <c r="BH390" s="148">
        <f>IF(N390="zníž. prenesená",J390,0)</f>
        <v>0</v>
      </c>
      <c r="BI390" s="148">
        <f>IF(N390="nulová",J390,0)</f>
        <v>0</v>
      </c>
      <c r="BJ390" s="13" t="s">
        <v>81</v>
      </c>
      <c r="BK390" s="148">
        <f>ROUND(I390*H390,2)</f>
        <v>0</v>
      </c>
      <c r="BL390" s="13" t="s">
        <v>168</v>
      </c>
      <c r="BM390" s="147" t="s">
        <v>1751</v>
      </c>
    </row>
    <row r="391" spans="2:65" s="1" customFormat="1" ht="62.85" customHeight="1" x14ac:dyDescent="0.2">
      <c r="B391" s="135"/>
      <c r="C391" s="166" t="s">
        <v>3256</v>
      </c>
      <c r="D391" s="136" t="s">
        <v>164</v>
      </c>
      <c r="E391" s="137"/>
      <c r="F391" s="138" t="s">
        <v>1666</v>
      </c>
      <c r="G391" s="139" t="s">
        <v>1655</v>
      </c>
      <c r="H391" s="140">
        <v>1</v>
      </c>
      <c r="I391" s="141"/>
      <c r="J391" s="141"/>
      <c r="K391" s="142"/>
      <c r="L391" s="25"/>
      <c r="M391" s="143" t="s">
        <v>1</v>
      </c>
      <c r="N391" s="144" t="s">
        <v>34</v>
      </c>
      <c r="O391" s="145">
        <v>0</v>
      </c>
      <c r="P391" s="145">
        <f>O391*H391</f>
        <v>0</v>
      </c>
      <c r="Q391" s="145">
        <v>0</v>
      </c>
      <c r="R391" s="145">
        <f>Q391*H391</f>
        <v>0</v>
      </c>
      <c r="S391" s="145">
        <v>0</v>
      </c>
      <c r="T391" s="146">
        <f>S391*H391</f>
        <v>0</v>
      </c>
      <c r="AR391" s="147" t="s">
        <v>168</v>
      </c>
      <c r="AT391" s="147" t="s">
        <v>164</v>
      </c>
      <c r="AU391" s="147" t="s">
        <v>75</v>
      </c>
      <c r="AY391" s="13" t="s">
        <v>162</v>
      </c>
      <c r="BE391" s="148">
        <f>IF(N391="základná",J391,0)</f>
        <v>0</v>
      </c>
      <c r="BF391" s="148">
        <f>IF(N391="znížená",J391,0)</f>
        <v>0</v>
      </c>
      <c r="BG391" s="148">
        <f>IF(N391="zákl. prenesená",J391,0)</f>
        <v>0</v>
      </c>
      <c r="BH391" s="148">
        <f>IF(N391="zníž. prenesená",J391,0)</f>
        <v>0</v>
      </c>
      <c r="BI391" s="148">
        <f>IF(N391="nulová",J391,0)</f>
        <v>0</v>
      </c>
      <c r="BJ391" s="13" t="s">
        <v>81</v>
      </c>
      <c r="BK391" s="148">
        <f>ROUND(I391*H391,2)</f>
        <v>0</v>
      </c>
      <c r="BL391" s="13" t="s">
        <v>168</v>
      </c>
      <c r="BM391" s="147" t="s">
        <v>1752</v>
      </c>
    </row>
    <row r="392" spans="2:65" s="11" customFormat="1" ht="22.7" customHeight="1" x14ac:dyDescent="0.2">
      <c r="B392" s="124"/>
      <c r="D392" s="125" t="s">
        <v>67</v>
      </c>
      <c r="E392" s="133"/>
      <c r="F392" s="133" t="s">
        <v>1667</v>
      </c>
      <c r="J392" s="134"/>
      <c r="L392" s="124"/>
      <c r="M392" s="128"/>
      <c r="P392" s="129">
        <f>P393</f>
        <v>0</v>
      </c>
      <c r="R392" s="129">
        <f>R393</f>
        <v>0</v>
      </c>
      <c r="T392" s="130">
        <f>T393</f>
        <v>0</v>
      </c>
      <c r="AR392" s="125" t="s">
        <v>75</v>
      </c>
      <c r="AT392" s="131" t="s">
        <v>67</v>
      </c>
      <c r="AU392" s="131" t="s">
        <v>75</v>
      </c>
      <c r="AY392" s="125" t="s">
        <v>162</v>
      </c>
      <c r="BK392" s="132">
        <f>BK393</f>
        <v>0</v>
      </c>
    </row>
    <row r="393" spans="2:65" s="1" customFormat="1" ht="16.5" customHeight="1" x14ac:dyDescent="0.2">
      <c r="B393" s="135"/>
      <c r="C393" s="136"/>
      <c r="D393" s="136" t="s">
        <v>164</v>
      </c>
      <c r="E393" s="137"/>
      <c r="F393" s="138" t="s">
        <v>1747</v>
      </c>
      <c r="G393" s="139" t="s">
        <v>313</v>
      </c>
      <c r="H393" s="140">
        <v>1</v>
      </c>
      <c r="I393" s="141"/>
      <c r="J393" s="141"/>
      <c r="K393" s="142"/>
      <c r="L393" s="25"/>
      <c r="M393" s="143" t="s">
        <v>1</v>
      </c>
      <c r="N393" s="144" t="s">
        <v>34</v>
      </c>
      <c r="O393" s="145">
        <v>0</v>
      </c>
      <c r="P393" s="145">
        <f>O393*H393</f>
        <v>0</v>
      </c>
      <c r="Q393" s="145">
        <v>0</v>
      </c>
      <c r="R393" s="145">
        <f>Q393*H393</f>
        <v>0</v>
      </c>
      <c r="S393" s="145">
        <v>0</v>
      </c>
      <c r="T393" s="146">
        <f>S393*H393</f>
        <v>0</v>
      </c>
      <c r="AR393" s="147" t="s">
        <v>168</v>
      </c>
      <c r="AT393" s="147" t="s">
        <v>164</v>
      </c>
      <c r="AU393" s="147" t="s">
        <v>81</v>
      </c>
      <c r="AY393" s="13" t="s">
        <v>162</v>
      </c>
      <c r="BE393" s="148">
        <f>IF(N393="základná",J393,0)</f>
        <v>0</v>
      </c>
      <c r="BF393" s="148">
        <f>IF(N393="znížená",J393,0)</f>
        <v>0</v>
      </c>
      <c r="BG393" s="148">
        <f>IF(N393="zákl. prenesená",J393,0)</f>
        <v>0</v>
      </c>
      <c r="BH393" s="148">
        <f>IF(N393="zníž. prenesená",J393,0)</f>
        <v>0</v>
      </c>
      <c r="BI393" s="148">
        <f>IF(N393="nulová",J393,0)</f>
        <v>0</v>
      </c>
      <c r="BJ393" s="13" t="s">
        <v>81</v>
      </c>
      <c r="BK393" s="148">
        <f>ROUND(I393*H393,2)</f>
        <v>0</v>
      </c>
      <c r="BL393" s="13" t="s">
        <v>168</v>
      </c>
      <c r="BM393" s="147" t="s">
        <v>1753</v>
      </c>
    </row>
    <row r="394" spans="2:65" s="11" customFormat="1" ht="26.1" customHeight="1" x14ac:dyDescent="0.2">
      <c r="B394" s="124"/>
      <c r="C394" s="11" t="s">
        <v>3257</v>
      </c>
      <c r="D394" s="125" t="s">
        <v>67</v>
      </c>
      <c r="E394" s="126"/>
      <c r="F394" s="126" t="s">
        <v>1754</v>
      </c>
      <c r="J394" s="127"/>
      <c r="L394" s="124"/>
      <c r="M394" s="128"/>
      <c r="P394" s="129">
        <f>P395+SUM(P396:P401)</f>
        <v>0</v>
      </c>
      <c r="R394" s="129">
        <f>R395+SUM(R396:R401)</f>
        <v>0</v>
      </c>
      <c r="T394" s="130">
        <f>T395+SUM(T396:T401)</f>
        <v>0</v>
      </c>
      <c r="AR394" s="125" t="s">
        <v>75</v>
      </c>
      <c r="AT394" s="131" t="s">
        <v>67</v>
      </c>
      <c r="AU394" s="131" t="s">
        <v>68</v>
      </c>
      <c r="AY394" s="125" t="s">
        <v>162</v>
      </c>
      <c r="BK394" s="132">
        <f>BK395+SUM(BK396:BK401)</f>
        <v>0</v>
      </c>
    </row>
    <row r="395" spans="2:65" s="1" customFormat="1" ht="16.5" customHeight="1" x14ac:dyDescent="0.2">
      <c r="B395" s="135"/>
      <c r="C395" s="166" t="s">
        <v>3258</v>
      </c>
      <c r="D395" s="136" t="s">
        <v>164</v>
      </c>
      <c r="E395" s="137"/>
      <c r="F395" s="138" t="s">
        <v>1739</v>
      </c>
      <c r="G395" s="139" t="s">
        <v>266</v>
      </c>
      <c r="H395" s="140">
        <v>1</v>
      </c>
      <c r="I395" s="141"/>
      <c r="J395" s="141"/>
      <c r="K395" s="142"/>
      <c r="L395" s="25"/>
      <c r="M395" s="143" t="s">
        <v>1</v>
      </c>
      <c r="N395" s="144" t="s">
        <v>34</v>
      </c>
      <c r="O395" s="145">
        <v>0</v>
      </c>
      <c r="P395" s="145">
        <f t="shared" ref="P395:P400" si="81">O395*H395</f>
        <v>0</v>
      </c>
      <c r="Q395" s="145">
        <v>0</v>
      </c>
      <c r="R395" s="145">
        <f t="shared" ref="R395:R400" si="82">Q395*H395</f>
        <v>0</v>
      </c>
      <c r="S395" s="145">
        <v>0</v>
      </c>
      <c r="T395" s="146">
        <f t="shared" ref="T395:T400" si="83">S395*H395</f>
        <v>0</v>
      </c>
      <c r="AR395" s="147" t="s">
        <v>168</v>
      </c>
      <c r="AT395" s="147" t="s">
        <v>164</v>
      </c>
      <c r="AU395" s="147" t="s">
        <v>75</v>
      </c>
      <c r="AY395" s="13" t="s">
        <v>162</v>
      </c>
      <c r="BE395" s="148">
        <f t="shared" ref="BE395:BE400" si="84">IF(N395="základná",J395,0)</f>
        <v>0</v>
      </c>
      <c r="BF395" s="148">
        <f t="shared" ref="BF395:BF400" si="85">IF(N395="znížená",J395,0)</f>
        <v>0</v>
      </c>
      <c r="BG395" s="148">
        <f t="shared" ref="BG395:BG400" si="86">IF(N395="zákl. prenesená",J395,0)</f>
        <v>0</v>
      </c>
      <c r="BH395" s="148">
        <f t="shared" ref="BH395:BH400" si="87">IF(N395="zníž. prenesená",J395,0)</f>
        <v>0</v>
      </c>
      <c r="BI395" s="148">
        <f t="shared" ref="BI395:BI400" si="88">IF(N395="nulová",J395,0)</f>
        <v>0</v>
      </c>
      <c r="BJ395" s="13" t="s">
        <v>81</v>
      </c>
      <c r="BK395" s="148">
        <f t="shared" ref="BK395:BK400" si="89">ROUND(I395*H395,2)</f>
        <v>0</v>
      </c>
      <c r="BL395" s="13" t="s">
        <v>168</v>
      </c>
      <c r="BM395" s="147" t="s">
        <v>1755</v>
      </c>
    </row>
    <row r="396" spans="2:65" s="1" customFormat="1" ht="24.2" customHeight="1" x14ac:dyDescent="0.2">
      <c r="B396" s="135"/>
      <c r="C396" s="166" t="s">
        <v>3259</v>
      </c>
      <c r="D396" s="136" t="s">
        <v>164</v>
      </c>
      <c r="E396" s="137"/>
      <c r="F396" s="138" t="s">
        <v>1676</v>
      </c>
      <c r="G396" s="139" t="s">
        <v>266</v>
      </c>
      <c r="H396" s="140">
        <v>1</v>
      </c>
      <c r="I396" s="141"/>
      <c r="J396" s="141"/>
      <c r="K396" s="142"/>
      <c r="L396" s="25"/>
      <c r="M396" s="143" t="s">
        <v>1</v>
      </c>
      <c r="N396" s="144" t="s">
        <v>34</v>
      </c>
      <c r="O396" s="145">
        <v>0</v>
      </c>
      <c r="P396" s="145">
        <f t="shared" si="81"/>
        <v>0</v>
      </c>
      <c r="Q396" s="145">
        <v>0</v>
      </c>
      <c r="R396" s="145">
        <f t="shared" si="82"/>
        <v>0</v>
      </c>
      <c r="S396" s="145">
        <v>0</v>
      </c>
      <c r="T396" s="146">
        <f t="shared" si="83"/>
        <v>0</v>
      </c>
      <c r="AR396" s="147" t="s">
        <v>168</v>
      </c>
      <c r="AT396" s="147" t="s">
        <v>164</v>
      </c>
      <c r="AU396" s="147" t="s">
        <v>75</v>
      </c>
      <c r="AY396" s="13" t="s">
        <v>162</v>
      </c>
      <c r="BE396" s="148">
        <f t="shared" si="84"/>
        <v>0</v>
      </c>
      <c r="BF396" s="148">
        <f t="shared" si="85"/>
        <v>0</v>
      </c>
      <c r="BG396" s="148">
        <f t="shared" si="86"/>
        <v>0</v>
      </c>
      <c r="BH396" s="148">
        <f t="shared" si="87"/>
        <v>0</v>
      </c>
      <c r="BI396" s="148">
        <f t="shared" si="88"/>
        <v>0</v>
      </c>
      <c r="BJ396" s="13" t="s">
        <v>81</v>
      </c>
      <c r="BK396" s="148">
        <f t="shared" si="89"/>
        <v>0</v>
      </c>
      <c r="BL396" s="13" t="s">
        <v>168</v>
      </c>
      <c r="BM396" s="147" t="s">
        <v>1756</v>
      </c>
    </row>
    <row r="397" spans="2:65" s="1" customFormat="1" ht="16.5" customHeight="1" x14ac:dyDescent="0.2">
      <c r="B397" s="135"/>
      <c r="C397" s="166" t="s">
        <v>3260</v>
      </c>
      <c r="D397" s="136" t="s">
        <v>164</v>
      </c>
      <c r="E397" s="137"/>
      <c r="F397" s="138" t="s">
        <v>1742</v>
      </c>
      <c r="G397" s="139" t="s">
        <v>266</v>
      </c>
      <c r="H397" s="140">
        <v>1</v>
      </c>
      <c r="I397" s="141"/>
      <c r="J397" s="141"/>
      <c r="K397" s="142"/>
      <c r="L397" s="25"/>
      <c r="M397" s="143" t="s">
        <v>1</v>
      </c>
      <c r="N397" s="144" t="s">
        <v>34</v>
      </c>
      <c r="O397" s="145">
        <v>0</v>
      </c>
      <c r="P397" s="145">
        <f t="shared" si="81"/>
        <v>0</v>
      </c>
      <c r="Q397" s="145">
        <v>0</v>
      </c>
      <c r="R397" s="145">
        <f t="shared" si="82"/>
        <v>0</v>
      </c>
      <c r="S397" s="145">
        <v>0</v>
      </c>
      <c r="T397" s="146">
        <f t="shared" si="83"/>
        <v>0</v>
      </c>
      <c r="AR397" s="147" t="s">
        <v>168</v>
      </c>
      <c r="AT397" s="147" t="s">
        <v>164</v>
      </c>
      <c r="AU397" s="147" t="s">
        <v>75</v>
      </c>
      <c r="AY397" s="13" t="s">
        <v>162</v>
      </c>
      <c r="BE397" s="148">
        <f t="shared" si="84"/>
        <v>0</v>
      </c>
      <c r="BF397" s="148">
        <f t="shared" si="85"/>
        <v>0</v>
      </c>
      <c r="BG397" s="148">
        <f t="shared" si="86"/>
        <v>0</v>
      </c>
      <c r="BH397" s="148">
        <f t="shared" si="87"/>
        <v>0</v>
      </c>
      <c r="BI397" s="148">
        <f t="shared" si="88"/>
        <v>0</v>
      </c>
      <c r="BJ397" s="13" t="s">
        <v>81</v>
      </c>
      <c r="BK397" s="148">
        <f t="shared" si="89"/>
        <v>0</v>
      </c>
      <c r="BL397" s="13" t="s">
        <v>168</v>
      </c>
      <c r="BM397" s="147" t="s">
        <v>1757</v>
      </c>
    </row>
    <row r="398" spans="2:65" s="1" customFormat="1" ht="16.5" customHeight="1" x14ac:dyDescent="0.2">
      <c r="B398" s="135"/>
      <c r="C398" s="166" t="s">
        <v>3261</v>
      </c>
      <c r="D398" s="136" t="s">
        <v>164</v>
      </c>
      <c r="E398" s="137"/>
      <c r="F398" s="138" t="s">
        <v>1744</v>
      </c>
      <c r="G398" s="139" t="s">
        <v>266</v>
      </c>
      <c r="H398" s="140">
        <v>1</v>
      </c>
      <c r="I398" s="141"/>
      <c r="J398" s="141"/>
      <c r="K398" s="142"/>
      <c r="L398" s="25"/>
      <c r="M398" s="143" t="s">
        <v>1</v>
      </c>
      <c r="N398" s="144" t="s">
        <v>34</v>
      </c>
      <c r="O398" s="145">
        <v>0</v>
      </c>
      <c r="P398" s="145">
        <f t="shared" si="81"/>
        <v>0</v>
      </c>
      <c r="Q398" s="145">
        <v>0</v>
      </c>
      <c r="R398" s="145">
        <f t="shared" si="82"/>
        <v>0</v>
      </c>
      <c r="S398" s="145">
        <v>0</v>
      </c>
      <c r="T398" s="146">
        <f t="shared" si="83"/>
        <v>0</v>
      </c>
      <c r="AR398" s="147" t="s">
        <v>168</v>
      </c>
      <c r="AT398" s="147" t="s">
        <v>164</v>
      </c>
      <c r="AU398" s="147" t="s">
        <v>75</v>
      </c>
      <c r="AY398" s="13" t="s">
        <v>162</v>
      </c>
      <c r="BE398" s="148">
        <f t="shared" si="84"/>
        <v>0</v>
      </c>
      <c r="BF398" s="148">
        <f t="shared" si="85"/>
        <v>0</v>
      </c>
      <c r="BG398" s="148">
        <f t="shared" si="86"/>
        <v>0</v>
      </c>
      <c r="BH398" s="148">
        <f t="shared" si="87"/>
        <v>0</v>
      </c>
      <c r="BI398" s="148">
        <f t="shared" si="88"/>
        <v>0</v>
      </c>
      <c r="BJ398" s="13" t="s">
        <v>81</v>
      </c>
      <c r="BK398" s="148">
        <f t="shared" si="89"/>
        <v>0</v>
      </c>
      <c r="BL398" s="13" t="s">
        <v>168</v>
      </c>
      <c r="BM398" s="147" t="s">
        <v>1758</v>
      </c>
    </row>
    <row r="399" spans="2:65" s="1" customFormat="1" ht="62.85" customHeight="1" x14ac:dyDescent="0.2">
      <c r="B399" s="135"/>
      <c r="C399" s="166" t="s">
        <v>3262</v>
      </c>
      <c r="D399" s="136" t="s">
        <v>164</v>
      </c>
      <c r="E399" s="137"/>
      <c r="F399" s="138" t="s">
        <v>1664</v>
      </c>
      <c r="G399" s="139" t="s">
        <v>1655</v>
      </c>
      <c r="H399" s="140">
        <v>9</v>
      </c>
      <c r="I399" s="141"/>
      <c r="J399" s="141"/>
      <c r="K399" s="142"/>
      <c r="L399" s="25"/>
      <c r="M399" s="143" t="s">
        <v>1</v>
      </c>
      <c r="N399" s="144" t="s">
        <v>34</v>
      </c>
      <c r="O399" s="145">
        <v>0</v>
      </c>
      <c r="P399" s="145">
        <f t="shared" si="81"/>
        <v>0</v>
      </c>
      <c r="Q399" s="145">
        <v>0</v>
      </c>
      <c r="R399" s="145">
        <f t="shared" si="82"/>
        <v>0</v>
      </c>
      <c r="S399" s="145">
        <v>0</v>
      </c>
      <c r="T399" s="146">
        <f t="shared" si="83"/>
        <v>0</v>
      </c>
      <c r="AR399" s="147" t="s">
        <v>168</v>
      </c>
      <c r="AT399" s="147" t="s">
        <v>164</v>
      </c>
      <c r="AU399" s="147" t="s">
        <v>75</v>
      </c>
      <c r="AY399" s="13" t="s">
        <v>162</v>
      </c>
      <c r="BE399" s="148">
        <f t="shared" si="84"/>
        <v>0</v>
      </c>
      <c r="BF399" s="148">
        <f t="shared" si="85"/>
        <v>0</v>
      </c>
      <c r="BG399" s="148">
        <f t="shared" si="86"/>
        <v>0</v>
      </c>
      <c r="BH399" s="148">
        <f t="shared" si="87"/>
        <v>0</v>
      </c>
      <c r="BI399" s="148">
        <f t="shared" si="88"/>
        <v>0</v>
      </c>
      <c r="BJ399" s="13" t="s">
        <v>81</v>
      </c>
      <c r="BK399" s="148">
        <f t="shared" si="89"/>
        <v>0</v>
      </c>
      <c r="BL399" s="13" t="s">
        <v>168</v>
      </c>
      <c r="BM399" s="147" t="s">
        <v>1759</v>
      </c>
    </row>
    <row r="400" spans="2:65" s="1" customFormat="1" ht="62.85" customHeight="1" x14ac:dyDescent="0.2">
      <c r="B400" s="135"/>
      <c r="C400" s="166" t="s">
        <v>3263</v>
      </c>
      <c r="D400" s="136" t="s">
        <v>164</v>
      </c>
      <c r="E400" s="137"/>
      <c r="F400" s="138" t="s">
        <v>1666</v>
      </c>
      <c r="G400" s="139" t="s">
        <v>1655</v>
      </c>
      <c r="H400" s="140">
        <v>0.5</v>
      </c>
      <c r="I400" s="141"/>
      <c r="J400" s="141"/>
      <c r="K400" s="142"/>
      <c r="L400" s="25"/>
      <c r="M400" s="143" t="s">
        <v>1</v>
      </c>
      <c r="N400" s="144" t="s">
        <v>34</v>
      </c>
      <c r="O400" s="145">
        <v>0</v>
      </c>
      <c r="P400" s="145">
        <f t="shared" si="81"/>
        <v>0</v>
      </c>
      <c r="Q400" s="145">
        <v>0</v>
      </c>
      <c r="R400" s="145">
        <f t="shared" si="82"/>
        <v>0</v>
      </c>
      <c r="S400" s="145">
        <v>0</v>
      </c>
      <c r="T400" s="146">
        <f t="shared" si="83"/>
        <v>0</v>
      </c>
      <c r="AR400" s="147" t="s">
        <v>168</v>
      </c>
      <c r="AT400" s="147" t="s">
        <v>164</v>
      </c>
      <c r="AU400" s="147" t="s">
        <v>75</v>
      </c>
      <c r="AY400" s="13" t="s">
        <v>162</v>
      </c>
      <c r="BE400" s="148">
        <f t="shared" si="84"/>
        <v>0</v>
      </c>
      <c r="BF400" s="148">
        <f t="shared" si="85"/>
        <v>0</v>
      </c>
      <c r="BG400" s="148">
        <f t="shared" si="86"/>
        <v>0</v>
      </c>
      <c r="BH400" s="148">
        <f t="shared" si="87"/>
        <v>0</v>
      </c>
      <c r="BI400" s="148">
        <f t="shared" si="88"/>
        <v>0</v>
      </c>
      <c r="BJ400" s="13" t="s">
        <v>81</v>
      </c>
      <c r="BK400" s="148">
        <f t="shared" si="89"/>
        <v>0</v>
      </c>
      <c r="BL400" s="13" t="s">
        <v>168</v>
      </c>
      <c r="BM400" s="147" t="s">
        <v>1760</v>
      </c>
    </row>
    <row r="401" spans="2:65" s="11" customFormat="1" ht="22.7" customHeight="1" x14ac:dyDescent="0.2">
      <c r="B401" s="124"/>
      <c r="D401" s="125" t="s">
        <v>67</v>
      </c>
      <c r="E401" s="133"/>
      <c r="F401" s="133" t="s">
        <v>1667</v>
      </c>
      <c r="J401" s="134"/>
      <c r="L401" s="124"/>
      <c r="M401" s="128"/>
      <c r="P401" s="129">
        <f>P402</f>
        <v>0</v>
      </c>
      <c r="R401" s="129">
        <f>R402</f>
        <v>0</v>
      </c>
      <c r="T401" s="130">
        <f>T402</f>
        <v>0</v>
      </c>
      <c r="AR401" s="125" t="s">
        <v>75</v>
      </c>
      <c r="AT401" s="131" t="s">
        <v>67</v>
      </c>
      <c r="AU401" s="131" t="s">
        <v>75</v>
      </c>
      <c r="AY401" s="125" t="s">
        <v>162</v>
      </c>
      <c r="BK401" s="132">
        <f>BK402</f>
        <v>0</v>
      </c>
    </row>
    <row r="402" spans="2:65" s="1" customFormat="1" ht="16.5" customHeight="1" x14ac:dyDescent="0.2">
      <c r="B402" s="135"/>
      <c r="C402" s="136"/>
      <c r="D402" s="136" t="s">
        <v>164</v>
      </c>
      <c r="E402" s="137"/>
      <c r="F402" s="138" t="s">
        <v>1747</v>
      </c>
      <c r="G402" s="139" t="s">
        <v>313</v>
      </c>
      <c r="H402" s="140">
        <v>2</v>
      </c>
      <c r="I402" s="141"/>
      <c r="J402" s="141"/>
      <c r="K402" s="142"/>
      <c r="L402" s="25"/>
      <c r="M402" s="143" t="s">
        <v>1</v>
      </c>
      <c r="N402" s="144" t="s">
        <v>34</v>
      </c>
      <c r="O402" s="145">
        <v>0</v>
      </c>
      <c r="P402" s="145">
        <f>O402*H402</f>
        <v>0</v>
      </c>
      <c r="Q402" s="145">
        <v>0</v>
      </c>
      <c r="R402" s="145">
        <f>Q402*H402</f>
        <v>0</v>
      </c>
      <c r="S402" s="145">
        <v>0</v>
      </c>
      <c r="T402" s="146">
        <f>S402*H402</f>
        <v>0</v>
      </c>
      <c r="AR402" s="147" t="s">
        <v>168</v>
      </c>
      <c r="AT402" s="147" t="s">
        <v>164</v>
      </c>
      <c r="AU402" s="147" t="s">
        <v>81</v>
      </c>
      <c r="AY402" s="13" t="s">
        <v>162</v>
      </c>
      <c r="BE402" s="148">
        <f>IF(N402="základná",J402,0)</f>
        <v>0</v>
      </c>
      <c r="BF402" s="148">
        <f>IF(N402="znížená",J402,0)</f>
        <v>0</v>
      </c>
      <c r="BG402" s="148">
        <f>IF(N402="zákl. prenesená",J402,0)</f>
        <v>0</v>
      </c>
      <c r="BH402" s="148">
        <f>IF(N402="zníž. prenesená",J402,0)</f>
        <v>0</v>
      </c>
      <c r="BI402" s="148">
        <f>IF(N402="nulová",J402,0)</f>
        <v>0</v>
      </c>
      <c r="BJ402" s="13" t="s">
        <v>81</v>
      </c>
      <c r="BK402" s="148">
        <f>ROUND(I402*H402,2)</f>
        <v>0</v>
      </c>
      <c r="BL402" s="13" t="s">
        <v>168</v>
      </c>
      <c r="BM402" s="147" t="s">
        <v>1761</v>
      </c>
    </row>
    <row r="403" spans="2:65" s="11" customFormat="1" ht="26.1" customHeight="1" x14ac:dyDescent="0.2">
      <c r="B403" s="124"/>
      <c r="C403" s="11" t="s">
        <v>3264</v>
      </c>
      <c r="D403" s="125" t="s">
        <v>67</v>
      </c>
      <c r="E403" s="126"/>
      <c r="F403" s="126" t="s">
        <v>1762</v>
      </c>
      <c r="J403" s="127"/>
      <c r="L403" s="124"/>
      <c r="M403" s="128"/>
      <c r="P403" s="129">
        <f>P404+SUM(P405:P409)</f>
        <v>0</v>
      </c>
      <c r="R403" s="129">
        <f>R404+SUM(R405:R409)</f>
        <v>0</v>
      </c>
      <c r="T403" s="130">
        <f>T404+SUM(T405:T409)</f>
        <v>0</v>
      </c>
      <c r="AR403" s="125" t="s">
        <v>75</v>
      </c>
      <c r="AT403" s="131" t="s">
        <v>67</v>
      </c>
      <c r="AU403" s="131" t="s">
        <v>68</v>
      </c>
      <c r="AY403" s="125" t="s">
        <v>162</v>
      </c>
      <c r="BK403" s="132">
        <f>BK404+SUM(BK405:BK409)</f>
        <v>0</v>
      </c>
    </row>
    <row r="404" spans="2:65" s="1" customFormat="1" ht="16.5" customHeight="1" x14ac:dyDescent="0.2">
      <c r="B404" s="135"/>
      <c r="C404" s="166" t="s">
        <v>3265</v>
      </c>
      <c r="D404" s="136" t="s">
        <v>164</v>
      </c>
      <c r="E404" s="137"/>
      <c r="F404" s="138" t="s">
        <v>1750</v>
      </c>
      <c r="G404" s="139" t="s">
        <v>266</v>
      </c>
      <c r="H404" s="140">
        <v>1</v>
      </c>
      <c r="I404" s="141"/>
      <c r="J404" s="141"/>
      <c r="K404" s="142"/>
      <c r="L404" s="25"/>
      <c r="M404" s="143" t="s">
        <v>1</v>
      </c>
      <c r="N404" s="144" t="s">
        <v>34</v>
      </c>
      <c r="O404" s="145">
        <v>0</v>
      </c>
      <c r="P404" s="145">
        <f>O404*H404</f>
        <v>0</v>
      </c>
      <c r="Q404" s="145">
        <v>0</v>
      </c>
      <c r="R404" s="145">
        <f>Q404*H404</f>
        <v>0</v>
      </c>
      <c r="S404" s="145">
        <v>0</v>
      </c>
      <c r="T404" s="146">
        <f>S404*H404</f>
        <v>0</v>
      </c>
      <c r="AR404" s="147" t="s">
        <v>168</v>
      </c>
      <c r="AT404" s="147" t="s">
        <v>164</v>
      </c>
      <c r="AU404" s="147" t="s">
        <v>75</v>
      </c>
      <c r="AY404" s="13" t="s">
        <v>162</v>
      </c>
      <c r="BE404" s="148">
        <f>IF(N404="základná",J404,0)</f>
        <v>0</v>
      </c>
      <c r="BF404" s="148">
        <f>IF(N404="znížená",J404,0)</f>
        <v>0</v>
      </c>
      <c r="BG404" s="148">
        <f>IF(N404="zákl. prenesená",J404,0)</f>
        <v>0</v>
      </c>
      <c r="BH404" s="148">
        <f>IF(N404="zníž. prenesená",J404,0)</f>
        <v>0</v>
      </c>
      <c r="BI404" s="148">
        <f>IF(N404="nulová",J404,0)</f>
        <v>0</v>
      </c>
      <c r="BJ404" s="13" t="s">
        <v>81</v>
      </c>
      <c r="BK404" s="148">
        <f>ROUND(I404*H404,2)</f>
        <v>0</v>
      </c>
      <c r="BL404" s="13" t="s">
        <v>168</v>
      </c>
      <c r="BM404" s="147" t="s">
        <v>1763</v>
      </c>
    </row>
    <row r="405" spans="2:65" s="1" customFormat="1" ht="16.5" customHeight="1" x14ac:dyDescent="0.2">
      <c r="B405" s="135"/>
      <c r="C405" s="166" t="s">
        <v>3266</v>
      </c>
      <c r="D405" s="136" t="s">
        <v>164</v>
      </c>
      <c r="E405" s="137"/>
      <c r="F405" s="138" t="s">
        <v>1742</v>
      </c>
      <c r="G405" s="139" t="s">
        <v>266</v>
      </c>
      <c r="H405" s="140">
        <v>1</v>
      </c>
      <c r="I405" s="141"/>
      <c r="J405" s="141"/>
      <c r="K405" s="142"/>
      <c r="L405" s="25"/>
      <c r="M405" s="143" t="s">
        <v>1</v>
      </c>
      <c r="N405" s="144" t="s">
        <v>34</v>
      </c>
      <c r="O405" s="145">
        <v>0</v>
      </c>
      <c r="P405" s="145">
        <f>O405*H405</f>
        <v>0</v>
      </c>
      <c r="Q405" s="145">
        <v>0</v>
      </c>
      <c r="R405" s="145">
        <f>Q405*H405</f>
        <v>0</v>
      </c>
      <c r="S405" s="145">
        <v>0</v>
      </c>
      <c r="T405" s="146">
        <f>S405*H405</f>
        <v>0</v>
      </c>
      <c r="AR405" s="147" t="s">
        <v>168</v>
      </c>
      <c r="AT405" s="147" t="s">
        <v>164</v>
      </c>
      <c r="AU405" s="147" t="s">
        <v>75</v>
      </c>
      <c r="AY405" s="13" t="s">
        <v>162</v>
      </c>
      <c r="BE405" s="148">
        <f>IF(N405="základná",J405,0)</f>
        <v>0</v>
      </c>
      <c r="BF405" s="148">
        <f>IF(N405="znížená",J405,0)</f>
        <v>0</v>
      </c>
      <c r="BG405" s="148">
        <f>IF(N405="zákl. prenesená",J405,0)</f>
        <v>0</v>
      </c>
      <c r="BH405" s="148">
        <f>IF(N405="zníž. prenesená",J405,0)</f>
        <v>0</v>
      </c>
      <c r="BI405" s="148">
        <f>IF(N405="nulová",J405,0)</f>
        <v>0</v>
      </c>
      <c r="BJ405" s="13" t="s">
        <v>81</v>
      </c>
      <c r="BK405" s="148">
        <f>ROUND(I405*H405,2)</f>
        <v>0</v>
      </c>
      <c r="BL405" s="13" t="s">
        <v>168</v>
      </c>
      <c r="BM405" s="147" t="s">
        <v>1764</v>
      </c>
    </row>
    <row r="406" spans="2:65" s="1" customFormat="1" ht="16.5" customHeight="1" x14ac:dyDescent="0.2">
      <c r="B406" s="135"/>
      <c r="C406" s="166" t="s">
        <v>3267</v>
      </c>
      <c r="D406" s="136" t="s">
        <v>164</v>
      </c>
      <c r="E406" s="137"/>
      <c r="F406" s="138" t="s">
        <v>1744</v>
      </c>
      <c r="G406" s="139" t="s">
        <v>266</v>
      </c>
      <c r="H406" s="140">
        <v>1</v>
      </c>
      <c r="I406" s="141"/>
      <c r="J406" s="141"/>
      <c r="K406" s="142"/>
      <c r="L406" s="25"/>
      <c r="M406" s="143" t="s">
        <v>1</v>
      </c>
      <c r="N406" s="144" t="s">
        <v>34</v>
      </c>
      <c r="O406" s="145">
        <v>0</v>
      </c>
      <c r="P406" s="145">
        <f>O406*H406</f>
        <v>0</v>
      </c>
      <c r="Q406" s="145">
        <v>0</v>
      </c>
      <c r="R406" s="145">
        <f>Q406*H406</f>
        <v>0</v>
      </c>
      <c r="S406" s="145">
        <v>0</v>
      </c>
      <c r="T406" s="146">
        <f>S406*H406</f>
        <v>0</v>
      </c>
      <c r="AR406" s="147" t="s">
        <v>168</v>
      </c>
      <c r="AT406" s="147" t="s">
        <v>164</v>
      </c>
      <c r="AU406" s="147" t="s">
        <v>75</v>
      </c>
      <c r="AY406" s="13" t="s">
        <v>162</v>
      </c>
      <c r="BE406" s="148">
        <f>IF(N406="základná",J406,0)</f>
        <v>0</v>
      </c>
      <c r="BF406" s="148">
        <f>IF(N406="znížená",J406,0)</f>
        <v>0</v>
      </c>
      <c r="BG406" s="148">
        <f>IF(N406="zákl. prenesená",J406,0)</f>
        <v>0</v>
      </c>
      <c r="BH406" s="148">
        <f>IF(N406="zníž. prenesená",J406,0)</f>
        <v>0</v>
      </c>
      <c r="BI406" s="148">
        <f>IF(N406="nulová",J406,0)</f>
        <v>0</v>
      </c>
      <c r="BJ406" s="13" t="s">
        <v>81</v>
      </c>
      <c r="BK406" s="148">
        <f>ROUND(I406*H406,2)</f>
        <v>0</v>
      </c>
      <c r="BL406" s="13" t="s">
        <v>168</v>
      </c>
      <c r="BM406" s="147" t="s">
        <v>1765</v>
      </c>
    </row>
    <row r="407" spans="2:65" s="1" customFormat="1" ht="62.85" customHeight="1" x14ac:dyDescent="0.2">
      <c r="B407" s="135"/>
      <c r="C407" s="166" t="s">
        <v>3268</v>
      </c>
      <c r="D407" s="136" t="s">
        <v>164</v>
      </c>
      <c r="E407" s="137"/>
      <c r="F407" s="138" t="s">
        <v>1664</v>
      </c>
      <c r="G407" s="139" t="s">
        <v>1655</v>
      </c>
      <c r="H407" s="140">
        <v>9</v>
      </c>
      <c r="I407" s="141"/>
      <c r="J407" s="141"/>
      <c r="K407" s="142"/>
      <c r="L407" s="25"/>
      <c r="M407" s="143" t="s">
        <v>1</v>
      </c>
      <c r="N407" s="144" t="s">
        <v>34</v>
      </c>
      <c r="O407" s="145">
        <v>0</v>
      </c>
      <c r="P407" s="145">
        <f>O407*H407</f>
        <v>0</v>
      </c>
      <c r="Q407" s="145">
        <v>0</v>
      </c>
      <c r="R407" s="145">
        <f>Q407*H407</f>
        <v>0</v>
      </c>
      <c r="S407" s="145">
        <v>0</v>
      </c>
      <c r="T407" s="146">
        <f>S407*H407</f>
        <v>0</v>
      </c>
      <c r="AR407" s="147" t="s">
        <v>168</v>
      </c>
      <c r="AT407" s="147" t="s">
        <v>164</v>
      </c>
      <c r="AU407" s="147" t="s">
        <v>75</v>
      </c>
      <c r="AY407" s="13" t="s">
        <v>162</v>
      </c>
      <c r="BE407" s="148">
        <f>IF(N407="základná",J407,0)</f>
        <v>0</v>
      </c>
      <c r="BF407" s="148">
        <f>IF(N407="znížená",J407,0)</f>
        <v>0</v>
      </c>
      <c r="BG407" s="148">
        <f>IF(N407="zákl. prenesená",J407,0)</f>
        <v>0</v>
      </c>
      <c r="BH407" s="148">
        <f>IF(N407="zníž. prenesená",J407,0)</f>
        <v>0</v>
      </c>
      <c r="BI407" s="148">
        <f>IF(N407="nulová",J407,0)</f>
        <v>0</v>
      </c>
      <c r="BJ407" s="13" t="s">
        <v>81</v>
      </c>
      <c r="BK407" s="148">
        <f>ROUND(I407*H407,2)</f>
        <v>0</v>
      </c>
      <c r="BL407" s="13" t="s">
        <v>168</v>
      </c>
      <c r="BM407" s="147" t="s">
        <v>1766</v>
      </c>
    </row>
    <row r="408" spans="2:65" s="1" customFormat="1" ht="62.85" customHeight="1" x14ac:dyDescent="0.2">
      <c r="B408" s="135"/>
      <c r="C408" s="166" t="s">
        <v>3269</v>
      </c>
      <c r="D408" s="136" t="s">
        <v>164</v>
      </c>
      <c r="E408" s="137"/>
      <c r="F408" s="138" t="s">
        <v>1666</v>
      </c>
      <c r="G408" s="139" t="s">
        <v>1655</v>
      </c>
      <c r="H408" s="140">
        <v>1</v>
      </c>
      <c r="I408" s="141"/>
      <c r="J408" s="141"/>
      <c r="K408" s="142"/>
      <c r="L408" s="25"/>
      <c r="M408" s="143" t="s">
        <v>1</v>
      </c>
      <c r="N408" s="144" t="s">
        <v>34</v>
      </c>
      <c r="O408" s="145">
        <v>0</v>
      </c>
      <c r="P408" s="145">
        <f>O408*H408</f>
        <v>0</v>
      </c>
      <c r="Q408" s="145">
        <v>0</v>
      </c>
      <c r="R408" s="145">
        <f>Q408*H408</f>
        <v>0</v>
      </c>
      <c r="S408" s="145">
        <v>0</v>
      </c>
      <c r="T408" s="146">
        <f>S408*H408</f>
        <v>0</v>
      </c>
      <c r="AR408" s="147" t="s">
        <v>168</v>
      </c>
      <c r="AT408" s="147" t="s">
        <v>164</v>
      </c>
      <c r="AU408" s="147" t="s">
        <v>75</v>
      </c>
      <c r="AY408" s="13" t="s">
        <v>162</v>
      </c>
      <c r="BE408" s="148">
        <f>IF(N408="základná",J408,0)</f>
        <v>0</v>
      </c>
      <c r="BF408" s="148">
        <f>IF(N408="znížená",J408,0)</f>
        <v>0</v>
      </c>
      <c r="BG408" s="148">
        <f>IF(N408="zákl. prenesená",J408,0)</f>
        <v>0</v>
      </c>
      <c r="BH408" s="148">
        <f>IF(N408="zníž. prenesená",J408,0)</f>
        <v>0</v>
      </c>
      <c r="BI408" s="148">
        <f>IF(N408="nulová",J408,0)</f>
        <v>0</v>
      </c>
      <c r="BJ408" s="13" t="s">
        <v>81</v>
      </c>
      <c r="BK408" s="148">
        <f>ROUND(I408*H408,2)</f>
        <v>0</v>
      </c>
      <c r="BL408" s="13" t="s">
        <v>168</v>
      </c>
      <c r="BM408" s="147" t="s">
        <v>1767</v>
      </c>
    </row>
    <row r="409" spans="2:65" s="11" customFormat="1" ht="22.7" customHeight="1" x14ac:dyDescent="0.2">
      <c r="B409" s="124"/>
      <c r="D409" s="125" t="s">
        <v>67</v>
      </c>
      <c r="E409" s="133"/>
      <c r="F409" s="133" t="s">
        <v>1667</v>
      </c>
      <c r="J409" s="134"/>
      <c r="L409" s="124"/>
      <c r="M409" s="128"/>
      <c r="P409" s="129">
        <f>P410</f>
        <v>0</v>
      </c>
      <c r="R409" s="129">
        <f>R410</f>
        <v>0</v>
      </c>
      <c r="T409" s="130">
        <f>T410</f>
        <v>0</v>
      </c>
      <c r="AR409" s="125" t="s">
        <v>75</v>
      </c>
      <c r="AT409" s="131" t="s">
        <v>67</v>
      </c>
      <c r="AU409" s="131" t="s">
        <v>75</v>
      </c>
      <c r="AY409" s="125" t="s">
        <v>162</v>
      </c>
      <c r="BK409" s="132">
        <f>BK410</f>
        <v>0</v>
      </c>
    </row>
    <row r="410" spans="2:65" s="1" customFormat="1" ht="16.5" customHeight="1" x14ac:dyDescent="0.2">
      <c r="B410" s="135"/>
      <c r="C410" s="136"/>
      <c r="D410" s="136" t="s">
        <v>164</v>
      </c>
      <c r="E410" s="137"/>
      <c r="F410" s="138" t="s">
        <v>1747</v>
      </c>
      <c r="G410" s="139" t="s">
        <v>313</v>
      </c>
      <c r="H410" s="140">
        <v>1</v>
      </c>
      <c r="I410" s="141"/>
      <c r="J410" s="141"/>
      <c r="K410" s="142"/>
      <c r="L410" s="25"/>
      <c r="M410" s="143" t="s">
        <v>1</v>
      </c>
      <c r="N410" s="144" t="s">
        <v>34</v>
      </c>
      <c r="O410" s="145">
        <v>0</v>
      </c>
      <c r="P410" s="145">
        <f>O410*H410</f>
        <v>0</v>
      </c>
      <c r="Q410" s="145">
        <v>0</v>
      </c>
      <c r="R410" s="145">
        <f>Q410*H410</f>
        <v>0</v>
      </c>
      <c r="S410" s="145">
        <v>0</v>
      </c>
      <c r="T410" s="146">
        <f>S410*H410</f>
        <v>0</v>
      </c>
      <c r="AR410" s="147" t="s">
        <v>168</v>
      </c>
      <c r="AT410" s="147" t="s">
        <v>164</v>
      </c>
      <c r="AU410" s="147" t="s">
        <v>81</v>
      </c>
      <c r="AY410" s="13" t="s">
        <v>162</v>
      </c>
      <c r="BE410" s="148">
        <f>IF(N410="základná",J410,0)</f>
        <v>0</v>
      </c>
      <c r="BF410" s="148">
        <f>IF(N410="znížená",J410,0)</f>
        <v>0</v>
      </c>
      <c r="BG410" s="148">
        <f>IF(N410="zákl. prenesená",J410,0)</f>
        <v>0</v>
      </c>
      <c r="BH410" s="148">
        <f>IF(N410="zníž. prenesená",J410,0)</f>
        <v>0</v>
      </c>
      <c r="BI410" s="148">
        <f>IF(N410="nulová",J410,0)</f>
        <v>0</v>
      </c>
      <c r="BJ410" s="13" t="s">
        <v>81</v>
      </c>
      <c r="BK410" s="148">
        <f>ROUND(I410*H410,2)</f>
        <v>0</v>
      </c>
      <c r="BL410" s="13" t="s">
        <v>168</v>
      </c>
      <c r="BM410" s="147" t="s">
        <v>1768</v>
      </c>
    </row>
    <row r="411" spans="2:65" s="11" customFormat="1" ht="26.1" customHeight="1" x14ac:dyDescent="0.2">
      <c r="B411" s="124"/>
      <c r="C411" s="11" t="s">
        <v>3270</v>
      </c>
      <c r="D411" s="125" t="s">
        <v>67</v>
      </c>
      <c r="E411" s="126"/>
      <c r="F411" s="126" t="s">
        <v>1769</v>
      </c>
      <c r="J411" s="127"/>
      <c r="L411" s="124"/>
      <c r="M411" s="128"/>
      <c r="P411" s="129">
        <f>P412+SUM(P413:P428)</f>
        <v>0</v>
      </c>
      <c r="R411" s="129">
        <f>R412+SUM(R413:R428)</f>
        <v>0</v>
      </c>
      <c r="T411" s="130">
        <f>T412+SUM(T413:T428)</f>
        <v>0</v>
      </c>
      <c r="AR411" s="125" t="s">
        <v>75</v>
      </c>
      <c r="AT411" s="131" t="s">
        <v>67</v>
      </c>
      <c r="AU411" s="131" t="s">
        <v>68</v>
      </c>
      <c r="AY411" s="125" t="s">
        <v>162</v>
      </c>
      <c r="BK411" s="132">
        <f>BK412+SUM(BK413:BK428)</f>
        <v>0</v>
      </c>
    </row>
    <row r="412" spans="2:65" s="1" customFormat="1" ht="33" customHeight="1" x14ac:dyDescent="0.2">
      <c r="B412" s="135"/>
      <c r="C412" s="166" t="s">
        <v>3271</v>
      </c>
      <c r="D412" s="136" t="s">
        <v>164</v>
      </c>
      <c r="E412" s="137"/>
      <c r="F412" s="138" t="s">
        <v>1770</v>
      </c>
      <c r="G412" s="139" t="s">
        <v>266</v>
      </c>
      <c r="H412" s="140">
        <v>1</v>
      </c>
      <c r="I412" s="141"/>
      <c r="J412" s="141"/>
      <c r="K412" s="142"/>
      <c r="L412" s="25"/>
      <c r="M412" s="143" t="s">
        <v>1</v>
      </c>
      <c r="N412" s="144" t="s">
        <v>34</v>
      </c>
      <c r="O412" s="145">
        <v>0</v>
      </c>
      <c r="P412" s="145">
        <f t="shared" ref="P412:P427" si="90">O412*H412</f>
        <v>0</v>
      </c>
      <c r="Q412" s="145">
        <v>0</v>
      </c>
      <c r="R412" s="145">
        <f t="shared" ref="R412:R427" si="91">Q412*H412</f>
        <v>0</v>
      </c>
      <c r="S412" s="145">
        <v>0</v>
      </c>
      <c r="T412" s="146">
        <f t="shared" ref="T412:T427" si="92">S412*H412</f>
        <v>0</v>
      </c>
      <c r="AR412" s="147" t="s">
        <v>168</v>
      </c>
      <c r="AT412" s="147" t="s">
        <v>164</v>
      </c>
      <c r="AU412" s="147" t="s">
        <v>75</v>
      </c>
      <c r="AY412" s="13" t="s">
        <v>162</v>
      </c>
      <c r="BE412" s="148">
        <f t="shared" ref="BE412:BE427" si="93">IF(N412="základná",J412,0)</f>
        <v>0</v>
      </c>
      <c r="BF412" s="148">
        <f t="shared" ref="BF412:BF427" si="94">IF(N412="znížená",J412,0)</f>
        <v>0</v>
      </c>
      <c r="BG412" s="148">
        <f t="shared" ref="BG412:BG427" si="95">IF(N412="zákl. prenesená",J412,0)</f>
        <v>0</v>
      </c>
      <c r="BH412" s="148">
        <f t="shared" ref="BH412:BH427" si="96">IF(N412="zníž. prenesená",J412,0)</f>
        <v>0</v>
      </c>
      <c r="BI412" s="148">
        <f t="shared" ref="BI412:BI427" si="97">IF(N412="nulová",J412,0)</f>
        <v>0</v>
      </c>
      <c r="BJ412" s="13" t="s">
        <v>81</v>
      </c>
      <c r="BK412" s="148">
        <f t="shared" ref="BK412:BK427" si="98">ROUND(I412*H412,2)</f>
        <v>0</v>
      </c>
      <c r="BL412" s="13" t="s">
        <v>168</v>
      </c>
      <c r="BM412" s="147" t="s">
        <v>1771</v>
      </c>
    </row>
    <row r="413" spans="2:65" s="1" customFormat="1" ht="16.5" customHeight="1" x14ac:dyDescent="0.2">
      <c r="B413" s="135"/>
      <c r="C413" s="166"/>
      <c r="D413" s="136" t="s">
        <v>164</v>
      </c>
      <c r="E413" s="137"/>
      <c r="F413" s="138" t="s">
        <v>1685</v>
      </c>
      <c r="G413" s="139" t="s">
        <v>1641</v>
      </c>
      <c r="H413" s="140">
        <v>2</v>
      </c>
      <c r="I413" s="141"/>
      <c r="J413" s="141"/>
      <c r="K413" s="142"/>
      <c r="L413" s="25"/>
      <c r="M413" s="143" t="s">
        <v>1</v>
      </c>
      <c r="N413" s="144" t="s">
        <v>34</v>
      </c>
      <c r="O413" s="145">
        <v>0</v>
      </c>
      <c r="P413" s="145">
        <f t="shared" si="90"/>
        <v>0</v>
      </c>
      <c r="Q413" s="145">
        <v>0</v>
      </c>
      <c r="R413" s="145">
        <f t="shared" si="91"/>
        <v>0</v>
      </c>
      <c r="S413" s="145">
        <v>0</v>
      </c>
      <c r="T413" s="146">
        <f t="shared" si="92"/>
        <v>0</v>
      </c>
      <c r="AR413" s="147" t="s">
        <v>168</v>
      </c>
      <c r="AT413" s="147" t="s">
        <v>164</v>
      </c>
      <c r="AU413" s="147" t="s">
        <v>75</v>
      </c>
      <c r="AY413" s="13" t="s">
        <v>162</v>
      </c>
      <c r="BE413" s="148">
        <f t="shared" si="93"/>
        <v>0</v>
      </c>
      <c r="BF413" s="148">
        <f t="shared" si="94"/>
        <v>0</v>
      </c>
      <c r="BG413" s="148">
        <f t="shared" si="95"/>
        <v>0</v>
      </c>
      <c r="BH413" s="148">
        <f t="shared" si="96"/>
        <v>0</v>
      </c>
      <c r="BI413" s="148">
        <f t="shared" si="97"/>
        <v>0</v>
      </c>
      <c r="BJ413" s="13" t="s">
        <v>81</v>
      </c>
      <c r="BK413" s="148">
        <f t="shared" si="98"/>
        <v>0</v>
      </c>
      <c r="BL413" s="13" t="s">
        <v>168</v>
      </c>
      <c r="BM413" s="147" t="s">
        <v>1772</v>
      </c>
    </row>
    <row r="414" spans="2:65" s="1" customFormat="1" ht="16.5" customHeight="1" x14ac:dyDescent="0.2">
      <c r="B414" s="135"/>
      <c r="C414" s="166"/>
      <c r="D414" s="136" t="s">
        <v>164</v>
      </c>
      <c r="E414" s="137"/>
      <c r="F414" s="138" t="s">
        <v>1695</v>
      </c>
      <c r="G414" s="139" t="s">
        <v>1641</v>
      </c>
      <c r="H414" s="140">
        <v>1</v>
      </c>
      <c r="I414" s="141"/>
      <c r="J414" s="141"/>
      <c r="K414" s="142"/>
      <c r="L414" s="25"/>
      <c r="M414" s="143" t="s">
        <v>1</v>
      </c>
      <c r="N414" s="144" t="s">
        <v>34</v>
      </c>
      <c r="O414" s="145">
        <v>0</v>
      </c>
      <c r="P414" s="145">
        <f t="shared" si="90"/>
        <v>0</v>
      </c>
      <c r="Q414" s="145">
        <v>0</v>
      </c>
      <c r="R414" s="145">
        <f t="shared" si="91"/>
        <v>0</v>
      </c>
      <c r="S414" s="145">
        <v>0</v>
      </c>
      <c r="T414" s="146">
        <f t="shared" si="92"/>
        <v>0</v>
      </c>
      <c r="AR414" s="147" t="s">
        <v>168</v>
      </c>
      <c r="AT414" s="147" t="s">
        <v>164</v>
      </c>
      <c r="AU414" s="147" t="s">
        <v>75</v>
      </c>
      <c r="AY414" s="13" t="s">
        <v>162</v>
      </c>
      <c r="BE414" s="148">
        <f t="shared" si="93"/>
        <v>0</v>
      </c>
      <c r="BF414" s="148">
        <f t="shared" si="94"/>
        <v>0</v>
      </c>
      <c r="BG414" s="148">
        <f t="shared" si="95"/>
        <v>0</v>
      </c>
      <c r="BH414" s="148">
        <f t="shared" si="96"/>
        <v>0</v>
      </c>
      <c r="BI414" s="148">
        <f t="shared" si="97"/>
        <v>0</v>
      </c>
      <c r="BJ414" s="13" t="s">
        <v>81</v>
      </c>
      <c r="BK414" s="148">
        <f t="shared" si="98"/>
        <v>0</v>
      </c>
      <c r="BL414" s="13" t="s">
        <v>168</v>
      </c>
      <c r="BM414" s="147" t="s">
        <v>1773</v>
      </c>
    </row>
    <row r="415" spans="2:65" s="1" customFormat="1" ht="16.5" customHeight="1" x14ac:dyDescent="0.2">
      <c r="B415" s="135"/>
      <c r="C415" s="166" t="s">
        <v>3272</v>
      </c>
      <c r="D415" s="136" t="s">
        <v>164</v>
      </c>
      <c r="E415" s="137"/>
      <c r="F415" s="138" t="s">
        <v>1774</v>
      </c>
      <c r="G415" s="139" t="s">
        <v>266</v>
      </c>
      <c r="H415" s="140">
        <v>2</v>
      </c>
      <c r="I415" s="141"/>
      <c r="J415" s="141"/>
      <c r="K415" s="142"/>
      <c r="L415" s="25"/>
      <c r="M415" s="143" t="s">
        <v>1</v>
      </c>
      <c r="N415" s="144" t="s">
        <v>34</v>
      </c>
      <c r="O415" s="145">
        <v>0</v>
      </c>
      <c r="P415" s="145">
        <f t="shared" si="90"/>
        <v>0</v>
      </c>
      <c r="Q415" s="145">
        <v>0</v>
      </c>
      <c r="R415" s="145">
        <f t="shared" si="91"/>
        <v>0</v>
      </c>
      <c r="S415" s="145">
        <v>0</v>
      </c>
      <c r="T415" s="146">
        <f t="shared" si="92"/>
        <v>0</v>
      </c>
      <c r="AR415" s="147" t="s">
        <v>168</v>
      </c>
      <c r="AT415" s="147" t="s">
        <v>164</v>
      </c>
      <c r="AU415" s="147" t="s">
        <v>75</v>
      </c>
      <c r="AY415" s="13" t="s">
        <v>162</v>
      </c>
      <c r="BE415" s="148">
        <f t="shared" si="93"/>
        <v>0</v>
      </c>
      <c r="BF415" s="148">
        <f t="shared" si="94"/>
        <v>0</v>
      </c>
      <c r="BG415" s="148">
        <f t="shared" si="95"/>
        <v>0</v>
      </c>
      <c r="BH415" s="148">
        <f t="shared" si="96"/>
        <v>0</v>
      </c>
      <c r="BI415" s="148">
        <f t="shared" si="97"/>
        <v>0</v>
      </c>
      <c r="BJ415" s="13" t="s">
        <v>81</v>
      </c>
      <c r="BK415" s="148">
        <f t="shared" si="98"/>
        <v>0</v>
      </c>
      <c r="BL415" s="13" t="s">
        <v>168</v>
      </c>
      <c r="BM415" s="147" t="s">
        <v>1775</v>
      </c>
    </row>
    <row r="416" spans="2:65" s="1" customFormat="1" ht="16.5" customHeight="1" x14ac:dyDescent="0.2">
      <c r="B416" s="135"/>
      <c r="C416" s="166" t="s">
        <v>3273</v>
      </c>
      <c r="D416" s="136" t="s">
        <v>164</v>
      </c>
      <c r="E416" s="137"/>
      <c r="F416" s="138" t="s">
        <v>1776</v>
      </c>
      <c r="G416" s="139" t="s">
        <v>1655</v>
      </c>
      <c r="H416" s="140">
        <v>3</v>
      </c>
      <c r="I416" s="141"/>
      <c r="J416" s="141"/>
      <c r="K416" s="142"/>
      <c r="L416" s="25"/>
      <c r="M416" s="143" t="s">
        <v>1</v>
      </c>
      <c r="N416" s="144" t="s">
        <v>34</v>
      </c>
      <c r="O416" s="145">
        <v>0</v>
      </c>
      <c r="P416" s="145">
        <f t="shared" si="90"/>
        <v>0</v>
      </c>
      <c r="Q416" s="145">
        <v>0</v>
      </c>
      <c r="R416" s="145">
        <f t="shared" si="91"/>
        <v>0</v>
      </c>
      <c r="S416" s="145">
        <v>0</v>
      </c>
      <c r="T416" s="146">
        <f t="shared" si="92"/>
        <v>0</v>
      </c>
      <c r="AR416" s="147" t="s">
        <v>168</v>
      </c>
      <c r="AT416" s="147" t="s">
        <v>164</v>
      </c>
      <c r="AU416" s="147" t="s">
        <v>75</v>
      </c>
      <c r="AY416" s="13" t="s">
        <v>162</v>
      </c>
      <c r="BE416" s="148">
        <f t="shared" si="93"/>
        <v>0</v>
      </c>
      <c r="BF416" s="148">
        <f t="shared" si="94"/>
        <v>0</v>
      </c>
      <c r="BG416" s="148">
        <f t="shared" si="95"/>
        <v>0</v>
      </c>
      <c r="BH416" s="148">
        <f t="shared" si="96"/>
        <v>0</v>
      </c>
      <c r="BI416" s="148">
        <f t="shared" si="97"/>
        <v>0</v>
      </c>
      <c r="BJ416" s="13" t="s">
        <v>81</v>
      </c>
      <c r="BK416" s="148">
        <f t="shared" si="98"/>
        <v>0</v>
      </c>
      <c r="BL416" s="13" t="s">
        <v>168</v>
      </c>
      <c r="BM416" s="147" t="s">
        <v>1777</v>
      </c>
    </row>
    <row r="417" spans="2:65" s="1" customFormat="1" ht="24.2" customHeight="1" x14ac:dyDescent="0.2">
      <c r="B417" s="135"/>
      <c r="C417" s="166" t="s">
        <v>3274</v>
      </c>
      <c r="D417" s="136" t="s">
        <v>164</v>
      </c>
      <c r="E417" s="137"/>
      <c r="F417" s="138" t="s">
        <v>1778</v>
      </c>
      <c r="G417" s="139" t="s">
        <v>266</v>
      </c>
      <c r="H417" s="140">
        <v>2</v>
      </c>
      <c r="I417" s="141"/>
      <c r="J417" s="141"/>
      <c r="K417" s="142"/>
      <c r="L417" s="25"/>
      <c r="M417" s="143" t="s">
        <v>1</v>
      </c>
      <c r="N417" s="144" t="s">
        <v>34</v>
      </c>
      <c r="O417" s="145">
        <v>0</v>
      </c>
      <c r="P417" s="145">
        <f t="shared" si="90"/>
        <v>0</v>
      </c>
      <c r="Q417" s="145">
        <v>0</v>
      </c>
      <c r="R417" s="145">
        <f t="shared" si="91"/>
        <v>0</v>
      </c>
      <c r="S417" s="145">
        <v>0</v>
      </c>
      <c r="T417" s="146">
        <f t="shared" si="92"/>
        <v>0</v>
      </c>
      <c r="AR417" s="147" t="s">
        <v>168</v>
      </c>
      <c r="AT417" s="147" t="s">
        <v>164</v>
      </c>
      <c r="AU417" s="147" t="s">
        <v>75</v>
      </c>
      <c r="AY417" s="13" t="s">
        <v>162</v>
      </c>
      <c r="BE417" s="148">
        <f t="shared" si="93"/>
        <v>0</v>
      </c>
      <c r="BF417" s="148">
        <f t="shared" si="94"/>
        <v>0</v>
      </c>
      <c r="BG417" s="148">
        <f t="shared" si="95"/>
        <v>0</v>
      </c>
      <c r="BH417" s="148">
        <f t="shared" si="96"/>
        <v>0</v>
      </c>
      <c r="BI417" s="148">
        <f t="shared" si="97"/>
        <v>0</v>
      </c>
      <c r="BJ417" s="13" t="s">
        <v>81</v>
      </c>
      <c r="BK417" s="148">
        <f t="shared" si="98"/>
        <v>0</v>
      </c>
      <c r="BL417" s="13" t="s">
        <v>168</v>
      </c>
      <c r="BM417" s="147" t="s">
        <v>1779</v>
      </c>
    </row>
    <row r="418" spans="2:65" s="1" customFormat="1" ht="24.2" customHeight="1" x14ac:dyDescent="0.2">
      <c r="B418" s="135"/>
      <c r="C418" s="166" t="s">
        <v>3275</v>
      </c>
      <c r="D418" s="136" t="s">
        <v>164</v>
      </c>
      <c r="E418" s="137"/>
      <c r="F418" s="138" t="s">
        <v>1699</v>
      </c>
      <c r="G418" s="139" t="s">
        <v>266</v>
      </c>
      <c r="H418" s="140">
        <v>1</v>
      </c>
      <c r="I418" s="141"/>
      <c r="J418" s="141"/>
      <c r="K418" s="142"/>
      <c r="L418" s="25"/>
      <c r="M418" s="143" t="s">
        <v>1</v>
      </c>
      <c r="N418" s="144" t="s">
        <v>34</v>
      </c>
      <c r="O418" s="145">
        <v>0</v>
      </c>
      <c r="P418" s="145">
        <f t="shared" si="90"/>
        <v>0</v>
      </c>
      <c r="Q418" s="145">
        <v>0</v>
      </c>
      <c r="R418" s="145">
        <f t="shared" si="91"/>
        <v>0</v>
      </c>
      <c r="S418" s="145">
        <v>0</v>
      </c>
      <c r="T418" s="146">
        <f t="shared" si="92"/>
        <v>0</v>
      </c>
      <c r="AR418" s="147" t="s">
        <v>168</v>
      </c>
      <c r="AT418" s="147" t="s">
        <v>164</v>
      </c>
      <c r="AU418" s="147" t="s">
        <v>75</v>
      </c>
      <c r="AY418" s="13" t="s">
        <v>162</v>
      </c>
      <c r="BE418" s="148">
        <f t="shared" si="93"/>
        <v>0</v>
      </c>
      <c r="BF418" s="148">
        <f t="shared" si="94"/>
        <v>0</v>
      </c>
      <c r="BG418" s="148">
        <f t="shared" si="95"/>
        <v>0</v>
      </c>
      <c r="BH418" s="148">
        <f t="shared" si="96"/>
        <v>0</v>
      </c>
      <c r="BI418" s="148">
        <f t="shared" si="97"/>
        <v>0</v>
      </c>
      <c r="BJ418" s="13" t="s">
        <v>81</v>
      </c>
      <c r="BK418" s="148">
        <f t="shared" si="98"/>
        <v>0</v>
      </c>
      <c r="BL418" s="13" t="s">
        <v>168</v>
      </c>
      <c r="BM418" s="147" t="s">
        <v>1780</v>
      </c>
    </row>
    <row r="419" spans="2:65" s="1" customFormat="1" ht="24.2" customHeight="1" x14ac:dyDescent="0.2">
      <c r="B419" s="135"/>
      <c r="C419" s="166" t="s">
        <v>3276</v>
      </c>
      <c r="D419" s="136" t="s">
        <v>164</v>
      </c>
      <c r="E419" s="137"/>
      <c r="F419" s="138" t="s">
        <v>1658</v>
      </c>
      <c r="G419" s="139" t="s">
        <v>266</v>
      </c>
      <c r="H419" s="140">
        <v>3</v>
      </c>
      <c r="I419" s="141"/>
      <c r="J419" s="141"/>
      <c r="K419" s="142"/>
      <c r="L419" s="25"/>
      <c r="M419" s="143" t="s">
        <v>1</v>
      </c>
      <c r="N419" s="144" t="s">
        <v>34</v>
      </c>
      <c r="O419" s="145">
        <v>0</v>
      </c>
      <c r="P419" s="145">
        <f t="shared" si="90"/>
        <v>0</v>
      </c>
      <c r="Q419" s="145">
        <v>0</v>
      </c>
      <c r="R419" s="145">
        <f t="shared" si="91"/>
        <v>0</v>
      </c>
      <c r="S419" s="145">
        <v>0</v>
      </c>
      <c r="T419" s="146">
        <f t="shared" si="92"/>
        <v>0</v>
      </c>
      <c r="AR419" s="147" t="s">
        <v>168</v>
      </c>
      <c r="AT419" s="147" t="s">
        <v>164</v>
      </c>
      <c r="AU419" s="147" t="s">
        <v>75</v>
      </c>
      <c r="AY419" s="13" t="s">
        <v>162</v>
      </c>
      <c r="BE419" s="148">
        <f t="shared" si="93"/>
        <v>0</v>
      </c>
      <c r="BF419" s="148">
        <f t="shared" si="94"/>
        <v>0</v>
      </c>
      <c r="BG419" s="148">
        <f t="shared" si="95"/>
        <v>0</v>
      </c>
      <c r="BH419" s="148">
        <f t="shared" si="96"/>
        <v>0</v>
      </c>
      <c r="BI419" s="148">
        <f t="shared" si="97"/>
        <v>0</v>
      </c>
      <c r="BJ419" s="13" t="s">
        <v>81</v>
      </c>
      <c r="BK419" s="148">
        <f t="shared" si="98"/>
        <v>0</v>
      </c>
      <c r="BL419" s="13" t="s">
        <v>168</v>
      </c>
      <c r="BM419" s="147" t="s">
        <v>1781</v>
      </c>
    </row>
    <row r="420" spans="2:65" s="1" customFormat="1" ht="24.2" customHeight="1" x14ac:dyDescent="0.2">
      <c r="B420" s="135"/>
      <c r="C420" s="166" t="s">
        <v>3277</v>
      </c>
      <c r="D420" s="136" t="s">
        <v>164</v>
      </c>
      <c r="E420" s="137"/>
      <c r="F420" s="138" t="s">
        <v>1674</v>
      </c>
      <c r="G420" s="139" t="s">
        <v>266</v>
      </c>
      <c r="H420" s="140">
        <v>1</v>
      </c>
      <c r="I420" s="141"/>
      <c r="J420" s="141"/>
      <c r="K420" s="142"/>
      <c r="L420" s="25"/>
      <c r="M420" s="143" t="s">
        <v>1</v>
      </c>
      <c r="N420" s="144" t="s">
        <v>34</v>
      </c>
      <c r="O420" s="145">
        <v>0</v>
      </c>
      <c r="P420" s="145">
        <f t="shared" si="90"/>
        <v>0</v>
      </c>
      <c r="Q420" s="145">
        <v>0</v>
      </c>
      <c r="R420" s="145">
        <f t="shared" si="91"/>
        <v>0</v>
      </c>
      <c r="S420" s="145">
        <v>0</v>
      </c>
      <c r="T420" s="146">
        <f t="shared" si="92"/>
        <v>0</v>
      </c>
      <c r="AR420" s="147" t="s">
        <v>168</v>
      </c>
      <c r="AT420" s="147" t="s">
        <v>164</v>
      </c>
      <c r="AU420" s="147" t="s">
        <v>75</v>
      </c>
      <c r="AY420" s="13" t="s">
        <v>162</v>
      </c>
      <c r="BE420" s="148">
        <f t="shared" si="93"/>
        <v>0</v>
      </c>
      <c r="BF420" s="148">
        <f t="shared" si="94"/>
        <v>0</v>
      </c>
      <c r="BG420" s="148">
        <f t="shared" si="95"/>
        <v>0</v>
      </c>
      <c r="BH420" s="148">
        <f t="shared" si="96"/>
        <v>0</v>
      </c>
      <c r="BI420" s="148">
        <f t="shared" si="97"/>
        <v>0</v>
      </c>
      <c r="BJ420" s="13" t="s">
        <v>81</v>
      </c>
      <c r="BK420" s="148">
        <f t="shared" si="98"/>
        <v>0</v>
      </c>
      <c r="BL420" s="13" t="s">
        <v>168</v>
      </c>
      <c r="BM420" s="147" t="s">
        <v>1782</v>
      </c>
    </row>
    <row r="421" spans="2:65" s="1" customFormat="1" ht="24.2" customHeight="1" x14ac:dyDescent="0.2">
      <c r="B421" s="135"/>
      <c r="C421" s="166" t="s">
        <v>3278</v>
      </c>
      <c r="D421" s="136" t="s">
        <v>164</v>
      </c>
      <c r="E421" s="137"/>
      <c r="F421" s="138" t="s">
        <v>1676</v>
      </c>
      <c r="G421" s="139" t="s">
        <v>266</v>
      </c>
      <c r="H421" s="140">
        <v>3</v>
      </c>
      <c r="I421" s="141"/>
      <c r="J421" s="141"/>
      <c r="K421" s="142"/>
      <c r="L421" s="25"/>
      <c r="M421" s="143" t="s">
        <v>1</v>
      </c>
      <c r="N421" s="144" t="s">
        <v>34</v>
      </c>
      <c r="O421" s="145">
        <v>0</v>
      </c>
      <c r="P421" s="145">
        <f t="shared" si="90"/>
        <v>0</v>
      </c>
      <c r="Q421" s="145">
        <v>0</v>
      </c>
      <c r="R421" s="145">
        <f t="shared" si="91"/>
        <v>0</v>
      </c>
      <c r="S421" s="145">
        <v>0</v>
      </c>
      <c r="T421" s="146">
        <f t="shared" si="92"/>
        <v>0</v>
      </c>
      <c r="AR421" s="147" t="s">
        <v>168</v>
      </c>
      <c r="AT421" s="147" t="s">
        <v>164</v>
      </c>
      <c r="AU421" s="147" t="s">
        <v>75</v>
      </c>
      <c r="AY421" s="13" t="s">
        <v>162</v>
      </c>
      <c r="BE421" s="148">
        <f t="shared" si="93"/>
        <v>0</v>
      </c>
      <c r="BF421" s="148">
        <f t="shared" si="94"/>
        <v>0</v>
      </c>
      <c r="BG421" s="148">
        <f t="shared" si="95"/>
        <v>0</v>
      </c>
      <c r="BH421" s="148">
        <f t="shared" si="96"/>
        <v>0</v>
      </c>
      <c r="BI421" s="148">
        <f t="shared" si="97"/>
        <v>0</v>
      </c>
      <c r="BJ421" s="13" t="s">
        <v>81</v>
      </c>
      <c r="BK421" s="148">
        <f t="shared" si="98"/>
        <v>0</v>
      </c>
      <c r="BL421" s="13" t="s">
        <v>168</v>
      </c>
      <c r="BM421" s="147" t="s">
        <v>1783</v>
      </c>
    </row>
    <row r="422" spans="2:65" s="1" customFormat="1" ht="24.2" customHeight="1" x14ac:dyDescent="0.2">
      <c r="B422" s="135"/>
      <c r="C422" s="166" t="s">
        <v>3279</v>
      </c>
      <c r="D422" s="136" t="s">
        <v>164</v>
      </c>
      <c r="E422" s="137"/>
      <c r="F422" s="138" t="s">
        <v>1701</v>
      </c>
      <c r="G422" s="139" t="s">
        <v>266</v>
      </c>
      <c r="H422" s="140">
        <v>1</v>
      </c>
      <c r="I422" s="141"/>
      <c r="J422" s="141"/>
      <c r="K422" s="142"/>
      <c r="L422" s="25"/>
      <c r="M422" s="143" t="s">
        <v>1</v>
      </c>
      <c r="N422" s="144" t="s">
        <v>34</v>
      </c>
      <c r="O422" s="145">
        <v>0</v>
      </c>
      <c r="P422" s="145">
        <f t="shared" si="90"/>
        <v>0</v>
      </c>
      <c r="Q422" s="145">
        <v>0</v>
      </c>
      <c r="R422" s="145">
        <f t="shared" si="91"/>
        <v>0</v>
      </c>
      <c r="S422" s="145">
        <v>0</v>
      </c>
      <c r="T422" s="146">
        <f t="shared" si="92"/>
        <v>0</v>
      </c>
      <c r="AR422" s="147" t="s">
        <v>168</v>
      </c>
      <c r="AT422" s="147" t="s">
        <v>164</v>
      </c>
      <c r="AU422" s="147" t="s">
        <v>75</v>
      </c>
      <c r="AY422" s="13" t="s">
        <v>162</v>
      </c>
      <c r="BE422" s="148">
        <f t="shared" si="93"/>
        <v>0</v>
      </c>
      <c r="BF422" s="148">
        <f t="shared" si="94"/>
        <v>0</v>
      </c>
      <c r="BG422" s="148">
        <f t="shared" si="95"/>
        <v>0</v>
      </c>
      <c r="BH422" s="148">
        <f t="shared" si="96"/>
        <v>0</v>
      </c>
      <c r="BI422" s="148">
        <f t="shared" si="97"/>
        <v>0</v>
      </c>
      <c r="BJ422" s="13" t="s">
        <v>81</v>
      </c>
      <c r="BK422" s="148">
        <f t="shared" si="98"/>
        <v>0</v>
      </c>
      <c r="BL422" s="13" t="s">
        <v>168</v>
      </c>
      <c r="BM422" s="147" t="s">
        <v>1784</v>
      </c>
    </row>
    <row r="423" spans="2:65" s="1" customFormat="1" ht="62.85" customHeight="1" x14ac:dyDescent="0.2">
      <c r="B423" s="135"/>
      <c r="C423" s="166" t="s">
        <v>3280</v>
      </c>
      <c r="D423" s="136" t="s">
        <v>164</v>
      </c>
      <c r="E423" s="137"/>
      <c r="F423" s="138" t="s">
        <v>1663</v>
      </c>
      <c r="G423" s="139" t="s">
        <v>1655</v>
      </c>
      <c r="H423" s="140">
        <v>8</v>
      </c>
      <c r="I423" s="141"/>
      <c r="J423" s="141"/>
      <c r="K423" s="142"/>
      <c r="L423" s="25"/>
      <c r="M423" s="143" t="s">
        <v>1</v>
      </c>
      <c r="N423" s="144" t="s">
        <v>34</v>
      </c>
      <c r="O423" s="145">
        <v>0</v>
      </c>
      <c r="P423" s="145">
        <f t="shared" si="90"/>
        <v>0</v>
      </c>
      <c r="Q423" s="145">
        <v>0</v>
      </c>
      <c r="R423" s="145">
        <f t="shared" si="91"/>
        <v>0</v>
      </c>
      <c r="S423" s="145">
        <v>0</v>
      </c>
      <c r="T423" s="146">
        <f t="shared" si="92"/>
        <v>0</v>
      </c>
      <c r="AR423" s="147" t="s">
        <v>168</v>
      </c>
      <c r="AT423" s="147" t="s">
        <v>164</v>
      </c>
      <c r="AU423" s="147" t="s">
        <v>75</v>
      </c>
      <c r="AY423" s="13" t="s">
        <v>162</v>
      </c>
      <c r="BE423" s="148">
        <f t="shared" si="93"/>
        <v>0</v>
      </c>
      <c r="BF423" s="148">
        <f t="shared" si="94"/>
        <v>0</v>
      </c>
      <c r="BG423" s="148">
        <f t="shared" si="95"/>
        <v>0</v>
      </c>
      <c r="BH423" s="148">
        <f t="shared" si="96"/>
        <v>0</v>
      </c>
      <c r="BI423" s="148">
        <f t="shared" si="97"/>
        <v>0</v>
      </c>
      <c r="BJ423" s="13" t="s">
        <v>81</v>
      </c>
      <c r="BK423" s="148">
        <f t="shared" si="98"/>
        <v>0</v>
      </c>
      <c r="BL423" s="13" t="s">
        <v>168</v>
      </c>
      <c r="BM423" s="147" t="s">
        <v>1785</v>
      </c>
    </row>
    <row r="424" spans="2:65" s="1" customFormat="1" ht="62.85" customHeight="1" x14ac:dyDescent="0.2">
      <c r="B424" s="135"/>
      <c r="C424" s="166" t="s">
        <v>3281</v>
      </c>
      <c r="D424" s="136" t="s">
        <v>164</v>
      </c>
      <c r="E424" s="137"/>
      <c r="F424" s="138" t="s">
        <v>1730</v>
      </c>
      <c r="G424" s="139" t="s">
        <v>1655</v>
      </c>
      <c r="H424" s="140">
        <v>10</v>
      </c>
      <c r="I424" s="141"/>
      <c r="J424" s="141"/>
      <c r="K424" s="142"/>
      <c r="L424" s="25"/>
      <c r="M424" s="143" t="s">
        <v>1</v>
      </c>
      <c r="N424" s="144" t="s">
        <v>34</v>
      </c>
      <c r="O424" s="145">
        <v>0</v>
      </c>
      <c r="P424" s="145">
        <f t="shared" si="90"/>
        <v>0</v>
      </c>
      <c r="Q424" s="145">
        <v>0</v>
      </c>
      <c r="R424" s="145">
        <f t="shared" si="91"/>
        <v>0</v>
      </c>
      <c r="S424" s="145">
        <v>0</v>
      </c>
      <c r="T424" s="146">
        <f t="shared" si="92"/>
        <v>0</v>
      </c>
      <c r="AR424" s="147" t="s">
        <v>168</v>
      </c>
      <c r="AT424" s="147" t="s">
        <v>164</v>
      </c>
      <c r="AU424" s="147" t="s">
        <v>75</v>
      </c>
      <c r="AY424" s="13" t="s">
        <v>162</v>
      </c>
      <c r="BE424" s="148">
        <f t="shared" si="93"/>
        <v>0</v>
      </c>
      <c r="BF424" s="148">
        <f t="shared" si="94"/>
        <v>0</v>
      </c>
      <c r="BG424" s="148">
        <f t="shared" si="95"/>
        <v>0</v>
      </c>
      <c r="BH424" s="148">
        <f t="shared" si="96"/>
        <v>0</v>
      </c>
      <c r="BI424" s="148">
        <f t="shared" si="97"/>
        <v>0</v>
      </c>
      <c r="BJ424" s="13" t="s">
        <v>81</v>
      </c>
      <c r="BK424" s="148">
        <f t="shared" si="98"/>
        <v>0</v>
      </c>
      <c r="BL424" s="13" t="s">
        <v>168</v>
      </c>
      <c r="BM424" s="147" t="s">
        <v>1786</v>
      </c>
    </row>
    <row r="425" spans="2:65" s="1" customFormat="1" ht="62.85" customHeight="1" x14ac:dyDescent="0.2">
      <c r="B425" s="135"/>
      <c r="C425" s="166" t="s">
        <v>3282</v>
      </c>
      <c r="D425" s="136" t="s">
        <v>164</v>
      </c>
      <c r="E425" s="137"/>
      <c r="F425" s="138" t="s">
        <v>1664</v>
      </c>
      <c r="G425" s="139" t="s">
        <v>1655</v>
      </c>
      <c r="H425" s="140">
        <v>0.1</v>
      </c>
      <c r="I425" s="141"/>
      <c r="J425" s="141"/>
      <c r="K425" s="142"/>
      <c r="L425" s="25"/>
      <c r="M425" s="143" t="s">
        <v>1</v>
      </c>
      <c r="N425" s="144" t="s">
        <v>34</v>
      </c>
      <c r="O425" s="145">
        <v>0</v>
      </c>
      <c r="P425" s="145">
        <f t="shared" si="90"/>
        <v>0</v>
      </c>
      <c r="Q425" s="145">
        <v>0</v>
      </c>
      <c r="R425" s="145">
        <f t="shared" si="91"/>
        <v>0</v>
      </c>
      <c r="S425" s="145">
        <v>0</v>
      </c>
      <c r="T425" s="146">
        <f t="shared" si="92"/>
        <v>0</v>
      </c>
      <c r="AR425" s="147" t="s">
        <v>168</v>
      </c>
      <c r="AT425" s="147" t="s">
        <v>164</v>
      </c>
      <c r="AU425" s="147" t="s">
        <v>75</v>
      </c>
      <c r="AY425" s="13" t="s">
        <v>162</v>
      </c>
      <c r="BE425" s="148">
        <f t="shared" si="93"/>
        <v>0</v>
      </c>
      <c r="BF425" s="148">
        <f t="shared" si="94"/>
        <v>0</v>
      </c>
      <c r="BG425" s="148">
        <f t="shared" si="95"/>
        <v>0</v>
      </c>
      <c r="BH425" s="148">
        <f t="shared" si="96"/>
        <v>0</v>
      </c>
      <c r="BI425" s="148">
        <f t="shared" si="97"/>
        <v>0</v>
      </c>
      <c r="BJ425" s="13" t="s">
        <v>81</v>
      </c>
      <c r="BK425" s="148">
        <f t="shared" si="98"/>
        <v>0</v>
      </c>
      <c r="BL425" s="13" t="s">
        <v>168</v>
      </c>
      <c r="BM425" s="147" t="s">
        <v>1787</v>
      </c>
    </row>
    <row r="426" spans="2:65" s="1" customFormat="1" ht="62.85" customHeight="1" x14ac:dyDescent="0.2">
      <c r="B426" s="135"/>
      <c r="C426" s="166" t="s">
        <v>3283</v>
      </c>
      <c r="D426" s="136" t="s">
        <v>164</v>
      </c>
      <c r="E426" s="137"/>
      <c r="F426" s="138" t="s">
        <v>1665</v>
      </c>
      <c r="G426" s="139" t="s">
        <v>1655</v>
      </c>
      <c r="H426" s="140">
        <v>3</v>
      </c>
      <c r="I426" s="141"/>
      <c r="J426" s="141"/>
      <c r="K426" s="142"/>
      <c r="L426" s="25"/>
      <c r="M426" s="143" t="s">
        <v>1</v>
      </c>
      <c r="N426" s="144" t="s">
        <v>34</v>
      </c>
      <c r="O426" s="145">
        <v>0</v>
      </c>
      <c r="P426" s="145">
        <f t="shared" si="90"/>
        <v>0</v>
      </c>
      <c r="Q426" s="145">
        <v>0</v>
      </c>
      <c r="R426" s="145">
        <f t="shared" si="91"/>
        <v>0</v>
      </c>
      <c r="S426" s="145">
        <v>0</v>
      </c>
      <c r="T426" s="146">
        <f t="shared" si="92"/>
        <v>0</v>
      </c>
      <c r="AR426" s="147" t="s">
        <v>168</v>
      </c>
      <c r="AT426" s="147" t="s">
        <v>164</v>
      </c>
      <c r="AU426" s="147" t="s">
        <v>75</v>
      </c>
      <c r="AY426" s="13" t="s">
        <v>162</v>
      </c>
      <c r="BE426" s="148">
        <f t="shared" si="93"/>
        <v>0</v>
      </c>
      <c r="BF426" s="148">
        <f t="shared" si="94"/>
        <v>0</v>
      </c>
      <c r="BG426" s="148">
        <f t="shared" si="95"/>
        <v>0</v>
      </c>
      <c r="BH426" s="148">
        <f t="shared" si="96"/>
        <v>0</v>
      </c>
      <c r="BI426" s="148">
        <f t="shared" si="97"/>
        <v>0</v>
      </c>
      <c r="BJ426" s="13" t="s">
        <v>81</v>
      </c>
      <c r="BK426" s="148">
        <f t="shared" si="98"/>
        <v>0</v>
      </c>
      <c r="BL426" s="13" t="s">
        <v>168</v>
      </c>
      <c r="BM426" s="147" t="s">
        <v>1788</v>
      </c>
    </row>
    <row r="427" spans="2:65" s="1" customFormat="1" ht="24.2" customHeight="1" x14ac:dyDescent="0.2">
      <c r="B427" s="135"/>
      <c r="C427" s="166"/>
      <c r="D427" s="136" t="s">
        <v>164</v>
      </c>
      <c r="E427" s="137"/>
      <c r="F427" s="138" t="s">
        <v>1678</v>
      </c>
      <c r="G427" s="139" t="s">
        <v>167</v>
      </c>
      <c r="H427" s="140">
        <v>8</v>
      </c>
      <c r="I427" s="141"/>
      <c r="J427" s="141"/>
      <c r="K427" s="142"/>
      <c r="L427" s="25"/>
      <c r="M427" s="143" t="s">
        <v>1</v>
      </c>
      <c r="N427" s="144" t="s">
        <v>34</v>
      </c>
      <c r="O427" s="145">
        <v>0</v>
      </c>
      <c r="P427" s="145">
        <f t="shared" si="90"/>
        <v>0</v>
      </c>
      <c r="Q427" s="145">
        <v>0</v>
      </c>
      <c r="R427" s="145">
        <f t="shared" si="91"/>
        <v>0</v>
      </c>
      <c r="S427" s="145">
        <v>0</v>
      </c>
      <c r="T427" s="146">
        <f t="shared" si="92"/>
        <v>0</v>
      </c>
      <c r="AR427" s="147" t="s">
        <v>168</v>
      </c>
      <c r="AT427" s="147" t="s">
        <v>164</v>
      </c>
      <c r="AU427" s="147" t="s">
        <v>75</v>
      </c>
      <c r="AY427" s="13" t="s">
        <v>162</v>
      </c>
      <c r="BE427" s="148">
        <f t="shared" si="93"/>
        <v>0</v>
      </c>
      <c r="BF427" s="148">
        <f t="shared" si="94"/>
        <v>0</v>
      </c>
      <c r="BG427" s="148">
        <f t="shared" si="95"/>
        <v>0</v>
      </c>
      <c r="BH427" s="148">
        <f t="shared" si="96"/>
        <v>0</v>
      </c>
      <c r="BI427" s="148">
        <f t="shared" si="97"/>
        <v>0</v>
      </c>
      <c r="BJ427" s="13" t="s">
        <v>81</v>
      </c>
      <c r="BK427" s="148">
        <f t="shared" si="98"/>
        <v>0</v>
      </c>
      <c r="BL427" s="13" t="s">
        <v>168</v>
      </c>
      <c r="BM427" s="147" t="s">
        <v>1789</v>
      </c>
    </row>
    <row r="428" spans="2:65" s="11" customFormat="1" ht="22.7" customHeight="1" x14ac:dyDescent="0.2">
      <c r="B428" s="124"/>
      <c r="D428" s="125" t="s">
        <v>67</v>
      </c>
      <c r="E428" s="133"/>
      <c r="F428" s="133" t="s">
        <v>1667</v>
      </c>
      <c r="J428" s="134"/>
      <c r="L428" s="124"/>
      <c r="M428" s="128"/>
      <c r="P428" s="129">
        <f>P429</f>
        <v>0</v>
      </c>
      <c r="R428" s="129">
        <f>R429</f>
        <v>0</v>
      </c>
      <c r="T428" s="130">
        <f>T429</f>
        <v>0</v>
      </c>
      <c r="AR428" s="125" t="s">
        <v>75</v>
      </c>
      <c r="AT428" s="131" t="s">
        <v>67</v>
      </c>
      <c r="AU428" s="131" t="s">
        <v>75</v>
      </c>
      <c r="AY428" s="125" t="s">
        <v>162</v>
      </c>
      <c r="BK428" s="132">
        <f>BK429</f>
        <v>0</v>
      </c>
    </row>
    <row r="429" spans="2:65" s="1" customFormat="1" ht="16.5" customHeight="1" x14ac:dyDescent="0.2">
      <c r="B429" s="135"/>
      <c r="C429" s="136"/>
      <c r="D429" s="136" t="s">
        <v>164</v>
      </c>
      <c r="E429" s="137"/>
      <c r="F429" s="138" t="s">
        <v>1668</v>
      </c>
      <c r="G429" s="139" t="s">
        <v>313</v>
      </c>
      <c r="H429" s="140">
        <v>20</v>
      </c>
      <c r="I429" s="141"/>
      <c r="J429" s="141"/>
      <c r="K429" s="142"/>
      <c r="L429" s="25"/>
      <c r="M429" s="143" t="s">
        <v>1</v>
      </c>
      <c r="N429" s="144" t="s">
        <v>34</v>
      </c>
      <c r="O429" s="145">
        <v>0</v>
      </c>
      <c r="P429" s="145">
        <f>O429*H429</f>
        <v>0</v>
      </c>
      <c r="Q429" s="145">
        <v>0</v>
      </c>
      <c r="R429" s="145">
        <f>Q429*H429</f>
        <v>0</v>
      </c>
      <c r="S429" s="145">
        <v>0</v>
      </c>
      <c r="T429" s="146">
        <f>S429*H429</f>
        <v>0</v>
      </c>
      <c r="AR429" s="147" t="s">
        <v>168</v>
      </c>
      <c r="AT429" s="147" t="s">
        <v>164</v>
      </c>
      <c r="AU429" s="147" t="s">
        <v>81</v>
      </c>
      <c r="AY429" s="13" t="s">
        <v>162</v>
      </c>
      <c r="BE429" s="148">
        <f>IF(N429="základná",J429,0)</f>
        <v>0</v>
      </c>
      <c r="BF429" s="148">
        <f>IF(N429="znížená",J429,0)</f>
        <v>0</v>
      </c>
      <c r="BG429" s="148">
        <f>IF(N429="zákl. prenesená",J429,0)</f>
        <v>0</v>
      </c>
      <c r="BH429" s="148">
        <f>IF(N429="zníž. prenesená",J429,0)</f>
        <v>0</v>
      </c>
      <c r="BI429" s="148">
        <f>IF(N429="nulová",J429,0)</f>
        <v>0</v>
      </c>
      <c r="BJ429" s="13" t="s">
        <v>81</v>
      </c>
      <c r="BK429" s="148">
        <f>ROUND(I429*H429,2)</f>
        <v>0</v>
      </c>
      <c r="BL429" s="13" t="s">
        <v>168</v>
      </c>
      <c r="BM429" s="147" t="s">
        <v>1790</v>
      </c>
    </row>
    <row r="430" spans="2:65" s="11" customFormat="1" ht="26.1" customHeight="1" x14ac:dyDescent="0.2">
      <c r="B430" s="124"/>
      <c r="C430" s="11" t="s">
        <v>3284</v>
      </c>
      <c r="D430" s="125" t="s">
        <v>67</v>
      </c>
      <c r="E430" s="126"/>
      <c r="F430" s="126" t="s">
        <v>1791</v>
      </c>
      <c r="J430" s="127"/>
      <c r="L430" s="124"/>
      <c r="M430" s="128"/>
      <c r="P430" s="129">
        <f>P431+SUM(P432:P437)</f>
        <v>0</v>
      </c>
      <c r="R430" s="129">
        <f>R431+SUM(R432:R437)</f>
        <v>0</v>
      </c>
      <c r="T430" s="130">
        <f>T431+SUM(T432:T437)</f>
        <v>0</v>
      </c>
      <c r="AR430" s="125" t="s">
        <v>75</v>
      </c>
      <c r="AT430" s="131" t="s">
        <v>67</v>
      </c>
      <c r="AU430" s="131" t="s">
        <v>68</v>
      </c>
      <c r="AY430" s="125" t="s">
        <v>162</v>
      </c>
      <c r="BK430" s="132">
        <f>BK431+SUM(BK432:BK437)</f>
        <v>0</v>
      </c>
    </row>
    <row r="431" spans="2:65" s="1" customFormat="1" ht="16.5" customHeight="1" x14ac:dyDescent="0.2">
      <c r="B431" s="135"/>
      <c r="C431" s="166" t="s">
        <v>3285</v>
      </c>
      <c r="D431" s="136" t="s">
        <v>164</v>
      </c>
      <c r="E431" s="137"/>
      <c r="F431" s="138" t="s">
        <v>1792</v>
      </c>
      <c r="G431" s="139" t="s">
        <v>266</v>
      </c>
      <c r="H431" s="140">
        <v>1</v>
      </c>
      <c r="I431" s="141"/>
      <c r="J431" s="141"/>
      <c r="K431" s="142"/>
      <c r="L431" s="25"/>
      <c r="M431" s="143" t="s">
        <v>1</v>
      </c>
      <c r="N431" s="144" t="s">
        <v>34</v>
      </c>
      <c r="O431" s="145">
        <v>0</v>
      </c>
      <c r="P431" s="145">
        <f t="shared" ref="P431:P436" si="99">O431*H431</f>
        <v>0</v>
      </c>
      <c r="Q431" s="145">
        <v>0</v>
      </c>
      <c r="R431" s="145">
        <f t="shared" ref="R431:R436" si="100">Q431*H431</f>
        <v>0</v>
      </c>
      <c r="S431" s="145">
        <v>0</v>
      </c>
      <c r="T431" s="146">
        <f t="shared" ref="T431:T436" si="101">S431*H431</f>
        <v>0</v>
      </c>
      <c r="AR431" s="147" t="s">
        <v>168</v>
      </c>
      <c r="AT431" s="147" t="s">
        <v>164</v>
      </c>
      <c r="AU431" s="147" t="s">
        <v>75</v>
      </c>
      <c r="AY431" s="13" t="s">
        <v>162</v>
      </c>
      <c r="BE431" s="148">
        <f t="shared" ref="BE431:BE436" si="102">IF(N431="základná",J431,0)</f>
        <v>0</v>
      </c>
      <c r="BF431" s="148">
        <f t="shared" ref="BF431:BF436" si="103">IF(N431="znížená",J431,0)</f>
        <v>0</v>
      </c>
      <c r="BG431" s="148">
        <f t="shared" ref="BG431:BG436" si="104">IF(N431="zákl. prenesená",J431,0)</f>
        <v>0</v>
      </c>
      <c r="BH431" s="148">
        <f t="shared" ref="BH431:BH436" si="105">IF(N431="zníž. prenesená",J431,0)</f>
        <v>0</v>
      </c>
      <c r="BI431" s="148">
        <f t="shared" ref="BI431:BI436" si="106">IF(N431="nulová",J431,0)</f>
        <v>0</v>
      </c>
      <c r="BJ431" s="13" t="s">
        <v>81</v>
      </c>
      <c r="BK431" s="148">
        <f t="shared" ref="BK431:BK436" si="107">ROUND(I431*H431,2)</f>
        <v>0</v>
      </c>
      <c r="BL431" s="13" t="s">
        <v>168</v>
      </c>
      <c r="BM431" s="147" t="s">
        <v>1793</v>
      </c>
    </row>
    <row r="432" spans="2:65" s="1" customFormat="1" ht="16.5" customHeight="1" x14ac:dyDescent="0.2">
      <c r="B432" s="135"/>
      <c r="C432" s="166" t="s">
        <v>3286</v>
      </c>
      <c r="D432" s="136" t="s">
        <v>164</v>
      </c>
      <c r="E432" s="137"/>
      <c r="F432" s="138" t="s">
        <v>1794</v>
      </c>
      <c r="G432" s="139" t="s">
        <v>266</v>
      </c>
      <c r="H432" s="140">
        <v>3</v>
      </c>
      <c r="I432" s="141"/>
      <c r="J432" s="141"/>
      <c r="K432" s="142"/>
      <c r="L432" s="25"/>
      <c r="M432" s="143" t="s">
        <v>1</v>
      </c>
      <c r="N432" s="144" t="s">
        <v>34</v>
      </c>
      <c r="O432" s="145">
        <v>0</v>
      </c>
      <c r="P432" s="145">
        <f t="shared" si="99"/>
        <v>0</v>
      </c>
      <c r="Q432" s="145">
        <v>0</v>
      </c>
      <c r="R432" s="145">
        <f t="shared" si="100"/>
        <v>0</v>
      </c>
      <c r="S432" s="145">
        <v>0</v>
      </c>
      <c r="T432" s="146">
        <f t="shared" si="101"/>
        <v>0</v>
      </c>
      <c r="AR432" s="147" t="s">
        <v>168</v>
      </c>
      <c r="AT432" s="147" t="s">
        <v>164</v>
      </c>
      <c r="AU432" s="147" t="s">
        <v>75</v>
      </c>
      <c r="AY432" s="13" t="s">
        <v>162</v>
      </c>
      <c r="BE432" s="148">
        <f t="shared" si="102"/>
        <v>0</v>
      </c>
      <c r="BF432" s="148">
        <f t="shared" si="103"/>
        <v>0</v>
      </c>
      <c r="BG432" s="148">
        <f t="shared" si="104"/>
        <v>0</v>
      </c>
      <c r="BH432" s="148">
        <f t="shared" si="105"/>
        <v>0</v>
      </c>
      <c r="BI432" s="148">
        <f t="shared" si="106"/>
        <v>0</v>
      </c>
      <c r="BJ432" s="13" t="s">
        <v>81</v>
      </c>
      <c r="BK432" s="148">
        <f t="shared" si="107"/>
        <v>0</v>
      </c>
      <c r="BL432" s="13" t="s">
        <v>168</v>
      </c>
      <c r="BM432" s="147" t="s">
        <v>1795</v>
      </c>
    </row>
    <row r="433" spans="2:65" s="1" customFormat="1" ht="24.2" customHeight="1" x14ac:dyDescent="0.2">
      <c r="B433" s="135"/>
      <c r="C433" s="166"/>
      <c r="D433" s="136" t="s">
        <v>164</v>
      </c>
      <c r="E433" s="137"/>
      <c r="F433" s="138" t="s">
        <v>1796</v>
      </c>
      <c r="G433" s="139" t="s">
        <v>1655</v>
      </c>
      <c r="H433" s="140">
        <v>45</v>
      </c>
      <c r="I433" s="141"/>
      <c r="J433" s="141"/>
      <c r="K433" s="142"/>
      <c r="L433" s="25"/>
      <c r="M433" s="143" t="s">
        <v>1</v>
      </c>
      <c r="N433" s="144" t="s">
        <v>34</v>
      </c>
      <c r="O433" s="145">
        <v>0</v>
      </c>
      <c r="P433" s="145">
        <f t="shared" si="99"/>
        <v>0</v>
      </c>
      <c r="Q433" s="145">
        <v>0</v>
      </c>
      <c r="R433" s="145">
        <f t="shared" si="100"/>
        <v>0</v>
      </c>
      <c r="S433" s="145">
        <v>0</v>
      </c>
      <c r="T433" s="146">
        <f t="shared" si="101"/>
        <v>0</v>
      </c>
      <c r="AR433" s="147" t="s">
        <v>168</v>
      </c>
      <c r="AT433" s="147" t="s">
        <v>164</v>
      </c>
      <c r="AU433" s="147" t="s">
        <v>75</v>
      </c>
      <c r="AY433" s="13" t="s">
        <v>162</v>
      </c>
      <c r="BE433" s="148">
        <f t="shared" si="102"/>
        <v>0</v>
      </c>
      <c r="BF433" s="148">
        <f t="shared" si="103"/>
        <v>0</v>
      </c>
      <c r="BG433" s="148">
        <f t="shared" si="104"/>
        <v>0</v>
      </c>
      <c r="BH433" s="148">
        <f t="shared" si="105"/>
        <v>0</v>
      </c>
      <c r="BI433" s="148">
        <f t="shared" si="106"/>
        <v>0</v>
      </c>
      <c r="BJ433" s="13" t="s">
        <v>81</v>
      </c>
      <c r="BK433" s="148">
        <f t="shared" si="107"/>
        <v>0</v>
      </c>
      <c r="BL433" s="13" t="s">
        <v>168</v>
      </c>
      <c r="BM433" s="147" t="s">
        <v>1797</v>
      </c>
    </row>
    <row r="434" spans="2:65" s="1" customFormat="1" ht="16.5" customHeight="1" x14ac:dyDescent="0.2">
      <c r="B434" s="135"/>
      <c r="C434" s="166"/>
      <c r="D434" s="136" t="s">
        <v>164</v>
      </c>
      <c r="E434" s="137"/>
      <c r="F434" s="138" t="s">
        <v>1798</v>
      </c>
      <c r="G434" s="139" t="s">
        <v>1655</v>
      </c>
      <c r="H434" s="140">
        <v>51</v>
      </c>
      <c r="I434" s="141"/>
      <c r="J434" s="141"/>
      <c r="K434" s="142"/>
      <c r="L434" s="25"/>
      <c r="M434" s="143" t="s">
        <v>1</v>
      </c>
      <c r="N434" s="144" t="s">
        <v>34</v>
      </c>
      <c r="O434" s="145">
        <v>0</v>
      </c>
      <c r="P434" s="145">
        <f t="shared" si="99"/>
        <v>0</v>
      </c>
      <c r="Q434" s="145">
        <v>0</v>
      </c>
      <c r="R434" s="145">
        <f t="shared" si="100"/>
        <v>0</v>
      </c>
      <c r="S434" s="145">
        <v>0</v>
      </c>
      <c r="T434" s="146">
        <f t="shared" si="101"/>
        <v>0</v>
      </c>
      <c r="AR434" s="147" t="s">
        <v>168</v>
      </c>
      <c r="AT434" s="147" t="s">
        <v>164</v>
      </c>
      <c r="AU434" s="147" t="s">
        <v>75</v>
      </c>
      <c r="AY434" s="13" t="s">
        <v>162</v>
      </c>
      <c r="BE434" s="148">
        <f t="shared" si="102"/>
        <v>0</v>
      </c>
      <c r="BF434" s="148">
        <f t="shared" si="103"/>
        <v>0</v>
      </c>
      <c r="BG434" s="148">
        <f t="shared" si="104"/>
        <v>0</v>
      </c>
      <c r="BH434" s="148">
        <f t="shared" si="105"/>
        <v>0</v>
      </c>
      <c r="BI434" s="148">
        <f t="shared" si="106"/>
        <v>0</v>
      </c>
      <c r="BJ434" s="13" t="s">
        <v>81</v>
      </c>
      <c r="BK434" s="148">
        <f t="shared" si="107"/>
        <v>0</v>
      </c>
      <c r="BL434" s="13" t="s">
        <v>168</v>
      </c>
      <c r="BM434" s="147" t="s">
        <v>1799</v>
      </c>
    </row>
    <row r="435" spans="2:65" s="1" customFormat="1" ht="16.5" customHeight="1" x14ac:dyDescent="0.2">
      <c r="B435" s="135"/>
      <c r="C435" s="166"/>
      <c r="D435" s="136" t="s">
        <v>164</v>
      </c>
      <c r="E435" s="137"/>
      <c r="F435" s="138" t="s">
        <v>1800</v>
      </c>
      <c r="G435" s="139" t="s">
        <v>1655</v>
      </c>
      <c r="H435" s="140">
        <v>6</v>
      </c>
      <c r="I435" s="141"/>
      <c r="J435" s="141"/>
      <c r="K435" s="142"/>
      <c r="L435" s="25"/>
      <c r="M435" s="143" t="s">
        <v>1</v>
      </c>
      <c r="N435" s="144" t="s">
        <v>34</v>
      </c>
      <c r="O435" s="145">
        <v>0</v>
      </c>
      <c r="P435" s="145">
        <f t="shared" si="99"/>
        <v>0</v>
      </c>
      <c r="Q435" s="145">
        <v>0</v>
      </c>
      <c r="R435" s="145">
        <f t="shared" si="100"/>
        <v>0</v>
      </c>
      <c r="S435" s="145">
        <v>0</v>
      </c>
      <c r="T435" s="146">
        <f t="shared" si="101"/>
        <v>0</v>
      </c>
      <c r="AR435" s="147" t="s">
        <v>168</v>
      </c>
      <c r="AT435" s="147" t="s">
        <v>164</v>
      </c>
      <c r="AU435" s="147" t="s">
        <v>75</v>
      </c>
      <c r="AY435" s="13" t="s">
        <v>162</v>
      </c>
      <c r="BE435" s="148">
        <f t="shared" si="102"/>
        <v>0</v>
      </c>
      <c r="BF435" s="148">
        <f t="shared" si="103"/>
        <v>0</v>
      </c>
      <c r="BG435" s="148">
        <f t="shared" si="104"/>
        <v>0</v>
      </c>
      <c r="BH435" s="148">
        <f t="shared" si="105"/>
        <v>0</v>
      </c>
      <c r="BI435" s="148">
        <f t="shared" si="106"/>
        <v>0</v>
      </c>
      <c r="BJ435" s="13" t="s">
        <v>81</v>
      </c>
      <c r="BK435" s="148">
        <f t="shared" si="107"/>
        <v>0</v>
      </c>
      <c r="BL435" s="13" t="s">
        <v>168</v>
      </c>
      <c r="BM435" s="147" t="s">
        <v>1801</v>
      </c>
    </row>
    <row r="436" spans="2:65" s="1" customFormat="1" ht="62.85" customHeight="1" x14ac:dyDescent="0.2">
      <c r="B436" s="135"/>
      <c r="C436" s="166" t="s">
        <v>3287</v>
      </c>
      <c r="D436" s="136" t="s">
        <v>164</v>
      </c>
      <c r="E436" s="137"/>
      <c r="F436" s="138" t="s">
        <v>1730</v>
      </c>
      <c r="G436" s="139" t="s">
        <v>1655</v>
      </c>
      <c r="H436" s="140">
        <v>2</v>
      </c>
      <c r="I436" s="141"/>
      <c r="J436" s="141"/>
      <c r="K436" s="142"/>
      <c r="L436" s="25"/>
      <c r="M436" s="143" t="s">
        <v>1</v>
      </c>
      <c r="N436" s="144" t="s">
        <v>34</v>
      </c>
      <c r="O436" s="145">
        <v>0</v>
      </c>
      <c r="P436" s="145">
        <f t="shared" si="99"/>
        <v>0</v>
      </c>
      <c r="Q436" s="145">
        <v>0</v>
      </c>
      <c r="R436" s="145">
        <f t="shared" si="100"/>
        <v>0</v>
      </c>
      <c r="S436" s="145">
        <v>0</v>
      </c>
      <c r="T436" s="146">
        <f t="shared" si="101"/>
        <v>0</v>
      </c>
      <c r="AR436" s="147" t="s">
        <v>168</v>
      </c>
      <c r="AT436" s="147" t="s">
        <v>164</v>
      </c>
      <c r="AU436" s="147" t="s">
        <v>75</v>
      </c>
      <c r="AY436" s="13" t="s">
        <v>162</v>
      </c>
      <c r="BE436" s="148">
        <f t="shared" si="102"/>
        <v>0</v>
      </c>
      <c r="BF436" s="148">
        <f t="shared" si="103"/>
        <v>0</v>
      </c>
      <c r="BG436" s="148">
        <f t="shared" si="104"/>
        <v>0</v>
      </c>
      <c r="BH436" s="148">
        <f t="shared" si="105"/>
        <v>0</v>
      </c>
      <c r="BI436" s="148">
        <f t="shared" si="106"/>
        <v>0</v>
      </c>
      <c r="BJ436" s="13" t="s">
        <v>81</v>
      </c>
      <c r="BK436" s="148">
        <f t="shared" si="107"/>
        <v>0</v>
      </c>
      <c r="BL436" s="13" t="s">
        <v>168</v>
      </c>
      <c r="BM436" s="147" t="s">
        <v>1802</v>
      </c>
    </row>
    <row r="437" spans="2:65" s="11" customFormat="1" ht="22.7" customHeight="1" x14ac:dyDescent="0.2">
      <c r="B437" s="124"/>
      <c r="D437" s="125" t="s">
        <v>67</v>
      </c>
      <c r="E437" s="133"/>
      <c r="F437" s="133" t="s">
        <v>1667</v>
      </c>
      <c r="J437" s="134"/>
      <c r="L437" s="124"/>
      <c r="M437" s="128"/>
      <c r="P437" s="129">
        <f>SUM(P438:P439)</f>
        <v>0</v>
      </c>
      <c r="R437" s="129">
        <f>SUM(R438:R439)</f>
        <v>0</v>
      </c>
      <c r="T437" s="130">
        <f>SUM(T438:T439)</f>
        <v>0</v>
      </c>
      <c r="AR437" s="125" t="s">
        <v>75</v>
      </c>
      <c r="AT437" s="131" t="s">
        <v>67</v>
      </c>
      <c r="AU437" s="131" t="s">
        <v>75</v>
      </c>
      <c r="AY437" s="125" t="s">
        <v>162</v>
      </c>
      <c r="BK437" s="132">
        <f>SUM(BK438:BK439)</f>
        <v>0</v>
      </c>
    </row>
    <row r="438" spans="2:65" s="1" customFormat="1" ht="16.5" customHeight="1" x14ac:dyDescent="0.2">
      <c r="B438" s="135"/>
      <c r="C438" s="136"/>
      <c r="D438" s="136" t="s">
        <v>164</v>
      </c>
      <c r="E438" s="137"/>
      <c r="F438" s="138" t="s">
        <v>1803</v>
      </c>
      <c r="G438" s="139" t="s">
        <v>266</v>
      </c>
      <c r="H438" s="140">
        <v>2</v>
      </c>
      <c r="I438" s="141"/>
      <c r="J438" s="141"/>
      <c r="K438" s="142"/>
      <c r="L438" s="25"/>
      <c r="M438" s="143" t="s">
        <v>1</v>
      </c>
      <c r="N438" s="144" t="s">
        <v>34</v>
      </c>
      <c r="O438" s="145">
        <v>0</v>
      </c>
      <c r="P438" s="145">
        <f>O438*H438</f>
        <v>0</v>
      </c>
      <c r="Q438" s="145">
        <v>0</v>
      </c>
      <c r="R438" s="145">
        <f>Q438*H438</f>
        <v>0</v>
      </c>
      <c r="S438" s="145">
        <v>0</v>
      </c>
      <c r="T438" s="146">
        <f>S438*H438</f>
        <v>0</v>
      </c>
      <c r="AR438" s="147" t="s">
        <v>168</v>
      </c>
      <c r="AT438" s="147" t="s">
        <v>164</v>
      </c>
      <c r="AU438" s="147" t="s">
        <v>81</v>
      </c>
      <c r="AY438" s="13" t="s">
        <v>162</v>
      </c>
      <c r="BE438" s="148">
        <f>IF(N438="základná",J438,0)</f>
        <v>0</v>
      </c>
      <c r="BF438" s="148">
        <f>IF(N438="znížená",J438,0)</f>
        <v>0</v>
      </c>
      <c r="BG438" s="148">
        <f>IF(N438="zákl. prenesená",J438,0)</f>
        <v>0</v>
      </c>
      <c r="BH438" s="148">
        <f>IF(N438="zníž. prenesená",J438,0)</f>
        <v>0</v>
      </c>
      <c r="BI438" s="148">
        <f>IF(N438="nulová",J438,0)</f>
        <v>0</v>
      </c>
      <c r="BJ438" s="13" t="s">
        <v>81</v>
      </c>
      <c r="BK438" s="148">
        <f>ROUND(I438*H438,2)</f>
        <v>0</v>
      </c>
      <c r="BL438" s="13" t="s">
        <v>168</v>
      </c>
      <c r="BM438" s="147" t="s">
        <v>1804</v>
      </c>
    </row>
    <row r="439" spans="2:65" s="1" customFormat="1" ht="21.75" customHeight="1" x14ac:dyDescent="0.2">
      <c r="B439" s="135"/>
      <c r="C439" s="136"/>
      <c r="D439" s="136" t="s">
        <v>164</v>
      </c>
      <c r="E439" s="137"/>
      <c r="F439" s="138" t="s">
        <v>1805</v>
      </c>
      <c r="G439" s="139" t="s">
        <v>313</v>
      </c>
      <c r="H439" s="140">
        <v>2</v>
      </c>
      <c r="I439" s="141"/>
      <c r="J439" s="141"/>
      <c r="K439" s="142"/>
      <c r="L439" s="25"/>
      <c r="M439" s="143" t="s">
        <v>1</v>
      </c>
      <c r="N439" s="144" t="s">
        <v>34</v>
      </c>
      <c r="O439" s="145">
        <v>0</v>
      </c>
      <c r="P439" s="145">
        <f>O439*H439</f>
        <v>0</v>
      </c>
      <c r="Q439" s="145">
        <v>0</v>
      </c>
      <c r="R439" s="145">
        <f>Q439*H439</f>
        <v>0</v>
      </c>
      <c r="S439" s="145">
        <v>0</v>
      </c>
      <c r="T439" s="146">
        <f>S439*H439</f>
        <v>0</v>
      </c>
      <c r="AR439" s="147" t="s">
        <v>168</v>
      </c>
      <c r="AT439" s="147" t="s">
        <v>164</v>
      </c>
      <c r="AU439" s="147" t="s">
        <v>81</v>
      </c>
      <c r="AY439" s="13" t="s">
        <v>162</v>
      </c>
      <c r="BE439" s="148">
        <f>IF(N439="základná",J439,0)</f>
        <v>0</v>
      </c>
      <c r="BF439" s="148">
        <f>IF(N439="znížená",J439,0)</f>
        <v>0</v>
      </c>
      <c r="BG439" s="148">
        <f>IF(N439="zákl. prenesená",J439,0)</f>
        <v>0</v>
      </c>
      <c r="BH439" s="148">
        <f>IF(N439="zníž. prenesená",J439,0)</f>
        <v>0</v>
      </c>
      <c r="BI439" s="148">
        <f>IF(N439="nulová",J439,0)</f>
        <v>0</v>
      </c>
      <c r="BJ439" s="13" t="s">
        <v>81</v>
      </c>
      <c r="BK439" s="148">
        <f>ROUND(I439*H439,2)</f>
        <v>0</v>
      </c>
      <c r="BL439" s="13" t="s">
        <v>168</v>
      </c>
      <c r="BM439" s="147" t="s">
        <v>1806</v>
      </c>
    </row>
    <row r="440" spans="2:65" s="11" customFormat="1" ht="26.1" customHeight="1" x14ac:dyDescent="0.2">
      <c r="B440" s="124"/>
      <c r="C440" s="11" t="s">
        <v>3288</v>
      </c>
      <c r="D440" s="125" t="s">
        <v>67</v>
      </c>
      <c r="E440" s="126"/>
      <c r="F440" s="126" t="s">
        <v>1807</v>
      </c>
      <c r="J440" s="127"/>
      <c r="L440" s="124"/>
      <c r="M440" s="128"/>
      <c r="P440" s="129">
        <f>P441+SUM(P442:P446)</f>
        <v>0</v>
      </c>
      <c r="R440" s="129">
        <f>R441+SUM(R442:R446)</f>
        <v>0</v>
      </c>
      <c r="T440" s="130">
        <f>T441+SUM(T442:T446)</f>
        <v>0</v>
      </c>
      <c r="AR440" s="125" t="s">
        <v>75</v>
      </c>
      <c r="AT440" s="131" t="s">
        <v>67</v>
      </c>
      <c r="AU440" s="131" t="s">
        <v>68</v>
      </c>
      <c r="AY440" s="125" t="s">
        <v>162</v>
      </c>
      <c r="BK440" s="132">
        <f>BK441+SUM(BK442:BK446)</f>
        <v>0</v>
      </c>
    </row>
    <row r="441" spans="2:65" s="1" customFormat="1" ht="16.5" customHeight="1" x14ac:dyDescent="0.2">
      <c r="B441" s="135"/>
      <c r="C441" s="166" t="s">
        <v>3289</v>
      </c>
      <c r="D441" s="136" t="s">
        <v>164</v>
      </c>
      <c r="E441" s="137"/>
      <c r="F441" s="138" t="s">
        <v>1792</v>
      </c>
      <c r="G441" s="139" t="s">
        <v>266</v>
      </c>
      <c r="H441" s="140">
        <v>1</v>
      </c>
      <c r="I441" s="141"/>
      <c r="J441" s="141"/>
      <c r="K441" s="142"/>
      <c r="L441" s="25"/>
      <c r="M441" s="143" t="s">
        <v>1</v>
      </c>
      <c r="N441" s="144" t="s">
        <v>34</v>
      </c>
      <c r="O441" s="145">
        <v>0</v>
      </c>
      <c r="P441" s="145">
        <f>O441*H441</f>
        <v>0</v>
      </c>
      <c r="Q441" s="145">
        <v>0</v>
      </c>
      <c r="R441" s="145">
        <f>Q441*H441</f>
        <v>0</v>
      </c>
      <c r="S441" s="145">
        <v>0</v>
      </c>
      <c r="T441" s="146">
        <f>S441*H441</f>
        <v>0</v>
      </c>
      <c r="AR441" s="147" t="s">
        <v>168</v>
      </c>
      <c r="AT441" s="147" t="s">
        <v>164</v>
      </c>
      <c r="AU441" s="147" t="s">
        <v>75</v>
      </c>
      <c r="AY441" s="13" t="s">
        <v>162</v>
      </c>
      <c r="BE441" s="148">
        <f>IF(N441="základná",J441,0)</f>
        <v>0</v>
      </c>
      <c r="BF441" s="148">
        <f>IF(N441="znížená",J441,0)</f>
        <v>0</v>
      </c>
      <c r="BG441" s="148">
        <f>IF(N441="zákl. prenesená",J441,0)</f>
        <v>0</v>
      </c>
      <c r="BH441" s="148">
        <f>IF(N441="zníž. prenesená",J441,0)</f>
        <v>0</v>
      </c>
      <c r="BI441" s="148">
        <f>IF(N441="nulová",J441,0)</f>
        <v>0</v>
      </c>
      <c r="BJ441" s="13" t="s">
        <v>81</v>
      </c>
      <c r="BK441" s="148">
        <f>ROUND(I441*H441,2)</f>
        <v>0</v>
      </c>
      <c r="BL441" s="13" t="s">
        <v>168</v>
      </c>
      <c r="BM441" s="147" t="s">
        <v>1808</v>
      </c>
    </row>
    <row r="442" spans="2:65" s="1" customFormat="1" ht="16.5" customHeight="1" x14ac:dyDescent="0.2">
      <c r="B442" s="135"/>
      <c r="C442" s="166" t="s">
        <v>3290</v>
      </c>
      <c r="D442" s="136" t="s">
        <v>164</v>
      </c>
      <c r="E442" s="137"/>
      <c r="F442" s="138" t="s">
        <v>1794</v>
      </c>
      <c r="G442" s="139" t="s">
        <v>266</v>
      </c>
      <c r="H442" s="140">
        <v>3</v>
      </c>
      <c r="I442" s="141"/>
      <c r="J442" s="141"/>
      <c r="K442" s="142"/>
      <c r="L442" s="25"/>
      <c r="M442" s="143" t="s">
        <v>1</v>
      </c>
      <c r="N442" s="144" t="s">
        <v>34</v>
      </c>
      <c r="O442" s="145">
        <v>0</v>
      </c>
      <c r="P442" s="145">
        <f>O442*H442</f>
        <v>0</v>
      </c>
      <c r="Q442" s="145">
        <v>0</v>
      </c>
      <c r="R442" s="145">
        <f>Q442*H442</f>
        <v>0</v>
      </c>
      <c r="S442" s="145">
        <v>0</v>
      </c>
      <c r="T442" s="146">
        <f>S442*H442</f>
        <v>0</v>
      </c>
      <c r="AR442" s="147" t="s">
        <v>168</v>
      </c>
      <c r="AT442" s="147" t="s">
        <v>164</v>
      </c>
      <c r="AU442" s="147" t="s">
        <v>75</v>
      </c>
      <c r="AY442" s="13" t="s">
        <v>162</v>
      </c>
      <c r="BE442" s="148">
        <f>IF(N442="základná",J442,0)</f>
        <v>0</v>
      </c>
      <c r="BF442" s="148">
        <f>IF(N442="znížená",J442,0)</f>
        <v>0</v>
      </c>
      <c r="BG442" s="148">
        <f>IF(N442="zákl. prenesená",J442,0)</f>
        <v>0</v>
      </c>
      <c r="BH442" s="148">
        <f>IF(N442="zníž. prenesená",J442,0)</f>
        <v>0</v>
      </c>
      <c r="BI442" s="148">
        <f>IF(N442="nulová",J442,0)</f>
        <v>0</v>
      </c>
      <c r="BJ442" s="13" t="s">
        <v>81</v>
      </c>
      <c r="BK442" s="148">
        <f>ROUND(I442*H442,2)</f>
        <v>0</v>
      </c>
      <c r="BL442" s="13" t="s">
        <v>168</v>
      </c>
      <c r="BM442" s="147" t="s">
        <v>1809</v>
      </c>
    </row>
    <row r="443" spans="2:65" s="1" customFormat="1" ht="24.2" customHeight="1" x14ac:dyDescent="0.2">
      <c r="B443" s="135"/>
      <c r="C443" s="166"/>
      <c r="D443" s="136" t="s">
        <v>164</v>
      </c>
      <c r="E443" s="137"/>
      <c r="F443" s="138" t="s">
        <v>1796</v>
      </c>
      <c r="G443" s="139" t="s">
        <v>1655</v>
      </c>
      <c r="H443" s="140">
        <v>30</v>
      </c>
      <c r="I443" s="141"/>
      <c r="J443" s="141"/>
      <c r="K443" s="142"/>
      <c r="L443" s="25"/>
      <c r="M443" s="143" t="s">
        <v>1</v>
      </c>
      <c r="N443" s="144" t="s">
        <v>34</v>
      </c>
      <c r="O443" s="145">
        <v>0</v>
      </c>
      <c r="P443" s="145">
        <f>O443*H443</f>
        <v>0</v>
      </c>
      <c r="Q443" s="145">
        <v>0</v>
      </c>
      <c r="R443" s="145">
        <f>Q443*H443</f>
        <v>0</v>
      </c>
      <c r="S443" s="145">
        <v>0</v>
      </c>
      <c r="T443" s="146">
        <f>S443*H443</f>
        <v>0</v>
      </c>
      <c r="AR443" s="147" t="s">
        <v>168</v>
      </c>
      <c r="AT443" s="147" t="s">
        <v>164</v>
      </c>
      <c r="AU443" s="147" t="s">
        <v>75</v>
      </c>
      <c r="AY443" s="13" t="s">
        <v>162</v>
      </c>
      <c r="BE443" s="148">
        <f>IF(N443="základná",J443,0)</f>
        <v>0</v>
      </c>
      <c r="BF443" s="148">
        <f>IF(N443="znížená",J443,0)</f>
        <v>0</v>
      </c>
      <c r="BG443" s="148">
        <f>IF(N443="zákl. prenesená",J443,0)</f>
        <v>0</v>
      </c>
      <c r="BH443" s="148">
        <f>IF(N443="zníž. prenesená",J443,0)</f>
        <v>0</v>
      </c>
      <c r="BI443" s="148">
        <f>IF(N443="nulová",J443,0)</f>
        <v>0</v>
      </c>
      <c r="BJ443" s="13" t="s">
        <v>81</v>
      </c>
      <c r="BK443" s="148">
        <f>ROUND(I443*H443,2)</f>
        <v>0</v>
      </c>
      <c r="BL443" s="13" t="s">
        <v>168</v>
      </c>
      <c r="BM443" s="147" t="s">
        <v>1810</v>
      </c>
    </row>
    <row r="444" spans="2:65" s="1" customFormat="1" ht="16.5" customHeight="1" x14ac:dyDescent="0.2">
      <c r="B444" s="135"/>
      <c r="C444" s="166"/>
      <c r="D444" s="136" t="s">
        <v>164</v>
      </c>
      <c r="E444" s="137"/>
      <c r="F444" s="138" t="s">
        <v>1798</v>
      </c>
      <c r="G444" s="139" t="s">
        <v>1655</v>
      </c>
      <c r="H444" s="140">
        <v>36</v>
      </c>
      <c r="I444" s="141"/>
      <c r="J444" s="141"/>
      <c r="K444" s="142"/>
      <c r="L444" s="25"/>
      <c r="M444" s="143" t="s">
        <v>1</v>
      </c>
      <c r="N444" s="144" t="s">
        <v>34</v>
      </c>
      <c r="O444" s="145">
        <v>0</v>
      </c>
      <c r="P444" s="145">
        <f>O444*H444</f>
        <v>0</v>
      </c>
      <c r="Q444" s="145">
        <v>0</v>
      </c>
      <c r="R444" s="145">
        <f>Q444*H444</f>
        <v>0</v>
      </c>
      <c r="S444" s="145">
        <v>0</v>
      </c>
      <c r="T444" s="146">
        <f>S444*H444</f>
        <v>0</v>
      </c>
      <c r="AR444" s="147" t="s">
        <v>168</v>
      </c>
      <c r="AT444" s="147" t="s">
        <v>164</v>
      </c>
      <c r="AU444" s="147" t="s">
        <v>75</v>
      </c>
      <c r="AY444" s="13" t="s">
        <v>162</v>
      </c>
      <c r="BE444" s="148">
        <f>IF(N444="základná",J444,0)</f>
        <v>0</v>
      </c>
      <c r="BF444" s="148">
        <f>IF(N444="znížená",J444,0)</f>
        <v>0</v>
      </c>
      <c r="BG444" s="148">
        <f>IF(N444="zákl. prenesená",J444,0)</f>
        <v>0</v>
      </c>
      <c r="BH444" s="148">
        <f>IF(N444="zníž. prenesená",J444,0)</f>
        <v>0</v>
      </c>
      <c r="BI444" s="148">
        <f>IF(N444="nulová",J444,0)</f>
        <v>0</v>
      </c>
      <c r="BJ444" s="13" t="s">
        <v>81</v>
      </c>
      <c r="BK444" s="148">
        <f>ROUND(I444*H444,2)</f>
        <v>0</v>
      </c>
      <c r="BL444" s="13" t="s">
        <v>168</v>
      </c>
      <c r="BM444" s="147" t="s">
        <v>1811</v>
      </c>
    </row>
    <row r="445" spans="2:65" s="1" customFormat="1" ht="16.5" customHeight="1" x14ac:dyDescent="0.2">
      <c r="B445" s="135"/>
      <c r="C445" s="166"/>
      <c r="D445" s="136" t="s">
        <v>164</v>
      </c>
      <c r="E445" s="137"/>
      <c r="F445" s="138" t="s">
        <v>1800</v>
      </c>
      <c r="G445" s="139" t="s">
        <v>1655</v>
      </c>
      <c r="H445" s="140">
        <v>6</v>
      </c>
      <c r="I445" s="141"/>
      <c r="J445" s="141"/>
      <c r="K445" s="142"/>
      <c r="L445" s="25"/>
      <c r="M445" s="143" t="s">
        <v>1</v>
      </c>
      <c r="N445" s="144" t="s">
        <v>34</v>
      </c>
      <c r="O445" s="145">
        <v>0</v>
      </c>
      <c r="P445" s="145">
        <f>O445*H445</f>
        <v>0</v>
      </c>
      <c r="Q445" s="145">
        <v>0</v>
      </c>
      <c r="R445" s="145">
        <f>Q445*H445</f>
        <v>0</v>
      </c>
      <c r="S445" s="145">
        <v>0</v>
      </c>
      <c r="T445" s="146">
        <f>S445*H445</f>
        <v>0</v>
      </c>
      <c r="AR445" s="147" t="s">
        <v>168</v>
      </c>
      <c r="AT445" s="147" t="s">
        <v>164</v>
      </c>
      <c r="AU445" s="147" t="s">
        <v>75</v>
      </c>
      <c r="AY445" s="13" t="s">
        <v>162</v>
      </c>
      <c r="BE445" s="148">
        <f>IF(N445="základná",J445,0)</f>
        <v>0</v>
      </c>
      <c r="BF445" s="148">
        <f>IF(N445="znížená",J445,0)</f>
        <v>0</v>
      </c>
      <c r="BG445" s="148">
        <f>IF(N445="zákl. prenesená",J445,0)</f>
        <v>0</v>
      </c>
      <c r="BH445" s="148">
        <f>IF(N445="zníž. prenesená",J445,0)</f>
        <v>0</v>
      </c>
      <c r="BI445" s="148">
        <f>IF(N445="nulová",J445,0)</f>
        <v>0</v>
      </c>
      <c r="BJ445" s="13" t="s">
        <v>81</v>
      </c>
      <c r="BK445" s="148">
        <f>ROUND(I445*H445,2)</f>
        <v>0</v>
      </c>
      <c r="BL445" s="13" t="s">
        <v>168</v>
      </c>
      <c r="BM445" s="147" t="s">
        <v>1812</v>
      </c>
    </row>
    <row r="446" spans="2:65" s="11" customFormat="1" ht="22.7" customHeight="1" x14ac:dyDescent="0.2">
      <c r="B446" s="124"/>
      <c r="D446" s="125" t="s">
        <v>67</v>
      </c>
      <c r="E446" s="133"/>
      <c r="F446" s="133" t="s">
        <v>1667</v>
      </c>
      <c r="J446" s="134"/>
      <c r="L446" s="124"/>
      <c r="M446" s="128"/>
      <c r="P446" s="129">
        <f>SUM(P447:P448)</f>
        <v>0</v>
      </c>
      <c r="R446" s="129">
        <f>SUM(R447:R448)</f>
        <v>0</v>
      </c>
      <c r="T446" s="130">
        <f>SUM(T447:T448)</f>
        <v>0</v>
      </c>
      <c r="AR446" s="125" t="s">
        <v>75</v>
      </c>
      <c r="AT446" s="131" t="s">
        <v>67</v>
      </c>
      <c r="AU446" s="131" t="s">
        <v>75</v>
      </c>
      <c r="AY446" s="125" t="s">
        <v>162</v>
      </c>
      <c r="BK446" s="132">
        <f>SUM(BK447:BK448)</f>
        <v>0</v>
      </c>
    </row>
    <row r="447" spans="2:65" s="1" customFormat="1" ht="16.5" customHeight="1" x14ac:dyDescent="0.2">
      <c r="B447" s="135"/>
      <c r="C447" s="136"/>
      <c r="D447" s="136" t="s">
        <v>164</v>
      </c>
      <c r="E447" s="137"/>
      <c r="F447" s="138" t="s">
        <v>1803</v>
      </c>
      <c r="G447" s="139" t="s">
        <v>266</v>
      </c>
      <c r="H447" s="140">
        <v>2</v>
      </c>
      <c r="I447" s="141"/>
      <c r="J447" s="141"/>
      <c r="K447" s="142"/>
      <c r="L447" s="25"/>
      <c r="M447" s="143" t="s">
        <v>1</v>
      </c>
      <c r="N447" s="144" t="s">
        <v>34</v>
      </c>
      <c r="O447" s="145">
        <v>0</v>
      </c>
      <c r="P447" s="145">
        <f>O447*H447</f>
        <v>0</v>
      </c>
      <c r="Q447" s="145">
        <v>0</v>
      </c>
      <c r="R447" s="145">
        <f>Q447*H447</f>
        <v>0</v>
      </c>
      <c r="S447" s="145">
        <v>0</v>
      </c>
      <c r="T447" s="146">
        <f>S447*H447</f>
        <v>0</v>
      </c>
      <c r="AR447" s="147" t="s">
        <v>168</v>
      </c>
      <c r="AT447" s="147" t="s">
        <v>164</v>
      </c>
      <c r="AU447" s="147" t="s">
        <v>81</v>
      </c>
      <c r="AY447" s="13" t="s">
        <v>162</v>
      </c>
      <c r="BE447" s="148">
        <f>IF(N447="základná",J447,0)</f>
        <v>0</v>
      </c>
      <c r="BF447" s="148">
        <f>IF(N447="znížená",J447,0)</f>
        <v>0</v>
      </c>
      <c r="BG447" s="148">
        <f>IF(N447="zákl. prenesená",J447,0)</f>
        <v>0</v>
      </c>
      <c r="BH447" s="148">
        <f>IF(N447="zníž. prenesená",J447,0)</f>
        <v>0</v>
      </c>
      <c r="BI447" s="148">
        <f>IF(N447="nulová",J447,0)</f>
        <v>0</v>
      </c>
      <c r="BJ447" s="13" t="s">
        <v>81</v>
      </c>
      <c r="BK447" s="148">
        <f>ROUND(I447*H447,2)</f>
        <v>0</v>
      </c>
      <c r="BL447" s="13" t="s">
        <v>168</v>
      </c>
      <c r="BM447" s="147" t="s">
        <v>1813</v>
      </c>
    </row>
    <row r="448" spans="2:65" s="1" customFormat="1" ht="21.75" customHeight="1" x14ac:dyDescent="0.2">
      <c r="B448" s="135"/>
      <c r="C448" s="136"/>
      <c r="D448" s="136" t="s">
        <v>164</v>
      </c>
      <c r="E448" s="137"/>
      <c r="F448" s="138" t="s">
        <v>1805</v>
      </c>
      <c r="G448" s="139" t="s">
        <v>313</v>
      </c>
      <c r="H448" s="140">
        <v>2</v>
      </c>
      <c r="I448" s="141"/>
      <c r="J448" s="141"/>
      <c r="K448" s="142"/>
      <c r="L448" s="25"/>
      <c r="M448" s="143" t="s">
        <v>1</v>
      </c>
      <c r="N448" s="144" t="s">
        <v>34</v>
      </c>
      <c r="O448" s="145">
        <v>0</v>
      </c>
      <c r="P448" s="145">
        <f>O448*H448</f>
        <v>0</v>
      </c>
      <c r="Q448" s="145">
        <v>0</v>
      </c>
      <c r="R448" s="145">
        <f>Q448*H448</f>
        <v>0</v>
      </c>
      <c r="S448" s="145">
        <v>0</v>
      </c>
      <c r="T448" s="146">
        <f>S448*H448</f>
        <v>0</v>
      </c>
      <c r="AR448" s="147" t="s">
        <v>168</v>
      </c>
      <c r="AT448" s="147" t="s">
        <v>164</v>
      </c>
      <c r="AU448" s="147" t="s">
        <v>81</v>
      </c>
      <c r="AY448" s="13" t="s">
        <v>162</v>
      </c>
      <c r="BE448" s="148">
        <f>IF(N448="základná",J448,0)</f>
        <v>0</v>
      </c>
      <c r="BF448" s="148">
        <f>IF(N448="znížená",J448,0)</f>
        <v>0</v>
      </c>
      <c r="BG448" s="148">
        <f>IF(N448="zákl. prenesená",J448,0)</f>
        <v>0</v>
      </c>
      <c r="BH448" s="148">
        <f>IF(N448="zníž. prenesená",J448,0)</f>
        <v>0</v>
      </c>
      <c r="BI448" s="148">
        <f>IF(N448="nulová",J448,0)</f>
        <v>0</v>
      </c>
      <c r="BJ448" s="13" t="s">
        <v>81</v>
      </c>
      <c r="BK448" s="148">
        <f>ROUND(I448*H448,2)</f>
        <v>0</v>
      </c>
      <c r="BL448" s="13" t="s">
        <v>168</v>
      </c>
      <c r="BM448" s="147" t="s">
        <v>1814</v>
      </c>
    </row>
    <row r="449" spans="2:65" s="11" customFormat="1" ht="26.1" customHeight="1" x14ac:dyDescent="0.2">
      <c r="B449" s="124"/>
      <c r="C449" s="11" t="s">
        <v>3291</v>
      </c>
      <c r="D449" s="125" t="s">
        <v>67</v>
      </c>
      <c r="E449" s="126"/>
      <c r="F449" s="126" t="s">
        <v>1815</v>
      </c>
      <c r="J449" s="127"/>
      <c r="L449" s="124"/>
      <c r="M449" s="128"/>
      <c r="P449" s="129">
        <f>P450+SUM(P451:P457)</f>
        <v>0</v>
      </c>
      <c r="R449" s="129">
        <f>R450+SUM(R451:R457)</f>
        <v>0</v>
      </c>
      <c r="T449" s="130">
        <f>T450+SUM(T451:T457)</f>
        <v>0</v>
      </c>
      <c r="AR449" s="125" t="s">
        <v>75</v>
      </c>
      <c r="AT449" s="131" t="s">
        <v>67</v>
      </c>
      <c r="AU449" s="131" t="s">
        <v>68</v>
      </c>
      <c r="AY449" s="125" t="s">
        <v>162</v>
      </c>
      <c r="BK449" s="132">
        <f>BK450+SUM(BK451:BK457)</f>
        <v>0</v>
      </c>
    </row>
    <row r="450" spans="2:65" s="1" customFormat="1" ht="24.2" customHeight="1" x14ac:dyDescent="0.2">
      <c r="B450" s="135"/>
      <c r="C450" s="166" t="s">
        <v>3292</v>
      </c>
      <c r="D450" s="136" t="s">
        <v>164</v>
      </c>
      <c r="E450" s="137"/>
      <c r="F450" s="138" t="s">
        <v>1816</v>
      </c>
      <c r="G450" s="139" t="s">
        <v>266</v>
      </c>
      <c r="H450" s="140">
        <v>1</v>
      </c>
      <c r="I450" s="141"/>
      <c r="J450" s="141"/>
      <c r="K450" s="142"/>
      <c r="L450" s="25"/>
      <c r="M450" s="143" t="s">
        <v>1</v>
      </c>
      <c r="N450" s="144" t="s">
        <v>34</v>
      </c>
      <c r="O450" s="145">
        <v>0</v>
      </c>
      <c r="P450" s="145">
        <f t="shared" ref="P450:P456" si="108">O450*H450</f>
        <v>0</v>
      </c>
      <c r="Q450" s="145">
        <v>0</v>
      </c>
      <c r="R450" s="145">
        <f t="shared" ref="R450:R456" si="109">Q450*H450</f>
        <v>0</v>
      </c>
      <c r="S450" s="145">
        <v>0</v>
      </c>
      <c r="T450" s="146">
        <f t="shared" ref="T450:T456" si="110">S450*H450</f>
        <v>0</v>
      </c>
      <c r="AR450" s="147" t="s">
        <v>168</v>
      </c>
      <c r="AT450" s="147" t="s">
        <v>164</v>
      </c>
      <c r="AU450" s="147" t="s">
        <v>75</v>
      </c>
      <c r="AY450" s="13" t="s">
        <v>162</v>
      </c>
      <c r="BE450" s="148">
        <f t="shared" ref="BE450:BE456" si="111">IF(N450="základná",J450,0)</f>
        <v>0</v>
      </c>
      <c r="BF450" s="148">
        <f t="shared" ref="BF450:BF456" si="112">IF(N450="znížená",J450,0)</f>
        <v>0</v>
      </c>
      <c r="BG450" s="148">
        <f t="shared" ref="BG450:BG456" si="113">IF(N450="zákl. prenesená",J450,0)</f>
        <v>0</v>
      </c>
      <c r="BH450" s="148">
        <f t="shared" ref="BH450:BH456" si="114">IF(N450="zníž. prenesená",J450,0)</f>
        <v>0</v>
      </c>
      <c r="BI450" s="148">
        <f t="shared" ref="BI450:BI456" si="115">IF(N450="nulová",J450,0)</f>
        <v>0</v>
      </c>
      <c r="BJ450" s="13" t="s">
        <v>81</v>
      </c>
      <c r="BK450" s="148">
        <f t="shared" ref="BK450:BK456" si="116">ROUND(I450*H450,2)</f>
        <v>0</v>
      </c>
      <c r="BL450" s="13" t="s">
        <v>168</v>
      </c>
      <c r="BM450" s="147" t="s">
        <v>1817</v>
      </c>
    </row>
    <row r="451" spans="2:65" s="1" customFormat="1" ht="24.2" customHeight="1" x14ac:dyDescent="0.2">
      <c r="B451" s="135"/>
      <c r="C451" s="166" t="s">
        <v>3293</v>
      </c>
      <c r="D451" s="136" t="s">
        <v>164</v>
      </c>
      <c r="E451" s="137"/>
      <c r="F451" s="138" t="s">
        <v>1818</v>
      </c>
      <c r="G451" s="139" t="s">
        <v>266</v>
      </c>
      <c r="H451" s="140">
        <v>1</v>
      </c>
      <c r="I451" s="141"/>
      <c r="J451" s="141"/>
      <c r="K451" s="142"/>
      <c r="L451" s="25"/>
      <c r="M451" s="143" t="s">
        <v>1</v>
      </c>
      <c r="N451" s="144" t="s">
        <v>34</v>
      </c>
      <c r="O451" s="145">
        <v>0</v>
      </c>
      <c r="P451" s="145">
        <f t="shared" si="108"/>
        <v>0</v>
      </c>
      <c r="Q451" s="145">
        <v>0</v>
      </c>
      <c r="R451" s="145">
        <f t="shared" si="109"/>
        <v>0</v>
      </c>
      <c r="S451" s="145">
        <v>0</v>
      </c>
      <c r="T451" s="146">
        <f t="shared" si="110"/>
        <v>0</v>
      </c>
      <c r="AR451" s="147" t="s">
        <v>168</v>
      </c>
      <c r="AT451" s="147" t="s">
        <v>164</v>
      </c>
      <c r="AU451" s="147" t="s">
        <v>75</v>
      </c>
      <c r="AY451" s="13" t="s">
        <v>162</v>
      </c>
      <c r="BE451" s="148">
        <f t="shared" si="111"/>
        <v>0</v>
      </c>
      <c r="BF451" s="148">
        <f t="shared" si="112"/>
        <v>0</v>
      </c>
      <c r="BG451" s="148">
        <f t="shared" si="113"/>
        <v>0</v>
      </c>
      <c r="BH451" s="148">
        <f t="shared" si="114"/>
        <v>0</v>
      </c>
      <c r="BI451" s="148">
        <f t="shared" si="115"/>
        <v>0</v>
      </c>
      <c r="BJ451" s="13" t="s">
        <v>81</v>
      </c>
      <c r="BK451" s="148">
        <f t="shared" si="116"/>
        <v>0</v>
      </c>
      <c r="BL451" s="13" t="s">
        <v>168</v>
      </c>
      <c r="BM451" s="147" t="s">
        <v>1819</v>
      </c>
    </row>
    <row r="452" spans="2:65" s="1" customFormat="1" ht="16.5" customHeight="1" x14ac:dyDescent="0.2">
      <c r="B452" s="135"/>
      <c r="C452" s="166"/>
      <c r="D452" s="136" t="s">
        <v>164</v>
      </c>
      <c r="E452" s="137"/>
      <c r="F452" s="138" t="s">
        <v>1820</v>
      </c>
      <c r="G452" s="139" t="s">
        <v>266</v>
      </c>
      <c r="H452" s="140">
        <v>1</v>
      </c>
      <c r="I452" s="141"/>
      <c r="J452" s="141"/>
      <c r="K452" s="142"/>
      <c r="L452" s="25"/>
      <c r="M452" s="143" t="s">
        <v>1</v>
      </c>
      <c r="N452" s="144" t="s">
        <v>34</v>
      </c>
      <c r="O452" s="145">
        <v>0</v>
      </c>
      <c r="P452" s="145">
        <f t="shared" si="108"/>
        <v>0</v>
      </c>
      <c r="Q452" s="145">
        <v>0</v>
      </c>
      <c r="R452" s="145">
        <f t="shared" si="109"/>
        <v>0</v>
      </c>
      <c r="S452" s="145">
        <v>0</v>
      </c>
      <c r="T452" s="146">
        <f t="shared" si="110"/>
        <v>0</v>
      </c>
      <c r="AR452" s="147" t="s">
        <v>168</v>
      </c>
      <c r="AT452" s="147" t="s">
        <v>164</v>
      </c>
      <c r="AU452" s="147" t="s">
        <v>75</v>
      </c>
      <c r="AY452" s="13" t="s">
        <v>162</v>
      </c>
      <c r="BE452" s="148">
        <f t="shared" si="111"/>
        <v>0</v>
      </c>
      <c r="BF452" s="148">
        <f t="shared" si="112"/>
        <v>0</v>
      </c>
      <c r="BG452" s="148">
        <f t="shared" si="113"/>
        <v>0</v>
      </c>
      <c r="BH452" s="148">
        <f t="shared" si="114"/>
        <v>0</v>
      </c>
      <c r="BI452" s="148">
        <f t="shared" si="115"/>
        <v>0</v>
      </c>
      <c r="BJ452" s="13" t="s">
        <v>81</v>
      </c>
      <c r="BK452" s="148">
        <f t="shared" si="116"/>
        <v>0</v>
      </c>
      <c r="BL452" s="13" t="s">
        <v>168</v>
      </c>
      <c r="BM452" s="147" t="s">
        <v>1821</v>
      </c>
    </row>
    <row r="453" spans="2:65" s="1" customFormat="1" ht="24.2" customHeight="1" x14ac:dyDescent="0.2">
      <c r="B453" s="135"/>
      <c r="C453" s="166"/>
      <c r="D453" s="136" t="s">
        <v>164</v>
      </c>
      <c r="E453" s="137"/>
      <c r="F453" s="138" t="s">
        <v>1822</v>
      </c>
      <c r="G453" s="139" t="s">
        <v>1655</v>
      </c>
      <c r="H453" s="140">
        <v>15</v>
      </c>
      <c r="I453" s="141"/>
      <c r="J453" s="141"/>
      <c r="K453" s="142"/>
      <c r="L453" s="25"/>
      <c r="M453" s="143" t="s">
        <v>1</v>
      </c>
      <c r="N453" s="144" t="s">
        <v>34</v>
      </c>
      <c r="O453" s="145">
        <v>0</v>
      </c>
      <c r="P453" s="145">
        <f t="shared" si="108"/>
        <v>0</v>
      </c>
      <c r="Q453" s="145">
        <v>0</v>
      </c>
      <c r="R453" s="145">
        <f t="shared" si="109"/>
        <v>0</v>
      </c>
      <c r="S453" s="145">
        <v>0</v>
      </c>
      <c r="T453" s="146">
        <f t="shared" si="110"/>
        <v>0</v>
      </c>
      <c r="AR453" s="147" t="s">
        <v>168</v>
      </c>
      <c r="AT453" s="147" t="s">
        <v>164</v>
      </c>
      <c r="AU453" s="147" t="s">
        <v>75</v>
      </c>
      <c r="AY453" s="13" t="s">
        <v>162</v>
      </c>
      <c r="BE453" s="148">
        <f t="shared" si="111"/>
        <v>0</v>
      </c>
      <c r="BF453" s="148">
        <f t="shared" si="112"/>
        <v>0</v>
      </c>
      <c r="BG453" s="148">
        <f t="shared" si="113"/>
        <v>0</v>
      </c>
      <c r="BH453" s="148">
        <f t="shared" si="114"/>
        <v>0</v>
      </c>
      <c r="BI453" s="148">
        <f t="shared" si="115"/>
        <v>0</v>
      </c>
      <c r="BJ453" s="13" t="s">
        <v>81</v>
      </c>
      <c r="BK453" s="148">
        <f t="shared" si="116"/>
        <v>0</v>
      </c>
      <c r="BL453" s="13" t="s">
        <v>168</v>
      </c>
      <c r="BM453" s="147" t="s">
        <v>1823</v>
      </c>
    </row>
    <row r="454" spans="2:65" s="1" customFormat="1" ht="16.5" customHeight="1" x14ac:dyDescent="0.2">
      <c r="B454" s="135"/>
      <c r="C454" s="166"/>
      <c r="D454" s="136" t="s">
        <v>164</v>
      </c>
      <c r="E454" s="137"/>
      <c r="F454" s="138" t="s">
        <v>1798</v>
      </c>
      <c r="G454" s="139" t="s">
        <v>1655</v>
      </c>
      <c r="H454" s="140">
        <v>17</v>
      </c>
      <c r="I454" s="141"/>
      <c r="J454" s="141"/>
      <c r="K454" s="142"/>
      <c r="L454" s="25"/>
      <c r="M454" s="143" t="s">
        <v>1</v>
      </c>
      <c r="N454" s="144" t="s">
        <v>34</v>
      </c>
      <c r="O454" s="145">
        <v>0</v>
      </c>
      <c r="P454" s="145">
        <f t="shared" si="108"/>
        <v>0</v>
      </c>
      <c r="Q454" s="145">
        <v>0</v>
      </c>
      <c r="R454" s="145">
        <f t="shared" si="109"/>
        <v>0</v>
      </c>
      <c r="S454" s="145">
        <v>0</v>
      </c>
      <c r="T454" s="146">
        <f t="shared" si="110"/>
        <v>0</v>
      </c>
      <c r="AR454" s="147" t="s">
        <v>168</v>
      </c>
      <c r="AT454" s="147" t="s">
        <v>164</v>
      </c>
      <c r="AU454" s="147" t="s">
        <v>75</v>
      </c>
      <c r="AY454" s="13" t="s">
        <v>162</v>
      </c>
      <c r="BE454" s="148">
        <f t="shared" si="111"/>
        <v>0</v>
      </c>
      <c r="BF454" s="148">
        <f t="shared" si="112"/>
        <v>0</v>
      </c>
      <c r="BG454" s="148">
        <f t="shared" si="113"/>
        <v>0</v>
      </c>
      <c r="BH454" s="148">
        <f t="shared" si="114"/>
        <v>0</v>
      </c>
      <c r="BI454" s="148">
        <f t="shared" si="115"/>
        <v>0</v>
      </c>
      <c r="BJ454" s="13" t="s">
        <v>81</v>
      </c>
      <c r="BK454" s="148">
        <f t="shared" si="116"/>
        <v>0</v>
      </c>
      <c r="BL454" s="13" t="s">
        <v>168</v>
      </c>
      <c r="BM454" s="147" t="s">
        <v>1824</v>
      </c>
    </row>
    <row r="455" spans="2:65" s="1" customFormat="1" ht="16.5" customHeight="1" x14ac:dyDescent="0.2">
      <c r="B455" s="135"/>
      <c r="C455" s="166"/>
      <c r="D455" s="136" t="s">
        <v>164</v>
      </c>
      <c r="E455" s="137"/>
      <c r="F455" s="138" t="s">
        <v>1800</v>
      </c>
      <c r="G455" s="139" t="s">
        <v>1655</v>
      </c>
      <c r="H455" s="140">
        <v>2</v>
      </c>
      <c r="I455" s="141"/>
      <c r="J455" s="141"/>
      <c r="K455" s="142"/>
      <c r="L455" s="25"/>
      <c r="M455" s="143" t="s">
        <v>1</v>
      </c>
      <c r="N455" s="144" t="s">
        <v>34</v>
      </c>
      <c r="O455" s="145">
        <v>0</v>
      </c>
      <c r="P455" s="145">
        <f t="shared" si="108"/>
        <v>0</v>
      </c>
      <c r="Q455" s="145">
        <v>0</v>
      </c>
      <c r="R455" s="145">
        <f t="shared" si="109"/>
        <v>0</v>
      </c>
      <c r="S455" s="145">
        <v>0</v>
      </c>
      <c r="T455" s="146">
        <f t="shared" si="110"/>
        <v>0</v>
      </c>
      <c r="AR455" s="147" t="s">
        <v>168</v>
      </c>
      <c r="AT455" s="147" t="s">
        <v>164</v>
      </c>
      <c r="AU455" s="147" t="s">
        <v>75</v>
      </c>
      <c r="AY455" s="13" t="s">
        <v>162</v>
      </c>
      <c r="BE455" s="148">
        <f t="shared" si="111"/>
        <v>0</v>
      </c>
      <c r="BF455" s="148">
        <f t="shared" si="112"/>
        <v>0</v>
      </c>
      <c r="BG455" s="148">
        <f t="shared" si="113"/>
        <v>0</v>
      </c>
      <c r="BH455" s="148">
        <f t="shared" si="114"/>
        <v>0</v>
      </c>
      <c r="BI455" s="148">
        <f t="shared" si="115"/>
        <v>0</v>
      </c>
      <c r="BJ455" s="13" t="s">
        <v>81</v>
      </c>
      <c r="BK455" s="148">
        <f t="shared" si="116"/>
        <v>0</v>
      </c>
      <c r="BL455" s="13" t="s">
        <v>168</v>
      </c>
      <c r="BM455" s="147" t="s">
        <v>1825</v>
      </c>
    </row>
    <row r="456" spans="2:65" s="1" customFormat="1" ht="16.5" customHeight="1" x14ac:dyDescent="0.2">
      <c r="B456" s="135"/>
      <c r="C456" s="166"/>
      <c r="D456" s="136" t="s">
        <v>164</v>
      </c>
      <c r="E456" s="137"/>
      <c r="F456" s="138" t="s">
        <v>1826</v>
      </c>
      <c r="G456" s="139" t="s">
        <v>313</v>
      </c>
      <c r="H456" s="140">
        <v>0.13</v>
      </c>
      <c r="I456" s="141"/>
      <c r="J456" s="141"/>
      <c r="K456" s="142"/>
      <c r="L456" s="25"/>
      <c r="M456" s="143" t="s">
        <v>1</v>
      </c>
      <c r="N456" s="144" t="s">
        <v>34</v>
      </c>
      <c r="O456" s="145">
        <v>0</v>
      </c>
      <c r="P456" s="145">
        <f t="shared" si="108"/>
        <v>0</v>
      </c>
      <c r="Q456" s="145">
        <v>0</v>
      </c>
      <c r="R456" s="145">
        <f t="shared" si="109"/>
        <v>0</v>
      </c>
      <c r="S456" s="145">
        <v>0</v>
      </c>
      <c r="T456" s="146">
        <f t="shared" si="110"/>
        <v>0</v>
      </c>
      <c r="AR456" s="147" t="s">
        <v>168</v>
      </c>
      <c r="AT456" s="147" t="s">
        <v>164</v>
      </c>
      <c r="AU456" s="147" t="s">
        <v>75</v>
      </c>
      <c r="AY456" s="13" t="s">
        <v>162</v>
      </c>
      <c r="BE456" s="148">
        <f t="shared" si="111"/>
        <v>0</v>
      </c>
      <c r="BF456" s="148">
        <f t="shared" si="112"/>
        <v>0</v>
      </c>
      <c r="BG456" s="148">
        <f t="shared" si="113"/>
        <v>0</v>
      </c>
      <c r="BH456" s="148">
        <f t="shared" si="114"/>
        <v>0</v>
      </c>
      <c r="BI456" s="148">
        <f t="shared" si="115"/>
        <v>0</v>
      </c>
      <c r="BJ456" s="13" t="s">
        <v>81</v>
      </c>
      <c r="BK456" s="148">
        <f t="shared" si="116"/>
        <v>0</v>
      </c>
      <c r="BL456" s="13" t="s">
        <v>168</v>
      </c>
      <c r="BM456" s="147" t="s">
        <v>1827</v>
      </c>
    </row>
    <row r="457" spans="2:65" s="11" customFormat="1" ht="22.7" customHeight="1" x14ac:dyDescent="0.2">
      <c r="B457" s="124"/>
      <c r="D457" s="125" t="s">
        <v>67</v>
      </c>
      <c r="E457" s="133"/>
      <c r="F457" s="133" t="s">
        <v>1667</v>
      </c>
      <c r="J457" s="134"/>
      <c r="L457" s="124"/>
      <c r="M457" s="128"/>
      <c r="P457" s="129">
        <f>SUM(P458:P459)</f>
        <v>0</v>
      </c>
      <c r="R457" s="129">
        <f>SUM(R458:R459)</f>
        <v>0</v>
      </c>
      <c r="T457" s="130">
        <f>SUM(T458:T459)</f>
        <v>0</v>
      </c>
      <c r="AR457" s="125" t="s">
        <v>75</v>
      </c>
      <c r="AT457" s="131" t="s">
        <v>67</v>
      </c>
      <c r="AU457" s="131" t="s">
        <v>75</v>
      </c>
      <c r="AY457" s="125" t="s">
        <v>162</v>
      </c>
      <c r="BK457" s="132">
        <f>SUM(BK458:BK459)</f>
        <v>0</v>
      </c>
    </row>
    <row r="458" spans="2:65" s="1" customFormat="1" ht="16.5" customHeight="1" x14ac:dyDescent="0.2">
      <c r="B458" s="135"/>
      <c r="C458" s="136"/>
      <c r="D458" s="136" t="s">
        <v>164</v>
      </c>
      <c r="E458" s="137"/>
      <c r="F458" s="138" t="s">
        <v>1803</v>
      </c>
      <c r="G458" s="139" t="s">
        <v>266</v>
      </c>
      <c r="H458" s="140">
        <v>2</v>
      </c>
      <c r="I458" s="141"/>
      <c r="J458" s="141"/>
      <c r="K458" s="142"/>
      <c r="L458" s="25"/>
      <c r="M458" s="143" t="s">
        <v>1</v>
      </c>
      <c r="N458" s="144" t="s">
        <v>34</v>
      </c>
      <c r="O458" s="145">
        <v>0</v>
      </c>
      <c r="P458" s="145">
        <f>O458*H458</f>
        <v>0</v>
      </c>
      <c r="Q458" s="145">
        <v>0</v>
      </c>
      <c r="R458" s="145">
        <f>Q458*H458</f>
        <v>0</v>
      </c>
      <c r="S458" s="145">
        <v>0</v>
      </c>
      <c r="T458" s="146">
        <f>S458*H458</f>
        <v>0</v>
      </c>
      <c r="AR458" s="147" t="s">
        <v>168</v>
      </c>
      <c r="AT458" s="147" t="s">
        <v>164</v>
      </c>
      <c r="AU458" s="147" t="s">
        <v>81</v>
      </c>
      <c r="AY458" s="13" t="s">
        <v>162</v>
      </c>
      <c r="BE458" s="148">
        <f>IF(N458="základná",J458,0)</f>
        <v>0</v>
      </c>
      <c r="BF458" s="148">
        <f>IF(N458="znížená",J458,0)</f>
        <v>0</v>
      </c>
      <c r="BG458" s="148">
        <f>IF(N458="zákl. prenesená",J458,0)</f>
        <v>0</v>
      </c>
      <c r="BH458" s="148">
        <f>IF(N458="zníž. prenesená",J458,0)</f>
        <v>0</v>
      </c>
      <c r="BI458" s="148">
        <f>IF(N458="nulová",J458,0)</f>
        <v>0</v>
      </c>
      <c r="BJ458" s="13" t="s">
        <v>81</v>
      </c>
      <c r="BK458" s="148">
        <f>ROUND(I458*H458,2)</f>
        <v>0</v>
      </c>
      <c r="BL458" s="13" t="s">
        <v>168</v>
      </c>
      <c r="BM458" s="147" t="s">
        <v>1828</v>
      </c>
    </row>
    <row r="459" spans="2:65" s="1" customFormat="1" ht="21.75" customHeight="1" x14ac:dyDescent="0.2">
      <c r="B459" s="135"/>
      <c r="C459" s="136"/>
      <c r="D459" s="136" t="s">
        <v>164</v>
      </c>
      <c r="E459" s="137"/>
      <c r="F459" s="138" t="s">
        <v>1805</v>
      </c>
      <c r="G459" s="139" t="s">
        <v>313</v>
      </c>
      <c r="H459" s="140">
        <v>2</v>
      </c>
      <c r="I459" s="141"/>
      <c r="J459" s="141"/>
      <c r="K459" s="142"/>
      <c r="L459" s="25"/>
      <c r="M459" s="143" t="s">
        <v>1</v>
      </c>
      <c r="N459" s="144" t="s">
        <v>34</v>
      </c>
      <c r="O459" s="145">
        <v>0</v>
      </c>
      <c r="P459" s="145">
        <f>O459*H459</f>
        <v>0</v>
      </c>
      <c r="Q459" s="145">
        <v>0</v>
      </c>
      <c r="R459" s="145">
        <f>Q459*H459</f>
        <v>0</v>
      </c>
      <c r="S459" s="145">
        <v>0</v>
      </c>
      <c r="T459" s="146">
        <f>S459*H459</f>
        <v>0</v>
      </c>
      <c r="AR459" s="147" t="s">
        <v>168</v>
      </c>
      <c r="AT459" s="147" t="s">
        <v>164</v>
      </c>
      <c r="AU459" s="147" t="s">
        <v>81</v>
      </c>
      <c r="AY459" s="13" t="s">
        <v>162</v>
      </c>
      <c r="BE459" s="148">
        <f>IF(N459="základná",J459,0)</f>
        <v>0</v>
      </c>
      <c r="BF459" s="148">
        <f>IF(N459="znížená",J459,0)</f>
        <v>0</v>
      </c>
      <c r="BG459" s="148">
        <f>IF(N459="zákl. prenesená",J459,0)</f>
        <v>0</v>
      </c>
      <c r="BH459" s="148">
        <f>IF(N459="zníž. prenesená",J459,0)</f>
        <v>0</v>
      </c>
      <c r="BI459" s="148">
        <f>IF(N459="nulová",J459,0)</f>
        <v>0</v>
      </c>
      <c r="BJ459" s="13" t="s">
        <v>81</v>
      </c>
      <c r="BK459" s="148">
        <f>ROUND(I459*H459,2)</f>
        <v>0</v>
      </c>
      <c r="BL459" s="13" t="s">
        <v>168</v>
      </c>
      <c r="BM459" s="147" t="s">
        <v>1829</v>
      </c>
    </row>
    <row r="460" spans="2:65" s="11" customFormat="1" ht="26.1" customHeight="1" x14ac:dyDescent="0.2">
      <c r="B460" s="124"/>
      <c r="C460" s="11" t="s">
        <v>3294</v>
      </c>
      <c r="D460" s="125" t="s">
        <v>67</v>
      </c>
      <c r="E460" s="126"/>
      <c r="F460" s="126" t="s">
        <v>1830</v>
      </c>
      <c r="J460" s="127"/>
      <c r="L460" s="124"/>
      <c r="M460" s="128"/>
      <c r="P460" s="129">
        <f>P461+SUM(P462:P467)</f>
        <v>0</v>
      </c>
      <c r="R460" s="129">
        <f>R461+SUM(R462:R467)</f>
        <v>0</v>
      </c>
      <c r="T460" s="130">
        <f>T461+SUM(T462:T467)</f>
        <v>0</v>
      </c>
      <c r="AR460" s="125" t="s">
        <v>75</v>
      </c>
      <c r="AT460" s="131" t="s">
        <v>67</v>
      </c>
      <c r="AU460" s="131" t="s">
        <v>68</v>
      </c>
      <c r="AY460" s="125" t="s">
        <v>162</v>
      </c>
      <c r="BK460" s="132">
        <f>BK461+SUM(BK462:BK467)</f>
        <v>0</v>
      </c>
    </row>
    <row r="461" spans="2:65" s="1" customFormat="1" ht="16.5" customHeight="1" x14ac:dyDescent="0.2">
      <c r="B461" s="135"/>
      <c r="C461" s="166" t="s">
        <v>3295</v>
      </c>
      <c r="D461" s="136" t="s">
        <v>164</v>
      </c>
      <c r="E461" s="137"/>
      <c r="F461" s="138" t="s">
        <v>1792</v>
      </c>
      <c r="G461" s="139" t="s">
        <v>266</v>
      </c>
      <c r="H461" s="140">
        <v>1</v>
      </c>
      <c r="I461" s="141"/>
      <c r="J461" s="141"/>
      <c r="K461" s="142"/>
      <c r="L461" s="25"/>
      <c r="M461" s="143" t="s">
        <v>1</v>
      </c>
      <c r="N461" s="144" t="s">
        <v>34</v>
      </c>
      <c r="O461" s="145">
        <v>0</v>
      </c>
      <c r="P461" s="145">
        <f t="shared" ref="P461:P466" si="117">O461*H461</f>
        <v>0</v>
      </c>
      <c r="Q461" s="145">
        <v>0</v>
      </c>
      <c r="R461" s="145">
        <f t="shared" ref="R461:R466" si="118">Q461*H461</f>
        <v>0</v>
      </c>
      <c r="S461" s="145">
        <v>0</v>
      </c>
      <c r="T461" s="146">
        <f t="shared" ref="T461:T466" si="119">S461*H461</f>
        <v>0</v>
      </c>
      <c r="AR461" s="147" t="s">
        <v>168</v>
      </c>
      <c r="AT461" s="147" t="s">
        <v>164</v>
      </c>
      <c r="AU461" s="147" t="s">
        <v>75</v>
      </c>
      <c r="AY461" s="13" t="s">
        <v>162</v>
      </c>
      <c r="BE461" s="148">
        <f t="shared" ref="BE461:BE466" si="120">IF(N461="základná",J461,0)</f>
        <v>0</v>
      </c>
      <c r="BF461" s="148">
        <f t="shared" ref="BF461:BF466" si="121">IF(N461="znížená",J461,0)</f>
        <v>0</v>
      </c>
      <c r="BG461" s="148">
        <f t="shared" ref="BG461:BG466" si="122">IF(N461="zákl. prenesená",J461,0)</f>
        <v>0</v>
      </c>
      <c r="BH461" s="148">
        <f t="shared" ref="BH461:BH466" si="123">IF(N461="zníž. prenesená",J461,0)</f>
        <v>0</v>
      </c>
      <c r="BI461" s="148">
        <f t="shared" ref="BI461:BI466" si="124">IF(N461="nulová",J461,0)</f>
        <v>0</v>
      </c>
      <c r="BJ461" s="13" t="s">
        <v>81</v>
      </c>
      <c r="BK461" s="148">
        <f t="shared" ref="BK461:BK466" si="125">ROUND(I461*H461,2)</f>
        <v>0</v>
      </c>
      <c r="BL461" s="13" t="s">
        <v>168</v>
      </c>
      <c r="BM461" s="147" t="s">
        <v>1831</v>
      </c>
    </row>
    <row r="462" spans="2:65" s="1" customFormat="1" ht="16.5" customHeight="1" x14ac:dyDescent="0.2">
      <c r="B462" s="135"/>
      <c r="C462" s="166" t="s">
        <v>3296</v>
      </c>
      <c r="D462" s="136" t="s">
        <v>164</v>
      </c>
      <c r="E462" s="137"/>
      <c r="F462" s="138" t="s">
        <v>1794</v>
      </c>
      <c r="G462" s="139" t="s">
        <v>266</v>
      </c>
      <c r="H462" s="140">
        <v>3</v>
      </c>
      <c r="I462" s="141"/>
      <c r="J462" s="141"/>
      <c r="K462" s="142"/>
      <c r="L462" s="25"/>
      <c r="M462" s="143" t="s">
        <v>1</v>
      </c>
      <c r="N462" s="144" t="s">
        <v>34</v>
      </c>
      <c r="O462" s="145">
        <v>0</v>
      </c>
      <c r="P462" s="145">
        <f t="shared" si="117"/>
        <v>0</v>
      </c>
      <c r="Q462" s="145">
        <v>0</v>
      </c>
      <c r="R462" s="145">
        <f t="shared" si="118"/>
        <v>0</v>
      </c>
      <c r="S462" s="145">
        <v>0</v>
      </c>
      <c r="T462" s="146">
        <f t="shared" si="119"/>
        <v>0</v>
      </c>
      <c r="AR462" s="147" t="s">
        <v>168</v>
      </c>
      <c r="AT462" s="147" t="s">
        <v>164</v>
      </c>
      <c r="AU462" s="147" t="s">
        <v>75</v>
      </c>
      <c r="AY462" s="13" t="s">
        <v>162</v>
      </c>
      <c r="BE462" s="148">
        <f t="shared" si="120"/>
        <v>0</v>
      </c>
      <c r="BF462" s="148">
        <f t="shared" si="121"/>
        <v>0</v>
      </c>
      <c r="BG462" s="148">
        <f t="shared" si="122"/>
        <v>0</v>
      </c>
      <c r="BH462" s="148">
        <f t="shared" si="123"/>
        <v>0</v>
      </c>
      <c r="BI462" s="148">
        <f t="shared" si="124"/>
        <v>0</v>
      </c>
      <c r="BJ462" s="13" t="s">
        <v>81</v>
      </c>
      <c r="BK462" s="148">
        <f t="shared" si="125"/>
        <v>0</v>
      </c>
      <c r="BL462" s="13" t="s">
        <v>168</v>
      </c>
      <c r="BM462" s="147" t="s">
        <v>1832</v>
      </c>
    </row>
    <row r="463" spans="2:65" s="1" customFormat="1" ht="24.2" customHeight="1" x14ac:dyDescent="0.2">
      <c r="B463" s="135"/>
      <c r="C463" s="166"/>
      <c r="D463" s="136" t="s">
        <v>164</v>
      </c>
      <c r="E463" s="137"/>
      <c r="F463" s="138" t="s">
        <v>1796</v>
      </c>
      <c r="G463" s="139" t="s">
        <v>1655</v>
      </c>
      <c r="H463" s="140">
        <v>30</v>
      </c>
      <c r="I463" s="141"/>
      <c r="J463" s="141"/>
      <c r="K463" s="142"/>
      <c r="L463" s="25"/>
      <c r="M463" s="143" t="s">
        <v>1</v>
      </c>
      <c r="N463" s="144" t="s">
        <v>34</v>
      </c>
      <c r="O463" s="145">
        <v>0</v>
      </c>
      <c r="P463" s="145">
        <f t="shared" si="117"/>
        <v>0</v>
      </c>
      <c r="Q463" s="145">
        <v>0</v>
      </c>
      <c r="R463" s="145">
        <f t="shared" si="118"/>
        <v>0</v>
      </c>
      <c r="S463" s="145">
        <v>0</v>
      </c>
      <c r="T463" s="146">
        <f t="shared" si="119"/>
        <v>0</v>
      </c>
      <c r="AR463" s="147" t="s">
        <v>168</v>
      </c>
      <c r="AT463" s="147" t="s">
        <v>164</v>
      </c>
      <c r="AU463" s="147" t="s">
        <v>75</v>
      </c>
      <c r="AY463" s="13" t="s">
        <v>162</v>
      </c>
      <c r="BE463" s="148">
        <f t="shared" si="120"/>
        <v>0</v>
      </c>
      <c r="BF463" s="148">
        <f t="shared" si="121"/>
        <v>0</v>
      </c>
      <c r="BG463" s="148">
        <f t="shared" si="122"/>
        <v>0</v>
      </c>
      <c r="BH463" s="148">
        <f t="shared" si="123"/>
        <v>0</v>
      </c>
      <c r="BI463" s="148">
        <f t="shared" si="124"/>
        <v>0</v>
      </c>
      <c r="BJ463" s="13" t="s">
        <v>81</v>
      </c>
      <c r="BK463" s="148">
        <f t="shared" si="125"/>
        <v>0</v>
      </c>
      <c r="BL463" s="13" t="s">
        <v>168</v>
      </c>
      <c r="BM463" s="147" t="s">
        <v>1833</v>
      </c>
    </row>
    <row r="464" spans="2:65" s="1" customFormat="1" ht="16.5" customHeight="1" x14ac:dyDescent="0.2">
      <c r="B464" s="135"/>
      <c r="C464" s="166"/>
      <c r="D464" s="136" t="s">
        <v>164</v>
      </c>
      <c r="E464" s="137"/>
      <c r="F464" s="138" t="s">
        <v>1798</v>
      </c>
      <c r="G464" s="139" t="s">
        <v>1655</v>
      </c>
      <c r="H464" s="140">
        <v>35</v>
      </c>
      <c r="I464" s="141"/>
      <c r="J464" s="141"/>
      <c r="K464" s="142"/>
      <c r="L464" s="25"/>
      <c r="M464" s="143" t="s">
        <v>1</v>
      </c>
      <c r="N464" s="144" t="s">
        <v>34</v>
      </c>
      <c r="O464" s="145">
        <v>0</v>
      </c>
      <c r="P464" s="145">
        <f t="shared" si="117"/>
        <v>0</v>
      </c>
      <c r="Q464" s="145">
        <v>0</v>
      </c>
      <c r="R464" s="145">
        <f t="shared" si="118"/>
        <v>0</v>
      </c>
      <c r="S464" s="145">
        <v>0</v>
      </c>
      <c r="T464" s="146">
        <f t="shared" si="119"/>
        <v>0</v>
      </c>
      <c r="AR464" s="147" t="s">
        <v>168</v>
      </c>
      <c r="AT464" s="147" t="s">
        <v>164</v>
      </c>
      <c r="AU464" s="147" t="s">
        <v>75</v>
      </c>
      <c r="AY464" s="13" t="s">
        <v>162</v>
      </c>
      <c r="BE464" s="148">
        <f t="shared" si="120"/>
        <v>0</v>
      </c>
      <c r="BF464" s="148">
        <f t="shared" si="121"/>
        <v>0</v>
      </c>
      <c r="BG464" s="148">
        <f t="shared" si="122"/>
        <v>0</v>
      </c>
      <c r="BH464" s="148">
        <f t="shared" si="123"/>
        <v>0</v>
      </c>
      <c r="BI464" s="148">
        <f t="shared" si="124"/>
        <v>0</v>
      </c>
      <c r="BJ464" s="13" t="s">
        <v>81</v>
      </c>
      <c r="BK464" s="148">
        <f t="shared" si="125"/>
        <v>0</v>
      </c>
      <c r="BL464" s="13" t="s">
        <v>168</v>
      </c>
      <c r="BM464" s="147" t="s">
        <v>1834</v>
      </c>
    </row>
    <row r="465" spans="2:65" s="1" customFormat="1" ht="16.5" customHeight="1" x14ac:dyDescent="0.2">
      <c r="B465" s="135"/>
      <c r="C465" s="166"/>
      <c r="D465" s="136" t="s">
        <v>164</v>
      </c>
      <c r="E465" s="137"/>
      <c r="F465" s="138" t="s">
        <v>1800</v>
      </c>
      <c r="G465" s="139" t="s">
        <v>1655</v>
      </c>
      <c r="H465" s="140">
        <v>6</v>
      </c>
      <c r="I465" s="141"/>
      <c r="J465" s="141"/>
      <c r="K465" s="142"/>
      <c r="L465" s="25"/>
      <c r="M465" s="143" t="s">
        <v>1</v>
      </c>
      <c r="N465" s="144" t="s">
        <v>34</v>
      </c>
      <c r="O465" s="145">
        <v>0</v>
      </c>
      <c r="P465" s="145">
        <f t="shared" si="117"/>
        <v>0</v>
      </c>
      <c r="Q465" s="145">
        <v>0</v>
      </c>
      <c r="R465" s="145">
        <f t="shared" si="118"/>
        <v>0</v>
      </c>
      <c r="S465" s="145">
        <v>0</v>
      </c>
      <c r="T465" s="146">
        <f t="shared" si="119"/>
        <v>0</v>
      </c>
      <c r="AR465" s="147" t="s">
        <v>168</v>
      </c>
      <c r="AT465" s="147" t="s">
        <v>164</v>
      </c>
      <c r="AU465" s="147" t="s">
        <v>75</v>
      </c>
      <c r="AY465" s="13" t="s">
        <v>162</v>
      </c>
      <c r="BE465" s="148">
        <f t="shared" si="120"/>
        <v>0</v>
      </c>
      <c r="BF465" s="148">
        <f t="shared" si="121"/>
        <v>0</v>
      </c>
      <c r="BG465" s="148">
        <f t="shared" si="122"/>
        <v>0</v>
      </c>
      <c r="BH465" s="148">
        <f t="shared" si="123"/>
        <v>0</v>
      </c>
      <c r="BI465" s="148">
        <f t="shared" si="124"/>
        <v>0</v>
      </c>
      <c r="BJ465" s="13" t="s">
        <v>81</v>
      </c>
      <c r="BK465" s="148">
        <f t="shared" si="125"/>
        <v>0</v>
      </c>
      <c r="BL465" s="13" t="s">
        <v>168</v>
      </c>
      <c r="BM465" s="147" t="s">
        <v>1835</v>
      </c>
    </row>
    <row r="466" spans="2:65" s="1" customFormat="1" ht="62.85" customHeight="1" x14ac:dyDescent="0.2">
      <c r="B466" s="135"/>
      <c r="C466" s="166" t="s">
        <v>3297</v>
      </c>
      <c r="D466" s="136" t="s">
        <v>164</v>
      </c>
      <c r="E466" s="137"/>
      <c r="F466" s="138" t="s">
        <v>1836</v>
      </c>
      <c r="G466" s="139" t="s">
        <v>1655</v>
      </c>
      <c r="H466" s="140">
        <v>2</v>
      </c>
      <c r="I466" s="141"/>
      <c r="J466" s="141"/>
      <c r="K466" s="142"/>
      <c r="L466" s="25"/>
      <c r="M466" s="143" t="s">
        <v>1</v>
      </c>
      <c r="N466" s="144" t="s">
        <v>34</v>
      </c>
      <c r="O466" s="145">
        <v>0</v>
      </c>
      <c r="P466" s="145">
        <f t="shared" si="117"/>
        <v>0</v>
      </c>
      <c r="Q466" s="145">
        <v>0</v>
      </c>
      <c r="R466" s="145">
        <f t="shared" si="118"/>
        <v>0</v>
      </c>
      <c r="S466" s="145">
        <v>0</v>
      </c>
      <c r="T466" s="146">
        <f t="shared" si="119"/>
        <v>0</v>
      </c>
      <c r="AR466" s="147" t="s">
        <v>168</v>
      </c>
      <c r="AT466" s="147" t="s">
        <v>164</v>
      </c>
      <c r="AU466" s="147" t="s">
        <v>75</v>
      </c>
      <c r="AY466" s="13" t="s">
        <v>162</v>
      </c>
      <c r="BE466" s="148">
        <f t="shared" si="120"/>
        <v>0</v>
      </c>
      <c r="BF466" s="148">
        <f t="shared" si="121"/>
        <v>0</v>
      </c>
      <c r="BG466" s="148">
        <f t="shared" si="122"/>
        <v>0</v>
      </c>
      <c r="BH466" s="148">
        <f t="shared" si="123"/>
        <v>0</v>
      </c>
      <c r="BI466" s="148">
        <f t="shared" si="124"/>
        <v>0</v>
      </c>
      <c r="BJ466" s="13" t="s">
        <v>81</v>
      </c>
      <c r="BK466" s="148">
        <f t="shared" si="125"/>
        <v>0</v>
      </c>
      <c r="BL466" s="13" t="s">
        <v>168</v>
      </c>
      <c r="BM466" s="147" t="s">
        <v>1837</v>
      </c>
    </row>
    <row r="467" spans="2:65" s="11" customFormat="1" ht="22.7" customHeight="1" x14ac:dyDescent="0.2">
      <c r="B467" s="124"/>
      <c r="D467" s="125" t="s">
        <v>67</v>
      </c>
      <c r="E467" s="133"/>
      <c r="F467" s="133" t="s">
        <v>1667</v>
      </c>
      <c r="J467" s="134"/>
      <c r="L467" s="124"/>
      <c r="M467" s="128"/>
      <c r="P467" s="129">
        <f>SUM(P468:P469)</f>
        <v>0</v>
      </c>
      <c r="R467" s="129">
        <f>SUM(R468:R469)</f>
        <v>0</v>
      </c>
      <c r="T467" s="130">
        <f>SUM(T468:T469)</f>
        <v>0</v>
      </c>
      <c r="AR467" s="125" t="s">
        <v>75</v>
      </c>
      <c r="AT467" s="131" t="s">
        <v>67</v>
      </c>
      <c r="AU467" s="131" t="s">
        <v>75</v>
      </c>
      <c r="AY467" s="125" t="s">
        <v>162</v>
      </c>
      <c r="BK467" s="132">
        <f>SUM(BK468:BK469)</f>
        <v>0</v>
      </c>
    </row>
    <row r="468" spans="2:65" s="1" customFormat="1" ht="16.5" customHeight="1" x14ac:dyDescent="0.2">
      <c r="B468" s="135"/>
      <c r="C468" s="136"/>
      <c r="D468" s="136" t="s">
        <v>164</v>
      </c>
      <c r="E468" s="137"/>
      <c r="F468" s="138" t="s">
        <v>1803</v>
      </c>
      <c r="G468" s="139" t="s">
        <v>266</v>
      </c>
      <c r="H468" s="140">
        <v>2</v>
      </c>
      <c r="I468" s="141"/>
      <c r="J468" s="141"/>
      <c r="K468" s="142"/>
      <c r="L468" s="25"/>
      <c r="M468" s="143" t="s">
        <v>1</v>
      </c>
      <c r="N468" s="144" t="s">
        <v>34</v>
      </c>
      <c r="O468" s="145">
        <v>0</v>
      </c>
      <c r="P468" s="145">
        <f>O468*H468</f>
        <v>0</v>
      </c>
      <c r="Q468" s="145">
        <v>0</v>
      </c>
      <c r="R468" s="145">
        <f>Q468*H468</f>
        <v>0</v>
      </c>
      <c r="S468" s="145">
        <v>0</v>
      </c>
      <c r="T468" s="146">
        <f>S468*H468</f>
        <v>0</v>
      </c>
      <c r="AR468" s="147" t="s">
        <v>168</v>
      </c>
      <c r="AT468" s="147" t="s">
        <v>164</v>
      </c>
      <c r="AU468" s="147" t="s">
        <v>81</v>
      </c>
      <c r="AY468" s="13" t="s">
        <v>162</v>
      </c>
      <c r="BE468" s="148">
        <f>IF(N468="základná",J468,0)</f>
        <v>0</v>
      </c>
      <c r="BF468" s="148">
        <f>IF(N468="znížená",J468,0)</f>
        <v>0</v>
      </c>
      <c r="BG468" s="148">
        <f>IF(N468="zákl. prenesená",J468,0)</f>
        <v>0</v>
      </c>
      <c r="BH468" s="148">
        <f>IF(N468="zníž. prenesená",J468,0)</f>
        <v>0</v>
      </c>
      <c r="BI468" s="148">
        <f>IF(N468="nulová",J468,0)</f>
        <v>0</v>
      </c>
      <c r="BJ468" s="13" t="s">
        <v>81</v>
      </c>
      <c r="BK468" s="148">
        <f>ROUND(I468*H468,2)</f>
        <v>0</v>
      </c>
      <c r="BL468" s="13" t="s">
        <v>168</v>
      </c>
      <c r="BM468" s="147" t="s">
        <v>1838</v>
      </c>
    </row>
    <row r="469" spans="2:65" s="1" customFormat="1" ht="21.75" customHeight="1" x14ac:dyDescent="0.2">
      <c r="B469" s="135"/>
      <c r="C469" s="136"/>
      <c r="D469" s="136" t="s">
        <v>164</v>
      </c>
      <c r="E469" s="137"/>
      <c r="F469" s="138" t="s">
        <v>1805</v>
      </c>
      <c r="G469" s="139" t="s">
        <v>313</v>
      </c>
      <c r="H469" s="140">
        <v>2</v>
      </c>
      <c r="I469" s="141"/>
      <c r="J469" s="141"/>
      <c r="K469" s="142"/>
      <c r="L469" s="25"/>
      <c r="M469" s="143" t="s">
        <v>1</v>
      </c>
      <c r="N469" s="144" t="s">
        <v>34</v>
      </c>
      <c r="O469" s="145">
        <v>0</v>
      </c>
      <c r="P469" s="145">
        <f>O469*H469</f>
        <v>0</v>
      </c>
      <c r="Q469" s="145">
        <v>0</v>
      </c>
      <c r="R469" s="145">
        <f>Q469*H469</f>
        <v>0</v>
      </c>
      <c r="S469" s="145">
        <v>0</v>
      </c>
      <c r="T469" s="146">
        <f>S469*H469</f>
        <v>0</v>
      </c>
      <c r="AR469" s="147" t="s">
        <v>168</v>
      </c>
      <c r="AT469" s="147" t="s">
        <v>164</v>
      </c>
      <c r="AU469" s="147" t="s">
        <v>81</v>
      </c>
      <c r="AY469" s="13" t="s">
        <v>162</v>
      </c>
      <c r="BE469" s="148">
        <f>IF(N469="základná",J469,0)</f>
        <v>0</v>
      </c>
      <c r="BF469" s="148">
        <f>IF(N469="znížená",J469,0)</f>
        <v>0</v>
      </c>
      <c r="BG469" s="148">
        <f>IF(N469="zákl. prenesená",J469,0)</f>
        <v>0</v>
      </c>
      <c r="BH469" s="148">
        <f>IF(N469="zníž. prenesená",J469,0)</f>
        <v>0</v>
      </c>
      <c r="BI469" s="148">
        <f>IF(N469="nulová",J469,0)</f>
        <v>0</v>
      </c>
      <c r="BJ469" s="13" t="s">
        <v>81</v>
      </c>
      <c r="BK469" s="148">
        <f>ROUND(I469*H469,2)</f>
        <v>0</v>
      </c>
      <c r="BL469" s="13" t="s">
        <v>168</v>
      </c>
      <c r="BM469" s="147" t="s">
        <v>1839</v>
      </c>
    </row>
    <row r="470" spans="2:65" s="11" customFormat="1" ht="26.1" customHeight="1" x14ac:dyDescent="0.2">
      <c r="B470" s="124"/>
      <c r="C470" s="11" t="s">
        <v>3298</v>
      </c>
      <c r="D470" s="125" t="s">
        <v>67</v>
      </c>
      <c r="E470" s="126"/>
      <c r="F470" s="126" t="s">
        <v>1840</v>
      </c>
      <c r="J470" s="127"/>
      <c r="L470" s="124"/>
      <c r="M470" s="128"/>
      <c r="P470" s="129">
        <f>P471+SUM(P472:P478)</f>
        <v>0</v>
      </c>
      <c r="R470" s="129">
        <f>R471+SUM(R472:R478)</f>
        <v>0</v>
      </c>
      <c r="T470" s="130">
        <f>T471+SUM(T472:T478)</f>
        <v>0</v>
      </c>
      <c r="AR470" s="125" t="s">
        <v>75</v>
      </c>
      <c r="AT470" s="131" t="s">
        <v>67</v>
      </c>
      <c r="AU470" s="131" t="s">
        <v>68</v>
      </c>
      <c r="AY470" s="125" t="s">
        <v>162</v>
      </c>
      <c r="BK470" s="132">
        <f>BK471+SUM(BK472:BK478)</f>
        <v>0</v>
      </c>
    </row>
    <row r="471" spans="2:65" s="1" customFormat="1" ht="16.5" customHeight="1" x14ac:dyDescent="0.2">
      <c r="B471" s="135"/>
      <c r="C471" s="166" t="s">
        <v>3299</v>
      </c>
      <c r="D471" s="136" t="s">
        <v>164</v>
      </c>
      <c r="E471" s="137"/>
      <c r="F471" s="138" t="s">
        <v>1792</v>
      </c>
      <c r="G471" s="139" t="s">
        <v>266</v>
      </c>
      <c r="H471" s="140">
        <v>1</v>
      </c>
      <c r="I471" s="141"/>
      <c r="J471" s="141"/>
      <c r="K471" s="142"/>
      <c r="L471" s="25"/>
      <c r="M471" s="143" t="s">
        <v>1</v>
      </c>
      <c r="N471" s="144" t="s">
        <v>34</v>
      </c>
      <c r="O471" s="145">
        <v>0</v>
      </c>
      <c r="P471" s="145">
        <f t="shared" ref="P471:P477" si="126">O471*H471</f>
        <v>0</v>
      </c>
      <c r="Q471" s="145">
        <v>0</v>
      </c>
      <c r="R471" s="145">
        <f t="shared" ref="R471:R477" si="127">Q471*H471</f>
        <v>0</v>
      </c>
      <c r="S471" s="145">
        <v>0</v>
      </c>
      <c r="T471" s="146">
        <f t="shared" ref="T471:T477" si="128">S471*H471</f>
        <v>0</v>
      </c>
      <c r="AR471" s="147" t="s">
        <v>168</v>
      </c>
      <c r="AT471" s="147" t="s">
        <v>164</v>
      </c>
      <c r="AU471" s="147" t="s">
        <v>75</v>
      </c>
      <c r="AY471" s="13" t="s">
        <v>162</v>
      </c>
      <c r="BE471" s="148">
        <f t="shared" ref="BE471:BE477" si="129">IF(N471="základná",J471,0)</f>
        <v>0</v>
      </c>
      <c r="BF471" s="148">
        <f t="shared" ref="BF471:BF477" si="130">IF(N471="znížená",J471,0)</f>
        <v>0</v>
      </c>
      <c r="BG471" s="148">
        <f t="shared" ref="BG471:BG477" si="131">IF(N471="zákl. prenesená",J471,0)</f>
        <v>0</v>
      </c>
      <c r="BH471" s="148">
        <f t="shared" ref="BH471:BH477" si="132">IF(N471="zníž. prenesená",J471,0)</f>
        <v>0</v>
      </c>
      <c r="BI471" s="148">
        <f t="shared" ref="BI471:BI477" si="133">IF(N471="nulová",J471,0)</f>
        <v>0</v>
      </c>
      <c r="BJ471" s="13" t="s">
        <v>81</v>
      </c>
      <c r="BK471" s="148">
        <f t="shared" ref="BK471:BK477" si="134">ROUND(I471*H471,2)</f>
        <v>0</v>
      </c>
      <c r="BL471" s="13" t="s">
        <v>168</v>
      </c>
      <c r="BM471" s="147" t="s">
        <v>1841</v>
      </c>
    </row>
    <row r="472" spans="2:65" s="1" customFormat="1" ht="16.5" customHeight="1" x14ac:dyDescent="0.2">
      <c r="B472" s="135"/>
      <c r="C472" s="166" t="s">
        <v>3300</v>
      </c>
      <c r="D472" s="136" t="s">
        <v>164</v>
      </c>
      <c r="E472" s="137"/>
      <c r="F472" s="138" t="s">
        <v>1842</v>
      </c>
      <c r="G472" s="139" t="s">
        <v>266</v>
      </c>
      <c r="H472" s="140">
        <v>2</v>
      </c>
      <c r="I472" s="141"/>
      <c r="J472" s="141"/>
      <c r="K472" s="142"/>
      <c r="L472" s="25"/>
      <c r="M472" s="143" t="s">
        <v>1</v>
      </c>
      <c r="N472" s="144" t="s">
        <v>34</v>
      </c>
      <c r="O472" s="145">
        <v>0</v>
      </c>
      <c r="P472" s="145">
        <f t="shared" si="126"/>
        <v>0</v>
      </c>
      <c r="Q472" s="145">
        <v>0</v>
      </c>
      <c r="R472" s="145">
        <f t="shared" si="127"/>
        <v>0</v>
      </c>
      <c r="S472" s="145">
        <v>0</v>
      </c>
      <c r="T472" s="146">
        <f t="shared" si="128"/>
        <v>0</v>
      </c>
      <c r="AR472" s="147" t="s">
        <v>168</v>
      </c>
      <c r="AT472" s="147" t="s">
        <v>164</v>
      </c>
      <c r="AU472" s="147" t="s">
        <v>75</v>
      </c>
      <c r="AY472" s="13" t="s">
        <v>162</v>
      </c>
      <c r="BE472" s="148">
        <f t="shared" si="129"/>
        <v>0</v>
      </c>
      <c r="BF472" s="148">
        <f t="shared" si="130"/>
        <v>0</v>
      </c>
      <c r="BG472" s="148">
        <f t="shared" si="131"/>
        <v>0</v>
      </c>
      <c r="BH472" s="148">
        <f t="shared" si="132"/>
        <v>0</v>
      </c>
      <c r="BI472" s="148">
        <f t="shared" si="133"/>
        <v>0</v>
      </c>
      <c r="BJ472" s="13" t="s">
        <v>81</v>
      </c>
      <c r="BK472" s="148">
        <f t="shared" si="134"/>
        <v>0</v>
      </c>
      <c r="BL472" s="13" t="s">
        <v>168</v>
      </c>
      <c r="BM472" s="147" t="s">
        <v>1843</v>
      </c>
    </row>
    <row r="473" spans="2:65" s="1" customFormat="1" ht="16.5" customHeight="1" x14ac:dyDescent="0.2">
      <c r="B473" s="135"/>
      <c r="C473" s="166" t="s">
        <v>3301</v>
      </c>
      <c r="D473" s="136" t="s">
        <v>164</v>
      </c>
      <c r="E473" s="137"/>
      <c r="F473" s="138" t="s">
        <v>1844</v>
      </c>
      <c r="G473" s="139" t="s">
        <v>266</v>
      </c>
      <c r="H473" s="140">
        <v>1</v>
      </c>
      <c r="I473" s="141"/>
      <c r="J473" s="141"/>
      <c r="K473" s="142"/>
      <c r="L473" s="25"/>
      <c r="M473" s="143" t="s">
        <v>1</v>
      </c>
      <c r="N473" s="144" t="s">
        <v>34</v>
      </c>
      <c r="O473" s="145">
        <v>0</v>
      </c>
      <c r="P473" s="145">
        <f t="shared" si="126"/>
        <v>0</v>
      </c>
      <c r="Q473" s="145">
        <v>0</v>
      </c>
      <c r="R473" s="145">
        <f t="shared" si="127"/>
        <v>0</v>
      </c>
      <c r="S473" s="145">
        <v>0</v>
      </c>
      <c r="T473" s="146">
        <f t="shared" si="128"/>
        <v>0</v>
      </c>
      <c r="AR473" s="147" t="s">
        <v>168</v>
      </c>
      <c r="AT473" s="147" t="s">
        <v>164</v>
      </c>
      <c r="AU473" s="147" t="s">
        <v>75</v>
      </c>
      <c r="AY473" s="13" t="s">
        <v>162</v>
      </c>
      <c r="BE473" s="148">
        <f t="shared" si="129"/>
        <v>0</v>
      </c>
      <c r="BF473" s="148">
        <f t="shared" si="130"/>
        <v>0</v>
      </c>
      <c r="BG473" s="148">
        <f t="shared" si="131"/>
        <v>0</v>
      </c>
      <c r="BH473" s="148">
        <f t="shared" si="132"/>
        <v>0</v>
      </c>
      <c r="BI473" s="148">
        <f t="shared" si="133"/>
        <v>0</v>
      </c>
      <c r="BJ473" s="13" t="s">
        <v>81</v>
      </c>
      <c r="BK473" s="148">
        <f t="shared" si="134"/>
        <v>0</v>
      </c>
      <c r="BL473" s="13" t="s">
        <v>168</v>
      </c>
      <c r="BM473" s="147" t="s">
        <v>1845</v>
      </c>
    </row>
    <row r="474" spans="2:65" s="1" customFormat="1" ht="24.2" customHeight="1" x14ac:dyDescent="0.2">
      <c r="B474" s="135"/>
      <c r="C474" s="166"/>
      <c r="D474" s="136" t="s">
        <v>164</v>
      </c>
      <c r="E474" s="137"/>
      <c r="F474" s="138" t="s">
        <v>1796</v>
      </c>
      <c r="G474" s="139" t="s">
        <v>1655</v>
      </c>
      <c r="H474" s="140">
        <v>40</v>
      </c>
      <c r="I474" s="141"/>
      <c r="J474" s="141"/>
      <c r="K474" s="142"/>
      <c r="L474" s="25"/>
      <c r="M474" s="143" t="s">
        <v>1</v>
      </c>
      <c r="N474" s="144" t="s">
        <v>34</v>
      </c>
      <c r="O474" s="145">
        <v>0</v>
      </c>
      <c r="P474" s="145">
        <f t="shared" si="126"/>
        <v>0</v>
      </c>
      <c r="Q474" s="145">
        <v>0</v>
      </c>
      <c r="R474" s="145">
        <f t="shared" si="127"/>
        <v>0</v>
      </c>
      <c r="S474" s="145">
        <v>0</v>
      </c>
      <c r="T474" s="146">
        <f t="shared" si="128"/>
        <v>0</v>
      </c>
      <c r="AR474" s="147" t="s">
        <v>168</v>
      </c>
      <c r="AT474" s="147" t="s">
        <v>164</v>
      </c>
      <c r="AU474" s="147" t="s">
        <v>75</v>
      </c>
      <c r="AY474" s="13" t="s">
        <v>162</v>
      </c>
      <c r="BE474" s="148">
        <f t="shared" si="129"/>
        <v>0</v>
      </c>
      <c r="BF474" s="148">
        <f t="shared" si="130"/>
        <v>0</v>
      </c>
      <c r="BG474" s="148">
        <f t="shared" si="131"/>
        <v>0</v>
      </c>
      <c r="BH474" s="148">
        <f t="shared" si="132"/>
        <v>0</v>
      </c>
      <c r="BI474" s="148">
        <f t="shared" si="133"/>
        <v>0</v>
      </c>
      <c r="BJ474" s="13" t="s">
        <v>81</v>
      </c>
      <c r="BK474" s="148">
        <f t="shared" si="134"/>
        <v>0</v>
      </c>
      <c r="BL474" s="13" t="s">
        <v>168</v>
      </c>
      <c r="BM474" s="147" t="s">
        <v>1846</v>
      </c>
    </row>
    <row r="475" spans="2:65" s="1" customFormat="1" ht="16.5" customHeight="1" x14ac:dyDescent="0.2">
      <c r="B475" s="135"/>
      <c r="C475" s="166"/>
      <c r="D475" s="136" t="s">
        <v>164</v>
      </c>
      <c r="E475" s="137"/>
      <c r="F475" s="138" t="s">
        <v>1798</v>
      </c>
      <c r="G475" s="139" t="s">
        <v>1655</v>
      </c>
      <c r="H475" s="140">
        <v>46</v>
      </c>
      <c r="I475" s="141"/>
      <c r="J475" s="141"/>
      <c r="K475" s="142"/>
      <c r="L475" s="25"/>
      <c r="M475" s="143" t="s">
        <v>1</v>
      </c>
      <c r="N475" s="144" t="s">
        <v>34</v>
      </c>
      <c r="O475" s="145">
        <v>0</v>
      </c>
      <c r="P475" s="145">
        <f t="shared" si="126"/>
        <v>0</v>
      </c>
      <c r="Q475" s="145">
        <v>0</v>
      </c>
      <c r="R475" s="145">
        <f t="shared" si="127"/>
        <v>0</v>
      </c>
      <c r="S475" s="145">
        <v>0</v>
      </c>
      <c r="T475" s="146">
        <f t="shared" si="128"/>
        <v>0</v>
      </c>
      <c r="AR475" s="147" t="s">
        <v>168</v>
      </c>
      <c r="AT475" s="147" t="s">
        <v>164</v>
      </c>
      <c r="AU475" s="147" t="s">
        <v>75</v>
      </c>
      <c r="AY475" s="13" t="s">
        <v>162</v>
      </c>
      <c r="BE475" s="148">
        <f t="shared" si="129"/>
        <v>0</v>
      </c>
      <c r="BF475" s="148">
        <f t="shared" si="130"/>
        <v>0</v>
      </c>
      <c r="BG475" s="148">
        <f t="shared" si="131"/>
        <v>0</v>
      </c>
      <c r="BH475" s="148">
        <f t="shared" si="132"/>
        <v>0</v>
      </c>
      <c r="BI475" s="148">
        <f t="shared" si="133"/>
        <v>0</v>
      </c>
      <c r="BJ475" s="13" t="s">
        <v>81</v>
      </c>
      <c r="BK475" s="148">
        <f t="shared" si="134"/>
        <v>0</v>
      </c>
      <c r="BL475" s="13" t="s">
        <v>168</v>
      </c>
      <c r="BM475" s="147" t="s">
        <v>1847</v>
      </c>
    </row>
    <row r="476" spans="2:65" s="1" customFormat="1" ht="16.5" customHeight="1" x14ac:dyDescent="0.2">
      <c r="B476" s="135"/>
      <c r="C476" s="166"/>
      <c r="D476" s="136" t="s">
        <v>164</v>
      </c>
      <c r="E476" s="137"/>
      <c r="F476" s="138" t="s">
        <v>1800</v>
      </c>
      <c r="G476" s="139" t="s">
        <v>1655</v>
      </c>
      <c r="H476" s="140">
        <v>6</v>
      </c>
      <c r="I476" s="141"/>
      <c r="J476" s="141"/>
      <c r="K476" s="142"/>
      <c r="L476" s="25"/>
      <c r="M476" s="143" t="s">
        <v>1</v>
      </c>
      <c r="N476" s="144" t="s">
        <v>34</v>
      </c>
      <c r="O476" s="145">
        <v>0</v>
      </c>
      <c r="P476" s="145">
        <f t="shared" si="126"/>
        <v>0</v>
      </c>
      <c r="Q476" s="145">
        <v>0</v>
      </c>
      <c r="R476" s="145">
        <f t="shared" si="127"/>
        <v>0</v>
      </c>
      <c r="S476" s="145">
        <v>0</v>
      </c>
      <c r="T476" s="146">
        <f t="shared" si="128"/>
        <v>0</v>
      </c>
      <c r="AR476" s="147" t="s">
        <v>168</v>
      </c>
      <c r="AT476" s="147" t="s">
        <v>164</v>
      </c>
      <c r="AU476" s="147" t="s">
        <v>75</v>
      </c>
      <c r="AY476" s="13" t="s">
        <v>162</v>
      </c>
      <c r="BE476" s="148">
        <f t="shared" si="129"/>
        <v>0</v>
      </c>
      <c r="BF476" s="148">
        <f t="shared" si="130"/>
        <v>0</v>
      </c>
      <c r="BG476" s="148">
        <f t="shared" si="131"/>
        <v>0</v>
      </c>
      <c r="BH476" s="148">
        <f t="shared" si="132"/>
        <v>0</v>
      </c>
      <c r="BI476" s="148">
        <f t="shared" si="133"/>
        <v>0</v>
      </c>
      <c r="BJ476" s="13" t="s">
        <v>81</v>
      </c>
      <c r="BK476" s="148">
        <f t="shared" si="134"/>
        <v>0</v>
      </c>
      <c r="BL476" s="13" t="s">
        <v>168</v>
      </c>
      <c r="BM476" s="147" t="s">
        <v>1848</v>
      </c>
    </row>
    <row r="477" spans="2:65" s="1" customFormat="1" ht="62.85" customHeight="1" x14ac:dyDescent="0.2">
      <c r="B477" s="135"/>
      <c r="C477" s="166" t="s">
        <v>3302</v>
      </c>
      <c r="D477" s="136" t="s">
        <v>164</v>
      </c>
      <c r="E477" s="137"/>
      <c r="F477" s="138" t="s">
        <v>1730</v>
      </c>
      <c r="G477" s="139" t="s">
        <v>1655</v>
      </c>
      <c r="H477" s="140">
        <v>2</v>
      </c>
      <c r="I477" s="141"/>
      <c r="J477" s="141"/>
      <c r="K477" s="142"/>
      <c r="L477" s="25"/>
      <c r="M477" s="143" t="s">
        <v>1</v>
      </c>
      <c r="N477" s="144" t="s">
        <v>34</v>
      </c>
      <c r="O477" s="145">
        <v>0</v>
      </c>
      <c r="P477" s="145">
        <f t="shared" si="126"/>
        <v>0</v>
      </c>
      <c r="Q477" s="145">
        <v>0</v>
      </c>
      <c r="R477" s="145">
        <f t="shared" si="127"/>
        <v>0</v>
      </c>
      <c r="S477" s="145">
        <v>0</v>
      </c>
      <c r="T477" s="146">
        <f t="shared" si="128"/>
        <v>0</v>
      </c>
      <c r="AR477" s="147" t="s">
        <v>168</v>
      </c>
      <c r="AT477" s="147" t="s">
        <v>164</v>
      </c>
      <c r="AU477" s="147" t="s">
        <v>75</v>
      </c>
      <c r="AY477" s="13" t="s">
        <v>162</v>
      </c>
      <c r="BE477" s="148">
        <f t="shared" si="129"/>
        <v>0</v>
      </c>
      <c r="BF477" s="148">
        <f t="shared" si="130"/>
        <v>0</v>
      </c>
      <c r="BG477" s="148">
        <f t="shared" si="131"/>
        <v>0</v>
      </c>
      <c r="BH477" s="148">
        <f t="shared" si="132"/>
        <v>0</v>
      </c>
      <c r="BI477" s="148">
        <f t="shared" si="133"/>
        <v>0</v>
      </c>
      <c r="BJ477" s="13" t="s">
        <v>81</v>
      </c>
      <c r="BK477" s="148">
        <f t="shared" si="134"/>
        <v>0</v>
      </c>
      <c r="BL477" s="13" t="s">
        <v>168</v>
      </c>
      <c r="BM477" s="147" t="s">
        <v>1849</v>
      </c>
    </row>
    <row r="478" spans="2:65" s="11" customFormat="1" ht="22.7" customHeight="1" x14ac:dyDescent="0.2">
      <c r="B478" s="124"/>
      <c r="D478" s="125" t="s">
        <v>67</v>
      </c>
      <c r="E478" s="133"/>
      <c r="F478" s="133" t="s">
        <v>1667</v>
      </c>
      <c r="J478" s="134"/>
      <c r="L478" s="124"/>
      <c r="M478" s="128"/>
      <c r="P478" s="129">
        <f>SUM(P479:P480)</f>
        <v>0</v>
      </c>
      <c r="R478" s="129">
        <f>SUM(R479:R480)</f>
        <v>0</v>
      </c>
      <c r="T478" s="130">
        <f>SUM(T479:T480)</f>
        <v>0</v>
      </c>
      <c r="AR478" s="125" t="s">
        <v>75</v>
      </c>
      <c r="AT478" s="131" t="s">
        <v>67</v>
      </c>
      <c r="AU478" s="131" t="s">
        <v>75</v>
      </c>
      <c r="AY478" s="125" t="s">
        <v>162</v>
      </c>
      <c r="BK478" s="132">
        <f>SUM(BK479:BK480)</f>
        <v>0</v>
      </c>
    </row>
    <row r="479" spans="2:65" s="1" customFormat="1" ht="16.5" customHeight="1" x14ac:dyDescent="0.2">
      <c r="B479" s="135"/>
      <c r="C479" s="136"/>
      <c r="D479" s="136" t="s">
        <v>164</v>
      </c>
      <c r="E479" s="137"/>
      <c r="F479" s="138" t="s">
        <v>1803</v>
      </c>
      <c r="G479" s="139" t="s">
        <v>266</v>
      </c>
      <c r="H479" s="140">
        <v>2</v>
      </c>
      <c r="I479" s="141"/>
      <c r="J479" s="141"/>
      <c r="K479" s="142"/>
      <c r="L479" s="25"/>
      <c r="M479" s="143" t="s">
        <v>1</v>
      </c>
      <c r="N479" s="144" t="s">
        <v>34</v>
      </c>
      <c r="O479" s="145">
        <v>0</v>
      </c>
      <c r="P479" s="145">
        <f>O479*H479</f>
        <v>0</v>
      </c>
      <c r="Q479" s="145">
        <v>0</v>
      </c>
      <c r="R479" s="145">
        <f>Q479*H479</f>
        <v>0</v>
      </c>
      <c r="S479" s="145">
        <v>0</v>
      </c>
      <c r="T479" s="146">
        <f>S479*H479</f>
        <v>0</v>
      </c>
      <c r="AR479" s="147" t="s">
        <v>168</v>
      </c>
      <c r="AT479" s="147" t="s">
        <v>164</v>
      </c>
      <c r="AU479" s="147" t="s">
        <v>81</v>
      </c>
      <c r="AY479" s="13" t="s">
        <v>162</v>
      </c>
      <c r="BE479" s="148">
        <f>IF(N479="základná",J479,0)</f>
        <v>0</v>
      </c>
      <c r="BF479" s="148">
        <f>IF(N479="znížená",J479,0)</f>
        <v>0</v>
      </c>
      <c r="BG479" s="148">
        <f>IF(N479="zákl. prenesená",J479,0)</f>
        <v>0</v>
      </c>
      <c r="BH479" s="148">
        <f>IF(N479="zníž. prenesená",J479,0)</f>
        <v>0</v>
      </c>
      <c r="BI479" s="148">
        <f>IF(N479="nulová",J479,0)</f>
        <v>0</v>
      </c>
      <c r="BJ479" s="13" t="s">
        <v>81</v>
      </c>
      <c r="BK479" s="148">
        <f>ROUND(I479*H479,2)</f>
        <v>0</v>
      </c>
      <c r="BL479" s="13" t="s">
        <v>168</v>
      </c>
      <c r="BM479" s="147" t="s">
        <v>1850</v>
      </c>
    </row>
    <row r="480" spans="2:65" s="1" customFormat="1" ht="21.75" customHeight="1" x14ac:dyDescent="0.2">
      <c r="B480" s="135"/>
      <c r="C480" s="136"/>
      <c r="D480" s="136" t="s">
        <v>164</v>
      </c>
      <c r="E480" s="137"/>
      <c r="F480" s="138" t="s">
        <v>1805</v>
      </c>
      <c r="G480" s="139" t="s">
        <v>313</v>
      </c>
      <c r="H480" s="140">
        <v>2</v>
      </c>
      <c r="I480" s="141"/>
      <c r="J480" s="141"/>
      <c r="K480" s="142"/>
      <c r="L480" s="25"/>
      <c r="M480" s="143" t="s">
        <v>1</v>
      </c>
      <c r="N480" s="144" t="s">
        <v>34</v>
      </c>
      <c r="O480" s="145">
        <v>0</v>
      </c>
      <c r="P480" s="145">
        <f>O480*H480</f>
        <v>0</v>
      </c>
      <c r="Q480" s="145">
        <v>0</v>
      </c>
      <c r="R480" s="145">
        <f>Q480*H480</f>
        <v>0</v>
      </c>
      <c r="S480" s="145">
        <v>0</v>
      </c>
      <c r="T480" s="146">
        <f>S480*H480</f>
        <v>0</v>
      </c>
      <c r="AR480" s="147" t="s">
        <v>168</v>
      </c>
      <c r="AT480" s="147" t="s">
        <v>164</v>
      </c>
      <c r="AU480" s="147" t="s">
        <v>81</v>
      </c>
      <c r="AY480" s="13" t="s">
        <v>162</v>
      </c>
      <c r="BE480" s="148">
        <f>IF(N480="základná",J480,0)</f>
        <v>0</v>
      </c>
      <c r="BF480" s="148">
        <f>IF(N480="znížená",J480,0)</f>
        <v>0</v>
      </c>
      <c r="BG480" s="148">
        <f>IF(N480="zákl. prenesená",J480,0)</f>
        <v>0</v>
      </c>
      <c r="BH480" s="148">
        <f>IF(N480="zníž. prenesená",J480,0)</f>
        <v>0</v>
      </c>
      <c r="BI480" s="148">
        <f>IF(N480="nulová",J480,0)</f>
        <v>0</v>
      </c>
      <c r="BJ480" s="13" t="s">
        <v>81</v>
      </c>
      <c r="BK480" s="148">
        <f>ROUND(I480*H480,2)</f>
        <v>0</v>
      </c>
      <c r="BL480" s="13" t="s">
        <v>168</v>
      </c>
      <c r="BM480" s="147" t="s">
        <v>1851</v>
      </c>
    </row>
    <row r="481" spans="2:65" s="11" customFormat="1" ht="26.1" customHeight="1" x14ac:dyDescent="0.2">
      <c r="B481" s="124"/>
      <c r="C481" s="11" t="s">
        <v>3303</v>
      </c>
      <c r="D481" s="125" t="s">
        <v>67</v>
      </c>
      <c r="E481" s="126"/>
      <c r="F481" s="126" t="s">
        <v>1852</v>
      </c>
      <c r="J481" s="127"/>
      <c r="L481" s="124"/>
      <c r="M481" s="128"/>
      <c r="P481" s="129">
        <f>P482+SUM(P483:P488)</f>
        <v>0</v>
      </c>
      <c r="R481" s="129">
        <f>R482+SUM(R483:R488)</f>
        <v>0</v>
      </c>
      <c r="T481" s="130">
        <f>T482+SUM(T483:T488)</f>
        <v>0</v>
      </c>
      <c r="AR481" s="125" t="s">
        <v>75</v>
      </c>
      <c r="AT481" s="131" t="s">
        <v>67</v>
      </c>
      <c r="AU481" s="131" t="s">
        <v>68</v>
      </c>
      <c r="AY481" s="125" t="s">
        <v>162</v>
      </c>
      <c r="BK481" s="132">
        <f>BK482+SUM(BK483:BK488)</f>
        <v>0</v>
      </c>
    </row>
    <row r="482" spans="2:65" s="1" customFormat="1" ht="16.5" customHeight="1" x14ac:dyDescent="0.2">
      <c r="B482" s="135"/>
      <c r="C482" s="166" t="s">
        <v>3304</v>
      </c>
      <c r="D482" s="136" t="s">
        <v>164</v>
      </c>
      <c r="E482" s="137"/>
      <c r="F482" s="138" t="s">
        <v>1792</v>
      </c>
      <c r="G482" s="139" t="s">
        <v>266</v>
      </c>
      <c r="H482" s="140">
        <v>1</v>
      </c>
      <c r="I482" s="141"/>
      <c r="J482" s="141"/>
      <c r="K482" s="142"/>
      <c r="L482" s="25"/>
      <c r="M482" s="143" t="s">
        <v>1</v>
      </c>
      <c r="N482" s="144" t="s">
        <v>34</v>
      </c>
      <c r="O482" s="145">
        <v>0</v>
      </c>
      <c r="P482" s="145">
        <f t="shared" ref="P482:P487" si="135">O482*H482</f>
        <v>0</v>
      </c>
      <c r="Q482" s="145">
        <v>0</v>
      </c>
      <c r="R482" s="145">
        <f t="shared" ref="R482:R487" si="136">Q482*H482</f>
        <v>0</v>
      </c>
      <c r="S482" s="145">
        <v>0</v>
      </c>
      <c r="T482" s="146">
        <f t="shared" ref="T482:T487" si="137">S482*H482</f>
        <v>0</v>
      </c>
      <c r="AR482" s="147" t="s">
        <v>168</v>
      </c>
      <c r="AT482" s="147" t="s">
        <v>164</v>
      </c>
      <c r="AU482" s="147" t="s">
        <v>75</v>
      </c>
      <c r="AY482" s="13" t="s">
        <v>162</v>
      </c>
      <c r="BE482" s="148">
        <f t="shared" ref="BE482:BE487" si="138">IF(N482="základná",J482,0)</f>
        <v>0</v>
      </c>
      <c r="BF482" s="148">
        <f t="shared" ref="BF482:BF487" si="139">IF(N482="znížená",J482,0)</f>
        <v>0</v>
      </c>
      <c r="BG482" s="148">
        <f t="shared" ref="BG482:BG487" si="140">IF(N482="zákl. prenesená",J482,0)</f>
        <v>0</v>
      </c>
      <c r="BH482" s="148">
        <f t="shared" ref="BH482:BH487" si="141">IF(N482="zníž. prenesená",J482,0)</f>
        <v>0</v>
      </c>
      <c r="BI482" s="148">
        <f t="shared" ref="BI482:BI487" si="142">IF(N482="nulová",J482,0)</f>
        <v>0</v>
      </c>
      <c r="BJ482" s="13" t="s">
        <v>81</v>
      </c>
      <c r="BK482" s="148">
        <f t="shared" ref="BK482:BK487" si="143">ROUND(I482*H482,2)</f>
        <v>0</v>
      </c>
      <c r="BL482" s="13" t="s">
        <v>168</v>
      </c>
      <c r="BM482" s="147" t="s">
        <v>1853</v>
      </c>
    </row>
    <row r="483" spans="2:65" s="1" customFormat="1" ht="16.5" customHeight="1" x14ac:dyDescent="0.2">
      <c r="B483" s="135"/>
      <c r="C483" s="166" t="s">
        <v>3305</v>
      </c>
      <c r="D483" s="136" t="s">
        <v>164</v>
      </c>
      <c r="E483" s="137"/>
      <c r="F483" s="138" t="s">
        <v>1842</v>
      </c>
      <c r="G483" s="139" t="s">
        <v>266</v>
      </c>
      <c r="H483" s="140">
        <v>2</v>
      </c>
      <c r="I483" s="141"/>
      <c r="J483" s="141"/>
      <c r="K483" s="142"/>
      <c r="L483" s="25"/>
      <c r="M483" s="143" t="s">
        <v>1</v>
      </c>
      <c r="N483" s="144" t="s">
        <v>34</v>
      </c>
      <c r="O483" s="145">
        <v>0</v>
      </c>
      <c r="P483" s="145">
        <f t="shared" si="135"/>
        <v>0</v>
      </c>
      <c r="Q483" s="145">
        <v>0</v>
      </c>
      <c r="R483" s="145">
        <f t="shared" si="136"/>
        <v>0</v>
      </c>
      <c r="S483" s="145">
        <v>0</v>
      </c>
      <c r="T483" s="146">
        <f t="shared" si="137"/>
        <v>0</v>
      </c>
      <c r="AR483" s="147" t="s">
        <v>168</v>
      </c>
      <c r="AT483" s="147" t="s">
        <v>164</v>
      </c>
      <c r="AU483" s="147" t="s">
        <v>75</v>
      </c>
      <c r="AY483" s="13" t="s">
        <v>162</v>
      </c>
      <c r="BE483" s="148">
        <f t="shared" si="138"/>
        <v>0</v>
      </c>
      <c r="BF483" s="148">
        <f t="shared" si="139"/>
        <v>0</v>
      </c>
      <c r="BG483" s="148">
        <f t="shared" si="140"/>
        <v>0</v>
      </c>
      <c r="BH483" s="148">
        <f t="shared" si="141"/>
        <v>0</v>
      </c>
      <c r="BI483" s="148">
        <f t="shared" si="142"/>
        <v>0</v>
      </c>
      <c r="BJ483" s="13" t="s">
        <v>81</v>
      </c>
      <c r="BK483" s="148">
        <f t="shared" si="143"/>
        <v>0</v>
      </c>
      <c r="BL483" s="13" t="s">
        <v>168</v>
      </c>
      <c r="BM483" s="147" t="s">
        <v>1854</v>
      </c>
    </row>
    <row r="484" spans="2:65" s="1" customFormat="1" ht="16.5" customHeight="1" x14ac:dyDescent="0.2">
      <c r="B484" s="135"/>
      <c r="C484" s="166" t="s">
        <v>3306</v>
      </c>
      <c r="D484" s="136" t="s">
        <v>164</v>
      </c>
      <c r="E484" s="137"/>
      <c r="F484" s="138" t="s">
        <v>1844</v>
      </c>
      <c r="G484" s="139" t="s">
        <v>266</v>
      </c>
      <c r="H484" s="140">
        <v>1</v>
      </c>
      <c r="I484" s="141"/>
      <c r="J484" s="141"/>
      <c r="K484" s="142"/>
      <c r="L484" s="25"/>
      <c r="M484" s="143" t="s">
        <v>1</v>
      </c>
      <c r="N484" s="144" t="s">
        <v>34</v>
      </c>
      <c r="O484" s="145">
        <v>0</v>
      </c>
      <c r="P484" s="145">
        <f t="shared" si="135"/>
        <v>0</v>
      </c>
      <c r="Q484" s="145">
        <v>0</v>
      </c>
      <c r="R484" s="145">
        <f t="shared" si="136"/>
        <v>0</v>
      </c>
      <c r="S484" s="145">
        <v>0</v>
      </c>
      <c r="T484" s="146">
        <f t="shared" si="137"/>
        <v>0</v>
      </c>
      <c r="AR484" s="147" t="s">
        <v>168</v>
      </c>
      <c r="AT484" s="147" t="s">
        <v>164</v>
      </c>
      <c r="AU484" s="147" t="s">
        <v>75</v>
      </c>
      <c r="AY484" s="13" t="s">
        <v>162</v>
      </c>
      <c r="BE484" s="148">
        <f t="shared" si="138"/>
        <v>0</v>
      </c>
      <c r="BF484" s="148">
        <f t="shared" si="139"/>
        <v>0</v>
      </c>
      <c r="BG484" s="148">
        <f t="shared" si="140"/>
        <v>0</v>
      </c>
      <c r="BH484" s="148">
        <f t="shared" si="141"/>
        <v>0</v>
      </c>
      <c r="BI484" s="148">
        <f t="shared" si="142"/>
        <v>0</v>
      </c>
      <c r="BJ484" s="13" t="s">
        <v>81</v>
      </c>
      <c r="BK484" s="148">
        <f t="shared" si="143"/>
        <v>0</v>
      </c>
      <c r="BL484" s="13" t="s">
        <v>168</v>
      </c>
      <c r="BM484" s="147" t="s">
        <v>1855</v>
      </c>
    </row>
    <row r="485" spans="2:65" s="1" customFormat="1" ht="24.2" customHeight="1" x14ac:dyDescent="0.2">
      <c r="B485" s="135"/>
      <c r="C485" s="166"/>
      <c r="D485" s="136" t="s">
        <v>164</v>
      </c>
      <c r="E485" s="137"/>
      <c r="F485" s="138" t="s">
        <v>1796</v>
      </c>
      <c r="G485" s="139" t="s">
        <v>1655</v>
      </c>
      <c r="H485" s="140">
        <v>50</v>
      </c>
      <c r="I485" s="141"/>
      <c r="J485" s="141"/>
      <c r="K485" s="142"/>
      <c r="L485" s="25"/>
      <c r="M485" s="143" t="s">
        <v>1</v>
      </c>
      <c r="N485" s="144" t="s">
        <v>34</v>
      </c>
      <c r="O485" s="145">
        <v>0</v>
      </c>
      <c r="P485" s="145">
        <f t="shared" si="135"/>
        <v>0</v>
      </c>
      <c r="Q485" s="145">
        <v>0</v>
      </c>
      <c r="R485" s="145">
        <f t="shared" si="136"/>
        <v>0</v>
      </c>
      <c r="S485" s="145">
        <v>0</v>
      </c>
      <c r="T485" s="146">
        <f t="shared" si="137"/>
        <v>0</v>
      </c>
      <c r="AR485" s="147" t="s">
        <v>168</v>
      </c>
      <c r="AT485" s="147" t="s">
        <v>164</v>
      </c>
      <c r="AU485" s="147" t="s">
        <v>75</v>
      </c>
      <c r="AY485" s="13" t="s">
        <v>162</v>
      </c>
      <c r="BE485" s="148">
        <f t="shared" si="138"/>
        <v>0</v>
      </c>
      <c r="BF485" s="148">
        <f t="shared" si="139"/>
        <v>0</v>
      </c>
      <c r="BG485" s="148">
        <f t="shared" si="140"/>
        <v>0</v>
      </c>
      <c r="BH485" s="148">
        <f t="shared" si="141"/>
        <v>0</v>
      </c>
      <c r="BI485" s="148">
        <f t="shared" si="142"/>
        <v>0</v>
      </c>
      <c r="BJ485" s="13" t="s">
        <v>81</v>
      </c>
      <c r="BK485" s="148">
        <f t="shared" si="143"/>
        <v>0</v>
      </c>
      <c r="BL485" s="13" t="s">
        <v>168</v>
      </c>
      <c r="BM485" s="147" t="s">
        <v>1856</v>
      </c>
    </row>
    <row r="486" spans="2:65" s="1" customFormat="1" ht="16.5" customHeight="1" x14ac:dyDescent="0.2">
      <c r="B486" s="135"/>
      <c r="C486" s="166"/>
      <c r="D486" s="136" t="s">
        <v>164</v>
      </c>
      <c r="E486" s="137"/>
      <c r="F486" s="138" t="s">
        <v>1798</v>
      </c>
      <c r="G486" s="139" t="s">
        <v>1655</v>
      </c>
      <c r="H486" s="140">
        <v>56</v>
      </c>
      <c r="I486" s="141"/>
      <c r="J486" s="141"/>
      <c r="K486" s="142"/>
      <c r="L486" s="25"/>
      <c r="M486" s="143" t="s">
        <v>1</v>
      </c>
      <c r="N486" s="144" t="s">
        <v>34</v>
      </c>
      <c r="O486" s="145">
        <v>0</v>
      </c>
      <c r="P486" s="145">
        <f t="shared" si="135"/>
        <v>0</v>
      </c>
      <c r="Q486" s="145">
        <v>0</v>
      </c>
      <c r="R486" s="145">
        <f t="shared" si="136"/>
        <v>0</v>
      </c>
      <c r="S486" s="145">
        <v>0</v>
      </c>
      <c r="T486" s="146">
        <f t="shared" si="137"/>
        <v>0</v>
      </c>
      <c r="AR486" s="147" t="s">
        <v>168</v>
      </c>
      <c r="AT486" s="147" t="s">
        <v>164</v>
      </c>
      <c r="AU486" s="147" t="s">
        <v>75</v>
      </c>
      <c r="AY486" s="13" t="s">
        <v>162</v>
      </c>
      <c r="BE486" s="148">
        <f t="shared" si="138"/>
        <v>0</v>
      </c>
      <c r="BF486" s="148">
        <f t="shared" si="139"/>
        <v>0</v>
      </c>
      <c r="BG486" s="148">
        <f t="shared" si="140"/>
        <v>0</v>
      </c>
      <c r="BH486" s="148">
        <f t="shared" si="141"/>
        <v>0</v>
      </c>
      <c r="BI486" s="148">
        <f t="shared" si="142"/>
        <v>0</v>
      </c>
      <c r="BJ486" s="13" t="s">
        <v>81</v>
      </c>
      <c r="BK486" s="148">
        <f t="shared" si="143"/>
        <v>0</v>
      </c>
      <c r="BL486" s="13" t="s">
        <v>168</v>
      </c>
      <c r="BM486" s="147" t="s">
        <v>1857</v>
      </c>
    </row>
    <row r="487" spans="2:65" s="1" customFormat="1" ht="16.5" customHeight="1" x14ac:dyDescent="0.2">
      <c r="B487" s="135"/>
      <c r="C487" s="166"/>
      <c r="D487" s="136" t="s">
        <v>164</v>
      </c>
      <c r="E487" s="137"/>
      <c r="F487" s="138" t="s">
        <v>1800</v>
      </c>
      <c r="G487" s="139" t="s">
        <v>1655</v>
      </c>
      <c r="H487" s="140">
        <v>6</v>
      </c>
      <c r="I487" s="141"/>
      <c r="J487" s="141"/>
      <c r="K487" s="142"/>
      <c r="L487" s="25"/>
      <c r="M487" s="143" t="s">
        <v>1</v>
      </c>
      <c r="N487" s="144" t="s">
        <v>34</v>
      </c>
      <c r="O487" s="145">
        <v>0</v>
      </c>
      <c r="P487" s="145">
        <f t="shared" si="135"/>
        <v>0</v>
      </c>
      <c r="Q487" s="145">
        <v>0</v>
      </c>
      <c r="R487" s="145">
        <f t="shared" si="136"/>
        <v>0</v>
      </c>
      <c r="S487" s="145">
        <v>0</v>
      </c>
      <c r="T487" s="146">
        <f t="shared" si="137"/>
        <v>0</v>
      </c>
      <c r="AR487" s="147" t="s">
        <v>168</v>
      </c>
      <c r="AT487" s="147" t="s">
        <v>164</v>
      </c>
      <c r="AU487" s="147" t="s">
        <v>75</v>
      </c>
      <c r="AY487" s="13" t="s">
        <v>162</v>
      </c>
      <c r="BE487" s="148">
        <f t="shared" si="138"/>
        <v>0</v>
      </c>
      <c r="BF487" s="148">
        <f t="shared" si="139"/>
        <v>0</v>
      </c>
      <c r="BG487" s="148">
        <f t="shared" si="140"/>
        <v>0</v>
      </c>
      <c r="BH487" s="148">
        <f t="shared" si="141"/>
        <v>0</v>
      </c>
      <c r="BI487" s="148">
        <f t="shared" si="142"/>
        <v>0</v>
      </c>
      <c r="BJ487" s="13" t="s">
        <v>81</v>
      </c>
      <c r="BK487" s="148">
        <f t="shared" si="143"/>
        <v>0</v>
      </c>
      <c r="BL487" s="13" t="s">
        <v>168</v>
      </c>
      <c r="BM487" s="147" t="s">
        <v>1858</v>
      </c>
    </row>
    <row r="488" spans="2:65" s="11" customFormat="1" ht="22.7" customHeight="1" x14ac:dyDescent="0.2">
      <c r="B488" s="124"/>
      <c r="D488" s="125" t="s">
        <v>67</v>
      </c>
      <c r="E488" s="133"/>
      <c r="F488" s="133" t="s">
        <v>1667</v>
      </c>
      <c r="J488" s="134"/>
      <c r="L488" s="124"/>
      <c r="M488" s="128"/>
      <c r="P488" s="129">
        <f>SUM(P489:P490)</f>
        <v>0</v>
      </c>
      <c r="R488" s="129">
        <f>SUM(R489:R490)</f>
        <v>0</v>
      </c>
      <c r="T488" s="130">
        <f>SUM(T489:T490)</f>
        <v>0</v>
      </c>
      <c r="AR488" s="125" t="s">
        <v>75</v>
      </c>
      <c r="AT488" s="131" t="s">
        <v>67</v>
      </c>
      <c r="AU488" s="131" t="s">
        <v>75</v>
      </c>
      <c r="AY488" s="125" t="s">
        <v>162</v>
      </c>
      <c r="BK488" s="132">
        <f>SUM(BK489:BK490)</f>
        <v>0</v>
      </c>
    </row>
    <row r="489" spans="2:65" s="1" customFormat="1" ht="16.5" customHeight="1" x14ac:dyDescent="0.2">
      <c r="B489" s="135"/>
      <c r="C489" s="136"/>
      <c r="D489" s="136" t="s">
        <v>164</v>
      </c>
      <c r="E489" s="137"/>
      <c r="F489" s="138" t="s">
        <v>1803</v>
      </c>
      <c r="G489" s="139" t="s">
        <v>266</v>
      </c>
      <c r="H489" s="140">
        <v>2</v>
      </c>
      <c r="I489" s="141"/>
      <c r="J489" s="141"/>
      <c r="K489" s="142"/>
      <c r="L489" s="25"/>
      <c r="M489" s="143" t="s">
        <v>1</v>
      </c>
      <c r="N489" s="144" t="s">
        <v>34</v>
      </c>
      <c r="O489" s="145">
        <v>0</v>
      </c>
      <c r="P489" s="145">
        <f>O489*H489</f>
        <v>0</v>
      </c>
      <c r="Q489" s="145">
        <v>0</v>
      </c>
      <c r="R489" s="145">
        <f>Q489*H489</f>
        <v>0</v>
      </c>
      <c r="S489" s="145">
        <v>0</v>
      </c>
      <c r="T489" s="146">
        <f>S489*H489</f>
        <v>0</v>
      </c>
      <c r="AR489" s="147" t="s">
        <v>168</v>
      </c>
      <c r="AT489" s="147" t="s">
        <v>164</v>
      </c>
      <c r="AU489" s="147" t="s">
        <v>81</v>
      </c>
      <c r="AY489" s="13" t="s">
        <v>162</v>
      </c>
      <c r="BE489" s="148">
        <f>IF(N489="základná",J489,0)</f>
        <v>0</v>
      </c>
      <c r="BF489" s="148">
        <f>IF(N489="znížená",J489,0)</f>
        <v>0</v>
      </c>
      <c r="BG489" s="148">
        <f>IF(N489="zákl. prenesená",J489,0)</f>
        <v>0</v>
      </c>
      <c r="BH489" s="148">
        <f>IF(N489="zníž. prenesená",J489,0)</f>
        <v>0</v>
      </c>
      <c r="BI489" s="148">
        <f>IF(N489="nulová",J489,0)</f>
        <v>0</v>
      </c>
      <c r="BJ489" s="13" t="s">
        <v>81</v>
      </c>
      <c r="BK489" s="148">
        <f>ROUND(I489*H489,2)</f>
        <v>0</v>
      </c>
      <c r="BL489" s="13" t="s">
        <v>168</v>
      </c>
      <c r="BM489" s="147" t="s">
        <v>1859</v>
      </c>
    </row>
    <row r="490" spans="2:65" s="1" customFormat="1" ht="21.75" customHeight="1" x14ac:dyDescent="0.2">
      <c r="B490" s="135"/>
      <c r="C490" s="136"/>
      <c r="D490" s="136" t="s">
        <v>164</v>
      </c>
      <c r="E490" s="137"/>
      <c r="F490" s="138" t="s">
        <v>1805</v>
      </c>
      <c r="G490" s="139" t="s">
        <v>313</v>
      </c>
      <c r="H490" s="140">
        <v>2</v>
      </c>
      <c r="I490" s="141"/>
      <c r="J490" s="141"/>
      <c r="K490" s="142"/>
      <c r="L490" s="25"/>
      <c r="M490" s="143" t="s">
        <v>1</v>
      </c>
      <c r="N490" s="144" t="s">
        <v>34</v>
      </c>
      <c r="O490" s="145">
        <v>0</v>
      </c>
      <c r="P490" s="145">
        <f>O490*H490</f>
        <v>0</v>
      </c>
      <c r="Q490" s="145">
        <v>0</v>
      </c>
      <c r="R490" s="145">
        <f>Q490*H490</f>
        <v>0</v>
      </c>
      <c r="S490" s="145">
        <v>0</v>
      </c>
      <c r="T490" s="146">
        <f>S490*H490</f>
        <v>0</v>
      </c>
      <c r="AR490" s="147" t="s">
        <v>168</v>
      </c>
      <c r="AT490" s="147" t="s">
        <v>164</v>
      </c>
      <c r="AU490" s="147" t="s">
        <v>81</v>
      </c>
      <c r="AY490" s="13" t="s">
        <v>162</v>
      </c>
      <c r="BE490" s="148">
        <f>IF(N490="základná",J490,0)</f>
        <v>0</v>
      </c>
      <c r="BF490" s="148">
        <f>IF(N490="znížená",J490,0)</f>
        <v>0</v>
      </c>
      <c r="BG490" s="148">
        <f>IF(N490="zákl. prenesená",J490,0)</f>
        <v>0</v>
      </c>
      <c r="BH490" s="148">
        <f>IF(N490="zníž. prenesená",J490,0)</f>
        <v>0</v>
      </c>
      <c r="BI490" s="148">
        <f>IF(N490="nulová",J490,0)</f>
        <v>0</v>
      </c>
      <c r="BJ490" s="13" t="s">
        <v>81</v>
      </c>
      <c r="BK490" s="148">
        <f>ROUND(I490*H490,2)</f>
        <v>0</v>
      </c>
      <c r="BL490" s="13" t="s">
        <v>168</v>
      </c>
      <c r="BM490" s="147" t="s">
        <v>1860</v>
      </c>
    </row>
    <row r="491" spans="2:65" s="11" customFormat="1" ht="26.1" customHeight="1" x14ac:dyDescent="0.2">
      <c r="B491" s="124"/>
      <c r="C491" s="11" t="s">
        <v>3307</v>
      </c>
      <c r="D491" s="125" t="s">
        <v>67</v>
      </c>
      <c r="E491" s="126"/>
      <c r="F491" s="126" t="s">
        <v>1861</v>
      </c>
      <c r="J491" s="127"/>
      <c r="L491" s="124"/>
      <c r="M491" s="128"/>
      <c r="P491" s="129">
        <f>P492+SUM(P493:P499)</f>
        <v>0</v>
      </c>
      <c r="R491" s="129">
        <f>R492+SUM(R493:R499)</f>
        <v>0</v>
      </c>
      <c r="T491" s="130">
        <f>T492+SUM(T493:T499)</f>
        <v>0</v>
      </c>
      <c r="AR491" s="125" t="s">
        <v>75</v>
      </c>
      <c r="AT491" s="131" t="s">
        <v>67</v>
      </c>
      <c r="AU491" s="131" t="s">
        <v>68</v>
      </c>
      <c r="AY491" s="125" t="s">
        <v>162</v>
      </c>
      <c r="BK491" s="132">
        <f>BK492+SUM(BK493:BK499)</f>
        <v>0</v>
      </c>
    </row>
    <row r="492" spans="2:65" s="1" customFormat="1" ht="16.5" customHeight="1" x14ac:dyDescent="0.2">
      <c r="B492" s="135"/>
      <c r="C492" s="166" t="s">
        <v>3308</v>
      </c>
      <c r="D492" s="136" t="s">
        <v>164</v>
      </c>
      <c r="E492" s="137"/>
      <c r="F492" s="138" t="s">
        <v>1862</v>
      </c>
      <c r="G492" s="139" t="s">
        <v>266</v>
      </c>
      <c r="H492" s="140">
        <v>1</v>
      </c>
      <c r="I492" s="141"/>
      <c r="J492" s="141"/>
      <c r="K492" s="142"/>
      <c r="L492" s="25"/>
      <c r="M492" s="143" t="s">
        <v>1</v>
      </c>
      <c r="N492" s="144" t="s">
        <v>34</v>
      </c>
      <c r="O492" s="145">
        <v>0</v>
      </c>
      <c r="P492" s="145">
        <f t="shared" ref="P492:P498" si="144">O492*H492</f>
        <v>0</v>
      </c>
      <c r="Q492" s="145">
        <v>0</v>
      </c>
      <c r="R492" s="145">
        <f t="shared" ref="R492:R498" si="145">Q492*H492</f>
        <v>0</v>
      </c>
      <c r="S492" s="145">
        <v>0</v>
      </c>
      <c r="T492" s="146">
        <f t="shared" ref="T492:T498" si="146">S492*H492</f>
        <v>0</v>
      </c>
      <c r="AR492" s="147" t="s">
        <v>168</v>
      </c>
      <c r="AT492" s="147" t="s">
        <v>164</v>
      </c>
      <c r="AU492" s="147" t="s">
        <v>75</v>
      </c>
      <c r="AY492" s="13" t="s">
        <v>162</v>
      </c>
      <c r="BE492" s="148">
        <f t="shared" ref="BE492:BE498" si="147">IF(N492="základná",J492,0)</f>
        <v>0</v>
      </c>
      <c r="BF492" s="148">
        <f t="shared" ref="BF492:BF498" si="148">IF(N492="znížená",J492,0)</f>
        <v>0</v>
      </c>
      <c r="BG492" s="148">
        <f t="shared" ref="BG492:BG498" si="149">IF(N492="zákl. prenesená",J492,0)</f>
        <v>0</v>
      </c>
      <c r="BH492" s="148">
        <f t="shared" ref="BH492:BH498" si="150">IF(N492="zníž. prenesená",J492,0)</f>
        <v>0</v>
      </c>
      <c r="BI492" s="148">
        <f t="shared" ref="BI492:BI498" si="151">IF(N492="nulová",J492,0)</f>
        <v>0</v>
      </c>
      <c r="BJ492" s="13" t="s">
        <v>81</v>
      </c>
      <c r="BK492" s="148">
        <f t="shared" ref="BK492:BK498" si="152">ROUND(I492*H492,2)</f>
        <v>0</v>
      </c>
      <c r="BL492" s="13" t="s">
        <v>168</v>
      </c>
      <c r="BM492" s="147" t="s">
        <v>1863</v>
      </c>
    </row>
    <row r="493" spans="2:65" s="1" customFormat="1" ht="16.5" customHeight="1" x14ac:dyDescent="0.2">
      <c r="B493" s="135"/>
      <c r="C493" s="166" t="s">
        <v>3309</v>
      </c>
      <c r="D493" s="136" t="s">
        <v>164</v>
      </c>
      <c r="E493" s="137"/>
      <c r="F493" s="138" t="s">
        <v>1842</v>
      </c>
      <c r="G493" s="139" t="s">
        <v>266</v>
      </c>
      <c r="H493" s="140">
        <v>4</v>
      </c>
      <c r="I493" s="141"/>
      <c r="J493" s="141"/>
      <c r="K493" s="142"/>
      <c r="L493" s="25"/>
      <c r="M493" s="143" t="s">
        <v>1</v>
      </c>
      <c r="N493" s="144" t="s">
        <v>34</v>
      </c>
      <c r="O493" s="145">
        <v>0</v>
      </c>
      <c r="P493" s="145">
        <f t="shared" si="144"/>
        <v>0</v>
      </c>
      <c r="Q493" s="145">
        <v>0</v>
      </c>
      <c r="R493" s="145">
        <f t="shared" si="145"/>
        <v>0</v>
      </c>
      <c r="S493" s="145">
        <v>0</v>
      </c>
      <c r="T493" s="146">
        <f t="shared" si="146"/>
        <v>0</v>
      </c>
      <c r="AR493" s="147" t="s">
        <v>168</v>
      </c>
      <c r="AT493" s="147" t="s">
        <v>164</v>
      </c>
      <c r="AU493" s="147" t="s">
        <v>75</v>
      </c>
      <c r="AY493" s="13" t="s">
        <v>162</v>
      </c>
      <c r="BE493" s="148">
        <f t="shared" si="147"/>
        <v>0</v>
      </c>
      <c r="BF493" s="148">
        <f t="shared" si="148"/>
        <v>0</v>
      </c>
      <c r="BG493" s="148">
        <f t="shared" si="149"/>
        <v>0</v>
      </c>
      <c r="BH493" s="148">
        <f t="shared" si="150"/>
        <v>0</v>
      </c>
      <c r="BI493" s="148">
        <f t="shared" si="151"/>
        <v>0</v>
      </c>
      <c r="BJ493" s="13" t="s">
        <v>81</v>
      </c>
      <c r="BK493" s="148">
        <f t="shared" si="152"/>
        <v>0</v>
      </c>
      <c r="BL493" s="13" t="s">
        <v>168</v>
      </c>
      <c r="BM493" s="147" t="s">
        <v>1864</v>
      </c>
    </row>
    <row r="494" spans="2:65" s="1" customFormat="1" ht="16.5" customHeight="1" x14ac:dyDescent="0.2">
      <c r="B494" s="135"/>
      <c r="C494" s="166" t="s">
        <v>3310</v>
      </c>
      <c r="D494" s="136" t="s">
        <v>164</v>
      </c>
      <c r="E494" s="137"/>
      <c r="F494" s="138" t="s">
        <v>1865</v>
      </c>
      <c r="G494" s="139" t="s">
        <v>266</v>
      </c>
      <c r="H494" s="140">
        <v>1</v>
      </c>
      <c r="I494" s="141"/>
      <c r="J494" s="141"/>
      <c r="K494" s="142"/>
      <c r="L494" s="25"/>
      <c r="M494" s="143" t="s">
        <v>1</v>
      </c>
      <c r="N494" s="144" t="s">
        <v>34</v>
      </c>
      <c r="O494" s="145">
        <v>0</v>
      </c>
      <c r="P494" s="145">
        <f t="shared" si="144"/>
        <v>0</v>
      </c>
      <c r="Q494" s="145">
        <v>0</v>
      </c>
      <c r="R494" s="145">
        <f t="shared" si="145"/>
        <v>0</v>
      </c>
      <c r="S494" s="145">
        <v>0</v>
      </c>
      <c r="T494" s="146">
        <f t="shared" si="146"/>
        <v>0</v>
      </c>
      <c r="AR494" s="147" t="s">
        <v>168</v>
      </c>
      <c r="AT494" s="147" t="s">
        <v>164</v>
      </c>
      <c r="AU494" s="147" t="s">
        <v>75</v>
      </c>
      <c r="AY494" s="13" t="s">
        <v>162</v>
      </c>
      <c r="BE494" s="148">
        <f t="shared" si="147"/>
        <v>0</v>
      </c>
      <c r="BF494" s="148">
        <f t="shared" si="148"/>
        <v>0</v>
      </c>
      <c r="BG494" s="148">
        <f t="shared" si="149"/>
        <v>0</v>
      </c>
      <c r="BH494" s="148">
        <f t="shared" si="150"/>
        <v>0</v>
      </c>
      <c r="BI494" s="148">
        <f t="shared" si="151"/>
        <v>0</v>
      </c>
      <c r="BJ494" s="13" t="s">
        <v>81</v>
      </c>
      <c r="BK494" s="148">
        <f t="shared" si="152"/>
        <v>0</v>
      </c>
      <c r="BL494" s="13" t="s">
        <v>168</v>
      </c>
      <c r="BM494" s="147" t="s">
        <v>1866</v>
      </c>
    </row>
    <row r="495" spans="2:65" s="1" customFormat="1" ht="24.2" customHeight="1" x14ac:dyDescent="0.2">
      <c r="B495" s="135"/>
      <c r="C495" s="166"/>
      <c r="D495" s="136" t="s">
        <v>164</v>
      </c>
      <c r="E495" s="137"/>
      <c r="F495" s="138" t="s">
        <v>1796</v>
      </c>
      <c r="G495" s="139" t="s">
        <v>1655</v>
      </c>
      <c r="H495" s="140">
        <v>75</v>
      </c>
      <c r="I495" s="141"/>
      <c r="J495" s="141"/>
      <c r="K495" s="142"/>
      <c r="L495" s="25"/>
      <c r="M495" s="143" t="s">
        <v>1</v>
      </c>
      <c r="N495" s="144" t="s">
        <v>34</v>
      </c>
      <c r="O495" s="145">
        <v>0</v>
      </c>
      <c r="P495" s="145">
        <f t="shared" si="144"/>
        <v>0</v>
      </c>
      <c r="Q495" s="145">
        <v>0</v>
      </c>
      <c r="R495" s="145">
        <f t="shared" si="145"/>
        <v>0</v>
      </c>
      <c r="S495" s="145">
        <v>0</v>
      </c>
      <c r="T495" s="146">
        <f t="shared" si="146"/>
        <v>0</v>
      </c>
      <c r="AR495" s="147" t="s">
        <v>168</v>
      </c>
      <c r="AT495" s="147" t="s">
        <v>164</v>
      </c>
      <c r="AU495" s="147" t="s">
        <v>75</v>
      </c>
      <c r="AY495" s="13" t="s">
        <v>162</v>
      </c>
      <c r="BE495" s="148">
        <f t="shared" si="147"/>
        <v>0</v>
      </c>
      <c r="BF495" s="148">
        <f t="shared" si="148"/>
        <v>0</v>
      </c>
      <c r="BG495" s="148">
        <f t="shared" si="149"/>
        <v>0</v>
      </c>
      <c r="BH495" s="148">
        <f t="shared" si="150"/>
        <v>0</v>
      </c>
      <c r="BI495" s="148">
        <f t="shared" si="151"/>
        <v>0</v>
      </c>
      <c r="BJ495" s="13" t="s">
        <v>81</v>
      </c>
      <c r="BK495" s="148">
        <f t="shared" si="152"/>
        <v>0</v>
      </c>
      <c r="BL495" s="13" t="s">
        <v>168</v>
      </c>
      <c r="BM495" s="147" t="s">
        <v>1867</v>
      </c>
    </row>
    <row r="496" spans="2:65" s="1" customFormat="1" ht="16.5" customHeight="1" x14ac:dyDescent="0.2">
      <c r="B496" s="135"/>
      <c r="C496" s="166"/>
      <c r="D496" s="136" t="s">
        <v>164</v>
      </c>
      <c r="E496" s="137"/>
      <c r="F496" s="138" t="s">
        <v>1798</v>
      </c>
      <c r="G496" s="139" t="s">
        <v>1655</v>
      </c>
      <c r="H496" s="140">
        <v>85</v>
      </c>
      <c r="I496" s="141"/>
      <c r="J496" s="141"/>
      <c r="K496" s="142"/>
      <c r="L496" s="25"/>
      <c r="M496" s="143" t="s">
        <v>1</v>
      </c>
      <c r="N496" s="144" t="s">
        <v>34</v>
      </c>
      <c r="O496" s="145">
        <v>0</v>
      </c>
      <c r="P496" s="145">
        <f t="shared" si="144"/>
        <v>0</v>
      </c>
      <c r="Q496" s="145">
        <v>0</v>
      </c>
      <c r="R496" s="145">
        <f t="shared" si="145"/>
        <v>0</v>
      </c>
      <c r="S496" s="145">
        <v>0</v>
      </c>
      <c r="T496" s="146">
        <f t="shared" si="146"/>
        <v>0</v>
      </c>
      <c r="AR496" s="147" t="s">
        <v>168</v>
      </c>
      <c r="AT496" s="147" t="s">
        <v>164</v>
      </c>
      <c r="AU496" s="147" t="s">
        <v>75</v>
      </c>
      <c r="AY496" s="13" t="s">
        <v>162</v>
      </c>
      <c r="BE496" s="148">
        <f t="shared" si="147"/>
        <v>0</v>
      </c>
      <c r="BF496" s="148">
        <f t="shared" si="148"/>
        <v>0</v>
      </c>
      <c r="BG496" s="148">
        <f t="shared" si="149"/>
        <v>0</v>
      </c>
      <c r="BH496" s="148">
        <f t="shared" si="150"/>
        <v>0</v>
      </c>
      <c r="BI496" s="148">
        <f t="shared" si="151"/>
        <v>0</v>
      </c>
      <c r="BJ496" s="13" t="s">
        <v>81</v>
      </c>
      <c r="BK496" s="148">
        <f t="shared" si="152"/>
        <v>0</v>
      </c>
      <c r="BL496" s="13" t="s">
        <v>168</v>
      </c>
      <c r="BM496" s="147" t="s">
        <v>1868</v>
      </c>
    </row>
    <row r="497" spans="2:65" s="1" customFormat="1" ht="16.5" customHeight="1" x14ac:dyDescent="0.2">
      <c r="B497" s="135"/>
      <c r="C497" s="166"/>
      <c r="D497" s="136" t="s">
        <v>164</v>
      </c>
      <c r="E497" s="137"/>
      <c r="F497" s="138" t="s">
        <v>1800</v>
      </c>
      <c r="G497" s="139" t="s">
        <v>1655</v>
      </c>
      <c r="H497" s="140">
        <v>10</v>
      </c>
      <c r="I497" s="141"/>
      <c r="J497" s="141"/>
      <c r="K497" s="142"/>
      <c r="L497" s="25"/>
      <c r="M497" s="143" t="s">
        <v>1</v>
      </c>
      <c r="N497" s="144" t="s">
        <v>34</v>
      </c>
      <c r="O497" s="145">
        <v>0</v>
      </c>
      <c r="P497" s="145">
        <f t="shared" si="144"/>
        <v>0</v>
      </c>
      <c r="Q497" s="145">
        <v>0</v>
      </c>
      <c r="R497" s="145">
        <f t="shared" si="145"/>
        <v>0</v>
      </c>
      <c r="S497" s="145">
        <v>0</v>
      </c>
      <c r="T497" s="146">
        <f t="shared" si="146"/>
        <v>0</v>
      </c>
      <c r="AR497" s="147" t="s">
        <v>168</v>
      </c>
      <c r="AT497" s="147" t="s">
        <v>164</v>
      </c>
      <c r="AU497" s="147" t="s">
        <v>75</v>
      </c>
      <c r="AY497" s="13" t="s">
        <v>162</v>
      </c>
      <c r="BE497" s="148">
        <f t="shared" si="147"/>
        <v>0</v>
      </c>
      <c r="BF497" s="148">
        <f t="shared" si="148"/>
        <v>0</v>
      </c>
      <c r="BG497" s="148">
        <f t="shared" si="149"/>
        <v>0</v>
      </c>
      <c r="BH497" s="148">
        <f t="shared" si="150"/>
        <v>0</v>
      </c>
      <c r="BI497" s="148">
        <f t="shared" si="151"/>
        <v>0</v>
      </c>
      <c r="BJ497" s="13" t="s">
        <v>81</v>
      </c>
      <c r="BK497" s="148">
        <f t="shared" si="152"/>
        <v>0</v>
      </c>
      <c r="BL497" s="13" t="s">
        <v>168</v>
      </c>
      <c r="BM497" s="147" t="s">
        <v>1869</v>
      </c>
    </row>
    <row r="498" spans="2:65" s="1" customFormat="1" ht="62.85" customHeight="1" x14ac:dyDescent="0.2">
      <c r="B498" s="135"/>
      <c r="C498" s="166" t="s">
        <v>3311</v>
      </c>
      <c r="D498" s="136" t="s">
        <v>164</v>
      </c>
      <c r="E498" s="137"/>
      <c r="F498" s="138" t="s">
        <v>1730</v>
      </c>
      <c r="G498" s="139" t="s">
        <v>1655</v>
      </c>
      <c r="H498" s="140">
        <v>2</v>
      </c>
      <c r="I498" s="141"/>
      <c r="J498" s="141"/>
      <c r="K498" s="142"/>
      <c r="L498" s="25"/>
      <c r="M498" s="143" t="s">
        <v>1</v>
      </c>
      <c r="N498" s="144" t="s">
        <v>34</v>
      </c>
      <c r="O498" s="145">
        <v>0</v>
      </c>
      <c r="P498" s="145">
        <f t="shared" si="144"/>
        <v>0</v>
      </c>
      <c r="Q498" s="145">
        <v>0</v>
      </c>
      <c r="R498" s="145">
        <f t="shared" si="145"/>
        <v>0</v>
      </c>
      <c r="S498" s="145">
        <v>0</v>
      </c>
      <c r="T498" s="146">
        <f t="shared" si="146"/>
        <v>0</v>
      </c>
      <c r="AR498" s="147" t="s">
        <v>168</v>
      </c>
      <c r="AT498" s="147" t="s">
        <v>164</v>
      </c>
      <c r="AU498" s="147" t="s">
        <v>75</v>
      </c>
      <c r="AY498" s="13" t="s">
        <v>162</v>
      </c>
      <c r="BE498" s="148">
        <f t="shared" si="147"/>
        <v>0</v>
      </c>
      <c r="BF498" s="148">
        <f t="shared" si="148"/>
        <v>0</v>
      </c>
      <c r="BG498" s="148">
        <f t="shared" si="149"/>
        <v>0</v>
      </c>
      <c r="BH498" s="148">
        <f t="shared" si="150"/>
        <v>0</v>
      </c>
      <c r="BI498" s="148">
        <f t="shared" si="151"/>
        <v>0</v>
      </c>
      <c r="BJ498" s="13" t="s">
        <v>81</v>
      </c>
      <c r="BK498" s="148">
        <f t="shared" si="152"/>
        <v>0</v>
      </c>
      <c r="BL498" s="13" t="s">
        <v>168</v>
      </c>
      <c r="BM498" s="147" t="s">
        <v>1870</v>
      </c>
    </row>
    <row r="499" spans="2:65" s="11" customFormat="1" ht="22.7" customHeight="1" x14ac:dyDescent="0.2">
      <c r="B499" s="124"/>
      <c r="D499" s="125" t="s">
        <v>67</v>
      </c>
      <c r="E499" s="133"/>
      <c r="F499" s="133" t="s">
        <v>1667</v>
      </c>
      <c r="J499" s="134"/>
      <c r="L499" s="124"/>
      <c r="M499" s="128"/>
      <c r="P499" s="129">
        <f>SUM(P500:P501)</f>
        <v>0</v>
      </c>
      <c r="R499" s="129">
        <f>SUM(R500:R501)</f>
        <v>0</v>
      </c>
      <c r="T499" s="130">
        <f>SUM(T500:T501)</f>
        <v>0</v>
      </c>
      <c r="AR499" s="125" t="s">
        <v>75</v>
      </c>
      <c r="AT499" s="131" t="s">
        <v>67</v>
      </c>
      <c r="AU499" s="131" t="s">
        <v>75</v>
      </c>
      <c r="AY499" s="125" t="s">
        <v>162</v>
      </c>
      <c r="BK499" s="132">
        <f>SUM(BK500:BK501)</f>
        <v>0</v>
      </c>
    </row>
    <row r="500" spans="2:65" s="1" customFormat="1" ht="16.5" customHeight="1" x14ac:dyDescent="0.2">
      <c r="B500" s="135"/>
      <c r="C500" s="136"/>
      <c r="D500" s="136" t="s">
        <v>164</v>
      </c>
      <c r="E500" s="137"/>
      <c r="F500" s="138" t="s">
        <v>1803</v>
      </c>
      <c r="G500" s="139" t="s">
        <v>266</v>
      </c>
      <c r="H500" s="140">
        <v>2</v>
      </c>
      <c r="I500" s="141"/>
      <c r="J500" s="141"/>
      <c r="K500" s="142"/>
      <c r="L500" s="25"/>
      <c r="M500" s="143" t="s">
        <v>1</v>
      </c>
      <c r="N500" s="144" t="s">
        <v>34</v>
      </c>
      <c r="O500" s="145">
        <v>0</v>
      </c>
      <c r="P500" s="145">
        <f>O500*H500</f>
        <v>0</v>
      </c>
      <c r="Q500" s="145">
        <v>0</v>
      </c>
      <c r="R500" s="145">
        <f>Q500*H500</f>
        <v>0</v>
      </c>
      <c r="S500" s="145">
        <v>0</v>
      </c>
      <c r="T500" s="146">
        <f>S500*H500</f>
        <v>0</v>
      </c>
      <c r="AR500" s="147" t="s">
        <v>168</v>
      </c>
      <c r="AT500" s="147" t="s">
        <v>164</v>
      </c>
      <c r="AU500" s="147" t="s">
        <v>81</v>
      </c>
      <c r="AY500" s="13" t="s">
        <v>162</v>
      </c>
      <c r="BE500" s="148">
        <f>IF(N500="základná",J500,0)</f>
        <v>0</v>
      </c>
      <c r="BF500" s="148">
        <f>IF(N500="znížená",J500,0)</f>
        <v>0</v>
      </c>
      <c r="BG500" s="148">
        <f>IF(N500="zákl. prenesená",J500,0)</f>
        <v>0</v>
      </c>
      <c r="BH500" s="148">
        <f>IF(N500="zníž. prenesená",J500,0)</f>
        <v>0</v>
      </c>
      <c r="BI500" s="148">
        <f>IF(N500="nulová",J500,0)</f>
        <v>0</v>
      </c>
      <c r="BJ500" s="13" t="s">
        <v>81</v>
      </c>
      <c r="BK500" s="148">
        <f>ROUND(I500*H500,2)</f>
        <v>0</v>
      </c>
      <c r="BL500" s="13" t="s">
        <v>168</v>
      </c>
      <c r="BM500" s="147" t="s">
        <v>1871</v>
      </c>
    </row>
    <row r="501" spans="2:65" s="1" customFormat="1" ht="21.75" customHeight="1" x14ac:dyDescent="0.2">
      <c r="B501" s="135"/>
      <c r="C501" s="136"/>
      <c r="D501" s="136" t="s">
        <v>164</v>
      </c>
      <c r="E501" s="137"/>
      <c r="F501" s="138" t="s">
        <v>1805</v>
      </c>
      <c r="G501" s="139" t="s">
        <v>313</v>
      </c>
      <c r="H501" s="140">
        <v>2</v>
      </c>
      <c r="I501" s="141"/>
      <c r="J501" s="141"/>
      <c r="K501" s="142"/>
      <c r="L501" s="25"/>
      <c r="M501" s="143" t="s">
        <v>1</v>
      </c>
      <c r="N501" s="144" t="s">
        <v>34</v>
      </c>
      <c r="O501" s="145">
        <v>0</v>
      </c>
      <c r="P501" s="145">
        <f>O501*H501</f>
        <v>0</v>
      </c>
      <c r="Q501" s="145">
        <v>0</v>
      </c>
      <c r="R501" s="145">
        <f>Q501*H501</f>
        <v>0</v>
      </c>
      <c r="S501" s="145">
        <v>0</v>
      </c>
      <c r="T501" s="146">
        <f>S501*H501</f>
        <v>0</v>
      </c>
      <c r="AR501" s="147" t="s">
        <v>168</v>
      </c>
      <c r="AT501" s="147" t="s">
        <v>164</v>
      </c>
      <c r="AU501" s="147" t="s">
        <v>81</v>
      </c>
      <c r="AY501" s="13" t="s">
        <v>162</v>
      </c>
      <c r="BE501" s="148">
        <f>IF(N501="základná",J501,0)</f>
        <v>0</v>
      </c>
      <c r="BF501" s="148">
        <f>IF(N501="znížená",J501,0)</f>
        <v>0</v>
      </c>
      <c r="BG501" s="148">
        <f>IF(N501="zákl. prenesená",J501,0)</f>
        <v>0</v>
      </c>
      <c r="BH501" s="148">
        <f>IF(N501="zníž. prenesená",J501,0)</f>
        <v>0</v>
      </c>
      <c r="BI501" s="148">
        <f>IF(N501="nulová",J501,0)</f>
        <v>0</v>
      </c>
      <c r="BJ501" s="13" t="s">
        <v>81</v>
      </c>
      <c r="BK501" s="148">
        <f>ROUND(I501*H501,2)</f>
        <v>0</v>
      </c>
      <c r="BL501" s="13" t="s">
        <v>168</v>
      </c>
      <c r="BM501" s="147" t="s">
        <v>1872</v>
      </c>
    </row>
    <row r="502" spans="2:65" s="11" customFormat="1" ht="26.1" customHeight="1" x14ac:dyDescent="0.2">
      <c r="B502" s="124"/>
      <c r="C502" s="11" t="s">
        <v>3312</v>
      </c>
      <c r="D502" s="125" t="s">
        <v>67</v>
      </c>
      <c r="E502" s="126"/>
      <c r="F502" s="126" t="s">
        <v>1873</v>
      </c>
      <c r="J502" s="127"/>
      <c r="L502" s="124"/>
      <c r="M502" s="128"/>
      <c r="P502" s="129">
        <f>P503+SUM(P504:P510)</f>
        <v>0</v>
      </c>
      <c r="R502" s="129">
        <f>R503+SUM(R504:R510)</f>
        <v>0</v>
      </c>
      <c r="T502" s="130">
        <f>T503+SUM(T504:T510)</f>
        <v>0</v>
      </c>
      <c r="AR502" s="125" t="s">
        <v>75</v>
      </c>
      <c r="AT502" s="131" t="s">
        <v>67</v>
      </c>
      <c r="AU502" s="131" t="s">
        <v>68</v>
      </c>
      <c r="AY502" s="125" t="s">
        <v>162</v>
      </c>
      <c r="BK502" s="132">
        <f>BK503+SUM(BK504:BK510)</f>
        <v>0</v>
      </c>
    </row>
    <row r="503" spans="2:65" s="1" customFormat="1" ht="16.5" customHeight="1" x14ac:dyDescent="0.2">
      <c r="B503" s="135"/>
      <c r="C503" s="166" t="s">
        <v>3313</v>
      </c>
      <c r="D503" s="136" t="s">
        <v>164</v>
      </c>
      <c r="E503" s="137"/>
      <c r="F503" s="138" t="s">
        <v>1792</v>
      </c>
      <c r="G503" s="139" t="s">
        <v>266</v>
      </c>
      <c r="H503" s="140">
        <v>1</v>
      </c>
      <c r="I503" s="141"/>
      <c r="J503" s="141"/>
      <c r="K503" s="142"/>
      <c r="L503" s="25"/>
      <c r="M503" s="143" t="s">
        <v>1</v>
      </c>
      <c r="N503" s="144" t="s">
        <v>34</v>
      </c>
      <c r="O503" s="145">
        <v>0</v>
      </c>
      <c r="P503" s="145">
        <f t="shared" ref="P503:P509" si="153">O503*H503</f>
        <v>0</v>
      </c>
      <c r="Q503" s="145">
        <v>0</v>
      </c>
      <c r="R503" s="145">
        <f t="shared" ref="R503:R509" si="154">Q503*H503</f>
        <v>0</v>
      </c>
      <c r="S503" s="145">
        <v>0</v>
      </c>
      <c r="T503" s="146">
        <f t="shared" ref="T503:T509" si="155">S503*H503</f>
        <v>0</v>
      </c>
      <c r="AR503" s="147" t="s">
        <v>168</v>
      </c>
      <c r="AT503" s="147" t="s">
        <v>164</v>
      </c>
      <c r="AU503" s="147" t="s">
        <v>75</v>
      </c>
      <c r="AY503" s="13" t="s">
        <v>162</v>
      </c>
      <c r="BE503" s="148">
        <f t="shared" ref="BE503:BE509" si="156">IF(N503="základná",J503,0)</f>
        <v>0</v>
      </c>
      <c r="BF503" s="148">
        <f t="shared" ref="BF503:BF509" si="157">IF(N503="znížená",J503,0)</f>
        <v>0</v>
      </c>
      <c r="BG503" s="148">
        <f t="shared" ref="BG503:BG509" si="158">IF(N503="zákl. prenesená",J503,0)</f>
        <v>0</v>
      </c>
      <c r="BH503" s="148">
        <f t="shared" ref="BH503:BH509" si="159">IF(N503="zníž. prenesená",J503,0)</f>
        <v>0</v>
      </c>
      <c r="BI503" s="148">
        <f t="shared" ref="BI503:BI509" si="160">IF(N503="nulová",J503,0)</f>
        <v>0</v>
      </c>
      <c r="BJ503" s="13" t="s">
        <v>81</v>
      </c>
      <c r="BK503" s="148">
        <f t="shared" ref="BK503:BK509" si="161">ROUND(I503*H503,2)</f>
        <v>0</v>
      </c>
      <c r="BL503" s="13" t="s">
        <v>168</v>
      </c>
      <c r="BM503" s="147" t="s">
        <v>1874</v>
      </c>
    </row>
    <row r="504" spans="2:65" s="1" customFormat="1" ht="16.5" customHeight="1" x14ac:dyDescent="0.2">
      <c r="B504" s="135"/>
      <c r="C504" s="166" t="s">
        <v>3314</v>
      </c>
      <c r="D504" s="136" t="s">
        <v>164</v>
      </c>
      <c r="E504" s="137"/>
      <c r="F504" s="138" t="s">
        <v>1842</v>
      </c>
      <c r="G504" s="139" t="s">
        <v>266</v>
      </c>
      <c r="H504" s="140">
        <v>1</v>
      </c>
      <c r="I504" s="141"/>
      <c r="J504" s="141"/>
      <c r="K504" s="142"/>
      <c r="L504" s="25"/>
      <c r="M504" s="143" t="s">
        <v>1</v>
      </c>
      <c r="N504" s="144" t="s">
        <v>34</v>
      </c>
      <c r="O504" s="145">
        <v>0</v>
      </c>
      <c r="P504" s="145">
        <f t="shared" si="153"/>
        <v>0</v>
      </c>
      <c r="Q504" s="145">
        <v>0</v>
      </c>
      <c r="R504" s="145">
        <f t="shared" si="154"/>
        <v>0</v>
      </c>
      <c r="S504" s="145">
        <v>0</v>
      </c>
      <c r="T504" s="146">
        <f t="shared" si="155"/>
        <v>0</v>
      </c>
      <c r="AR504" s="147" t="s">
        <v>168</v>
      </c>
      <c r="AT504" s="147" t="s">
        <v>164</v>
      </c>
      <c r="AU504" s="147" t="s">
        <v>75</v>
      </c>
      <c r="AY504" s="13" t="s">
        <v>162</v>
      </c>
      <c r="BE504" s="148">
        <f t="shared" si="156"/>
        <v>0</v>
      </c>
      <c r="BF504" s="148">
        <f t="shared" si="157"/>
        <v>0</v>
      </c>
      <c r="BG504" s="148">
        <f t="shared" si="158"/>
        <v>0</v>
      </c>
      <c r="BH504" s="148">
        <f t="shared" si="159"/>
        <v>0</v>
      </c>
      <c r="BI504" s="148">
        <f t="shared" si="160"/>
        <v>0</v>
      </c>
      <c r="BJ504" s="13" t="s">
        <v>81</v>
      </c>
      <c r="BK504" s="148">
        <f t="shared" si="161"/>
        <v>0</v>
      </c>
      <c r="BL504" s="13" t="s">
        <v>168</v>
      </c>
      <c r="BM504" s="147" t="s">
        <v>1875</v>
      </c>
    </row>
    <row r="505" spans="2:65" s="1" customFormat="1" ht="16.5" customHeight="1" x14ac:dyDescent="0.2">
      <c r="B505" s="135"/>
      <c r="C505" s="166" t="s">
        <v>3315</v>
      </c>
      <c r="D505" s="136" t="s">
        <v>164</v>
      </c>
      <c r="E505" s="137"/>
      <c r="F505" s="138" t="s">
        <v>1844</v>
      </c>
      <c r="G505" s="139" t="s">
        <v>266</v>
      </c>
      <c r="H505" s="140">
        <v>2</v>
      </c>
      <c r="I505" s="141"/>
      <c r="J505" s="141"/>
      <c r="K505" s="142"/>
      <c r="L505" s="25"/>
      <c r="M505" s="143" t="s">
        <v>1</v>
      </c>
      <c r="N505" s="144" t="s">
        <v>34</v>
      </c>
      <c r="O505" s="145">
        <v>0</v>
      </c>
      <c r="P505" s="145">
        <f t="shared" si="153"/>
        <v>0</v>
      </c>
      <c r="Q505" s="145">
        <v>0</v>
      </c>
      <c r="R505" s="145">
        <f t="shared" si="154"/>
        <v>0</v>
      </c>
      <c r="S505" s="145">
        <v>0</v>
      </c>
      <c r="T505" s="146">
        <f t="shared" si="155"/>
        <v>0</v>
      </c>
      <c r="AR505" s="147" t="s">
        <v>168</v>
      </c>
      <c r="AT505" s="147" t="s">
        <v>164</v>
      </c>
      <c r="AU505" s="147" t="s">
        <v>75</v>
      </c>
      <c r="AY505" s="13" t="s">
        <v>162</v>
      </c>
      <c r="BE505" s="148">
        <f t="shared" si="156"/>
        <v>0</v>
      </c>
      <c r="BF505" s="148">
        <f t="shared" si="157"/>
        <v>0</v>
      </c>
      <c r="BG505" s="148">
        <f t="shared" si="158"/>
        <v>0</v>
      </c>
      <c r="BH505" s="148">
        <f t="shared" si="159"/>
        <v>0</v>
      </c>
      <c r="BI505" s="148">
        <f t="shared" si="160"/>
        <v>0</v>
      </c>
      <c r="BJ505" s="13" t="s">
        <v>81</v>
      </c>
      <c r="BK505" s="148">
        <f t="shared" si="161"/>
        <v>0</v>
      </c>
      <c r="BL505" s="13" t="s">
        <v>168</v>
      </c>
      <c r="BM505" s="147" t="s">
        <v>1876</v>
      </c>
    </row>
    <row r="506" spans="2:65" s="1" customFormat="1" ht="24.2" customHeight="1" x14ac:dyDescent="0.2">
      <c r="B506" s="135"/>
      <c r="C506" s="166"/>
      <c r="D506" s="136" t="s">
        <v>164</v>
      </c>
      <c r="E506" s="137"/>
      <c r="F506" s="138" t="s">
        <v>1796</v>
      </c>
      <c r="G506" s="139" t="s">
        <v>1655</v>
      </c>
      <c r="H506" s="140">
        <v>41</v>
      </c>
      <c r="I506" s="141"/>
      <c r="J506" s="141"/>
      <c r="K506" s="142"/>
      <c r="L506" s="25"/>
      <c r="M506" s="143" t="s">
        <v>1</v>
      </c>
      <c r="N506" s="144" t="s">
        <v>34</v>
      </c>
      <c r="O506" s="145">
        <v>0</v>
      </c>
      <c r="P506" s="145">
        <f t="shared" si="153"/>
        <v>0</v>
      </c>
      <c r="Q506" s="145">
        <v>0</v>
      </c>
      <c r="R506" s="145">
        <f t="shared" si="154"/>
        <v>0</v>
      </c>
      <c r="S506" s="145">
        <v>0</v>
      </c>
      <c r="T506" s="146">
        <f t="shared" si="155"/>
        <v>0</v>
      </c>
      <c r="AR506" s="147" t="s">
        <v>168</v>
      </c>
      <c r="AT506" s="147" t="s">
        <v>164</v>
      </c>
      <c r="AU506" s="147" t="s">
        <v>75</v>
      </c>
      <c r="AY506" s="13" t="s">
        <v>162</v>
      </c>
      <c r="BE506" s="148">
        <f t="shared" si="156"/>
        <v>0</v>
      </c>
      <c r="BF506" s="148">
        <f t="shared" si="157"/>
        <v>0</v>
      </c>
      <c r="BG506" s="148">
        <f t="shared" si="158"/>
        <v>0</v>
      </c>
      <c r="BH506" s="148">
        <f t="shared" si="159"/>
        <v>0</v>
      </c>
      <c r="BI506" s="148">
        <f t="shared" si="160"/>
        <v>0</v>
      </c>
      <c r="BJ506" s="13" t="s">
        <v>81</v>
      </c>
      <c r="BK506" s="148">
        <f t="shared" si="161"/>
        <v>0</v>
      </c>
      <c r="BL506" s="13" t="s">
        <v>168</v>
      </c>
      <c r="BM506" s="147" t="s">
        <v>1877</v>
      </c>
    </row>
    <row r="507" spans="2:65" s="1" customFormat="1" ht="16.5" customHeight="1" x14ac:dyDescent="0.2">
      <c r="B507" s="135"/>
      <c r="C507" s="166"/>
      <c r="D507" s="136" t="s">
        <v>164</v>
      </c>
      <c r="E507" s="137"/>
      <c r="F507" s="138" t="s">
        <v>1798</v>
      </c>
      <c r="G507" s="139" t="s">
        <v>1655</v>
      </c>
      <c r="H507" s="140">
        <v>51</v>
      </c>
      <c r="I507" s="141"/>
      <c r="J507" s="141"/>
      <c r="K507" s="142"/>
      <c r="L507" s="25"/>
      <c r="M507" s="143" t="s">
        <v>1</v>
      </c>
      <c r="N507" s="144" t="s">
        <v>34</v>
      </c>
      <c r="O507" s="145">
        <v>0</v>
      </c>
      <c r="P507" s="145">
        <f t="shared" si="153"/>
        <v>0</v>
      </c>
      <c r="Q507" s="145">
        <v>0</v>
      </c>
      <c r="R507" s="145">
        <f t="shared" si="154"/>
        <v>0</v>
      </c>
      <c r="S507" s="145">
        <v>0</v>
      </c>
      <c r="T507" s="146">
        <f t="shared" si="155"/>
        <v>0</v>
      </c>
      <c r="AR507" s="147" t="s">
        <v>168</v>
      </c>
      <c r="AT507" s="147" t="s">
        <v>164</v>
      </c>
      <c r="AU507" s="147" t="s">
        <v>75</v>
      </c>
      <c r="AY507" s="13" t="s">
        <v>162</v>
      </c>
      <c r="BE507" s="148">
        <f t="shared" si="156"/>
        <v>0</v>
      </c>
      <c r="BF507" s="148">
        <f t="shared" si="157"/>
        <v>0</v>
      </c>
      <c r="BG507" s="148">
        <f t="shared" si="158"/>
        <v>0</v>
      </c>
      <c r="BH507" s="148">
        <f t="shared" si="159"/>
        <v>0</v>
      </c>
      <c r="BI507" s="148">
        <f t="shared" si="160"/>
        <v>0</v>
      </c>
      <c r="BJ507" s="13" t="s">
        <v>81</v>
      </c>
      <c r="BK507" s="148">
        <f t="shared" si="161"/>
        <v>0</v>
      </c>
      <c r="BL507" s="13" t="s">
        <v>168</v>
      </c>
      <c r="BM507" s="147" t="s">
        <v>1878</v>
      </c>
    </row>
    <row r="508" spans="2:65" s="1" customFormat="1" ht="16.5" customHeight="1" x14ac:dyDescent="0.2">
      <c r="B508" s="135"/>
      <c r="C508" s="166"/>
      <c r="D508" s="136" t="s">
        <v>164</v>
      </c>
      <c r="E508" s="137"/>
      <c r="F508" s="138" t="s">
        <v>1800</v>
      </c>
      <c r="G508" s="139" t="s">
        <v>1655</v>
      </c>
      <c r="H508" s="140">
        <v>6</v>
      </c>
      <c r="I508" s="141"/>
      <c r="J508" s="141"/>
      <c r="K508" s="142"/>
      <c r="L508" s="25"/>
      <c r="M508" s="143" t="s">
        <v>1</v>
      </c>
      <c r="N508" s="144" t="s">
        <v>34</v>
      </c>
      <c r="O508" s="145">
        <v>0</v>
      </c>
      <c r="P508" s="145">
        <f t="shared" si="153"/>
        <v>0</v>
      </c>
      <c r="Q508" s="145">
        <v>0</v>
      </c>
      <c r="R508" s="145">
        <f t="shared" si="154"/>
        <v>0</v>
      </c>
      <c r="S508" s="145">
        <v>0</v>
      </c>
      <c r="T508" s="146">
        <f t="shared" si="155"/>
        <v>0</v>
      </c>
      <c r="AR508" s="147" t="s">
        <v>168</v>
      </c>
      <c r="AT508" s="147" t="s">
        <v>164</v>
      </c>
      <c r="AU508" s="147" t="s">
        <v>75</v>
      </c>
      <c r="AY508" s="13" t="s">
        <v>162</v>
      </c>
      <c r="BE508" s="148">
        <f t="shared" si="156"/>
        <v>0</v>
      </c>
      <c r="BF508" s="148">
        <f t="shared" si="157"/>
        <v>0</v>
      </c>
      <c r="BG508" s="148">
        <f t="shared" si="158"/>
        <v>0</v>
      </c>
      <c r="BH508" s="148">
        <f t="shared" si="159"/>
        <v>0</v>
      </c>
      <c r="BI508" s="148">
        <f t="shared" si="160"/>
        <v>0</v>
      </c>
      <c r="BJ508" s="13" t="s">
        <v>81</v>
      </c>
      <c r="BK508" s="148">
        <f t="shared" si="161"/>
        <v>0</v>
      </c>
      <c r="BL508" s="13" t="s">
        <v>168</v>
      </c>
      <c r="BM508" s="147" t="s">
        <v>1879</v>
      </c>
    </row>
    <row r="509" spans="2:65" s="1" customFormat="1" ht="62.85" customHeight="1" x14ac:dyDescent="0.2">
      <c r="B509" s="135"/>
      <c r="C509" s="166" t="s">
        <v>3316</v>
      </c>
      <c r="D509" s="136" t="s">
        <v>164</v>
      </c>
      <c r="E509" s="137"/>
      <c r="F509" s="138" t="s">
        <v>1730</v>
      </c>
      <c r="G509" s="139" t="s">
        <v>1655</v>
      </c>
      <c r="H509" s="140">
        <v>2</v>
      </c>
      <c r="I509" s="141"/>
      <c r="J509" s="141"/>
      <c r="K509" s="142"/>
      <c r="L509" s="25"/>
      <c r="M509" s="143" t="s">
        <v>1</v>
      </c>
      <c r="N509" s="144" t="s">
        <v>34</v>
      </c>
      <c r="O509" s="145">
        <v>0</v>
      </c>
      <c r="P509" s="145">
        <f t="shared" si="153"/>
        <v>0</v>
      </c>
      <c r="Q509" s="145">
        <v>0</v>
      </c>
      <c r="R509" s="145">
        <f t="shared" si="154"/>
        <v>0</v>
      </c>
      <c r="S509" s="145">
        <v>0</v>
      </c>
      <c r="T509" s="146">
        <f t="shared" si="155"/>
        <v>0</v>
      </c>
      <c r="AR509" s="147" t="s">
        <v>168</v>
      </c>
      <c r="AT509" s="147" t="s">
        <v>164</v>
      </c>
      <c r="AU509" s="147" t="s">
        <v>75</v>
      </c>
      <c r="AY509" s="13" t="s">
        <v>162</v>
      </c>
      <c r="BE509" s="148">
        <f t="shared" si="156"/>
        <v>0</v>
      </c>
      <c r="BF509" s="148">
        <f t="shared" si="157"/>
        <v>0</v>
      </c>
      <c r="BG509" s="148">
        <f t="shared" si="158"/>
        <v>0</v>
      </c>
      <c r="BH509" s="148">
        <f t="shared" si="159"/>
        <v>0</v>
      </c>
      <c r="BI509" s="148">
        <f t="shared" si="160"/>
        <v>0</v>
      </c>
      <c r="BJ509" s="13" t="s">
        <v>81</v>
      </c>
      <c r="BK509" s="148">
        <f t="shared" si="161"/>
        <v>0</v>
      </c>
      <c r="BL509" s="13" t="s">
        <v>168</v>
      </c>
      <c r="BM509" s="147" t="s">
        <v>1880</v>
      </c>
    </row>
    <row r="510" spans="2:65" s="11" customFormat="1" ht="22.7" customHeight="1" x14ac:dyDescent="0.2">
      <c r="B510" s="124"/>
      <c r="D510" s="125" t="s">
        <v>67</v>
      </c>
      <c r="E510" s="133"/>
      <c r="F510" s="133" t="s">
        <v>1667</v>
      </c>
      <c r="J510" s="134"/>
      <c r="L510" s="124"/>
      <c r="M510" s="128"/>
      <c r="P510" s="129">
        <f>SUM(P511:P512)</f>
        <v>0</v>
      </c>
      <c r="R510" s="129">
        <f>SUM(R511:R512)</f>
        <v>0</v>
      </c>
      <c r="T510" s="130">
        <f>SUM(T511:T512)</f>
        <v>0</v>
      </c>
      <c r="AR510" s="125" t="s">
        <v>75</v>
      </c>
      <c r="AT510" s="131" t="s">
        <v>67</v>
      </c>
      <c r="AU510" s="131" t="s">
        <v>75</v>
      </c>
      <c r="AY510" s="125" t="s">
        <v>162</v>
      </c>
      <c r="BK510" s="132">
        <f>SUM(BK511:BK512)</f>
        <v>0</v>
      </c>
    </row>
    <row r="511" spans="2:65" s="1" customFormat="1" ht="16.5" customHeight="1" x14ac:dyDescent="0.2">
      <c r="B511" s="135"/>
      <c r="C511" s="136"/>
      <c r="D511" s="136" t="s">
        <v>164</v>
      </c>
      <c r="E511" s="137"/>
      <c r="F511" s="138" t="s">
        <v>1803</v>
      </c>
      <c r="G511" s="139" t="s">
        <v>266</v>
      </c>
      <c r="H511" s="140">
        <v>2</v>
      </c>
      <c r="I511" s="141"/>
      <c r="J511" s="141"/>
      <c r="K511" s="142"/>
      <c r="L511" s="25"/>
      <c r="M511" s="143" t="s">
        <v>1</v>
      </c>
      <c r="N511" s="144" t="s">
        <v>34</v>
      </c>
      <c r="O511" s="145">
        <v>0</v>
      </c>
      <c r="P511" s="145">
        <f>O511*H511</f>
        <v>0</v>
      </c>
      <c r="Q511" s="145">
        <v>0</v>
      </c>
      <c r="R511" s="145">
        <f>Q511*H511</f>
        <v>0</v>
      </c>
      <c r="S511" s="145">
        <v>0</v>
      </c>
      <c r="T511" s="146">
        <f>S511*H511</f>
        <v>0</v>
      </c>
      <c r="AR511" s="147" t="s">
        <v>168</v>
      </c>
      <c r="AT511" s="147" t="s">
        <v>164</v>
      </c>
      <c r="AU511" s="147" t="s">
        <v>81</v>
      </c>
      <c r="AY511" s="13" t="s">
        <v>162</v>
      </c>
      <c r="BE511" s="148">
        <f>IF(N511="základná",J511,0)</f>
        <v>0</v>
      </c>
      <c r="BF511" s="148">
        <f>IF(N511="znížená",J511,0)</f>
        <v>0</v>
      </c>
      <c r="BG511" s="148">
        <f>IF(N511="zákl. prenesená",J511,0)</f>
        <v>0</v>
      </c>
      <c r="BH511" s="148">
        <f>IF(N511="zníž. prenesená",J511,0)</f>
        <v>0</v>
      </c>
      <c r="BI511" s="148">
        <f>IF(N511="nulová",J511,0)</f>
        <v>0</v>
      </c>
      <c r="BJ511" s="13" t="s">
        <v>81</v>
      </c>
      <c r="BK511" s="148">
        <f>ROUND(I511*H511,2)</f>
        <v>0</v>
      </c>
      <c r="BL511" s="13" t="s">
        <v>168</v>
      </c>
      <c r="BM511" s="147" t="s">
        <v>1881</v>
      </c>
    </row>
    <row r="512" spans="2:65" s="1" customFormat="1" ht="21.75" customHeight="1" x14ac:dyDescent="0.2">
      <c r="B512" s="135"/>
      <c r="C512" s="136"/>
      <c r="D512" s="136" t="s">
        <v>164</v>
      </c>
      <c r="E512" s="137"/>
      <c r="F512" s="138" t="s">
        <v>1805</v>
      </c>
      <c r="G512" s="139" t="s">
        <v>313</v>
      </c>
      <c r="H512" s="140">
        <v>2</v>
      </c>
      <c r="I512" s="141"/>
      <c r="J512" s="141"/>
      <c r="K512" s="142"/>
      <c r="L512" s="25"/>
      <c r="M512" s="143" t="s">
        <v>1</v>
      </c>
      <c r="N512" s="144" t="s">
        <v>34</v>
      </c>
      <c r="O512" s="145">
        <v>0</v>
      </c>
      <c r="P512" s="145">
        <f>O512*H512</f>
        <v>0</v>
      </c>
      <c r="Q512" s="145">
        <v>0</v>
      </c>
      <c r="R512" s="145">
        <f>Q512*H512</f>
        <v>0</v>
      </c>
      <c r="S512" s="145">
        <v>0</v>
      </c>
      <c r="T512" s="146">
        <f>S512*H512</f>
        <v>0</v>
      </c>
      <c r="AR512" s="147" t="s">
        <v>168</v>
      </c>
      <c r="AT512" s="147" t="s">
        <v>164</v>
      </c>
      <c r="AU512" s="147" t="s">
        <v>81</v>
      </c>
      <c r="AY512" s="13" t="s">
        <v>162</v>
      </c>
      <c r="BE512" s="148">
        <f>IF(N512="základná",J512,0)</f>
        <v>0</v>
      </c>
      <c r="BF512" s="148">
        <f>IF(N512="znížená",J512,0)</f>
        <v>0</v>
      </c>
      <c r="BG512" s="148">
        <f>IF(N512="zákl. prenesená",J512,0)</f>
        <v>0</v>
      </c>
      <c r="BH512" s="148">
        <f>IF(N512="zníž. prenesená",J512,0)</f>
        <v>0</v>
      </c>
      <c r="BI512" s="148">
        <f>IF(N512="nulová",J512,0)</f>
        <v>0</v>
      </c>
      <c r="BJ512" s="13" t="s">
        <v>81</v>
      </c>
      <c r="BK512" s="148">
        <f>ROUND(I512*H512,2)</f>
        <v>0</v>
      </c>
      <c r="BL512" s="13" t="s">
        <v>168</v>
      </c>
      <c r="BM512" s="147" t="s">
        <v>1882</v>
      </c>
    </row>
    <row r="513" spans="2:65" s="11" customFormat="1" ht="26.1" customHeight="1" x14ac:dyDescent="0.2">
      <c r="B513" s="124"/>
      <c r="C513" s="11" t="s">
        <v>3317</v>
      </c>
      <c r="D513" s="125" t="s">
        <v>67</v>
      </c>
      <c r="E513" s="126"/>
      <c r="F513" s="126" t="s">
        <v>1883</v>
      </c>
      <c r="J513" s="127"/>
      <c r="L513" s="124"/>
      <c r="M513" s="128"/>
      <c r="P513" s="129">
        <f>P514+SUM(P515:P519)</f>
        <v>0</v>
      </c>
      <c r="R513" s="129">
        <f>R514+SUM(R515:R519)</f>
        <v>0</v>
      </c>
      <c r="T513" s="130">
        <f>T514+SUM(T515:T519)</f>
        <v>0</v>
      </c>
      <c r="AR513" s="125" t="s">
        <v>75</v>
      </c>
      <c r="AT513" s="131" t="s">
        <v>67</v>
      </c>
      <c r="AU513" s="131" t="s">
        <v>68</v>
      </c>
      <c r="AY513" s="125" t="s">
        <v>162</v>
      </c>
      <c r="BK513" s="132">
        <f>BK514+SUM(BK515:BK519)</f>
        <v>0</v>
      </c>
    </row>
    <row r="514" spans="2:65" s="1" customFormat="1" ht="16.5" customHeight="1" x14ac:dyDescent="0.2">
      <c r="B514" s="135"/>
      <c r="C514" s="166" t="s">
        <v>3318</v>
      </c>
      <c r="D514" s="136" t="s">
        <v>164</v>
      </c>
      <c r="E514" s="137"/>
      <c r="F514" s="138" t="s">
        <v>1884</v>
      </c>
      <c r="G514" s="139" t="s">
        <v>266</v>
      </c>
      <c r="H514" s="140">
        <v>1</v>
      </c>
      <c r="I514" s="141"/>
      <c r="J514" s="141"/>
      <c r="K514" s="142"/>
      <c r="L514" s="25"/>
      <c r="M514" s="143" t="s">
        <v>1</v>
      </c>
      <c r="N514" s="144" t="s">
        <v>34</v>
      </c>
      <c r="O514" s="145">
        <v>0</v>
      </c>
      <c r="P514" s="145">
        <f>O514*H514</f>
        <v>0</v>
      </c>
      <c r="Q514" s="145">
        <v>0</v>
      </c>
      <c r="R514" s="145">
        <f>Q514*H514</f>
        <v>0</v>
      </c>
      <c r="S514" s="145">
        <v>0</v>
      </c>
      <c r="T514" s="146">
        <f>S514*H514</f>
        <v>0</v>
      </c>
      <c r="AR514" s="147" t="s">
        <v>168</v>
      </c>
      <c r="AT514" s="147" t="s">
        <v>164</v>
      </c>
      <c r="AU514" s="147" t="s">
        <v>75</v>
      </c>
      <c r="AY514" s="13" t="s">
        <v>162</v>
      </c>
      <c r="BE514" s="148">
        <f>IF(N514="základná",J514,0)</f>
        <v>0</v>
      </c>
      <c r="BF514" s="148">
        <f>IF(N514="znížená",J514,0)</f>
        <v>0</v>
      </c>
      <c r="BG514" s="148">
        <f>IF(N514="zákl. prenesená",J514,0)</f>
        <v>0</v>
      </c>
      <c r="BH514" s="148">
        <f>IF(N514="zníž. prenesená",J514,0)</f>
        <v>0</v>
      </c>
      <c r="BI514" s="148">
        <f>IF(N514="nulová",J514,0)</f>
        <v>0</v>
      </c>
      <c r="BJ514" s="13" t="s">
        <v>81</v>
      </c>
      <c r="BK514" s="148">
        <f>ROUND(I514*H514,2)</f>
        <v>0</v>
      </c>
      <c r="BL514" s="13" t="s">
        <v>168</v>
      </c>
      <c r="BM514" s="147" t="s">
        <v>1885</v>
      </c>
    </row>
    <row r="515" spans="2:65" s="1" customFormat="1" ht="16.5" customHeight="1" x14ac:dyDescent="0.2">
      <c r="B515" s="135"/>
      <c r="C515" s="166" t="s">
        <v>3319</v>
      </c>
      <c r="D515" s="136" t="s">
        <v>164</v>
      </c>
      <c r="E515" s="137"/>
      <c r="F515" s="138" t="s">
        <v>1842</v>
      </c>
      <c r="G515" s="139" t="s">
        <v>266</v>
      </c>
      <c r="H515" s="140">
        <v>4</v>
      </c>
      <c r="I515" s="141"/>
      <c r="J515" s="141"/>
      <c r="K515" s="142"/>
      <c r="L515" s="25"/>
      <c r="M515" s="143" t="s">
        <v>1</v>
      </c>
      <c r="N515" s="144" t="s">
        <v>34</v>
      </c>
      <c r="O515" s="145">
        <v>0</v>
      </c>
      <c r="P515" s="145">
        <f>O515*H515</f>
        <v>0</v>
      </c>
      <c r="Q515" s="145">
        <v>0</v>
      </c>
      <c r="R515" s="145">
        <f>Q515*H515</f>
        <v>0</v>
      </c>
      <c r="S515" s="145">
        <v>0</v>
      </c>
      <c r="T515" s="146">
        <f>S515*H515</f>
        <v>0</v>
      </c>
      <c r="AR515" s="147" t="s">
        <v>168</v>
      </c>
      <c r="AT515" s="147" t="s">
        <v>164</v>
      </c>
      <c r="AU515" s="147" t="s">
        <v>75</v>
      </c>
      <c r="AY515" s="13" t="s">
        <v>162</v>
      </c>
      <c r="BE515" s="148">
        <f>IF(N515="základná",J515,0)</f>
        <v>0</v>
      </c>
      <c r="BF515" s="148">
        <f>IF(N515="znížená",J515,0)</f>
        <v>0</v>
      </c>
      <c r="BG515" s="148">
        <f>IF(N515="zákl. prenesená",J515,0)</f>
        <v>0</v>
      </c>
      <c r="BH515" s="148">
        <f>IF(N515="zníž. prenesená",J515,0)</f>
        <v>0</v>
      </c>
      <c r="BI515" s="148">
        <f>IF(N515="nulová",J515,0)</f>
        <v>0</v>
      </c>
      <c r="BJ515" s="13" t="s">
        <v>81</v>
      </c>
      <c r="BK515" s="148">
        <f>ROUND(I515*H515,2)</f>
        <v>0</v>
      </c>
      <c r="BL515" s="13" t="s">
        <v>168</v>
      </c>
      <c r="BM515" s="147" t="s">
        <v>1886</v>
      </c>
    </row>
    <row r="516" spans="2:65" s="1" customFormat="1" ht="24.2" customHeight="1" x14ac:dyDescent="0.2">
      <c r="B516" s="135"/>
      <c r="C516" s="166"/>
      <c r="D516" s="136" t="s">
        <v>164</v>
      </c>
      <c r="E516" s="137"/>
      <c r="F516" s="138" t="s">
        <v>1796</v>
      </c>
      <c r="G516" s="139" t="s">
        <v>1655</v>
      </c>
      <c r="H516" s="140">
        <v>40</v>
      </c>
      <c r="I516" s="141"/>
      <c r="J516" s="141"/>
      <c r="K516" s="142"/>
      <c r="L516" s="25"/>
      <c r="M516" s="143" t="s">
        <v>1</v>
      </c>
      <c r="N516" s="144" t="s">
        <v>34</v>
      </c>
      <c r="O516" s="145">
        <v>0</v>
      </c>
      <c r="P516" s="145">
        <f>O516*H516</f>
        <v>0</v>
      </c>
      <c r="Q516" s="145">
        <v>0</v>
      </c>
      <c r="R516" s="145">
        <f>Q516*H516</f>
        <v>0</v>
      </c>
      <c r="S516" s="145">
        <v>0</v>
      </c>
      <c r="T516" s="146">
        <f>S516*H516</f>
        <v>0</v>
      </c>
      <c r="AR516" s="147" t="s">
        <v>168</v>
      </c>
      <c r="AT516" s="147" t="s">
        <v>164</v>
      </c>
      <c r="AU516" s="147" t="s">
        <v>75</v>
      </c>
      <c r="AY516" s="13" t="s">
        <v>162</v>
      </c>
      <c r="BE516" s="148">
        <f>IF(N516="základná",J516,0)</f>
        <v>0</v>
      </c>
      <c r="BF516" s="148">
        <f>IF(N516="znížená",J516,0)</f>
        <v>0</v>
      </c>
      <c r="BG516" s="148">
        <f>IF(N516="zákl. prenesená",J516,0)</f>
        <v>0</v>
      </c>
      <c r="BH516" s="148">
        <f>IF(N516="zníž. prenesená",J516,0)</f>
        <v>0</v>
      </c>
      <c r="BI516" s="148">
        <f>IF(N516="nulová",J516,0)</f>
        <v>0</v>
      </c>
      <c r="BJ516" s="13" t="s">
        <v>81</v>
      </c>
      <c r="BK516" s="148">
        <f>ROUND(I516*H516,2)</f>
        <v>0</v>
      </c>
      <c r="BL516" s="13" t="s">
        <v>168</v>
      </c>
      <c r="BM516" s="147" t="s">
        <v>1887</v>
      </c>
    </row>
    <row r="517" spans="2:65" s="1" customFormat="1" ht="16.5" customHeight="1" x14ac:dyDescent="0.2">
      <c r="B517" s="135"/>
      <c r="C517" s="166"/>
      <c r="D517" s="136" t="s">
        <v>164</v>
      </c>
      <c r="E517" s="137"/>
      <c r="F517" s="138" t="s">
        <v>1798</v>
      </c>
      <c r="G517" s="139" t="s">
        <v>1655</v>
      </c>
      <c r="H517" s="140">
        <v>48</v>
      </c>
      <c r="I517" s="141"/>
      <c r="J517" s="141"/>
      <c r="K517" s="142"/>
      <c r="L517" s="25"/>
      <c r="M517" s="143" t="s">
        <v>1</v>
      </c>
      <c r="N517" s="144" t="s">
        <v>34</v>
      </c>
      <c r="O517" s="145">
        <v>0</v>
      </c>
      <c r="P517" s="145">
        <f>O517*H517</f>
        <v>0</v>
      </c>
      <c r="Q517" s="145">
        <v>0</v>
      </c>
      <c r="R517" s="145">
        <f>Q517*H517</f>
        <v>0</v>
      </c>
      <c r="S517" s="145">
        <v>0</v>
      </c>
      <c r="T517" s="146">
        <f>S517*H517</f>
        <v>0</v>
      </c>
      <c r="AR517" s="147" t="s">
        <v>168</v>
      </c>
      <c r="AT517" s="147" t="s">
        <v>164</v>
      </c>
      <c r="AU517" s="147" t="s">
        <v>75</v>
      </c>
      <c r="AY517" s="13" t="s">
        <v>162</v>
      </c>
      <c r="BE517" s="148">
        <f>IF(N517="základná",J517,0)</f>
        <v>0</v>
      </c>
      <c r="BF517" s="148">
        <f>IF(N517="znížená",J517,0)</f>
        <v>0</v>
      </c>
      <c r="BG517" s="148">
        <f>IF(N517="zákl. prenesená",J517,0)</f>
        <v>0</v>
      </c>
      <c r="BH517" s="148">
        <f>IF(N517="zníž. prenesená",J517,0)</f>
        <v>0</v>
      </c>
      <c r="BI517" s="148">
        <f>IF(N517="nulová",J517,0)</f>
        <v>0</v>
      </c>
      <c r="BJ517" s="13" t="s">
        <v>81</v>
      </c>
      <c r="BK517" s="148">
        <f>ROUND(I517*H517,2)</f>
        <v>0</v>
      </c>
      <c r="BL517" s="13" t="s">
        <v>168</v>
      </c>
      <c r="BM517" s="147" t="s">
        <v>1888</v>
      </c>
    </row>
    <row r="518" spans="2:65" s="1" customFormat="1" ht="16.5" customHeight="1" x14ac:dyDescent="0.2">
      <c r="B518" s="135"/>
      <c r="C518" s="166"/>
      <c r="D518" s="136" t="s">
        <v>164</v>
      </c>
      <c r="E518" s="137"/>
      <c r="F518" s="138" t="s">
        <v>1800</v>
      </c>
      <c r="G518" s="139" t="s">
        <v>1655</v>
      </c>
      <c r="H518" s="140">
        <v>6</v>
      </c>
      <c r="I518" s="141"/>
      <c r="J518" s="141"/>
      <c r="K518" s="142"/>
      <c r="L518" s="25"/>
      <c r="M518" s="143" t="s">
        <v>1</v>
      </c>
      <c r="N518" s="144" t="s">
        <v>34</v>
      </c>
      <c r="O518" s="145">
        <v>0</v>
      </c>
      <c r="P518" s="145">
        <f>O518*H518</f>
        <v>0</v>
      </c>
      <c r="Q518" s="145">
        <v>0</v>
      </c>
      <c r="R518" s="145">
        <f>Q518*H518</f>
        <v>0</v>
      </c>
      <c r="S518" s="145">
        <v>0</v>
      </c>
      <c r="T518" s="146">
        <f>S518*H518</f>
        <v>0</v>
      </c>
      <c r="AR518" s="147" t="s">
        <v>168</v>
      </c>
      <c r="AT518" s="147" t="s">
        <v>164</v>
      </c>
      <c r="AU518" s="147" t="s">
        <v>75</v>
      </c>
      <c r="AY518" s="13" t="s">
        <v>162</v>
      </c>
      <c r="BE518" s="148">
        <f>IF(N518="základná",J518,0)</f>
        <v>0</v>
      </c>
      <c r="BF518" s="148">
        <f>IF(N518="znížená",J518,0)</f>
        <v>0</v>
      </c>
      <c r="BG518" s="148">
        <f>IF(N518="zákl. prenesená",J518,0)</f>
        <v>0</v>
      </c>
      <c r="BH518" s="148">
        <f>IF(N518="zníž. prenesená",J518,0)</f>
        <v>0</v>
      </c>
      <c r="BI518" s="148">
        <f>IF(N518="nulová",J518,0)</f>
        <v>0</v>
      </c>
      <c r="BJ518" s="13" t="s">
        <v>81</v>
      </c>
      <c r="BK518" s="148">
        <f>ROUND(I518*H518,2)</f>
        <v>0</v>
      </c>
      <c r="BL518" s="13" t="s">
        <v>168</v>
      </c>
      <c r="BM518" s="147" t="s">
        <v>1889</v>
      </c>
    </row>
    <row r="519" spans="2:65" s="11" customFormat="1" ht="22.7" customHeight="1" x14ac:dyDescent="0.2">
      <c r="B519" s="124"/>
      <c r="D519" s="125" t="s">
        <v>67</v>
      </c>
      <c r="E519" s="133"/>
      <c r="F519" s="133" t="s">
        <v>1667</v>
      </c>
      <c r="J519" s="134"/>
      <c r="L519" s="124"/>
      <c r="M519" s="128"/>
      <c r="P519" s="129">
        <f>SUM(P520:P521)</f>
        <v>0</v>
      </c>
      <c r="R519" s="129">
        <f>SUM(R520:R521)</f>
        <v>0</v>
      </c>
      <c r="T519" s="130">
        <f>SUM(T520:T521)</f>
        <v>0</v>
      </c>
      <c r="AR519" s="125" t="s">
        <v>75</v>
      </c>
      <c r="AT519" s="131" t="s">
        <v>67</v>
      </c>
      <c r="AU519" s="131" t="s">
        <v>75</v>
      </c>
      <c r="AY519" s="125" t="s">
        <v>162</v>
      </c>
      <c r="BK519" s="132">
        <f>SUM(BK520:BK521)</f>
        <v>0</v>
      </c>
    </row>
    <row r="520" spans="2:65" s="1" customFormat="1" ht="16.5" customHeight="1" x14ac:dyDescent="0.2">
      <c r="B520" s="135"/>
      <c r="C520" s="136"/>
      <c r="D520" s="136" t="s">
        <v>164</v>
      </c>
      <c r="E520" s="137"/>
      <c r="F520" s="138" t="s">
        <v>1803</v>
      </c>
      <c r="G520" s="139" t="s">
        <v>266</v>
      </c>
      <c r="H520" s="140">
        <v>2</v>
      </c>
      <c r="I520" s="141"/>
      <c r="J520" s="141"/>
      <c r="K520" s="142"/>
      <c r="L520" s="25"/>
      <c r="M520" s="143" t="s">
        <v>1</v>
      </c>
      <c r="N520" s="144" t="s">
        <v>34</v>
      </c>
      <c r="O520" s="145">
        <v>0</v>
      </c>
      <c r="P520" s="145">
        <f>O520*H520</f>
        <v>0</v>
      </c>
      <c r="Q520" s="145">
        <v>0</v>
      </c>
      <c r="R520" s="145">
        <f>Q520*H520</f>
        <v>0</v>
      </c>
      <c r="S520" s="145">
        <v>0</v>
      </c>
      <c r="T520" s="146">
        <f>S520*H520</f>
        <v>0</v>
      </c>
      <c r="AR520" s="147" t="s">
        <v>168</v>
      </c>
      <c r="AT520" s="147" t="s">
        <v>164</v>
      </c>
      <c r="AU520" s="147" t="s">
        <v>81</v>
      </c>
      <c r="AY520" s="13" t="s">
        <v>162</v>
      </c>
      <c r="BE520" s="148">
        <f>IF(N520="základná",J520,0)</f>
        <v>0</v>
      </c>
      <c r="BF520" s="148">
        <f>IF(N520="znížená",J520,0)</f>
        <v>0</v>
      </c>
      <c r="BG520" s="148">
        <f>IF(N520="zákl. prenesená",J520,0)</f>
        <v>0</v>
      </c>
      <c r="BH520" s="148">
        <f>IF(N520="zníž. prenesená",J520,0)</f>
        <v>0</v>
      </c>
      <c r="BI520" s="148">
        <f>IF(N520="nulová",J520,0)</f>
        <v>0</v>
      </c>
      <c r="BJ520" s="13" t="s">
        <v>81</v>
      </c>
      <c r="BK520" s="148">
        <f>ROUND(I520*H520,2)</f>
        <v>0</v>
      </c>
      <c r="BL520" s="13" t="s">
        <v>168</v>
      </c>
      <c r="BM520" s="147" t="s">
        <v>1890</v>
      </c>
    </row>
    <row r="521" spans="2:65" s="1" customFormat="1" ht="21.75" customHeight="1" x14ac:dyDescent="0.2">
      <c r="B521" s="135"/>
      <c r="C521" s="136"/>
      <c r="D521" s="136" t="s">
        <v>164</v>
      </c>
      <c r="E521" s="137"/>
      <c r="F521" s="138" t="s">
        <v>1805</v>
      </c>
      <c r="G521" s="139" t="s">
        <v>313</v>
      </c>
      <c r="H521" s="140">
        <v>2</v>
      </c>
      <c r="I521" s="141"/>
      <c r="J521" s="141"/>
      <c r="K521" s="142"/>
      <c r="L521" s="25"/>
      <c r="M521" s="143" t="s">
        <v>1</v>
      </c>
      <c r="N521" s="144" t="s">
        <v>34</v>
      </c>
      <c r="O521" s="145">
        <v>0</v>
      </c>
      <c r="P521" s="145">
        <f>O521*H521</f>
        <v>0</v>
      </c>
      <c r="Q521" s="145">
        <v>0</v>
      </c>
      <c r="R521" s="145">
        <f>Q521*H521</f>
        <v>0</v>
      </c>
      <c r="S521" s="145">
        <v>0</v>
      </c>
      <c r="T521" s="146">
        <f>S521*H521</f>
        <v>0</v>
      </c>
      <c r="AR521" s="147" t="s">
        <v>168</v>
      </c>
      <c r="AT521" s="147" t="s">
        <v>164</v>
      </c>
      <c r="AU521" s="147" t="s">
        <v>81</v>
      </c>
      <c r="AY521" s="13" t="s">
        <v>162</v>
      </c>
      <c r="BE521" s="148">
        <f>IF(N521="základná",J521,0)</f>
        <v>0</v>
      </c>
      <c r="BF521" s="148">
        <f>IF(N521="znížená",J521,0)</f>
        <v>0</v>
      </c>
      <c r="BG521" s="148">
        <f>IF(N521="zákl. prenesená",J521,0)</f>
        <v>0</v>
      </c>
      <c r="BH521" s="148">
        <f>IF(N521="zníž. prenesená",J521,0)</f>
        <v>0</v>
      </c>
      <c r="BI521" s="148">
        <f>IF(N521="nulová",J521,0)</f>
        <v>0</v>
      </c>
      <c r="BJ521" s="13" t="s">
        <v>81</v>
      </c>
      <c r="BK521" s="148">
        <f>ROUND(I521*H521,2)</f>
        <v>0</v>
      </c>
      <c r="BL521" s="13" t="s">
        <v>168</v>
      </c>
      <c r="BM521" s="147" t="s">
        <v>1891</v>
      </c>
    </row>
    <row r="522" spans="2:65" s="11" customFormat="1" ht="26.1" customHeight="1" x14ac:dyDescent="0.2">
      <c r="B522" s="124"/>
      <c r="C522" s="11" t="s">
        <v>3320</v>
      </c>
      <c r="D522" s="125" t="s">
        <v>67</v>
      </c>
      <c r="E522" s="126"/>
      <c r="F522" s="126" t="s">
        <v>1892</v>
      </c>
      <c r="J522" s="127"/>
      <c r="L522" s="124"/>
      <c r="M522" s="128"/>
      <c r="P522" s="129">
        <f>P523+SUM(P524:P529)</f>
        <v>0</v>
      </c>
      <c r="R522" s="129">
        <f>R523+SUM(R524:R529)</f>
        <v>0</v>
      </c>
      <c r="T522" s="130">
        <f>T523+SUM(T524:T529)</f>
        <v>0</v>
      </c>
      <c r="AR522" s="125" t="s">
        <v>75</v>
      </c>
      <c r="AT522" s="131" t="s">
        <v>67</v>
      </c>
      <c r="AU522" s="131" t="s">
        <v>68</v>
      </c>
      <c r="AY522" s="125" t="s">
        <v>162</v>
      </c>
      <c r="BK522" s="132">
        <f>BK523+SUM(BK524:BK529)</f>
        <v>0</v>
      </c>
    </row>
    <row r="523" spans="2:65" s="1" customFormat="1" ht="16.5" customHeight="1" x14ac:dyDescent="0.2">
      <c r="B523" s="135"/>
      <c r="C523" s="166" t="s">
        <v>3321</v>
      </c>
      <c r="D523" s="136" t="s">
        <v>164</v>
      </c>
      <c r="E523" s="137"/>
      <c r="F523" s="138" t="s">
        <v>1884</v>
      </c>
      <c r="G523" s="139" t="s">
        <v>266</v>
      </c>
      <c r="H523" s="140">
        <v>1</v>
      </c>
      <c r="I523" s="141"/>
      <c r="J523" s="141"/>
      <c r="K523" s="142"/>
      <c r="L523" s="25"/>
      <c r="M523" s="143" t="s">
        <v>1</v>
      </c>
      <c r="N523" s="144" t="s">
        <v>34</v>
      </c>
      <c r="O523" s="145">
        <v>0</v>
      </c>
      <c r="P523" s="145">
        <f t="shared" ref="P523:P528" si="162">O523*H523</f>
        <v>0</v>
      </c>
      <c r="Q523" s="145">
        <v>0</v>
      </c>
      <c r="R523" s="145">
        <f t="shared" ref="R523:R528" si="163">Q523*H523</f>
        <v>0</v>
      </c>
      <c r="S523" s="145">
        <v>0</v>
      </c>
      <c r="T523" s="146">
        <f t="shared" ref="T523:T528" si="164">S523*H523</f>
        <v>0</v>
      </c>
      <c r="AR523" s="147" t="s">
        <v>168</v>
      </c>
      <c r="AT523" s="147" t="s">
        <v>164</v>
      </c>
      <c r="AU523" s="147" t="s">
        <v>75</v>
      </c>
      <c r="AY523" s="13" t="s">
        <v>162</v>
      </c>
      <c r="BE523" s="148">
        <f t="shared" ref="BE523:BE528" si="165">IF(N523="základná",J523,0)</f>
        <v>0</v>
      </c>
      <c r="BF523" s="148">
        <f t="shared" ref="BF523:BF528" si="166">IF(N523="znížená",J523,0)</f>
        <v>0</v>
      </c>
      <c r="BG523" s="148">
        <f t="shared" ref="BG523:BG528" si="167">IF(N523="zákl. prenesená",J523,0)</f>
        <v>0</v>
      </c>
      <c r="BH523" s="148">
        <f t="shared" ref="BH523:BH528" si="168">IF(N523="zníž. prenesená",J523,0)</f>
        <v>0</v>
      </c>
      <c r="BI523" s="148">
        <f t="shared" ref="BI523:BI528" si="169">IF(N523="nulová",J523,0)</f>
        <v>0</v>
      </c>
      <c r="BJ523" s="13" t="s">
        <v>81</v>
      </c>
      <c r="BK523" s="148">
        <f t="shared" ref="BK523:BK528" si="170">ROUND(I523*H523,2)</f>
        <v>0</v>
      </c>
      <c r="BL523" s="13" t="s">
        <v>168</v>
      </c>
      <c r="BM523" s="147" t="s">
        <v>1893</v>
      </c>
    </row>
    <row r="524" spans="2:65" s="1" customFormat="1" ht="16.5" customHeight="1" x14ac:dyDescent="0.2">
      <c r="B524" s="135"/>
      <c r="C524" s="166" t="s">
        <v>3322</v>
      </c>
      <c r="D524" s="136" t="s">
        <v>164</v>
      </c>
      <c r="E524" s="137"/>
      <c r="F524" s="138" t="s">
        <v>1842</v>
      </c>
      <c r="G524" s="139" t="s">
        <v>266</v>
      </c>
      <c r="H524" s="140">
        <v>4</v>
      </c>
      <c r="I524" s="141"/>
      <c r="J524" s="141"/>
      <c r="K524" s="142"/>
      <c r="L524" s="25"/>
      <c r="M524" s="143" t="s">
        <v>1</v>
      </c>
      <c r="N524" s="144" t="s">
        <v>34</v>
      </c>
      <c r="O524" s="145">
        <v>0</v>
      </c>
      <c r="P524" s="145">
        <f t="shared" si="162"/>
        <v>0</v>
      </c>
      <c r="Q524" s="145">
        <v>0</v>
      </c>
      <c r="R524" s="145">
        <f t="shared" si="163"/>
        <v>0</v>
      </c>
      <c r="S524" s="145">
        <v>0</v>
      </c>
      <c r="T524" s="146">
        <f t="shared" si="164"/>
        <v>0</v>
      </c>
      <c r="AR524" s="147" t="s">
        <v>168</v>
      </c>
      <c r="AT524" s="147" t="s">
        <v>164</v>
      </c>
      <c r="AU524" s="147" t="s">
        <v>75</v>
      </c>
      <c r="AY524" s="13" t="s">
        <v>162</v>
      </c>
      <c r="BE524" s="148">
        <f t="shared" si="165"/>
        <v>0</v>
      </c>
      <c r="BF524" s="148">
        <f t="shared" si="166"/>
        <v>0</v>
      </c>
      <c r="BG524" s="148">
        <f t="shared" si="167"/>
        <v>0</v>
      </c>
      <c r="BH524" s="148">
        <f t="shared" si="168"/>
        <v>0</v>
      </c>
      <c r="BI524" s="148">
        <f t="shared" si="169"/>
        <v>0</v>
      </c>
      <c r="BJ524" s="13" t="s">
        <v>81</v>
      </c>
      <c r="BK524" s="148">
        <f t="shared" si="170"/>
        <v>0</v>
      </c>
      <c r="BL524" s="13" t="s">
        <v>168</v>
      </c>
      <c r="BM524" s="147" t="s">
        <v>1894</v>
      </c>
    </row>
    <row r="525" spans="2:65" s="1" customFormat="1" ht="24.2" customHeight="1" x14ac:dyDescent="0.2">
      <c r="B525" s="135"/>
      <c r="C525" s="166"/>
      <c r="D525" s="136" t="s">
        <v>164</v>
      </c>
      <c r="E525" s="137"/>
      <c r="F525" s="138" t="s">
        <v>1796</v>
      </c>
      <c r="G525" s="139" t="s">
        <v>1655</v>
      </c>
      <c r="H525" s="140">
        <v>40</v>
      </c>
      <c r="I525" s="141"/>
      <c r="J525" s="141"/>
      <c r="K525" s="142"/>
      <c r="L525" s="25"/>
      <c r="M525" s="143" t="s">
        <v>1</v>
      </c>
      <c r="N525" s="144" t="s">
        <v>34</v>
      </c>
      <c r="O525" s="145">
        <v>0</v>
      </c>
      <c r="P525" s="145">
        <f t="shared" si="162"/>
        <v>0</v>
      </c>
      <c r="Q525" s="145">
        <v>0</v>
      </c>
      <c r="R525" s="145">
        <f t="shared" si="163"/>
        <v>0</v>
      </c>
      <c r="S525" s="145">
        <v>0</v>
      </c>
      <c r="T525" s="146">
        <f t="shared" si="164"/>
        <v>0</v>
      </c>
      <c r="AR525" s="147" t="s">
        <v>168</v>
      </c>
      <c r="AT525" s="147" t="s">
        <v>164</v>
      </c>
      <c r="AU525" s="147" t="s">
        <v>75</v>
      </c>
      <c r="AY525" s="13" t="s">
        <v>162</v>
      </c>
      <c r="BE525" s="148">
        <f t="shared" si="165"/>
        <v>0</v>
      </c>
      <c r="BF525" s="148">
        <f t="shared" si="166"/>
        <v>0</v>
      </c>
      <c r="BG525" s="148">
        <f t="shared" si="167"/>
        <v>0</v>
      </c>
      <c r="BH525" s="148">
        <f t="shared" si="168"/>
        <v>0</v>
      </c>
      <c r="BI525" s="148">
        <f t="shared" si="169"/>
        <v>0</v>
      </c>
      <c r="BJ525" s="13" t="s">
        <v>81</v>
      </c>
      <c r="BK525" s="148">
        <f t="shared" si="170"/>
        <v>0</v>
      </c>
      <c r="BL525" s="13" t="s">
        <v>168</v>
      </c>
      <c r="BM525" s="147" t="s">
        <v>1895</v>
      </c>
    </row>
    <row r="526" spans="2:65" s="1" customFormat="1" ht="16.5" customHeight="1" x14ac:dyDescent="0.2">
      <c r="B526" s="135"/>
      <c r="C526" s="166"/>
      <c r="D526" s="136" t="s">
        <v>164</v>
      </c>
      <c r="E526" s="137"/>
      <c r="F526" s="138" t="s">
        <v>1798</v>
      </c>
      <c r="G526" s="139" t="s">
        <v>1655</v>
      </c>
      <c r="H526" s="140">
        <v>48</v>
      </c>
      <c r="I526" s="141"/>
      <c r="J526" s="141"/>
      <c r="K526" s="142"/>
      <c r="L526" s="25"/>
      <c r="M526" s="143" t="s">
        <v>1</v>
      </c>
      <c r="N526" s="144" t="s">
        <v>34</v>
      </c>
      <c r="O526" s="145">
        <v>0</v>
      </c>
      <c r="P526" s="145">
        <f t="shared" si="162"/>
        <v>0</v>
      </c>
      <c r="Q526" s="145">
        <v>0</v>
      </c>
      <c r="R526" s="145">
        <f t="shared" si="163"/>
        <v>0</v>
      </c>
      <c r="S526" s="145">
        <v>0</v>
      </c>
      <c r="T526" s="146">
        <f t="shared" si="164"/>
        <v>0</v>
      </c>
      <c r="AR526" s="147" t="s">
        <v>168</v>
      </c>
      <c r="AT526" s="147" t="s">
        <v>164</v>
      </c>
      <c r="AU526" s="147" t="s">
        <v>75</v>
      </c>
      <c r="AY526" s="13" t="s">
        <v>162</v>
      </c>
      <c r="BE526" s="148">
        <f t="shared" si="165"/>
        <v>0</v>
      </c>
      <c r="BF526" s="148">
        <f t="shared" si="166"/>
        <v>0</v>
      </c>
      <c r="BG526" s="148">
        <f t="shared" si="167"/>
        <v>0</v>
      </c>
      <c r="BH526" s="148">
        <f t="shared" si="168"/>
        <v>0</v>
      </c>
      <c r="BI526" s="148">
        <f t="shared" si="169"/>
        <v>0</v>
      </c>
      <c r="BJ526" s="13" t="s">
        <v>81</v>
      </c>
      <c r="BK526" s="148">
        <f t="shared" si="170"/>
        <v>0</v>
      </c>
      <c r="BL526" s="13" t="s">
        <v>168</v>
      </c>
      <c r="BM526" s="147" t="s">
        <v>1896</v>
      </c>
    </row>
    <row r="527" spans="2:65" s="1" customFormat="1" ht="16.5" customHeight="1" x14ac:dyDescent="0.2">
      <c r="B527" s="135"/>
      <c r="C527" s="166"/>
      <c r="D527" s="136" t="s">
        <v>164</v>
      </c>
      <c r="E527" s="137"/>
      <c r="F527" s="138" t="s">
        <v>1800</v>
      </c>
      <c r="G527" s="139" t="s">
        <v>1655</v>
      </c>
      <c r="H527" s="140">
        <v>8</v>
      </c>
      <c r="I527" s="141"/>
      <c r="J527" s="141"/>
      <c r="K527" s="142"/>
      <c r="L527" s="25"/>
      <c r="M527" s="143" t="s">
        <v>1</v>
      </c>
      <c r="N527" s="144" t="s">
        <v>34</v>
      </c>
      <c r="O527" s="145">
        <v>0</v>
      </c>
      <c r="P527" s="145">
        <f t="shared" si="162"/>
        <v>0</v>
      </c>
      <c r="Q527" s="145">
        <v>0</v>
      </c>
      <c r="R527" s="145">
        <f t="shared" si="163"/>
        <v>0</v>
      </c>
      <c r="S527" s="145">
        <v>0</v>
      </c>
      <c r="T527" s="146">
        <f t="shared" si="164"/>
        <v>0</v>
      </c>
      <c r="AR527" s="147" t="s">
        <v>168</v>
      </c>
      <c r="AT527" s="147" t="s">
        <v>164</v>
      </c>
      <c r="AU527" s="147" t="s">
        <v>75</v>
      </c>
      <c r="AY527" s="13" t="s">
        <v>162</v>
      </c>
      <c r="BE527" s="148">
        <f t="shared" si="165"/>
        <v>0</v>
      </c>
      <c r="BF527" s="148">
        <f t="shared" si="166"/>
        <v>0</v>
      </c>
      <c r="BG527" s="148">
        <f t="shared" si="167"/>
        <v>0</v>
      </c>
      <c r="BH527" s="148">
        <f t="shared" si="168"/>
        <v>0</v>
      </c>
      <c r="BI527" s="148">
        <f t="shared" si="169"/>
        <v>0</v>
      </c>
      <c r="BJ527" s="13" t="s">
        <v>81</v>
      </c>
      <c r="BK527" s="148">
        <f t="shared" si="170"/>
        <v>0</v>
      </c>
      <c r="BL527" s="13" t="s">
        <v>168</v>
      </c>
      <c r="BM527" s="147" t="s">
        <v>1897</v>
      </c>
    </row>
    <row r="528" spans="2:65" s="1" customFormat="1" ht="62.85" customHeight="1" x14ac:dyDescent="0.2">
      <c r="B528" s="135"/>
      <c r="C528" s="166" t="s">
        <v>3323</v>
      </c>
      <c r="D528" s="136" t="s">
        <v>164</v>
      </c>
      <c r="E528" s="137"/>
      <c r="F528" s="138" t="s">
        <v>1730</v>
      </c>
      <c r="G528" s="139" t="s">
        <v>1655</v>
      </c>
      <c r="H528" s="140">
        <v>2</v>
      </c>
      <c r="I528" s="141"/>
      <c r="J528" s="141"/>
      <c r="K528" s="142"/>
      <c r="L528" s="25"/>
      <c r="M528" s="143" t="s">
        <v>1</v>
      </c>
      <c r="N528" s="144" t="s">
        <v>34</v>
      </c>
      <c r="O528" s="145">
        <v>0</v>
      </c>
      <c r="P528" s="145">
        <f t="shared" si="162"/>
        <v>0</v>
      </c>
      <c r="Q528" s="145">
        <v>0</v>
      </c>
      <c r="R528" s="145">
        <f t="shared" si="163"/>
        <v>0</v>
      </c>
      <c r="S528" s="145">
        <v>0</v>
      </c>
      <c r="T528" s="146">
        <f t="shared" si="164"/>
        <v>0</v>
      </c>
      <c r="AR528" s="147" t="s">
        <v>168</v>
      </c>
      <c r="AT528" s="147" t="s">
        <v>164</v>
      </c>
      <c r="AU528" s="147" t="s">
        <v>75</v>
      </c>
      <c r="AY528" s="13" t="s">
        <v>162</v>
      </c>
      <c r="BE528" s="148">
        <f t="shared" si="165"/>
        <v>0</v>
      </c>
      <c r="BF528" s="148">
        <f t="shared" si="166"/>
        <v>0</v>
      </c>
      <c r="BG528" s="148">
        <f t="shared" si="167"/>
        <v>0</v>
      </c>
      <c r="BH528" s="148">
        <f t="shared" si="168"/>
        <v>0</v>
      </c>
      <c r="BI528" s="148">
        <f t="shared" si="169"/>
        <v>0</v>
      </c>
      <c r="BJ528" s="13" t="s">
        <v>81</v>
      </c>
      <c r="BK528" s="148">
        <f t="shared" si="170"/>
        <v>0</v>
      </c>
      <c r="BL528" s="13" t="s">
        <v>168</v>
      </c>
      <c r="BM528" s="147" t="s">
        <v>1898</v>
      </c>
    </row>
    <row r="529" spans="2:65" s="11" customFormat="1" ht="22.7" customHeight="1" x14ac:dyDescent="0.2">
      <c r="B529" s="124"/>
      <c r="D529" s="125" t="s">
        <v>67</v>
      </c>
      <c r="E529" s="133"/>
      <c r="F529" s="133" t="s">
        <v>1667</v>
      </c>
      <c r="J529" s="134"/>
      <c r="L529" s="124"/>
      <c r="M529" s="128"/>
      <c r="P529" s="129">
        <f>SUM(P530:P531)</f>
        <v>0</v>
      </c>
      <c r="R529" s="129">
        <f>SUM(R530:R531)</f>
        <v>0</v>
      </c>
      <c r="T529" s="130">
        <f>SUM(T530:T531)</f>
        <v>0</v>
      </c>
      <c r="AR529" s="125" t="s">
        <v>75</v>
      </c>
      <c r="AT529" s="131" t="s">
        <v>67</v>
      </c>
      <c r="AU529" s="131" t="s">
        <v>75</v>
      </c>
      <c r="AY529" s="125" t="s">
        <v>162</v>
      </c>
      <c r="BK529" s="132">
        <f>SUM(BK530:BK531)</f>
        <v>0</v>
      </c>
    </row>
    <row r="530" spans="2:65" s="1" customFormat="1" ht="16.5" customHeight="1" x14ac:dyDescent="0.2">
      <c r="B530" s="135"/>
      <c r="C530" s="136"/>
      <c r="D530" s="136" t="s">
        <v>164</v>
      </c>
      <c r="E530" s="137"/>
      <c r="F530" s="138" t="s">
        <v>1803</v>
      </c>
      <c r="G530" s="139" t="s">
        <v>266</v>
      </c>
      <c r="H530" s="140">
        <v>2</v>
      </c>
      <c r="I530" s="141"/>
      <c r="J530" s="141"/>
      <c r="K530" s="142"/>
      <c r="L530" s="25"/>
      <c r="M530" s="143" t="s">
        <v>1</v>
      </c>
      <c r="N530" s="144" t="s">
        <v>34</v>
      </c>
      <c r="O530" s="145">
        <v>0</v>
      </c>
      <c r="P530" s="145">
        <f>O530*H530</f>
        <v>0</v>
      </c>
      <c r="Q530" s="145">
        <v>0</v>
      </c>
      <c r="R530" s="145">
        <f>Q530*H530</f>
        <v>0</v>
      </c>
      <c r="S530" s="145">
        <v>0</v>
      </c>
      <c r="T530" s="146">
        <f>S530*H530</f>
        <v>0</v>
      </c>
      <c r="AR530" s="147" t="s">
        <v>168</v>
      </c>
      <c r="AT530" s="147" t="s">
        <v>164</v>
      </c>
      <c r="AU530" s="147" t="s">
        <v>81</v>
      </c>
      <c r="AY530" s="13" t="s">
        <v>162</v>
      </c>
      <c r="BE530" s="148">
        <f>IF(N530="základná",J530,0)</f>
        <v>0</v>
      </c>
      <c r="BF530" s="148">
        <f>IF(N530="znížená",J530,0)</f>
        <v>0</v>
      </c>
      <c r="BG530" s="148">
        <f>IF(N530="zákl. prenesená",J530,0)</f>
        <v>0</v>
      </c>
      <c r="BH530" s="148">
        <f>IF(N530="zníž. prenesená",J530,0)</f>
        <v>0</v>
      </c>
      <c r="BI530" s="148">
        <f>IF(N530="nulová",J530,0)</f>
        <v>0</v>
      </c>
      <c r="BJ530" s="13" t="s">
        <v>81</v>
      </c>
      <c r="BK530" s="148">
        <f>ROUND(I530*H530,2)</f>
        <v>0</v>
      </c>
      <c r="BL530" s="13" t="s">
        <v>168</v>
      </c>
      <c r="BM530" s="147" t="s">
        <v>1899</v>
      </c>
    </row>
    <row r="531" spans="2:65" s="1" customFormat="1" ht="21.75" customHeight="1" x14ac:dyDescent="0.2">
      <c r="B531" s="135"/>
      <c r="C531" s="136"/>
      <c r="D531" s="136" t="s">
        <v>164</v>
      </c>
      <c r="E531" s="137"/>
      <c r="F531" s="138" t="s">
        <v>1805</v>
      </c>
      <c r="G531" s="139" t="s">
        <v>313</v>
      </c>
      <c r="H531" s="140">
        <v>2</v>
      </c>
      <c r="I531" s="141"/>
      <c r="J531" s="141"/>
      <c r="K531" s="142"/>
      <c r="L531" s="25"/>
      <c r="M531" s="143" t="s">
        <v>1</v>
      </c>
      <c r="N531" s="144" t="s">
        <v>34</v>
      </c>
      <c r="O531" s="145">
        <v>0</v>
      </c>
      <c r="P531" s="145">
        <f>O531*H531</f>
        <v>0</v>
      </c>
      <c r="Q531" s="145">
        <v>0</v>
      </c>
      <c r="R531" s="145">
        <f>Q531*H531</f>
        <v>0</v>
      </c>
      <c r="S531" s="145">
        <v>0</v>
      </c>
      <c r="T531" s="146">
        <f>S531*H531</f>
        <v>0</v>
      </c>
      <c r="AR531" s="147" t="s">
        <v>168</v>
      </c>
      <c r="AT531" s="147" t="s">
        <v>164</v>
      </c>
      <c r="AU531" s="147" t="s">
        <v>81</v>
      </c>
      <c r="AY531" s="13" t="s">
        <v>162</v>
      </c>
      <c r="BE531" s="148">
        <f>IF(N531="základná",J531,0)</f>
        <v>0</v>
      </c>
      <c r="BF531" s="148">
        <f>IF(N531="znížená",J531,0)</f>
        <v>0</v>
      </c>
      <c r="BG531" s="148">
        <f>IF(N531="zákl. prenesená",J531,0)</f>
        <v>0</v>
      </c>
      <c r="BH531" s="148">
        <f>IF(N531="zníž. prenesená",J531,0)</f>
        <v>0</v>
      </c>
      <c r="BI531" s="148">
        <f>IF(N531="nulová",J531,0)</f>
        <v>0</v>
      </c>
      <c r="BJ531" s="13" t="s">
        <v>81</v>
      </c>
      <c r="BK531" s="148">
        <f>ROUND(I531*H531,2)</f>
        <v>0</v>
      </c>
      <c r="BL531" s="13" t="s">
        <v>168</v>
      </c>
      <c r="BM531" s="147" t="s">
        <v>1900</v>
      </c>
    </row>
    <row r="532" spans="2:65" s="11" customFormat="1" ht="26.1" customHeight="1" x14ac:dyDescent="0.2">
      <c r="B532" s="124"/>
      <c r="C532" s="11" t="s">
        <v>3324</v>
      </c>
      <c r="D532" s="125" t="s">
        <v>67</v>
      </c>
      <c r="E532" s="126"/>
      <c r="F532" s="126" t="s">
        <v>1901</v>
      </c>
      <c r="J532" s="127"/>
      <c r="L532" s="124"/>
      <c r="M532" s="128"/>
      <c r="P532" s="129">
        <f>P533+SUM(P534:P539)</f>
        <v>0</v>
      </c>
      <c r="R532" s="129">
        <f>R533+SUM(R534:R539)</f>
        <v>0</v>
      </c>
      <c r="T532" s="130">
        <f>T533+SUM(T534:T539)</f>
        <v>0</v>
      </c>
      <c r="AR532" s="125" t="s">
        <v>75</v>
      </c>
      <c r="AT532" s="131" t="s">
        <v>67</v>
      </c>
      <c r="AU532" s="131" t="s">
        <v>68</v>
      </c>
      <c r="AY532" s="125" t="s">
        <v>162</v>
      </c>
      <c r="BK532" s="132">
        <f>BK533+SUM(BK534:BK539)</f>
        <v>0</v>
      </c>
    </row>
    <row r="533" spans="2:65" s="1" customFormat="1" ht="16.5" customHeight="1" x14ac:dyDescent="0.2">
      <c r="B533" s="135"/>
      <c r="C533" s="166" t="s">
        <v>3325</v>
      </c>
      <c r="D533" s="136" t="s">
        <v>164</v>
      </c>
      <c r="E533" s="137"/>
      <c r="F533" s="138" t="s">
        <v>1792</v>
      </c>
      <c r="G533" s="139" t="s">
        <v>266</v>
      </c>
      <c r="H533" s="140">
        <v>1</v>
      </c>
      <c r="I533" s="141"/>
      <c r="J533" s="141"/>
      <c r="K533" s="142"/>
      <c r="L533" s="25"/>
      <c r="M533" s="143" t="s">
        <v>1</v>
      </c>
      <c r="N533" s="144" t="s">
        <v>34</v>
      </c>
      <c r="O533" s="145">
        <v>0</v>
      </c>
      <c r="P533" s="145">
        <f t="shared" ref="P533:P538" si="171">O533*H533</f>
        <v>0</v>
      </c>
      <c r="Q533" s="145">
        <v>0</v>
      </c>
      <c r="R533" s="145">
        <f t="shared" ref="R533:R538" si="172">Q533*H533</f>
        <v>0</v>
      </c>
      <c r="S533" s="145">
        <v>0</v>
      </c>
      <c r="T533" s="146">
        <f t="shared" ref="T533:T538" si="173">S533*H533</f>
        <v>0</v>
      </c>
      <c r="AR533" s="147" t="s">
        <v>168</v>
      </c>
      <c r="AT533" s="147" t="s">
        <v>164</v>
      </c>
      <c r="AU533" s="147" t="s">
        <v>75</v>
      </c>
      <c r="AY533" s="13" t="s">
        <v>162</v>
      </c>
      <c r="BE533" s="148">
        <f t="shared" ref="BE533:BE538" si="174">IF(N533="základná",J533,0)</f>
        <v>0</v>
      </c>
      <c r="BF533" s="148">
        <f t="shared" ref="BF533:BF538" si="175">IF(N533="znížená",J533,0)</f>
        <v>0</v>
      </c>
      <c r="BG533" s="148">
        <f t="shared" ref="BG533:BG538" si="176">IF(N533="zákl. prenesená",J533,0)</f>
        <v>0</v>
      </c>
      <c r="BH533" s="148">
        <f t="shared" ref="BH533:BH538" si="177">IF(N533="zníž. prenesená",J533,0)</f>
        <v>0</v>
      </c>
      <c r="BI533" s="148">
        <f t="shared" ref="BI533:BI538" si="178">IF(N533="nulová",J533,0)</f>
        <v>0</v>
      </c>
      <c r="BJ533" s="13" t="s">
        <v>81</v>
      </c>
      <c r="BK533" s="148">
        <f t="shared" ref="BK533:BK538" si="179">ROUND(I533*H533,2)</f>
        <v>0</v>
      </c>
      <c r="BL533" s="13" t="s">
        <v>168</v>
      </c>
      <c r="BM533" s="147" t="s">
        <v>1902</v>
      </c>
    </row>
    <row r="534" spans="2:65" s="1" customFormat="1" ht="16.5" customHeight="1" x14ac:dyDescent="0.2">
      <c r="B534" s="135"/>
      <c r="C534" s="166" t="s">
        <v>3326</v>
      </c>
      <c r="D534" s="136" t="s">
        <v>164</v>
      </c>
      <c r="E534" s="137"/>
      <c r="F534" s="138" t="s">
        <v>1842</v>
      </c>
      <c r="G534" s="139" t="s">
        <v>266</v>
      </c>
      <c r="H534" s="140">
        <v>1</v>
      </c>
      <c r="I534" s="141"/>
      <c r="J534" s="141"/>
      <c r="K534" s="142"/>
      <c r="L534" s="25"/>
      <c r="M534" s="143" t="s">
        <v>1</v>
      </c>
      <c r="N534" s="144" t="s">
        <v>34</v>
      </c>
      <c r="O534" s="145">
        <v>0</v>
      </c>
      <c r="P534" s="145">
        <f t="shared" si="171"/>
        <v>0</v>
      </c>
      <c r="Q534" s="145">
        <v>0</v>
      </c>
      <c r="R534" s="145">
        <f t="shared" si="172"/>
        <v>0</v>
      </c>
      <c r="S534" s="145">
        <v>0</v>
      </c>
      <c r="T534" s="146">
        <f t="shared" si="173"/>
        <v>0</v>
      </c>
      <c r="AR534" s="147" t="s">
        <v>168</v>
      </c>
      <c r="AT534" s="147" t="s">
        <v>164</v>
      </c>
      <c r="AU534" s="147" t="s">
        <v>75</v>
      </c>
      <c r="AY534" s="13" t="s">
        <v>162</v>
      </c>
      <c r="BE534" s="148">
        <f t="shared" si="174"/>
        <v>0</v>
      </c>
      <c r="BF534" s="148">
        <f t="shared" si="175"/>
        <v>0</v>
      </c>
      <c r="BG534" s="148">
        <f t="shared" si="176"/>
        <v>0</v>
      </c>
      <c r="BH534" s="148">
        <f t="shared" si="177"/>
        <v>0</v>
      </c>
      <c r="BI534" s="148">
        <f t="shared" si="178"/>
        <v>0</v>
      </c>
      <c r="BJ534" s="13" t="s">
        <v>81</v>
      </c>
      <c r="BK534" s="148">
        <f t="shared" si="179"/>
        <v>0</v>
      </c>
      <c r="BL534" s="13" t="s">
        <v>168</v>
      </c>
      <c r="BM534" s="147" t="s">
        <v>1903</v>
      </c>
    </row>
    <row r="535" spans="2:65" s="1" customFormat="1" ht="16.5" customHeight="1" x14ac:dyDescent="0.2">
      <c r="B535" s="135"/>
      <c r="C535" s="166" t="s">
        <v>3327</v>
      </c>
      <c r="D535" s="136" t="s">
        <v>164</v>
      </c>
      <c r="E535" s="137"/>
      <c r="F535" s="138" t="s">
        <v>1844</v>
      </c>
      <c r="G535" s="139" t="s">
        <v>266</v>
      </c>
      <c r="H535" s="140">
        <v>2</v>
      </c>
      <c r="I535" s="141"/>
      <c r="J535" s="141"/>
      <c r="K535" s="142"/>
      <c r="L535" s="25"/>
      <c r="M535" s="143" t="s">
        <v>1</v>
      </c>
      <c r="N535" s="144" t="s">
        <v>34</v>
      </c>
      <c r="O535" s="145">
        <v>0</v>
      </c>
      <c r="P535" s="145">
        <f t="shared" si="171"/>
        <v>0</v>
      </c>
      <c r="Q535" s="145">
        <v>0</v>
      </c>
      <c r="R535" s="145">
        <f t="shared" si="172"/>
        <v>0</v>
      </c>
      <c r="S535" s="145">
        <v>0</v>
      </c>
      <c r="T535" s="146">
        <f t="shared" si="173"/>
        <v>0</v>
      </c>
      <c r="AR535" s="147" t="s">
        <v>168</v>
      </c>
      <c r="AT535" s="147" t="s">
        <v>164</v>
      </c>
      <c r="AU535" s="147" t="s">
        <v>75</v>
      </c>
      <c r="AY535" s="13" t="s">
        <v>162</v>
      </c>
      <c r="BE535" s="148">
        <f t="shared" si="174"/>
        <v>0</v>
      </c>
      <c r="BF535" s="148">
        <f t="shared" si="175"/>
        <v>0</v>
      </c>
      <c r="BG535" s="148">
        <f t="shared" si="176"/>
        <v>0</v>
      </c>
      <c r="BH535" s="148">
        <f t="shared" si="177"/>
        <v>0</v>
      </c>
      <c r="BI535" s="148">
        <f t="shared" si="178"/>
        <v>0</v>
      </c>
      <c r="BJ535" s="13" t="s">
        <v>81</v>
      </c>
      <c r="BK535" s="148">
        <f t="shared" si="179"/>
        <v>0</v>
      </c>
      <c r="BL535" s="13" t="s">
        <v>168</v>
      </c>
      <c r="BM535" s="147" t="s">
        <v>1904</v>
      </c>
    </row>
    <row r="536" spans="2:65" s="1" customFormat="1" ht="24.2" customHeight="1" x14ac:dyDescent="0.2">
      <c r="B536" s="135"/>
      <c r="C536" s="166"/>
      <c r="D536" s="136" t="s">
        <v>164</v>
      </c>
      <c r="E536" s="137"/>
      <c r="F536" s="138" t="s">
        <v>1796</v>
      </c>
      <c r="G536" s="139" t="s">
        <v>1655</v>
      </c>
      <c r="H536" s="140">
        <v>33</v>
      </c>
      <c r="I536" s="141"/>
      <c r="J536" s="141"/>
      <c r="K536" s="142"/>
      <c r="L536" s="25"/>
      <c r="M536" s="143" t="s">
        <v>1</v>
      </c>
      <c r="N536" s="144" t="s">
        <v>34</v>
      </c>
      <c r="O536" s="145">
        <v>0</v>
      </c>
      <c r="P536" s="145">
        <f t="shared" si="171"/>
        <v>0</v>
      </c>
      <c r="Q536" s="145">
        <v>0</v>
      </c>
      <c r="R536" s="145">
        <f t="shared" si="172"/>
        <v>0</v>
      </c>
      <c r="S536" s="145">
        <v>0</v>
      </c>
      <c r="T536" s="146">
        <f t="shared" si="173"/>
        <v>0</v>
      </c>
      <c r="AR536" s="147" t="s">
        <v>168</v>
      </c>
      <c r="AT536" s="147" t="s">
        <v>164</v>
      </c>
      <c r="AU536" s="147" t="s">
        <v>75</v>
      </c>
      <c r="AY536" s="13" t="s">
        <v>162</v>
      </c>
      <c r="BE536" s="148">
        <f t="shared" si="174"/>
        <v>0</v>
      </c>
      <c r="BF536" s="148">
        <f t="shared" si="175"/>
        <v>0</v>
      </c>
      <c r="BG536" s="148">
        <f t="shared" si="176"/>
        <v>0</v>
      </c>
      <c r="BH536" s="148">
        <f t="shared" si="177"/>
        <v>0</v>
      </c>
      <c r="BI536" s="148">
        <f t="shared" si="178"/>
        <v>0</v>
      </c>
      <c r="BJ536" s="13" t="s">
        <v>81</v>
      </c>
      <c r="BK536" s="148">
        <f t="shared" si="179"/>
        <v>0</v>
      </c>
      <c r="BL536" s="13" t="s">
        <v>168</v>
      </c>
      <c r="BM536" s="147" t="s">
        <v>1905</v>
      </c>
    </row>
    <row r="537" spans="2:65" s="1" customFormat="1" ht="16.5" customHeight="1" x14ac:dyDescent="0.2">
      <c r="B537" s="135"/>
      <c r="C537" s="166"/>
      <c r="D537" s="136" t="s">
        <v>164</v>
      </c>
      <c r="E537" s="137"/>
      <c r="F537" s="138" t="s">
        <v>1798</v>
      </c>
      <c r="G537" s="139" t="s">
        <v>1655</v>
      </c>
      <c r="H537" s="140">
        <v>39</v>
      </c>
      <c r="I537" s="141"/>
      <c r="J537" s="141"/>
      <c r="K537" s="142"/>
      <c r="L537" s="25"/>
      <c r="M537" s="143" t="s">
        <v>1</v>
      </c>
      <c r="N537" s="144" t="s">
        <v>34</v>
      </c>
      <c r="O537" s="145">
        <v>0</v>
      </c>
      <c r="P537" s="145">
        <f t="shared" si="171"/>
        <v>0</v>
      </c>
      <c r="Q537" s="145">
        <v>0</v>
      </c>
      <c r="R537" s="145">
        <f t="shared" si="172"/>
        <v>0</v>
      </c>
      <c r="S537" s="145">
        <v>0</v>
      </c>
      <c r="T537" s="146">
        <f t="shared" si="173"/>
        <v>0</v>
      </c>
      <c r="AR537" s="147" t="s">
        <v>168</v>
      </c>
      <c r="AT537" s="147" t="s">
        <v>164</v>
      </c>
      <c r="AU537" s="147" t="s">
        <v>75</v>
      </c>
      <c r="AY537" s="13" t="s">
        <v>162</v>
      </c>
      <c r="BE537" s="148">
        <f t="shared" si="174"/>
        <v>0</v>
      </c>
      <c r="BF537" s="148">
        <f t="shared" si="175"/>
        <v>0</v>
      </c>
      <c r="BG537" s="148">
        <f t="shared" si="176"/>
        <v>0</v>
      </c>
      <c r="BH537" s="148">
        <f t="shared" si="177"/>
        <v>0</v>
      </c>
      <c r="BI537" s="148">
        <f t="shared" si="178"/>
        <v>0</v>
      </c>
      <c r="BJ537" s="13" t="s">
        <v>81</v>
      </c>
      <c r="BK537" s="148">
        <f t="shared" si="179"/>
        <v>0</v>
      </c>
      <c r="BL537" s="13" t="s">
        <v>168</v>
      </c>
      <c r="BM537" s="147" t="s">
        <v>1906</v>
      </c>
    </row>
    <row r="538" spans="2:65" s="1" customFormat="1" ht="16.5" customHeight="1" x14ac:dyDescent="0.2">
      <c r="B538" s="135"/>
      <c r="C538" s="166"/>
      <c r="D538" s="136" t="s">
        <v>164</v>
      </c>
      <c r="E538" s="137"/>
      <c r="F538" s="138" t="s">
        <v>1800</v>
      </c>
      <c r="G538" s="139" t="s">
        <v>1655</v>
      </c>
      <c r="H538" s="140">
        <v>6</v>
      </c>
      <c r="I538" s="141"/>
      <c r="J538" s="141"/>
      <c r="K538" s="142"/>
      <c r="L538" s="25"/>
      <c r="M538" s="143" t="s">
        <v>1</v>
      </c>
      <c r="N538" s="144" t="s">
        <v>34</v>
      </c>
      <c r="O538" s="145">
        <v>0</v>
      </c>
      <c r="P538" s="145">
        <f t="shared" si="171"/>
        <v>0</v>
      </c>
      <c r="Q538" s="145">
        <v>0</v>
      </c>
      <c r="R538" s="145">
        <f t="shared" si="172"/>
        <v>0</v>
      </c>
      <c r="S538" s="145">
        <v>0</v>
      </c>
      <c r="T538" s="146">
        <f t="shared" si="173"/>
        <v>0</v>
      </c>
      <c r="AR538" s="147" t="s">
        <v>168</v>
      </c>
      <c r="AT538" s="147" t="s">
        <v>164</v>
      </c>
      <c r="AU538" s="147" t="s">
        <v>75</v>
      </c>
      <c r="AY538" s="13" t="s">
        <v>162</v>
      </c>
      <c r="BE538" s="148">
        <f t="shared" si="174"/>
        <v>0</v>
      </c>
      <c r="BF538" s="148">
        <f t="shared" si="175"/>
        <v>0</v>
      </c>
      <c r="BG538" s="148">
        <f t="shared" si="176"/>
        <v>0</v>
      </c>
      <c r="BH538" s="148">
        <f t="shared" si="177"/>
        <v>0</v>
      </c>
      <c r="BI538" s="148">
        <f t="shared" si="178"/>
        <v>0</v>
      </c>
      <c r="BJ538" s="13" t="s">
        <v>81</v>
      </c>
      <c r="BK538" s="148">
        <f t="shared" si="179"/>
        <v>0</v>
      </c>
      <c r="BL538" s="13" t="s">
        <v>168</v>
      </c>
      <c r="BM538" s="147" t="s">
        <v>1907</v>
      </c>
    </row>
    <row r="539" spans="2:65" s="11" customFormat="1" ht="22.7" customHeight="1" x14ac:dyDescent="0.2">
      <c r="B539" s="124"/>
      <c r="D539" s="125" t="s">
        <v>67</v>
      </c>
      <c r="E539" s="133"/>
      <c r="F539" s="133" t="s">
        <v>1667</v>
      </c>
      <c r="J539" s="134"/>
      <c r="L539" s="124"/>
      <c r="M539" s="128"/>
      <c r="P539" s="129">
        <f>SUM(P540:P541)</f>
        <v>0</v>
      </c>
      <c r="R539" s="129">
        <f>SUM(R540:R541)</f>
        <v>0</v>
      </c>
      <c r="T539" s="130">
        <f>SUM(T540:T541)</f>
        <v>0</v>
      </c>
      <c r="AR539" s="125" t="s">
        <v>75</v>
      </c>
      <c r="AT539" s="131" t="s">
        <v>67</v>
      </c>
      <c r="AU539" s="131" t="s">
        <v>75</v>
      </c>
      <c r="AY539" s="125" t="s">
        <v>162</v>
      </c>
      <c r="BK539" s="132">
        <f>SUM(BK540:BK541)</f>
        <v>0</v>
      </c>
    </row>
    <row r="540" spans="2:65" s="1" customFormat="1" ht="16.5" customHeight="1" x14ac:dyDescent="0.2">
      <c r="B540" s="135"/>
      <c r="C540" s="136"/>
      <c r="D540" s="136" t="s">
        <v>164</v>
      </c>
      <c r="E540" s="137"/>
      <c r="F540" s="138" t="s">
        <v>1803</v>
      </c>
      <c r="G540" s="139" t="s">
        <v>266</v>
      </c>
      <c r="H540" s="140">
        <v>2</v>
      </c>
      <c r="I540" s="141"/>
      <c r="J540" s="141"/>
      <c r="K540" s="142"/>
      <c r="L540" s="25"/>
      <c r="M540" s="143" t="s">
        <v>1</v>
      </c>
      <c r="N540" s="144" t="s">
        <v>34</v>
      </c>
      <c r="O540" s="145">
        <v>0</v>
      </c>
      <c r="P540" s="145">
        <f>O540*H540</f>
        <v>0</v>
      </c>
      <c r="Q540" s="145">
        <v>0</v>
      </c>
      <c r="R540" s="145">
        <f>Q540*H540</f>
        <v>0</v>
      </c>
      <c r="S540" s="145">
        <v>0</v>
      </c>
      <c r="T540" s="146">
        <f>S540*H540</f>
        <v>0</v>
      </c>
      <c r="AR540" s="147" t="s">
        <v>168</v>
      </c>
      <c r="AT540" s="147" t="s">
        <v>164</v>
      </c>
      <c r="AU540" s="147" t="s">
        <v>81</v>
      </c>
      <c r="AY540" s="13" t="s">
        <v>162</v>
      </c>
      <c r="BE540" s="148">
        <f>IF(N540="základná",J540,0)</f>
        <v>0</v>
      </c>
      <c r="BF540" s="148">
        <f>IF(N540="znížená",J540,0)</f>
        <v>0</v>
      </c>
      <c r="BG540" s="148">
        <f>IF(N540="zákl. prenesená",J540,0)</f>
        <v>0</v>
      </c>
      <c r="BH540" s="148">
        <f>IF(N540="zníž. prenesená",J540,0)</f>
        <v>0</v>
      </c>
      <c r="BI540" s="148">
        <f>IF(N540="nulová",J540,0)</f>
        <v>0</v>
      </c>
      <c r="BJ540" s="13" t="s">
        <v>81</v>
      </c>
      <c r="BK540" s="148">
        <f>ROUND(I540*H540,2)</f>
        <v>0</v>
      </c>
      <c r="BL540" s="13" t="s">
        <v>168</v>
      </c>
      <c r="BM540" s="147" t="s">
        <v>1908</v>
      </c>
    </row>
    <row r="541" spans="2:65" s="1" customFormat="1" ht="21.75" customHeight="1" x14ac:dyDescent="0.2">
      <c r="B541" s="135"/>
      <c r="C541" s="136"/>
      <c r="D541" s="136" t="s">
        <v>164</v>
      </c>
      <c r="E541" s="137"/>
      <c r="F541" s="138" t="s">
        <v>1805</v>
      </c>
      <c r="G541" s="139" t="s">
        <v>313</v>
      </c>
      <c r="H541" s="140">
        <v>2</v>
      </c>
      <c r="I541" s="141"/>
      <c r="J541" s="141"/>
      <c r="K541" s="142"/>
      <c r="L541" s="25"/>
      <c r="M541" s="143" t="s">
        <v>1</v>
      </c>
      <c r="N541" s="144" t="s">
        <v>34</v>
      </c>
      <c r="O541" s="145">
        <v>0</v>
      </c>
      <c r="P541" s="145">
        <f>O541*H541</f>
        <v>0</v>
      </c>
      <c r="Q541" s="145">
        <v>0</v>
      </c>
      <c r="R541" s="145">
        <f>Q541*H541</f>
        <v>0</v>
      </c>
      <c r="S541" s="145">
        <v>0</v>
      </c>
      <c r="T541" s="146">
        <f>S541*H541</f>
        <v>0</v>
      </c>
      <c r="AR541" s="147" t="s">
        <v>168</v>
      </c>
      <c r="AT541" s="147" t="s">
        <v>164</v>
      </c>
      <c r="AU541" s="147" t="s">
        <v>81</v>
      </c>
      <c r="AY541" s="13" t="s">
        <v>162</v>
      </c>
      <c r="BE541" s="148">
        <f>IF(N541="základná",J541,0)</f>
        <v>0</v>
      </c>
      <c r="BF541" s="148">
        <f>IF(N541="znížená",J541,0)</f>
        <v>0</v>
      </c>
      <c r="BG541" s="148">
        <f>IF(N541="zákl. prenesená",J541,0)</f>
        <v>0</v>
      </c>
      <c r="BH541" s="148">
        <f>IF(N541="zníž. prenesená",J541,0)</f>
        <v>0</v>
      </c>
      <c r="BI541" s="148">
        <f>IF(N541="nulová",J541,0)</f>
        <v>0</v>
      </c>
      <c r="BJ541" s="13" t="s">
        <v>81</v>
      </c>
      <c r="BK541" s="148">
        <f>ROUND(I541*H541,2)</f>
        <v>0</v>
      </c>
      <c r="BL541" s="13" t="s">
        <v>168</v>
      </c>
      <c r="BM541" s="147" t="s">
        <v>1909</v>
      </c>
    </row>
    <row r="542" spans="2:65" s="11" customFormat="1" ht="26.1" customHeight="1" x14ac:dyDescent="0.2">
      <c r="B542" s="124"/>
      <c r="C542" s="11" t="s">
        <v>3328</v>
      </c>
      <c r="D542" s="125" t="s">
        <v>67</v>
      </c>
      <c r="E542" s="126"/>
      <c r="F542" s="126" t="s">
        <v>1910</v>
      </c>
      <c r="J542" s="127"/>
      <c r="L542" s="124"/>
      <c r="M542" s="128"/>
      <c r="P542" s="129">
        <f>P543+SUM(P544:P550)</f>
        <v>0</v>
      </c>
      <c r="R542" s="129">
        <f>R543+SUM(R544:R550)</f>
        <v>0</v>
      </c>
      <c r="T542" s="130">
        <f>T543+SUM(T544:T550)</f>
        <v>0</v>
      </c>
      <c r="AR542" s="125" t="s">
        <v>75</v>
      </c>
      <c r="AT542" s="131" t="s">
        <v>67</v>
      </c>
      <c r="AU542" s="131" t="s">
        <v>68</v>
      </c>
      <c r="AY542" s="125" t="s">
        <v>162</v>
      </c>
      <c r="BK542" s="132">
        <f>BK543+SUM(BK544:BK550)</f>
        <v>0</v>
      </c>
    </row>
    <row r="543" spans="2:65" s="1" customFormat="1" ht="16.5" customHeight="1" x14ac:dyDescent="0.2">
      <c r="B543" s="135"/>
      <c r="C543" s="166" t="s">
        <v>3329</v>
      </c>
      <c r="D543" s="136" t="s">
        <v>164</v>
      </c>
      <c r="E543" s="137"/>
      <c r="F543" s="138" t="s">
        <v>1862</v>
      </c>
      <c r="G543" s="139" t="s">
        <v>266</v>
      </c>
      <c r="H543" s="140">
        <v>1</v>
      </c>
      <c r="I543" s="141"/>
      <c r="J543" s="141"/>
      <c r="K543" s="142"/>
      <c r="L543" s="25"/>
      <c r="M543" s="143" t="s">
        <v>1</v>
      </c>
      <c r="N543" s="144" t="s">
        <v>34</v>
      </c>
      <c r="O543" s="145">
        <v>0</v>
      </c>
      <c r="P543" s="145">
        <f t="shared" ref="P543:P549" si="180">O543*H543</f>
        <v>0</v>
      </c>
      <c r="Q543" s="145">
        <v>0</v>
      </c>
      <c r="R543" s="145">
        <f t="shared" ref="R543:R549" si="181">Q543*H543</f>
        <v>0</v>
      </c>
      <c r="S543" s="145">
        <v>0</v>
      </c>
      <c r="T543" s="146">
        <f t="shared" ref="T543:T549" si="182">S543*H543</f>
        <v>0</v>
      </c>
      <c r="AR543" s="147" t="s">
        <v>168</v>
      </c>
      <c r="AT543" s="147" t="s">
        <v>164</v>
      </c>
      <c r="AU543" s="147" t="s">
        <v>75</v>
      </c>
      <c r="AY543" s="13" t="s">
        <v>162</v>
      </c>
      <c r="BE543" s="148">
        <f t="shared" ref="BE543:BE549" si="183">IF(N543="základná",J543,0)</f>
        <v>0</v>
      </c>
      <c r="BF543" s="148">
        <f t="shared" ref="BF543:BF549" si="184">IF(N543="znížená",J543,0)</f>
        <v>0</v>
      </c>
      <c r="BG543" s="148">
        <f t="shared" ref="BG543:BG549" si="185">IF(N543="zákl. prenesená",J543,0)</f>
        <v>0</v>
      </c>
      <c r="BH543" s="148">
        <f t="shared" ref="BH543:BH549" si="186">IF(N543="zníž. prenesená",J543,0)</f>
        <v>0</v>
      </c>
      <c r="BI543" s="148">
        <f t="shared" ref="BI543:BI549" si="187">IF(N543="nulová",J543,0)</f>
        <v>0</v>
      </c>
      <c r="BJ543" s="13" t="s">
        <v>81</v>
      </c>
      <c r="BK543" s="148">
        <f t="shared" ref="BK543:BK549" si="188">ROUND(I543*H543,2)</f>
        <v>0</v>
      </c>
      <c r="BL543" s="13" t="s">
        <v>168</v>
      </c>
      <c r="BM543" s="147" t="s">
        <v>1911</v>
      </c>
    </row>
    <row r="544" spans="2:65" s="1" customFormat="1" ht="16.5" customHeight="1" x14ac:dyDescent="0.2">
      <c r="B544" s="135"/>
      <c r="C544" s="166" t="s">
        <v>3330</v>
      </c>
      <c r="D544" s="136" t="s">
        <v>164</v>
      </c>
      <c r="E544" s="137"/>
      <c r="F544" s="138" t="s">
        <v>1842</v>
      </c>
      <c r="G544" s="139" t="s">
        <v>266</v>
      </c>
      <c r="H544" s="140">
        <v>4</v>
      </c>
      <c r="I544" s="141"/>
      <c r="J544" s="141"/>
      <c r="K544" s="142"/>
      <c r="L544" s="25"/>
      <c r="M544" s="143" t="s">
        <v>1</v>
      </c>
      <c r="N544" s="144" t="s">
        <v>34</v>
      </c>
      <c r="O544" s="145">
        <v>0</v>
      </c>
      <c r="P544" s="145">
        <f t="shared" si="180"/>
        <v>0</v>
      </c>
      <c r="Q544" s="145">
        <v>0</v>
      </c>
      <c r="R544" s="145">
        <f t="shared" si="181"/>
        <v>0</v>
      </c>
      <c r="S544" s="145">
        <v>0</v>
      </c>
      <c r="T544" s="146">
        <f t="shared" si="182"/>
        <v>0</v>
      </c>
      <c r="AR544" s="147" t="s">
        <v>168</v>
      </c>
      <c r="AT544" s="147" t="s">
        <v>164</v>
      </c>
      <c r="AU544" s="147" t="s">
        <v>75</v>
      </c>
      <c r="AY544" s="13" t="s">
        <v>162</v>
      </c>
      <c r="BE544" s="148">
        <f t="shared" si="183"/>
        <v>0</v>
      </c>
      <c r="BF544" s="148">
        <f t="shared" si="184"/>
        <v>0</v>
      </c>
      <c r="BG544" s="148">
        <f t="shared" si="185"/>
        <v>0</v>
      </c>
      <c r="BH544" s="148">
        <f t="shared" si="186"/>
        <v>0</v>
      </c>
      <c r="BI544" s="148">
        <f t="shared" si="187"/>
        <v>0</v>
      </c>
      <c r="BJ544" s="13" t="s">
        <v>81</v>
      </c>
      <c r="BK544" s="148">
        <f t="shared" si="188"/>
        <v>0</v>
      </c>
      <c r="BL544" s="13" t="s">
        <v>168</v>
      </c>
      <c r="BM544" s="147" t="s">
        <v>1912</v>
      </c>
    </row>
    <row r="545" spans="2:65" s="1" customFormat="1" ht="16.5" customHeight="1" x14ac:dyDescent="0.2">
      <c r="B545" s="135"/>
      <c r="C545" s="166" t="s">
        <v>3331</v>
      </c>
      <c r="D545" s="136" t="s">
        <v>164</v>
      </c>
      <c r="E545" s="137"/>
      <c r="F545" s="138" t="s">
        <v>1844</v>
      </c>
      <c r="G545" s="139" t="s">
        <v>266</v>
      </c>
      <c r="H545" s="140">
        <v>1</v>
      </c>
      <c r="I545" s="141"/>
      <c r="J545" s="141"/>
      <c r="K545" s="142"/>
      <c r="L545" s="25"/>
      <c r="M545" s="143" t="s">
        <v>1</v>
      </c>
      <c r="N545" s="144" t="s">
        <v>34</v>
      </c>
      <c r="O545" s="145">
        <v>0</v>
      </c>
      <c r="P545" s="145">
        <f t="shared" si="180"/>
        <v>0</v>
      </c>
      <c r="Q545" s="145">
        <v>0</v>
      </c>
      <c r="R545" s="145">
        <f t="shared" si="181"/>
        <v>0</v>
      </c>
      <c r="S545" s="145">
        <v>0</v>
      </c>
      <c r="T545" s="146">
        <f t="shared" si="182"/>
        <v>0</v>
      </c>
      <c r="AR545" s="147" t="s">
        <v>168</v>
      </c>
      <c r="AT545" s="147" t="s">
        <v>164</v>
      </c>
      <c r="AU545" s="147" t="s">
        <v>75</v>
      </c>
      <c r="AY545" s="13" t="s">
        <v>162</v>
      </c>
      <c r="BE545" s="148">
        <f t="shared" si="183"/>
        <v>0</v>
      </c>
      <c r="BF545" s="148">
        <f t="shared" si="184"/>
        <v>0</v>
      </c>
      <c r="BG545" s="148">
        <f t="shared" si="185"/>
        <v>0</v>
      </c>
      <c r="BH545" s="148">
        <f t="shared" si="186"/>
        <v>0</v>
      </c>
      <c r="BI545" s="148">
        <f t="shared" si="187"/>
        <v>0</v>
      </c>
      <c r="BJ545" s="13" t="s">
        <v>81</v>
      </c>
      <c r="BK545" s="148">
        <f t="shared" si="188"/>
        <v>0</v>
      </c>
      <c r="BL545" s="13" t="s">
        <v>168</v>
      </c>
      <c r="BM545" s="147" t="s">
        <v>1913</v>
      </c>
    </row>
    <row r="546" spans="2:65" s="1" customFormat="1" ht="24.2" customHeight="1" x14ac:dyDescent="0.2">
      <c r="B546" s="135"/>
      <c r="C546" s="166"/>
      <c r="D546" s="136" t="s">
        <v>164</v>
      </c>
      <c r="E546" s="137"/>
      <c r="F546" s="138" t="s">
        <v>1796</v>
      </c>
      <c r="G546" s="139" t="s">
        <v>1655</v>
      </c>
      <c r="H546" s="140">
        <v>75</v>
      </c>
      <c r="I546" s="141"/>
      <c r="J546" s="141"/>
      <c r="K546" s="142"/>
      <c r="L546" s="25"/>
      <c r="M546" s="143" t="s">
        <v>1</v>
      </c>
      <c r="N546" s="144" t="s">
        <v>34</v>
      </c>
      <c r="O546" s="145">
        <v>0</v>
      </c>
      <c r="P546" s="145">
        <f t="shared" si="180"/>
        <v>0</v>
      </c>
      <c r="Q546" s="145">
        <v>0</v>
      </c>
      <c r="R546" s="145">
        <f t="shared" si="181"/>
        <v>0</v>
      </c>
      <c r="S546" s="145">
        <v>0</v>
      </c>
      <c r="T546" s="146">
        <f t="shared" si="182"/>
        <v>0</v>
      </c>
      <c r="AR546" s="147" t="s">
        <v>168</v>
      </c>
      <c r="AT546" s="147" t="s">
        <v>164</v>
      </c>
      <c r="AU546" s="147" t="s">
        <v>75</v>
      </c>
      <c r="AY546" s="13" t="s">
        <v>162</v>
      </c>
      <c r="BE546" s="148">
        <f t="shared" si="183"/>
        <v>0</v>
      </c>
      <c r="BF546" s="148">
        <f t="shared" si="184"/>
        <v>0</v>
      </c>
      <c r="BG546" s="148">
        <f t="shared" si="185"/>
        <v>0</v>
      </c>
      <c r="BH546" s="148">
        <f t="shared" si="186"/>
        <v>0</v>
      </c>
      <c r="BI546" s="148">
        <f t="shared" si="187"/>
        <v>0</v>
      </c>
      <c r="BJ546" s="13" t="s">
        <v>81</v>
      </c>
      <c r="BK546" s="148">
        <f t="shared" si="188"/>
        <v>0</v>
      </c>
      <c r="BL546" s="13" t="s">
        <v>168</v>
      </c>
      <c r="BM546" s="147" t="s">
        <v>1914</v>
      </c>
    </row>
    <row r="547" spans="2:65" s="1" customFormat="1" ht="16.5" customHeight="1" x14ac:dyDescent="0.2">
      <c r="B547" s="135"/>
      <c r="C547" s="166"/>
      <c r="D547" s="136" t="s">
        <v>164</v>
      </c>
      <c r="E547" s="137"/>
      <c r="F547" s="138" t="s">
        <v>1798</v>
      </c>
      <c r="G547" s="139" t="s">
        <v>1655</v>
      </c>
      <c r="H547" s="140">
        <v>85</v>
      </c>
      <c r="I547" s="141"/>
      <c r="J547" s="141"/>
      <c r="K547" s="142"/>
      <c r="L547" s="25"/>
      <c r="M547" s="143" t="s">
        <v>1</v>
      </c>
      <c r="N547" s="144" t="s">
        <v>34</v>
      </c>
      <c r="O547" s="145">
        <v>0</v>
      </c>
      <c r="P547" s="145">
        <f t="shared" si="180"/>
        <v>0</v>
      </c>
      <c r="Q547" s="145">
        <v>0</v>
      </c>
      <c r="R547" s="145">
        <f t="shared" si="181"/>
        <v>0</v>
      </c>
      <c r="S547" s="145">
        <v>0</v>
      </c>
      <c r="T547" s="146">
        <f t="shared" si="182"/>
        <v>0</v>
      </c>
      <c r="AR547" s="147" t="s">
        <v>168</v>
      </c>
      <c r="AT547" s="147" t="s">
        <v>164</v>
      </c>
      <c r="AU547" s="147" t="s">
        <v>75</v>
      </c>
      <c r="AY547" s="13" t="s">
        <v>162</v>
      </c>
      <c r="BE547" s="148">
        <f t="shared" si="183"/>
        <v>0</v>
      </c>
      <c r="BF547" s="148">
        <f t="shared" si="184"/>
        <v>0</v>
      </c>
      <c r="BG547" s="148">
        <f t="shared" si="185"/>
        <v>0</v>
      </c>
      <c r="BH547" s="148">
        <f t="shared" si="186"/>
        <v>0</v>
      </c>
      <c r="BI547" s="148">
        <f t="shared" si="187"/>
        <v>0</v>
      </c>
      <c r="BJ547" s="13" t="s">
        <v>81</v>
      </c>
      <c r="BK547" s="148">
        <f t="shared" si="188"/>
        <v>0</v>
      </c>
      <c r="BL547" s="13" t="s">
        <v>168</v>
      </c>
      <c r="BM547" s="147" t="s">
        <v>1915</v>
      </c>
    </row>
    <row r="548" spans="2:65" s="1" customFormat="1" ht="16.5" customHeight="1" x14ac:dyDescent="0.2">
      <c r="B548" s="135"/>
      <c r="C548" s="166"/>
      <c r="D548" s="136" t="s">
        <v>164</v>
      </c>
      <c r="E548" s="137"/>
      <c r="F548" s="138" t="s">
        <v>1800</v>
      </c>
      <c r="G548" s="139" t="s">
        <v>1655</v>
      </c>
      <c r="H548" s="140">
        <v>10</v>
      </c>
      <c r="I548" s="141"/>
      <c r="J548" s="141"/>
      <c r="K548" s="142"/>
      <c r="L548" s="25"/>
      <c r="M548" s="143" t="s">
        <v>1</v>
      </c>
      <c r="N548" s="144" t="s">
        <v>34</v>
      </c>
      <c r="O548" s="145">
        <v>0</v>
      </c>
      <c r="P548" s="145">
        <f t="shared" si="180"/>
        <v>0</v>
      </c>
      <c r="Q548" s="145">
        <v>0</v>
      </c>
      <c r="R548" s="145">
        <f t="shared" si="181"/>
        <v>0</v>
      </c>
      <c r="S548" s="145">
        <v>0</v>
      </c>
      <c r="T548" s="146">
        <f t="shared" si="182"/>
        <v>0</v>
      </c>
      <c r="AR548" s="147" t="s">
        <v>168</v>
      </c>
      <c r="AT548" s="147" t="s">
        <v>164</v>
      </c>
      <c r="AU548" s="147" t="s">
        <v>75</v>
      </c>
      <c r="AY548" s="13" t="s">
        <v>162</v>
      </c>
      <c r="BE548" s="148">
        <f t="shared" si="183"/>
        <v>0</v>
      </c>
      <c r="BF548" s="148">
        <f t="shared" si="184"/>
        <v>0</v>
      </c>
      <c r="BG548" s="148">
        <f t="shared" si="185"/>
        <v>0</v>
      </c>
      <c r="BH548" s="148">
        <f t="shared" si="186"/>
        <v>0</v>
      </c>
      <c r="BI548" s="148">
        <f t="shared" si="187"/>
        <v>0</v>
      </c>
      <c r="BJ548" s="13" t="s">
        <v>81</v>
      </c>
      <c r="BK548" s="148">
        <f t="shared" si="188"/>
        <v>0</v>
      </c>
      <c r="BL548" s="13" t="s">
        <v>168</v>
      </c>
      <c r="BM548" s="147" t="s">
        <v>1916</v>
      </c>
    </row>
    <row r="549" spans="2:65" s="1" customFormat="1" ht="62.85" customHeight="1" x14ac:dyDescent="0.2">
      <c r="B549" s="135"/>
      <c r="C549" s="166" t="s">
        <v>3332</v>
      </c>
      <c r="D549" s="136" t="s">
        <v>164</v>
      </c>
      <c r="E549" s="137"/>
      <c r="F549" s="138" t="s">
        <v>1730</v>
      </c>
      <c r="G549" s="139" t="s">
        <v>1655</v>
      </c>
      <c r="H549" s="140">
        <v>2</v>
      </c>
      <c r="I549" s="141"/>
      <c r="J549" s="141"/>
      <c r="K549" s="142"/>
      <c r="L549" s="25"/>
      <c r="M549" s="143" t="s">
        <v>1</v>
      </c>
      <c r="N549" s="144" t="s">
        <v>34</v>
      </c>
      <c r="O549" s="145">
        <v>0</v>
      </c>
      <c r="P549" s="145">
        <f t="shared" si="180"/>
        <v>0</v>
      </c>
      <c r="Q549" s="145">
        <v>0</v>
      </c>
      <c r="R549" s="145">
        <f t="shared" si="181"/>
        <v>0</v>
      </c>
      <c r="S549" s="145">
        <v>0</v>
      </c>
      <c r="T549" s="146">
        <f t="shared" si="182"/>
        <v>0</v>
      </c>
      <c r="AR549" s="147" t="s">
        <v>168</v>
      </c>
      <c r="AT549" s="147" t="s">
        <v>164</v>
      </c>
      <c r="AU549" s="147" t="s">
        <v>75</v>
      </c>
      <c r="AY549" s="13" t="s">
        <v>162</v>
      </c>
      <c r="BE549" s="148">
        <f t="shared" si="183"/>
        <v>0</v>
      </c>
      <c r="BF549" s="148">
        <f t="shared" si="184"/>
        <v>0</v>
      </c>
      <c r="BG549" s="148">
        <f t="shared" si="185"/>
        <v>0</v>
      </c>
      <c r="BH549" s="148">
        <f t="shared" si="186"/>
        <v>0</v>
      </c>
      <c r="BI549" s="148">
        <f t="shared" si="187"/>
        <v>0</v>
      </c>
      <c r="BJ549" s="13" t="s">
        <v>81</v>
      </c>
      <c r="BK549" s="148">
        <f t="shared" si="188"/>
        <v>0</v>
      </c>
      <c r="BL549" s="13" t="s">
        <v>168</v>
      </c>
      <c r="BM549" s="147" t="s">
        <v>1917</v>
      </c>
    </row>
    <row r="550" spans="2:65" s="11" customFormat="1" ht="22.7" customHeight="1" x14ac:dyDescent="0.2">
      <c r="B550" s="124"/>
      <c r="D550" s="125" t="s">
        <v>67</v>
      </c>
      <c r="E550" s="133"/>
      <c r="F550" s="133" t="s">
        <v>1667</v>
      </c>
      <c r="J550" s="134"/>
      <c r="L550" s="124"/>
      <c r="M550" s="128"/>
      <c r="P550" s="129">
        <f>SUM(P551:P552)</f>
        <v>0</v>
      </c>
      <c r="R550" s="129">
        <f>SUM(R551:R552)</f>
        <v>0</v>
      </c>
      <c r="T550" s="130">
        <f>SUM(T551:T552)</f>
        <v>0</v>
      </c>
      <c r="AR550" s="125" t="s">
        <v>75</v>
      </c>
      <c r="AT550" s="131" t="s">
        <v>67</v>
      </c>
      <c r="AU550" s="131" t="s">
        <v>75</v>
      </c>
      <c r="AY550" s="125" t="s">
        <v>162</v>
      </c>
      <c r="BK550" s="132">
        <f>SUM(BK551:BK552)</f>
        <v>0</v>
      </c>
    </row>
    <row r="551" spans="2:65" s="1" customFormat="1" ht="16.5" customHeight="1" x14ac:dyDescent="0.2">
      <c r="B551" s="135"/>
      <c r="C551" s="136"/>
      <c r="D551" s="136" t="s">
        <v>164</v>
      </c>
      <c r="E551" s="137"/>
      <c r="F551" s="138" t="s">
        <v>1803</v>
      </c>
      <c r="G551" s="139" t="s">
        <v>266</v>
      </c>
      <c r="H551" s="140">
        <v>2</v>
      </c>
      <c r="I551" s="141"/>
      <c r="J551" s="141"/>
      <c r="K551" s="142"/>
      <c r="L551" s="25"/>
      <c r="M551" s="143" t="s">
        <v>1</v>
      </c>
      <c r="N551" s="144" t="s">
        <v>34</v>
      </c>
      <c r="O551" s="145">
        <v>0</v>
      </c>
      <c r="P551" s="145">
        <f>O551*H551</f>
        <v>0</v>
      </c>
      <c r="Q551" s="145">
        <v>0</v>
      </c>
      <c r="R551" s="145">
        <f>Q551*H551</f>
        <v>0</v>
      </c>
      <c r="S551" s="145">
        <v>0</v>
      </c>
      <c r="T551" s="146">
        <f>S551*H551</f>
        <v>0</v>
      </c>
      <c r="AR551" s="147" t="s">
        <v>168</v>
      </c>
      <c r="AT551" s="147" t="s">
        <v>164</v>
      </c>
      <c r="AU551" s="147" t="s">
        <v>81</v>
      </c>
      <c r="AY551" s="13" t="s">
        <v>162</v>
      </c>
      <c r="BE551" s="148">
        <f>IF(N551="základná",J551,0)</f>
        <v>0</v>
      </c>
      <c r="BF551" s="148">
        <f>IF(N551="znížená",J551,0)</f>
        <v>0</v>
      </c>
      <c r="BG551" s="148">
        <f>IF(N551="zákl. prenesená",J551,0)</f>
        <v>0</v>
      </c>
      <c r="BH551" s="148">
        <f>IF(N551="zníž. prenesená",J551,0)</f>
        <v>0</v>
      </c>
      <c r="BI551" s="148">
        <f>IF(N551="nulová",J551,0)</f>
        <v>0</v>
      </c>
      <c r="BJ551" s="13" t="s">
        <v>81</v>
      </c>
      <c r="BK551" s="148">
        <f>ROUND(I551*H551,2)</f>
        <v>0</v>
      </c>
      <c r="BL551" s="13" t="s">
        <v>168</v>
      </c>
      <c r="BM551" s="147" t="s">
        <v>1918</v>
      </c>
    </row>
    <row r="552" spans="2:65" s="1" customFormat="1" ht="21.75" customHeight="1" x14ac:dyDescent="0.2">
      <c r="B552" s="135"/>
      <c r="C552" s="136"/>
      <c r="D552" s="136" t="s">
        <v>164</v>
      </c>
      <c r="E552" s="137"/>
      <c r="F552" s="138" t="s">
        <v>1805</v>
      </c>
      <c r="G552" s="139" t="s">
        <v>313</v>
      </c>
      <c r="H552" s="140">
        <v>2</v>
      </c>
      <c r="I552" s="141"/>
      <c r="J552" s="141"/>
      <c r="K552" s="142"/>
      <c r="L552" s="25"/>
      <c r="M552" s="143" t="s">
        <v>1</v>
      </c>
      <c r="N552" s="144" t="s">
        <v>34</v>
      </c>
      <c r="O552" s="145">
        <v>0</v>
      </c>
      <c r="P552" s="145">
        <f>O552*H552</f>
        <v>0</v>
      </c>
      <c r="Q552" s="145">
        <v>0</v>
      </c>
      <c r="R552" s="145">
        <f>Q552*H552</f>
        <v>0</v>
      </c>
      <c r="S552" s="145">
        <v>0</v>
      </c>
      <c r="T552" s="146">
        <f>S552*H552</f>
        <v>0</v>
      </c>
      <c r="AR552" s="147" t="s">
        <v>168</v>
      </c>
      <c r="AT552" s="147" t="s">
        <v>164</v>
      </c>
      <c r="AU552" s="147" t="s">
        <v>81</v>
      </c>
      <c r="AY552" s="13" t="s">
        <v>162</v>
      </c>
      <c r="BE552" s="148">
        <f>IF(N552="základná",J552,0)</f>
        <v>0</v>
      </c>
      <c r="BF552" s="148">
        <f>IF(N552="znížená",J552,0)</f>
        <v>0</v>
      </c>
      <c r="BG552" s="148">
        <f>IF(N552="zákl. prenesená",J552,0)</f>
        <v>0</v>
      </c>
      <c r="BH552" s="148">
        <f>IF(N552="zníž. prenesená",J552,0)</f>
        <v>0</v>
      </c>
      <c r="BI552" s="148">
        <f>IF(N552="nulová",J552,0)</f>
        <v>0</v>
      </c>
      <c r="BJ552" s="13" t="s">
        <v>81</v>
      </c>
      <c r="BK552" s="148">
        <f>ROUND(I552*H552,2)</f>
        <v>0</v>
      </c>
      <c r="BL552" s="13" t="s">
        <v>168</v>
      </c>
      <c r="BM552" s="147" t="s">
        <v>1919</v>
      </c>
    </row>
    <row r="553" spans="2:65" s="11" customFormat="1" ht="26.1" customHeight="1" x14ac:dyDescent="0.2">
      <c r="B553" s="124"/>
      <c r="C553" s="11" t="s">
        <v>3333</v>
      </c>
      <c r="D553" s="125" t="s">
        <v>67</v>
      </c>
      <c r="E553" s="126"/>
      <c r="F553" s="126" t="s">
        <v>1920</v>
      </c>
      <c r="J553" s="127"/>
      <c r="L553" s="124"/>
      <c r="M553" s="128"/>
      <c r="P553" s="129">
        <f>P554+SUM(P555:P560)</f>
        <v>0</v>
      </c>
      <c r="R553" s="129">
        <f>R554+SUM(R555:R560)</f>
        <v>0</v>
      </c>
      <c r="T553" s="130">
        <f>T554+SUM(T555:T560)</f>
        <v>0</v>
      </c>
      <c r="AR553" s="125" t="s">
        <v>75</v>
      </c>
      <c r="AT553" s="131" t="s">
        <v>67</v>
      </c>
      <c r="AU553" s="131" t="s">
        <v>68</v>
      </c>
      <c r="AY553" s="125" t="s">
        <v>162</v>
      </c>
      <c r="BK553" s="132">
        <f>BK554+SUM(BK555:BK560)</f>
        <v>0</v>
      </c>
    </row>
    <row r="554" spans="2:65" s="1" customFormat="1" ht="16.5" customHeight="1" x14ac:dyDescent="0.2">
      <c r="B554" s="135"/>
      <c r="C554" s="166" t="s">
        <v>3334</v>
      </c>
      <c r="D554" s="136" t="s">
        <v>164</v>
      </c>
      <c r="E554" s="137"/>
      <c r="F554" s="138" t="s">
        <v>1921</v>
      </c>
      <c r="G554" s="139" t="s">
        <v>266</v>
      </c>
      <c r="H554" s="140">
        <v>1</v>
      </c>
      <c r="I554" s="141"/>
      <c r="J554" s="141"/>
      <c r="K554" s="142"/>
      <c r="L554" s="25"/>
      <c r="M554" s="143" t="s">
        <v>1</v>
      </c>
      <c r="N554" s="144" t="s">
        <v>34</v>
      </c>
      <c r="O554" s="145">
        <v>0</v>
      </c>
      <c r="P554" s="145">
        <f t="shared" ref="P554:P559" si="189">O554*H554</f>
        <v>0</v>
      </c>
      <c r="Q554" s="145">
        <v>0</v>
      </c>
      <c r="R554" s="145">
        <f t="shared" ref="R554:R559" si="190">Q554*H554</f>
        <v>0</v>
      </c>
      <c r="S554" s="145">
        <v>0</v>
      </c>
      <c r="T554" s="146">
        <f t="shared" ref="T554:T559" si="191">S554*H554</f>
        <v>0</v>
      </c>
      <c r="AR554" s="147" t="s">
        <v>168</v>
      </c>
      <c r="AT554" s="147" t="s">
        <v>164</v>
      </c>
      <c r="AU554" s="147" t="s">
        <v>75</v>
      </c>
      <c r="AY554" s="13" t="s">
        <v>162</v>
      </c>
      <c r="BE554" s="148">
        <f t="shared" ref="BE554:BE559" si="192">IF(N554="základná",J554,0)</f>
        <v>0</v>
      </c>
      <c r="BF554" s="148">
        <f t="shared" ref="BF554:BF559" si="193">IF(N554="znížená",J554,0)</f>
        <v>0</v>
      </c>
      <c r="BG554" s="148">
        <f t="shared" ref="BG554:BG559" si="194">IF(N554="zákl. prenesená",J554,0)</f>
        <v>0</v>
      </c>
      <c r="BH554" s="148">
        <f t="shared" ref="BH554:BH559" si="195">IF(N554="zníž. prenesená",J554,0)</f>
        <v>0</v>
      </c>
      <c r="BI554" s="148">
        <f t="shared" ref="BI554:BI559" si="196">IF(N554="nulová",J554,0)</f>
        <v>0</v>
      </c>
      <c r="BJ554" s="13" t="s">
        <v>81</v>
      </c>
      <c r="BK554" s="148">
        <f t="shared" ref="BK554:BK559" si="197">ROUND(I554*H554,2)</f>
        <v>0</v>
      </c>
      <c r="BL554" s="13" t="s">
        <v>168</v>
      </c>
      <c r="BM554" s="147" t="s">
        <v>1922</v>
      </c>
    </row>
    <row r="555" spans="2:65" s="1" customFormat="1" ht="16.5" customHeight="1" x14ac:dyDescent="0.2">
      <c r="B555" s="135"/>
      <c r="C555" s="166" t="s">
        <v>3335</v>
      </c>
      <c r="D555" s="136" t="s">
        <v>164</v>
      </c>
      <c r="E555" s="137"/>
      <c r="F555" s="138" t="s">
        <v>1844</v>
      </c>
      <c r="G555" s="139" t="s">
        <v>266</v>
      </c>
      <c r="H555" s="140">
        <v>1</v>
      </c>
      <c r="I555" s="141"/>
      <c r="J555" s="141"/>
      <c r="K555" s="142"/>
      <c r="L555" s="25"/>
      <c r="M555" s="143" t="s">
        <v>1</v>
      </c>
      <c r="N555" s="144" t="s">
        <v>34</v>
      </c>
      <c r="O555" s="145">
        <v>0</v>
      </c>
      <c r="P555" s="145">
        <f t="shared" si="189"/>
        <v>0</v>
      </c>
      <c r="Q555" s="145">
        <v>0</v>
      </c>
      <c r="R555" s="145">
        <f t="shared" si="190"/>
        <v>0</v>
      </c>
      <c r="S555" s="145">
        <v>0</v>
      </c>
      <c r="T555" s="146">
        <f t="shared" si="191"/>
        <v>0</v>
      </c>
      <c r="AR555" s="147" t="s">
        <v>168</v>
      </c>
      <c r="AT555" s="147" t="s">
        <v>164</v>
      </c>
      <c r="AU555" s="147" t="s">
        <v>75</v>
      </c>
      <c r="AY555" s="13" t="s">
        <v>162</v>
      </c>
      <c r="BE555" s="148">
        <f t="shared" si="192"/>
        <v>0</v>
      </c>
      <c r="BF555" s="148">
        <f t="shared" si="193"/>
        <v>0</v>
      </c>
      <c r="BG555" s="148">
        <f t="shared" si="194"/>
        <v>0</v>
      </c>
      <c r="BH555" s="148">
        <f t="shared" si="195"/>
        <v>0</v>
      </c>
      <c r="BI555" s="148">
        <f t="shared" si="196"/>
        <v>0</v>
      </c>
      <c r="BJ555" s="13" t="s">
        <v>81</v>
      </c>
      <c r="BK555" s="148">
        <f t="shared" si="197"/>
        <v>0</v>
      </c>
      <c r="BL555" s="13" t="s">
        <v>168</v>
      </c>
      <c r="BM555" s="147" t="s">
        <v>1923</v>
      </c>
    </row>
    <row r="556" spans="2:65" s="1" customFormat="1" ht="24.2" customHeight="1" x14ac:dyDescent="0.2">
      <c r="B556" s="135"/>
      <c r="C556" s="166" t="s">
        <v>3336</v>
      </c>
      <c r="D556" s="136" t="s">
        <v>164</v>
      </c>
      <c r="E556" s="137"/>
      <c r="F556" s="138" t="s">
        <v>1796</v>
      </c>
      <c r="G556" s="139" t="s">
        <v>1655</v>
      </c>
      <c r="H556" s="140">
        <v>9</v>
      </c>
      <c r="I556" s="141"/>
      <c r="J556" s="141"/>
      <c r="K556" s="142"/>
      <c r="L556" s="25"/>
      <c r="M556" s="143" t="s">
        <v>1</v>
      </c>
      <c r="N556" s="144" t="s">
        <v>34</v>
      </c>
      <c r="O556" s="145">
        <v>0</v>
      </c>
      <c r="P556" s="145">
        <f t="shared" si="189"/>
        <v>0</v>
      </c>
      <c r="Q556" s="145">
        <v>0</v>
      </c>
      <c r="R556" s="145">
        <f t="shared" si="190"/>
        <v>0</v>
      </c>
      <c r="S556" s="145">
        <v>0</v>
      </c>
      <c r="T556" s="146">
        <f t="shared" si="191"/>
        <v>0</v>
      </c>
      <c r="AR556" s="147" t="s">
        <v>168</v>
      </c>
      <c r="AT556" s="147" t="s">
        <v>164</v>
      </c>
      <c r="AU556" s="147" t="s">
        <v>75</v>
      </c>
      <c r="AY556" s="13" t="s">
        <v>162</v>
      </c>
      <c r="BE556" s="148">
        <f t="shared" si="192"/>
        <v>0</v>
      </c>
      <c r="BF556" s="148">
        <f t="shared" si="193"/>
        <v>0</v>
      </c>
      <c r="BG556" s="148">
        <f t="shared" si="194"/>
        <v>0</v>
      </c>
      <c r="BH556" s="148">
        <f t="shared" si="195"/>
        <v>0</v>
      </c>
      <c r="BI556" s="148">
        <f t="shared" si="196"/>
        <v>0</v>
      </c>
      <c r="BJ556" s="13" t="s">
        <v>81</v>
      </c>
      <c r="BK556" s="148">
        <f t="shared" si="197"/>
        <v>0</v>
      </c>
      <c r="BL556" s="13" t="s">
        <v>168</v>
      </c>
      <c r="BM556" s="147" t="s">
        <v>1924</v>
      </c>
    </row>
    <row r="557" spans="2:65" s="1" customFormat="1" ht="16.5" customHeight="1" x14ac:dyDescent="0.2">
      <c r="B557" s="135"/>
      <c r="C557" s="166"/>
      <c r="D557" s="136" t="s">
        <v>164</v>
      </c>
      <c r="E557" s="137"/>
      <c r="F557" s="138" t="s">
        <v>1798</v>
      </c>
      <c r="G557" s="139" t="s">
        <v>1655</v>
      </c>
      <c r="H557" s="140">
        <v>11</v>
      </c>
      <c r="I557" s="141"/>
      <c r="J557" s="141"/>
      <c r="K557" s="142"/>
      <c r="L557" s="25"/>
      <c r="M557" s="143" t="s">
        <v>1</v>
      </c>
      <c r="N557" s="144" t="s">
        <v>34</v>
      </c>
      <c r="O557" s="145">
        <v>0</v>
      </c>
      <c r="P557" s="145">
        <f t="shared" si="189"/>
        <v>0</v>
      </c>
      <c r="Q557" s="145">
        <v>0</v>
      </c>
      <c r="R557" s="145">
        <f t="shared" si="190"/>
        <v>0</v>
      </c>
      <c r="S557" s="145">
        <v>0</v>
      </c>
      <c r="T557" s="146">
        <f t="shared" si="191"/>
        <v>0</v>
      </c>
      <c r="AR557" s="147" t="s">
        <v>168</v>
      </c>
      <c r="AT557" s="147" t="s">
        <v>164</v>
      </c>
      <c r="AU557" s="147" t="s">
        <v>75</v>
      </c>
      <c r="AY557" s="13" t="s">
        <v>162</v>
      </c>
      <c r="BE557" s="148">
        <f t="shared" si="192"/>
        <v>0</v>
      </c>
      <c r="BF557" s="148">
        <f t="shared" si="193"/>
        <v>0</v>
      </c>
      <c r="BG557" s="148">
        <f t="shared" si="194"/>
        <v>0</v>
      </c>
      <c r="BH557" s="148">
        <f t="shared" si="195"/>
        <v>0</v>
      </c>
      <c r="BI557" s="148">
        <f t="shared" si="196"/>
        <v>0</v>
      </c>
      <c r="BJ557" s="13" t="s">
        <v>81</v>
      </c>
      <c r="BK557" s="148">
        <f t="shared" si="197"/>
        <v>0</v>
      </c>
      <c r="BL557" s="13" t="s">
        <v>168</v>
      </c>
      <c r="BM557" s="147" t="s">
        <v>1925</v>
      </c>
    </row>
    <row r="558" spans="2:65" s="1" customFormat="1" ht="16.5" customHeight="1" x14ac:dyDescent="0.2">
      <c r="B558" s="135"/>
      <c r="C558" s="166"/>
      <c r="D558" s="136" t="s">
        <v>164</v>
      </c>
      <c r="E558" s="137"/>
      <c r="F558" s="138" t="s">
        <v>1800</v>
      </c>
      <c r="G558" s="139" t="s">
        <v>1655</v>
      </c>
      <c r="H558" s="140">
        <v>2</v>
      </c>
      <c r="I558" s="141"/>
      <c r="J558" s="141"/>
      <c r="K558" s="142"/>
      <c r="L558" s="25"/>
      <c r="M558" s="143" t="s">
        <v>1</v>
      </c>
      <c r="N558" s="144" t="s">
        <v>34</v>
      </c>
      <c r="O558" s="145">
        <v>0</v>
      </c>
      <c r="P558" s="145">
        <f t="shared" si="189"/>
        <v>0</v>
      </c>
      <c r="Q558" s="145">
        <v>0</v>
      </c>
      <c r="R558" s="145">
        <f t="shared" si="190"/>
        <v>0</v>
      </c>
      <c r="S558" s="145">
        <v>0</v>
      </c>
      <c r="T558" s="146">
        <f t="shared" si="191"/>
        <v>0</v>
      </c>
      <c r="AR558" s="147" t="s">
        <v>168</v>
      </c>
      <c r="AT558" s="147" t="s">
        <v>164</v>
      </c>
      <c r="AU558" s="147" t="s">
        <v>75</v>
      </c>
      <c r="AY558" s="13" t="s">
        <v>162</v>
      </c>
      <c r="BE558" s="148">
        <f t="shared" si="192"/>
        <v>0</v>
      </c>
      <c r="BF558" s="148">
        <f t="shared" si="193"/>
        <v>0</v>
      </c>
      <c r="BG558" s="148">
        <f t="shared" si="194"/>
        <v>0</v>
      </c>
      <c r="BH558" s="148">
        <f t="shared" si="195"/>
        <v>0</v>
      </c>
      <c r="BI558" s="148">
        <f t="shared" si="196"/>
        <v>0</v>
      </c>
      <c r="BJ558" s="13" t="s">
        <v>81</v>
      </c>
      <c r="BK558" s="148">
        <f t="shared" si="197"/>
        <v>0</v>
      </c>
      <c r="BL558" s="13" t="s">
        <v>168</v>
      </c>
      <c r="BM558" s="147" t="s">
        <v>1926</v>
      </c>
    </row>
    <row r="559" spans="2:65" s="1" customFormat="1" ht="62.85" customHeight="1" x14ac:dyDescent="0.2">
      <c r="B559" s="135"/>
      <c r="C559" s="166" t="s">
        <v>3337</v>
      </c>
      <c r="D559" s="136" t="s">
        <v>164</v>
      </c>
      <c r="E559" s="137"/>
      <c r="F559" s="138" t="s">
        <v>1927</v>
      </c>
      <c r="G559" s="139" t="s">
        <v>1655</v>
      </c>
      <c r="H559" s="140">
        <v>2</v>
      </c>
      <c r="I559" s="141"/>
      <c r="J559" s="141"/>
      <c r="K559" s="142"/>
      <c r="L559" s="25"/>
      <c r="M559" s="143" t="s">
        <v>1</v>
      </c>
      <c r="N559" s="144" t="s">
        <v>34</v>
      </c>
      <c r="O559" s="145">
        <v>0</v>
      </c>
      <c r="P559" s="145">
        <f t="shared" si="189"/>
        <v>0</v>
      </c>
      <c r="Q559" s="145">
        <v>0</v>
      </c>
      <c r="R559" s="145">
        <f t="shared" si="190"/>
        <v>0</v>
      </c>
      <c r="S559" s="145">
        <v>0</v>
      </c>
      <c r="T559" s="146">
        <f t="shared" si="191"/>
        <v>0</v>
      </c>
      <c r="AR559" s="147" t="s">
        <v>168</v>
      </c>
      <c r="AT559" s="147" t="s">
        <v>164</v>
      </c>
      <c r="AU559" s="147" t="s">
        <v>75</v>
      </c>
      <c r="AY559" s="13" t="s">
        <v>162</v>
      </c>
      <c r="BE559" s="148">
        <f t="shared" si="192"/>
        <v>0</v>
      </c>
      <c r="BF559" s="148">
        <f t="shared" si="193"/>
        <v>0</v>
      </c>
      <c r="BG559" s="148">
        <f t="shared" si="194"/>
        <v>0</v>
      </c>
      <c r="BH559" s="148">
        <f t="shared" si="195"/>
        <v>0</v>
      </c>
      <c r="BI559" s="148">
        <f t="shared" si="196"/>
        <v>0</v>
      </c>
      <c r="BJ559" s="13" t="s">
        <v>81</v>
      </c>
      <c r="BK559" s="148">
        <f t="shared" si="197"/>
        <v>0</v>
      </c>
      <c r="BL559" s="13" t="s">
        <v>168</v>
      </c>
      <c r="BM559" s="147" t="s">
        <v>1928</v>
      </c>
    </row>
    <row r="560" spans="2:65" s="11" customFormat="1" ht="22.7" customHeight="1" x14ac:dyDescent="0.2">
      <c r="B560" s="124"/>
      <c r="D560" s="125" t="s">
        <v>67</v>
      </c>
      <c r="E560" s="133"/>
      <c r="F560" s="133" t="s">
        <v>1667</v>
      </c>
      <c r="J560" s="134"/>
      <c r="L560" s="124"/>
      <c r="M560" s="128"/>
      <c r="P560" s="129">
        <f>SUM(P561:P562)</f>
        <v>0</v>
      </c>
      <c r="R560" s="129">
        <f>SUM(R561:R562)</f>
        <v>0</v>
      </c>
      <c r="T560" s="130">
        <f>SUM(T561:T562)</f>
        <v>0</v>
      </c>
      <c r="AR560" s="125" t="s">
        <v>75</v>
      </c>
      <c r="AT560" s="131" t="s">
        <v>67</v>
      </c>
      <c r="AU560" s="131" t="s">
        <v>75</v>
      </c>
      <c r="AY560" s="125" t="s">
        <v>162</v>
      </c>
      <c r="BK560" s="132">
        <f>SUM(BK561:BK562)</f>
        <v>0</v>
      </c>
    </row>
    <row r="561" spans="2:65" s="1" customFormat="1" ht="16.5" customHeight="1" x14ac:dyDescent="0.2">
      <c r="B561" s="135"/>
      <c r="C561" s="136"/>
      <c r="D561" s="136" t="s">
        <v>164</v>
      </c>
      <c r="E561" s="137"/>
      <c r="F561" s="138" t="s">
        <v>1803</v>
      </c>
      <c r="G561" s="139" t="s">
        <v>266</v>
      </c>
      <c r="H561" s="140">
        <v>2</v>
      </c>
      <c r="I561" s="141"/>
      <c r="J561" s="141"/>
      <c r="K561" s="142"/>
      <c r="L561" s="25"/>
      <c r="M561" s="143" t="s">
        <v>1</v>
      </c>
      <c r="N561" s="144" t="s">
        <v>34</v>
      </c>
      <c r="O561" s="145">
        <v>0</v>
      </c>
      <c r="P561" s="145">
        <f>O561*H561</f>
        <v>0</v>
      </c>
      <c r="Q561" s="145">
        <v>0</v>
      </c>
      <c r="R561" s="145">
        <f>Q561*H561</f>
        <v>0</v>
      </c>
      <c r="S561" s="145">
        <v>0</v>
      </c>
      <c r="T561" s="146">
        <f>S561*H561</f>
        <v>0</v>
      </c>
      <c r="AR561" s="147" t="s">
        <v>168</v>
      </c>
      <c r="AT561" s="147" t="s">
        <v>164</v>
      </c>
      <c r="AU561" s="147" t="s">
        <v>81</v>
      </c>
      <c r="AY561" s="13" t="s">
        <v>162</v>
      </c>
      <c r="BE561" s="148">
        <f>IF(N561="základná",J561,0)</f>
        <v>0</v>
      </c>
      <c r="BF561" s="148">
        <f>IF(N561="znížená",J561,0)</f>
        <v>0</v>
      </c>
      <c r="BG561" s="148">
        <f>IF(N561="zákl. prenesená",J561,0)</f>
        <v>0</v>
      </c>
      <c r="BH561" s="148">
        <f>IF(N561="zníž. prenesená",J561,0)</f>
        <v>0</v>
      </c>
      <c r="BI561" s="148">
        <f>IF(N561="nulová",J561,0)</f>
        <v>0</v>
      </c>
      <c r="BJ561" s="13" t="s">
        <v>81</v>
      </c>
      <c r="BK561" s="148">
        <f>ROUND(I561*H561,2)</f>
        <v>0</v>
      </c>
      <c r="BL561" s="13" t="s">
        <v>168</v>
      </c>
      <c r="BM561" s="147" t="s">
        <v>1929</v>
      </c>
    </row>
    <row r="562" spans="2:65" s="1" customFormat="1" ht="21.75" customHeight="1" x14ac:dyDescent="0.2">
      <c r="B562" s="135"/>
      <c r="C562" s="136"/>
      <c r="D562" s="136" t="s">
        <v>164</v>
      </c>
      <c r="E562" s="137"/>
      <c r="F562" s="138" t="s">
        <v>1805</v>
      </c>
      <c r="G562" s="139" t="s">
        <v>313</v>
      </c>
      <c r="H562" s="140">
        <v>2</v>
      </c>
      <c r="I562" s="141"/>
      <c r="J562" s="141"/>
      <c r="K562" s="142"/>
      <c r="L562" s="25"/>
      <c r="M562" s="143" t="s">
        <v>1</v>
      </c>
      <c r="N562" s="144" t="s">
        <v>34</v>
      </c>
      <c r="O562" s="145">
        <v>0</v>
      </c>
      <c r="P562" s="145">
        <f>O562*H562</f>
        <v>0</v>
      </c>
      <c r="Q562" s="145">
        <v>0</v>
      </c>
      <c r="R562" s="145">
        <f>Q562*H562</f>
        <v>0</v>
      </c>
      <c r="S562" s="145">
        <v>0</v>
      </c>
      <c r="T562" s="146">
        <f>S562*H562</f>
        <v>0</v>
      </c>
      <c r="AR562" s="147" t="s">
        <v>168</v>
      </c>
      <c r="AT562" s="147" t="s">
        <v>164</v>
      </c>
      <c r="AU562" s="147" t="s">
        <v>81</v>
      </c>
      <c r="AY562" s="13" t="s">
        <v>162</v>
      </c>
      <c r="BE562" s="148">
        <f>IF(N562="základná",J562,0)</f>
        <v>0</v>
      </c>
      <c r="BF562" s="148">
        <f>IF(N562="znížená",J562,0)</f>
        <v>0</v>
      </c>
      <c r="BG562" s="148">
        <f>IF(N562="zákl. prenesená",J562,0)</f>
        <v>0</v>
      </c>
      <c r="BH562" s="148">
        <f>IF(N562="zníž. prenesená",J562,0)</f>
        <v>0</v>
      </c>
      <c r="BI562" s="148">
        <f>IF(N562="nulová",J562,0)</f>
        <v>0</v>
      </c>
      <c r="BJ562" s="13" t="s">
        <v>81</v>
      </c>
      <c r="BK562" s="148">
        <f>ROUND(I562*H562,2)</f>
        <v>0</v>
      </c>
      <c r="BL562" s="13" t="s">
        <v>168</v>
      </c>
      <c r="BM562" s="147" t="s">
        <v>1930</v>
      </c>
    </row>
    <row r="563" spans="2:65" s="11" customFormat="1" ht="26.1" customHeight="1" x14ac:dyDescent="0.2">
      <c r="B563" s="124"/>
      <c r="C563" s="11" t="s">
        <v>3338</v>
      </c>
      <c r="D563" s="125" t="s">
        <v>67</v>
      </c>
      <c r="E563" s="126"/>
      <c r="F563" s="126" t="s">
        <v>1931</v>
      </c>
      <c r="J563" s="127"/>
      <c r="L563" s="124"/>
      <c r="M563" s="128"/>
      <c r="P563" s="129">
        <f>P564+SUM(P565:P571)</f>
        <v>0</v>
      </c>
      <c r="R563" s="129">
        <f>R564+SUM(R565:R571)</f>
        <v>0</v>
      </c>
      <c r="T563" s="130">
        <f>T564+SUM(T565:T571)</f>
        <v>0</v>
      </c>
      <c r="AR563" s="125" t="s">
        <v>75</v>
      </c>
      <c r="AT563" s="131" t="s">
        <v>67</v>
      </c>
      <c r="AU563" s="131" t="s">
        <v>68</v>
      </c>
      <c r="AY563" s="125" t="s">
        <v>162</v>
      </c>
      <c r="BK563" s="132">
        <f>BK564+SUM(BK565:BK571)</f>
        <v>0</v>
      </c>
    </row>
    <row r="564" spans="2:65" s="1" customFormat="1" ht="16.5" customHeight="1" x14ac:dyDescent="0.2">
      <c r="B564" s="135"/>
      <c r="C564" s="166" t="s">
        <v>3339</v>
      </c>
      <c r="D564" s="136" t="s">
        <v>164</v>
      </c>
      <c r="E564" s="137"/>
      <c r="F564" s="138" t="s">
        <v>1792</v>
      </c>
      <c r="G564" s="139" t="s">
        <v>266</v>
      </c>
      <c r="H564" s="140">
        <v>1</v>
      </c>
      <c r="I564" s="141"/>
      <c r="J564" s="141"/>
      <c r="K564" s="142"/>
      <c r="L564" s="25"/>
      <c r="M564" s="143" t="s">
        <v>1</v>
      </c>
      <c r="N564" s="144" t="s">
        <v>34</v>
      </c>
      <c r="O564" s="145">
        <v>0</v>
      </c>
      <c r="P564" s="145">
        <f t="shared" ref="P564:P570" si="198">O564*H564</f>
        <v>0</v>
      </c>
      <c r="Q564" s="145">
        <v>0</v>
      </c>
      <c r="R564" s="145">
        <f t="shared" ref="R564:R570" si="199">Q564*H564</f>
        <v>0</v>
      </c>
      <c r="S564" s="145">
        <v>0</v>
      </c>
      <c r="T564" s="146">
        <f t="shared" ref="T564:T570" si="200">S564*H564</f>
        <v>0</v>
      </c>
      <c r="AR564" s="147" t="s">
        <v>168</v>
      </c>
      <c r="AT564" s="147" t="s">
        <v>164</v>
      </c>
      <c r="AU564" s="147" t="s">
        <v>75</v>
      </c>
      <c r="AY564" s="13" t="s">
        <v>162</v>
      </c>
      <c r="BE564" s="148">
        <f t="shared" ref="BE564:BE570" si="201">IF(N564="základná",J564,0)</f>
        <v>0</v>
      </c>
      <c r="BF564" s="148">
        <f t="shared" ref="BF564:BF570" si="202">IF(N564="znížená",J564,0)</f>
        <v>0</v>
      </c>
      <c r="BG564" s="148">
        <f t="shared" ref="BG564:BG570" si="203">IF(N564="zákl. prenesená",J564,0)</f>
        <v>0</v>
      </c>
      <c r="BH564" s="148">
        <f t="shared" ref="BH564:BH570" si="204">IF(N564="zníž. prenesená",J564,0)</f>
        <v>0</v>
      </c>
      <c r="BI564" s="148">
        <f t="shared" ref="BI564:BI570" si="205">IF(N564="nulová",J564,0)</f>
        <v>0</v>
      </c>
      <c r="BJ564" s="13" t="s">
        <v>81</v>
      </c>
      <c r="BK564" s="148">
        <f t="shared" ref="BK564:BK570" si="206">ROUND(I564*H564,2)</f>
        <v>0</v>
      </c>
      <c r="BL564" s="13" t="s">
        <v>168</v>
      </c>
      <c r="BM564" s="147" t="s">
        <v>1932</v>
      </c>
    </row>
    <row r="565" spans="2:65" s="1" customFormat="1" ht="16.5" customHeight="1" x14ac:dyDescent="0.2">
      <c r="B565" s="135"/>
      <c r="C565" s="166" t="s">
        <v>3340</v>
      </c>
      <c r="D565" s="136" t="s">
        <v>164</v>
      </c>
      <c r="E565" s="137"/>
      <c r="F565" s="138" t="s">
        <v>1842</v>
      </c>
      <c r="G565" s="139" t="s">
        <v>266</v>
      </c>
      <c r="H565" s="140">
        <v>2</v>
      </c>
      <c r="I565" s="141"/>
      <c r="J565" s="141"/>
      <c r="K565" s="142"/>
      <c r="L565" s="25"/>
      <c r="M565" s="143" t="s">
        <v>1</v>
      </c>
      <c r="N565" s="144" t="s">
        <v>34</v>
      </c>
      <c r="O565" s="145">
        <v>0</v>
      </c>
      <c r="P565" s="145">
        <f t="shared" si="198"/>
        <v>0</v>
      </c>
      <c r="Q565" s="145">
        <v>0</v>
      </c>
      <c r="R565" s="145">
        <f t="shared" si="199"/>
        <v>0</v>
      </c>
      <c r="S565" s="145">
        <v>0</v>
      </c>
      <c r="T565" s="146">
        <f t="shared" si="200"/>
        <v>0</v>
      </c>
      <c r="AR565" s="147" t="s">
        <v>168</v>
      </c>
      <c r="AT565" s="147" t="s">
        <v>164</v>
      </c>
      <c r="AU565" s="147" t="s">
        <v>75</v>
      </c>
      <c r="AY565" s="13" t="s">
        <v>162</v>
      </c>
      <c r="BE565" s="148">
        <f t="shared" si="201"/>
        <v>0</v>
      </c>
      <c r="BF565" s="148">
        <f t="shared" si="202"/>
        <v>0</v>
      </c>
      <c r="BG565" s="148">
        <f t="shared" si="203"/>
        <v>0</v>
      </c>
      <c r="BH565" s="148">
        <f t="shared" si="204"/>
        <v>0</v>
      </c>
      <c r="BI565" s="148">
        <f t="shared" si="205"/>
        <v>0</v>
      </c>
      <c r="BJ565" s="13" t="s">
        <v>81</v>
      </c>
      <c r="BK565" s="148">
        <f t="shared" si="206"/>
        <v>0</v>
      </c>
      <c r="BL565" s="13" t="s">
        <v>168</v>
      </c>
      <c r="BM565" s="147" t="s">
        <v>1933</v>
      </c>
    </row>
    <row r="566" spans="2:65" s="1" customFormat="1" ht="16.5" customHeight="1" x14ac:dyDescent="0.2">
      <c r="B566" s="135"/>
      <c r="C566" s="166" t="s">
        <v>3341</v>
      </c>
      <c r="D566" s="136" t="s">
        <v>164</v>
      </c>
      <c r="E566" s="137"/>
      <c r="F566" s="138" t="s">
        <v>1844</v>
      </c>
      <c r="G566" s="139" t="s">
        <v>266</v>
      </c>
      <c r="H566" s="140">
        <v>1</v>
      </c>
      <c r="I566" s="141"/>
      <c r="J566" s="141"/>
      <c r="K566" s="142"/>
      <c r="L566" s="25"/>
      <c r="M566" s="143" t="s">
        <v>1</v>
      </c>
      <c r="N566" s="144" t="s">
        <v>34</v>
      </c>
      <c r="O566" s="145">
        <v>0</v>
      </c>
      <c r="P566" s="145">
        <f t="shared" si="198"/>
        <v>0</v>
      </c>
      <c r="Q566" s="145">
        <v>0</v>
      </c>
      <c r="R566" s="145">
        <f t="shared" si="199"/>
        <v>0</v>
      </c>
      <c r="S566" s="145">
        <v>0</v>
      </c>
      <c r="T566" s="146">
        <f t="shared" si="200"/>
        <v>0</v>
      </c>
      <c r="AR566" s="147" t="s">
        <v>168</v>
      </c>
      <c r="AT566" s="147" t="s">
        <v>164</v>
      </c>
      <c r="AU566" s="147" t="s">
        <v>75</v>
      </c>
      <c r="AY566" s="13" t="s">
        <v>162</v>
      </c>
      <c r="BE566" s="148">
        <f t="shared" si="201"/>
        <v>0</v>
      </c>
      <c r="BF566" s="148">
        <f t="shared" si="202"/>
        <v>0</v>
      </c>
      <c r="BG566" s="148">
        <f t="shared" si="203"/>
        <v>0</v>
      </c>
      <c r="BH566" s="148">
        <f t="shared" si="204"/>
        <v>0</v>
      </c>
      <c r="BI566" s="148">
        <f t="shared" si="205"/>
        <v>0</v>
      </c>
      <c r="BJ566" s="13" t="s">
        <v>81</v>
      </c>
      <c r="BK566" s="148">
        <f t="shared" si="206"/>
        <v>0</v>
      </c>
      <c r="BL566" s="13" t="s">
        <v>168</v>
      </c>
      <c r="BM566" s="147" t="s">
        <v>1934</v>
      </c>
    </row>
    <row r="567" spans="2:65" s="1" customFormat="1" ht="24.2" customHeight="1" x14ac:dyDescent="0.2">
      <c r="B567" s="135"/>
      <c r="C567" s="166"/>
      <c r="D567" s="136" t="s">
        <v>164</v>
      </c>
      <c r="E567" s="137"/>
      <c r="F567" s="138" t="s">
        <v>1796</v>
      </c>
      <c r="G567" s="139" t="s">
        <v>1655</v>
      </c>
      <c r="H567" s="140">
        <v>32</v>
      </c>
      <c r="I567" s="141"/>
      <c r="J567" s="141"/>
      <c r="K567" s="142"/>
      <c r="L567" s="25"/>
      <c r="M567" s="143" t="s">
        <v>1</v>
      </c>
      <c r="N567" s="144" t="s">
        <v>34</v>
      </c>
      <c r="O567" s="145">
        <v>0</v>
      </c>
      <c r="P567" s="145">
        <f t="shared" si="198"/>
        <v>0</v>
      </c>
      <c r="Q567" s="145">
        <v>0</v>
      </c>
      <c r="R567" s="145">
        <f t="shared" si="199"/>
        <v>0</v>
      </c>
      <c r="S567" s="145">
        <v>0</v>
      </c>
      <c r="T567" s="146">
        <f t="shared" si="200"/>
        <v>0</v>
      </c>
      <c r="AR567" s="147" t="s">
        <v>168</v>
      </c>
      <c r="AT567" s="147" t="s">
        <v>164</v>
      </c>
      <c r="AU567" s="147" t="s">
        <v>75</v>
      </c>
      <c r="AY567" s="13" t="s">
        <v>162</v>
      </c>
      <c r="BE567" s="148">
        <f t="shared" si="201"/>
        <v>0</v>
      </c>
      <c r="BF567" s="148">
        <f t="shared" si="202"/>
        <v>0</v>
      </c>
      <c r="BG567" s="148">
        <f t="shared" si="203"/>
        <v>0</v>
      </c>
      <c r="BH567" s="148">
        <f t="shared" si="204"/>
        <v>0</v>
      </c>
      <c r="BI567" s="148">
        <f t="shared" si="205"/>
        <v>0</v>
      </c>
      <c r="BJ567" s="13" t="s">
        <v>81</v>
      </c>
      <c r="BK567" s="148">
        <f t="shared" si="206"/>
        <v>0</v>
      </c>
      <c r="BL567" s="13" t="s">
        <v>168</v>
      </c>
      <c r="BM567" s="147" t="s">
        <v>1935</v>
      </c>
    </row>
    <row r="568" spans="2:65" s="1" customFormat="1" ht="16.5" customHeight="1" x14ac:dyDescent="0.2">
      <c r="B568" s="135"/>
      <c r="C568" s="166"/>
      <c r="D568" s="136" t="s">
        <v>164</v>
      </c>
      <c r="E568" s="137"/>
      <c r="F568" s="138" t="s">
        <v>1798</v>
      </c>
      <c r="G568" s="139" t="s">
        <v>1655</v>
      </c>
      <c r="H568" s="140">
        <v>40</v>
      </c>
      <c r="I568" s="141"/>
      <c r="J568" s="141"/>
      <c r="K568" s="142"/>
      <c r="L568" s="25"/>
      <c r="M568" s="143" t="s">
        <v>1</v>
      </c>
      <c r="N568" s="144" t="s">
        <v>34</v>
      </c>
      <c r="O568" s="145">
        <v>0</v>
      </c>
      <c r="P568" s="145">
        <f t="shared" si="198"/>
        <v>0</v>
      </c>
      <c r="Q568" s="145">
        <v>0</v>
      </c>
      <c r="R568" s="145">
        <f t="shared" si="199"/>
        <v>0</v>
      </c>
      <c r="S568" s="145">
        <v>0</v>
      </c>
      <c r="T568" s="146">
        <f t="shared" si="200"/>
        <v>0</v>
      </c>
      <c r="AR568" s="147" t="s">
        <v>168</v>
      </c>
      <c r="AT568" s="147" t="s">
        <v>164</v>
      </c>
      <c r="AU568" s="147" t="s">
        <v>75</v>
      </c>
      <c r="AY568" s="13" t="s">
        <v>162</v>
      </c>
      <c r="BE568" s="148">
        <f t="shared" si="201"/>
        <v>0</v>
      </c>
      <c r="BF568" s="148">
        <f t="shared" si="202"/>
        <v>0</v>
      </c>
      <c r="BG568" s="148">
        <f t="shared" si="203"/>
        <v>0</v>
      </c>
      <c r="BH568" s="148">
        <f t="shared" si="204"/>
        <v>0</v>
      </c>
      <c r="BI568" s="148">
        <f t="shared" si="205"/>
        <v>0</v>
      </c>
      <c r="BJ568" s="13" t="s">
        <v>81</v>
      </c>
      <c r="BK568" s="148">
        <f t="shared" si="206"/>
        <v>0</v>
      </c>
      <c r="BL568" s="13" t="s">
        <v>168</v>
      </c>
      <c r="BM568" s="147" t="s">
        <v>1936</v>
      </c>
    </row>
    <row r="569" spans="2:65" s="1" customFormat="1" ht="16.5" customHeight="1" x14ac:dyDescent="0.2">
      <c r="B569" s="135"/>
      <c r="C569" s="166"/>
      <c r="D569" s="136" t="s">
        <v>164</v>
      </c>
      <c r="E569" s="137"/>
      <c r="F569" s="138" t="s">
        <v>1800</v>
      </c>
      <c r="G569" s="139" t="s">
        <v>1655</v>
      </c>
      <c r="H569" s="140">
        <v>6</v>
      </c>
      <c r="I569" s="141"/>
      <c r="J569" s="141"/>
      <c r="K569" s="142"/>
      <c r="L569" s="25"/>
      <c r="M569" s="143" t="s">
        <v>1</v>
      </c>
      <c r="N569" s="144" t="s">
        <v>34</v>
      </c>
      <c r="O569" s="145">
        <v>0</v>
      </c>
      <c r="P569" s="145">
        <f t="shared" si="198"/>
        <v>0</v>
      </c>
      <c r="Q569" s="145">
        <v>0</v>
      </c>
      <c r="R569" s="145">
        <f t="shared" si="199"/>
        <v>0</v>
      </c>
      <c r="S569" s="145">
        <v>0</v>
      </c>
      <c r="T569" s="146">
        <f t="shared" si="200"/>
        <v>0</v>
      </c>
      <c r="AR569" s="147" t="s">
        <v>168</v>
      </c>
      <c r="AT569" s="147" t="s">
        <v>164</v>
      </c>
      <c r="AU569" s="147" t="s">
        <v>75</v>
      </c>
      <c r="AY569" s="13" t="s">
        <v>162</v>
      </c>
      <c r="BE569" s="148">
        <f t="shared" si="201"/>
        <v>0</v>
      </c>
      <c r="BF569" s="148">
        <f t="shared" si="202"/>
        <v>0</v>
      </c>
      <c r="BG569" s="148">
        <f t="shared" si="203"/>
        <v>0</v>
      </c>
      <c r="BH569" s="148">
        <f t="shared" si="204"/>
        <v>0</v>
      </c>
      <c r="BI569" s="148">
        <f t="shared" si="205"/>
        <v>0</v>
      </c>
      <c r="BJ569" s="13" t="s">
        <v>81</v>
      </c>
      <c r="BK569" s="148">
        <f t="shared" si="206"/>
        <v>0</v>
      </c>
      <c r="BL569" s="13" t="s">
        <v>168</v>
      </c>
      <c r="BM569" s="147" t="s">
        <v>1937</v>
      </c>
    </row>
    <row r="570" spans="2:65" s="1" customFormat="1" ht="62.85" customHeight="1" x14ac:dyDescent="0.2">
      <c r="B570" s="135"/>
      <c r="C570" s="166" t="s">
        <v>3342</v>
      </c>
      <c r="D570" s="136" t="s">
        <v>164</v>
      </c>
      <c r="E570" s="137"/>
      <c r="F570" s="138" t="s">
        <v>1836</v>
      </c>
      <c r="G570" s="139" t="s">
        <v>1655</v>
      </c>
      <c r="H570" s="140">
        <v>2</v>
      </c>
      <c r="I570" s="141"/>
      <c r="J570" s="141"/>
      <c r="K570" s="142"/>
      <c r="L570" s="25"/>
      <c r="M570" s="143" t="s">
        <v>1</v>
      </c>
      <c r="N570" s="144" t="s">
        <v>34</v>
      </c>
      <c r="O570" s="145">
        <v>0</v>
      </c>
      <c r="P570" s="145">
        <f t="shared" si="198"/>
        <v>0</v>
      </c>
      <c r="Q570" s="145">
        <v>0</v>
      </c>
      <c r="R570" s="145">
        <f t="shared" si="199"/>
        <v>0</v>
      </c>
      <c r="S570" s="145">
        <v>0</v>
      </c>
      <c r="T570" s="146">
        <f t="shared" si="200"/>
        <v>0</v>
      </c>
      <c r="AR570" s="147" t="s">
        <v>168</v>
      </c>
      <c r="AT570" s="147" t="s">
        <v>164</v>
      </c>
      <c r="AU570" s="147" t="s">
        <v>75</v>
      </c>
      <c r="AY570" s="13" t="s">
        <v>162</v>
      </c>
      <c r="BE570" s="148">
        <f t="shared" si="201"/>
        <v>0</v>
      </c>
      <c r="BF570" s="148">
        <f t="shared" si="202"/>
        <v>0</v>
      </c>
      <c r="BG570" s="148">
        <f t="shared" si="203"/>
        <v>0</v>
      </c>
      <c r="BH570" s="148">
        <f t="shared" si="204"/>
        <v>0</v>
      </c>
      <c r="BI570" s="148">
        <f t="shared" si="205"/>
        <v>0</v>
      </c>
      <c r="BJ570" s="13" t="s">
        <v>81</v>
      </c>
      <c r="BK570" s="148">
        <f t="shared" si="206"/>
        <v>0</v>
      </c>
      <c r="BL570" s="13" t="s">
        <v>168</v>
      </c>
      <c r="BM570" s="147" t="s">
        <v>1938</v>
      </c>
    </row>
    <row r="571" spans="2:65" s="11" customFormat="1" ht="22.7" customHeight="1" x14ac:dyDescent="0.2">
      <c r="B571" s="124"/>
      <c r="D571" s="125" t="s">
        <v>67</v>
      </c>
      <c r="E571" s="133"/>
      <c r="F571" s="133" t="s">
        <v>1667</v>
      </c>
      <c r="J571" s="134"/>
      <c r="L571" s="124"/>
      <c r="M571" s="128"/>
      <c r="P571" s="129">
        <f>SUM(P572:P573)</f>
        <v>0</v>
      </c>
      <c r="R571" s="129">
        <f>SUM(R572:R573)</f>
        <v>0</v>
      </c>
      <c r="T571" s="130">
        <f>SUM(T572:T573)</f>
        <v>0</v>
      </c>
      <c r="AR571" s="125" t="s">
        <v>75</v>
      </c>
      <c r="AT571" s="131" t="s">
        <v>67</v>
      </c>
      <c r="AU571" s="131" t="s">
        <v>75</v>
      </c>
      <c r="AY571" s="125" t="s">
        <v>162</v>
      </c>
      <c r="BK571" s="132">
        <f>SUM(BK572:BK573)</f>
        <v>0</v>
      </c>
    </row>
    <row r="572" spans="2:65" s="1" customFormat="1" ht="16.5" customHeight="1" x14ac:dyDescent="0.2">
      <c r="B572" s="135"/>
      <c r="C572" s="136"/>
      <c r="D572" s="136" t="s">
        <v>164</v>
      </c>
      <c r="E572" s="137"/>
      <c r="F572" s="138" t="s">
        <v>1803</v>
      </c>
      <c r="G572" s="139" t="s">
        <v>266</v>
      </c>
      <c r="H572" s="140">
        <v>2</v>
      </c>
      <c r="I572" s="141"/>
      <c r="J572" s="141"/>
      <c r="K572" s="142"/>
      <c r="L572" s="25"/>
      <c r="M572" s="143" t="s">
        <v>1</v>
      </c>
      <c r="N572" s="144" t="s">
        <v>34</v>
      </c>
      <c r="O572" s="145">
        <v>0</v>
      </c>
      <c r="P572" s="145">
        <f>O572*H572</f>
        <v>0</v>
      </c>
      <c r="Q572" s="145">
        <v>0</v>
      </c>
      <c r="R572" s="145">
        <f>Q572*H572</f>
        <v>0</v>
      </c>
      <c r="S572" s="145">
        <v>0</v>
      </c>
      <c r="T572" s="146">
        <f>S572*H572</f>
        <v>0</v>
      </c>
      <c r="AR572" s="147" t="s">
        <v>168</v>
      </c>
      <c r="AT572" s="147" t="s">
        <v>164</v>
      </c>
      <c r="AU572" s="147" t="s">
        <v>81</v>
      </c>
      <c r="AY572" s="13" t="s">
        <v>162</v>
      </c>
      <c r="BE572" s="148">
        <f>IF(N572="základná",J572,0)</f>
        <v>0</v>
      </c>
      <c r="BF572" s="148">
        <f>IF(N572="znížená",J572,0)</f>
        <v>0</v>
      </c>
      <c r="BG572" s="148">
        <f>IF(N572="zákl. prenesená",J572,0)</f>
        <v>0</v>
      </c>
      <c r="BH572" s="148">
        <f>IF(N572="zníž. prenesená",J572,0)</f>
        <v>0</v>
      </c>
      <c r="BI572" s="148">
        <f>IF(N572="nulová",J572,0)</f>
        <v>0</v>
      </c>
      <c r="BJ572" s="13" t="s">
        <v>81</v>
      </c>
      <c r="BK572" s="148">
        <f>ROUND(I572*H572,2)</f>
        <v>0</v>
      </c>
      <c r="BL572" s="13" t="s">
        <v>168</v>
      </c>
      <c r="BM572" s="147" t="s">
        <v>1939</v>
      </c>
    </row>
    <row r="573" spans="2:65" s="1" customFormat="1" ht="21.75" customHeight="1" x14ac:dyDescent="0.2">
      <c r="B573" s="135"/>
      <c r="C573" s="136"/>
      <c r="D573" s="136" t="s">
        <v>164</v>
      </c>
      <c r="E573" s="137"/>
      <c r="F573" s="138" t="s">
        <v>1805</v>
      </c>
      <c r="G573" s="139" t="s">
        <v>313</v>
      </c>
      <c r="H573" s="140">
        <v>2</v>
      </c>
      <c r="I573" s="141"/>
      <c r="J573" s="141"/>
      <c r="K573" s="142"/>
      <c r="L573" s="25"/>
      <c r="M573" s="143" t="s">
        <v>1</v>
      </c>
      <c r="N573" s="144" t="s">
        <v>34</v>
      </c>
      <c r="O573" s="145">
        <v>0</v>
      </c>
      <c r="P573" s="145">
        <f>O573*H573</f>
        <v>0</v>
      </c>
      <c r="Q573" s="145">
        <v>0</v>
      </c>
      <c r="R573" s="145">
        <f>Q573*H573</f>
        <v>0</v>
      </c>
      <c r="S573" s="145">
        <v>0</v>
      </c>
      <c r="T573" s="146">
        <f>S573*H573</f>
        <v>0</v>
      </c>
      <c r="AR573" s="147" t="s">
        <v>168</v>
      </c>
      <c r="AT573" s="147" t="s">
        <v>164</v>
      </c>
      <c r="AU573" s="147" t="s">
        <v>81</v>
      </c>
      <c r="AY573" s="13" t="s">
        <v>162</v>
      </c>
      <c r="BE573" s="148">
        <f>IF(N573="základná",J573,0)</f>
        <v>0</v>
      </c>
      <c r="BF573" s="148">
        <f>IF(N573="znížená",J573,0)</f>
        <v>0</v>
      </c>
      <c r="BG573" s="148">
        <f>IF(N573="zákl. prenesená",J573,0)</f>
        <v>0</v>
      </c>
      <c r="BH573" s="148">
        <f>IF(N573="zníž. prenesená",J573,0)</f>
        <v>0</v>
      </c>
      <c r="BI573" s="148">
        <f>IF(N573="nulová",J573,0)</f>
        <v>0</v>
      </c>
      <c r="BJ573" s="13" t="s">
        <v>81</v>
      </c>
      <c r="BK573" s="148">
        <f>ROUND(I573*H573,2)</f>
        <v>0</v>
      </c>
      <c r="BL573" s="13" t="s">
        <v>168</v>
      </c>
      <c r="BM573" s="147" t="s">
        <v>1940</v>
      </c>
    </row>
    <row r="574" spans="2:65" s="11" customFormat="1" ht="26.1" customHeight="1" x14ac:dyDescent="0.2">
      <c r="B574" s="124"/>
      <c r="C574" s="11" t="s">
        <v>3343</v>
      </c>
      <c r="D574" s="125" t="s">
        <v>67</v>
      </c>
      <c r="E574" s="126"/>
      <c r="F574" s="126" t="s">
        <v>1941</v>
      </c>
      <c r="J574" s="127"/>
      <c r="L574" s="124"/>
      <c r="M574" s="128"/>
      <c r="P574" s="129">
        <f>P575+SUM(P576:P578)</f>
        <v>0</v>
      </c>
      <c r="R574" s="129">
        <f>R575+SUM(R576:R578)</f>
        <v>0</v>
      </c>
      <c r="T574" s="130">
        <f>T575+SUM(T576:T578)</f>
        <v>0</v>
      </c>
      <c r="AR574" s="125" t="s">
        <v>75</v>
      </c>
      <c r="AT574" s="131" t="s">
        <v>67</v>
      </c>
      <c r="AU574" s="131" t="s">
        <v>68</v>
      </c>
      <c r="AY574" s="125" t="s">
        <v>162</v>
      </c>
      <c r="BK574" s="132">
        <f>BK575+SUM(BK576:BK578)</f>
        <v>0</v>
      </c>
    </row>
    <row r="575" spans="2:65" s="1" customFormat="1" ht="16.5" customHeight="1" x14ac:dyDescent="0.2">
      <c r="B575" s="135"/>
      <c r="C575" s="166" t="s">
        <v>3344</v>
      </c>
      <c r="D575" s="136" t="s">
        <v>164</v>
      </c>
      <c r="E575" s="137"/>
      <c r="F575" s="138" t="s">
        <v>1739</v>
      </c>
      <c r="G575" s="139" t="s">
        <v>266</v>
      </c>
      <c r="H575" s="140">
        <v>1</v>
      </c>
      <c r="I575" s="141"/>
      <c r="J575" s="141"/>
      <c r="K575" s="142"/>
      <c r="L575" s="25"/>
      <c r="M575" s="143" t="s">
        <v>1</v>
      </c>
      <c r="N575" s="144" t="s">
        <v>34</v>
      </c>
      <c r="O575" s="145">
        <v>0</v>
      </c>
      <c r="P575" s="145">
        <f>O575*H575</f>
        <v>0</v>
      </c>
      <c r="Q575" s="145">
        <v>0</v>
      </c>
      <c r="R575" s="145">
        <f>Q575*H575</f>
        <v>0</v>
      </c>
      <c r="S575" s="145">
        <v>0</v>
      </c>
      <c r="T575" s="146">
        <f>S575*H575</f>
        <v>0</v>
      </c>
      <c r="AR575" s="147" t="s">
        <v>168</v>
      </c>
      <c r="AT575" s="147" t="s">
        <v>164</v>
      </c>
      <c r="AU575" s="147" t="s">
        <v>75</v>
      </c>
      <c r="AY575" s="13" t="s">
        <v>162</v>
      </c>
      <c r="BE575" s="148">
        <f>IF(N575="základná",J575,0)</f>
        <v>0</v>
      </c>
      <c r="BF575" s="148">
        <f>IF(N575="znížená",J575,0)</f>
        <v>0</v>
      </c>
      <c r="BG575" s="148">
        <f>IF(N575="zákl. prenesená",J575,0)</f>
        <v>0</v>
      </c>
      <c r="BH575" s="148">
        <f>IF(N575="zníž. prenesená",J575,0)</f>
        <v>0</v>
      </c>
      <c r="BI575" s="148">
        <f>IF(N575="nulová",J575,0)</f>
        <v>0</v>
      </c>
      <c r="BJ575" s="13" t="s">
        <v>81</v>
      </c>
      <c r="BK575" s="148">
        <f>ROUND(I575*H575,2)</f>
        <v>0</v>
      </c>
      <c r="BL575" s="13" t="s">
        <v>168</v>
      </c>
      <c r="BM575" s="147" t="s">
        <v>1942</v>
      </c>
    </row>
    <row r="576" spans="2:65" s="1" customFormat="1" ht="24.2" customHeight="1" x14ac:dyDescent="0.2">
      <c r="B576" s="135"/>
      <c r="C576" s="166" t="s">
        <v>3345</v>
      </c>
      <c r="D576" s="136" t="s">
        <v>164</v>
      </c>
      <c r="E576" s="137"/>
      <c r="F576" s="138" t="s">
        <v>1676</v>
      </c>
      <c r="G576" s="139" t="s">
        <v>266</v>
      </c>
      <c r="H576" s="140">
        <v>1</v>
      </c>
      <c r="I576" s="141"/>
      <c r="J576" s="141"/>
      <c r="K576" s="142"/>
      <c r="L576" s="25"/>
      <c r="M576" s="143" t="s">
        <v>1</v>
      </c>
      <c r="N576" s="144" t="s">
        <v>34</v>
      </c>
      <c r="O576" s="145">
        <v>0</v>
      </c>
      <c r="P576" s="145">
        <f>O576*H576</f>
        <v>0</v>
      </c>
      <c r="Q576" s="145">
        <v>0</v>
      </c>
      <c r="R576" s="145">
        <f>Q576*H576</f>
        <v>0</v>
      </c>
      <c r="S576" s="145">
        <v>0</v>
      </c>
      <c r="T576" s="146">
        <f>S576*H576</f>
        <v>0</v>
      </c>
      <c r="AR576" s="147" t="s">
        <v>168</v>
      </c>
      <c r="AT576" s="147" t="s">
        <v>164</v>
      </c>
      <c r="AU576" s="147" t="s">
        <v>75</v>
      </c>
      <c r="AY576" s="13" t="s">
        <v>162</v>
      </c>
      <c r="BE576" s="148">
        <f>IF(N576="základná",J576,0)</f>
        <v>0</v>
      </c>
      <c r="BF576" s="148">
        <f>IF(N576="znížená",J576,0)</f>
        <v>0</v>
      </c>
      <c r="BG576" s="148">
        <f>IF(N576="zákl. prenesená",J576,0)</f>
        <v>0</v>
      </c>
      <c r="BH576" s="148">
        <f>IF(N576="zníž. prenesená",J576,0)</f>
        <v>0</v>
      </c>
      <c r="BI576" s="148">
        <f>IF(N576="nulová",J576,0)</f>
        <v>0</v>
      </c>
      <c r="BJ576" s="13" t="s">
        <v>81</v>
      </c>
      <c r="BK576" s="148">
        <f>ROUND(I576*H576,2)</f>
        <v>0</v>
      </c>
      <c r="BL576" s="13" t="s">
        <v>168</v>
      </c>
      <c r="BM576" s="147" t="s">
        <v>1943</v>
      </c>
    </row>
    <row r="577" spans="2:65" s="1" customFormat="1" ht="62.85" customHeight="1" x14ac:dyDescent="0.2">
      <c r="B577" s="135"/>
      <c r="C577" s="166" t="s">
        <v>3346</v>
      </c>
      <c r="D577" s="136" t="s">
        <v>164</v>
      </c>
      <c r="E577" s="137"/>
      <c r="F577" s="138" t="s">
        <v>1664</v>
      </c>
      <c r="G577" s="139" t="s">
        <v>1655</v>
      </c>
      <c r="H577" s="140">
        <v>0.5</v>
      </c>
      <c r="I577" s="141"/>
      <c r="J577" s="141"/>
      <c r="K577" s="142"/>
      <c r="L577" s="25"/>
      <c r="M577" s="143" t="s">
        <v>1</v>
      </c>
      <c r="N577" s="144" t="s">
        <v>34</v>
      </c>
      <c r="O577" s="145">
        <v>0</v>
      </c>
      <c r="P577" s="145">
        <f>O577*H577</f>
        <v>0</v>
      </c>
      <c r="Q577" s="145">
        <v>0</v>
      </c>
      <c r="R577" s="145">
        <f>Q577*H577</f>
        <v>0</v>
      </c>
      <c r="S577" s="145">
        <v>0</v>
      </c>
      <c r="T577" s="146">
        <f>S577*H577</f>
        <v>0</v>
      </c>
      <c r="AR577" s="147" t="s">
        <v>168</v>
      </c>
      <c r="AT577" s="147" t="s">
        <v>164</v>
      </c>
      <c r="AU577" s="147" t="s">
        <v>75</v>
      </c>
      <c r="AY577" s="13" t="s">
        <v>162</v>
      </c>
      <c r="BE577" s="148">
        <f>IF(N577="základná",J577,0)</f>
        <v>0</v>
      </c>
      <c r="BF577" s="148">
        <f>IF(N577="znížená",J577,0)</f>
        <v>0</v>
      </c>
      <c r="BG577" s="148">
        <f>IF(N577="zákl. prenesená",J577,0)</f>
        <v>0</v>
      </c>
      <c r="BH577" s="148">
        <f>IF(N577="zníž. prenesená",J577,0)</f>
        <v>0</v>
      </c>
      <c r="BI577" s="148">
        <f>IF(N577="nulová",J577,0)</f>
        <v>0</v>
      </c>
      <c r="BJ577" s="13" t="s">
        <v>81</v>
      </c>
      <c r="BK577" s="148">
        <f>ROUND(I577*H577,2)</f>
        <v>0</v>
      </c>
      <c r="BL577" s="13" t="s">
        <v>168</v>
      </c>
      <c r="BM577" s="147" t="s">
        <v>1944</v>
      </c>
    </row>
    <row r="578" spans="2:65" s="11" customFormat="1" ht="22.7" customHeight="1" x14ac:dyDescent="0.2">
      <c r="B578" s="124"/>
      <c r="D578" s="125" t="s">
        <v>67</v>
      </c>
      <c r="E578" s="133"/>
      <c r="F578" s="133" t="s">
        <v>1667</v>
      </c>
      <c r="J578" s="134"/>
      <c r="L578" s="124"/>
      <c r="M578" s="128"/>
      <c r="P578" s="129">
        <f>P579</f>
        <v>0</v>
      </c>
      <c r="R578" s="129">
        <f>R579</f>
        <v>0</v>
      </c>
      <c r="T578" s="130">
        <f>T579</f>
        <v>0</v>
      </c>
      <c r="AR578" s="125" t="s">
        <v>75</v>
      </c>
      <c r="AT578" s="131" t="s">
        <v>67</v>
      </c>
      <c r="AU578" s="131" t="s">
        <v>75</v>
      </c>
      <c r="AY578" s="125" t="s">
        <v>162</v>
      </c>
      <c r="BK578" s="132">
        <f>BK579</f>
        <v>0</v>
      </c>
    </row>
    <row r="579" spans="2:65" s="1" customFormat="1" ht="16.5" customHeight="1" x14ac:dyDescent="0.2">
      <c r="B579" s="135"/>
      <c r="C579" s="136"/>
      <c r="D579" s="136" t="s">
        <v>164</v>
      </c>
      <c r="E579" s="137"/>
      <c r="F579" s="138" t="s">
        <v>1747</v>
      </c>
      <c r="G579" s="139" t="s">
        <v>313</v>
      </c>
      <c r="H579" s="140">
        <v>2</v>
      </c>
      <c r="I579" s="141"/>
      <c r="J579" s="141"/>
      <c r="K579" s="142"/>
      <c r="L579" s="25"/>
      <c r="M579" s="143" t="s">
        <v>1</v>
      </c>
      <c r="N579" s="144" t="s">
        <v>34</v>
      </c>
      <c r="O579" s="145">
        <v>0</v>
      </c>
      <c r="P579" s="145">
        <f>O579*H579</f>
        <v>0</v>
      </c>
      <c r="Q579" s="145">
        <v>0</v>
      </c>
      <c r="R579" s="145">
        <f>Q579*H579</f>
        <v>0</v>
      </c>
      <c r="S579" s="145">
        <v>0</v>
      </c>
      <c r="T579" s="146">
        <f>S579*H579</f>
        <v>0</v>
      </c>
      <c r="AR579" s="147" t="s">
        <v>168</v>
      </c>
      <c r="AT579" s="147" t="s">
        <v>164</v>
      </c>
      <c r="AU579" s="147" t="s">
        <v>81</v>
      </c>
      <c r="AY579" s="13" t="s">
        <v>162</v>
      </c>
      <c r="BE579" s="148">
        <f>IF(N579="základná",J579,0)</f>
        <v>0</v>
      </c>
      <c r="BF579" s="148">
        <f>IF(N579="znížená",J579,0)</f>
        <v>0</v>
      </c>
      <c r="BG579" s="148">
        <f>IF(N579="zákl. prenesená",J579,0)</f>
        <v>0</v>
      </c>
      <c r="BH579" s="148">
        <f>IF(N579="zníž. prenesená",J579,0)</f>
        <v>0</v>
      </c>
      <c r="BI579" s="148">
        <f>IF(N579="nulová",J579,0)</f>
        <v>0</v>
      </c>
      <c r="BJ579" s="13" t="s">
        <v>81</v>
      </c>
      <c r="BK579" s="148">
        <f>ROUND(I579*H579,2)</f>
        <v>0</v>
      </c>
      <c r="BL579" s="13" t="s">
        <v>168</v>
      </c>
      <c r="BM579" s="147" t="s">
        <v>1945</v>
      </c>
    </row>
    <row r="580" spans="2:65" s="11" customFormat="1" ht="26.1" customHeight="1" x14ac:dyDescent="0.2">
      <c r="B580" s="124"/>
      <c r="C580" s="11" t="s">
        <v>3347</v>
      </c>
      <c r="D580" s="125" t="s">
        <v>67</v>
      </c>
      <c r="E580" s="126"/>
      <c r="F580" s="126" t="s">
        <v>1946</v>
      </c>
      <c r="J580" s="127"/>
      <c r="L580" s="124"/>
      <c r="M580" s="128"/>
      <c r="P580" s="129">
        <f>P581+P582+P583</f>
        <v>0</v>
      </c>
      <c r="R580" s="129">
        <f>R581+R582+R583</f>
        <v>0</v>
      </c>
      <c r="T580" s="130">
        <f>T581+T582+T583</f>
        <v>0</v>
      </c>
      <c r="AR580" s="125" t="s">
        <v>75</v>
      </c>
      <c r="AT580" s="131" t="s">
        <v>67</v>
      </c>
      <c r="AU580" s="131" t="s">
        <v>68</v>
      </c>
      <c r="AY580" s="125" t="s">
        <v>162</v>
      </c>
      <c r="BK580" s="132">
        <f>BK581+BK582+BK583</f>
        <v>0</v>
      </c>
    </row>
    <row r="581" spans="2:65" s="1" customFormat="1" ht="16.5" customHeight="1" x14ac:dyDescent="0.2">
      <c r="B581" s="135"/>
      <c r="C581" s="166" t="s">
        <v>3348</v>
      </c>
      <c r="D581" s="136" t="s">
        <v>164</v>
      </c>
      <c r="E581" s="137"/>
      <c r="F581" s="138" t="s">
        <v>1750</v>
      </c>
      <c r="G581" s="139" t="s">
        <v>266</v>
      </c>
      <c r="H581" s="140">
        <v>1</v>
      </c>
      <c r="I581" s="141"/>
      <c r="J581" s="141"/>
      <c r="K581" s="142"/>
      <c r="L581" s="25"/>
      <c r="M581" s="143" t="s">
        <v>1</v>
      </c>
      <c r="N581" s="144" t="s">
        <v>34</v>
      </c>
      <c r="O581" s="145">
        <v>0</v>
      </c>
      <c r="P581" s="145">
        <f>O581*H581</f>
        <v>0</v>
      </c>
      <c r="Q581" s="145">
        <v>0</v>
      </c>
      <c r="R581" s="145">
        <f>Q581*H581</f>
        <v>0</v>
      </c>
      <c r="S581" s="145">
        <v>0</v>
      </c>
      <c r="T581" s="146">
        <f>S581*H581</f>
        <v>0</v>
      </c>
      <c r="AR581" s="147" t="s">
        <v>168</v>
      </c>
      <c r="AT581" s="147" t="s">
        <v>164</v>
      </c>
      <c r="AU581" s="147" t="s">
        <v>75</v>
      </c>
      <c r="AY581" s="13" t="s">
        <v>162</v>
      </c>
      <c r="BE581" s="148">
        <f>IF(N581="základná",J581,0)</f>
        <v>0</v>
      </c>
      <c r="BF581" s="148">
        <f>IF(N581="znížená",J581,0)</f>
        <v>0</v>
      </c>
      <c r="BG581" s="148">
        <f>IF(N581="zákl. prenesená",J581,0)</f>
        <v>0</v>
      </c>
      <c r="BH581" s="148">
        <f>IF(N581="zníž. prenesená",J581,0)</f>
        <v>0</v>
      </c>
      <c r="BI581" s="148">
        <f>IF(N581="nulová",J581,0)</f>
        <v>0</v>
      </c>
      <c r="BJ581" s="13" t="s">
        <v>81</v>
      </c>
      <c r="BK581" s="148">
        <f>ROUND(I581*H581,2)</f>
        <v>0</v>
      </c>
      <c r="BL581" s="13" t="s">
        <v>168</v>
      </c>
      <c r="BM581" s="147" t="s">
        <v>1947</v>
      </c>
    </row>
    <row r="582" spans="2:65" s="1" customFormat="1" ht="62.85" customHeight="1" x14ac:dyDescent="0.2">
      <c r="B582" s="135"/>
      <c r="C582" s="166" t="s">
        <v>3349</v>
      </c>
      <c r="D582" s="136" t="s">
        <v>164</v>
      </c>
      <c r="E582" s="137"/>
      <c r="F582" s="138" t="s">
        <v>1666</v>
      </c>
      <c r="G582" s="139" t="s">
        <v>1655</v>
      </c>
      <c r="H582" s="140">
        <v>0.5</v>
      </c>
      <c r="I582" s="141"/>
      <c r="J582" s="141"/>
      <c r="K582" s="142"/>
      <c r="L582" s="25"/>
      <c r="M582" s="143" t="s">
        <v>1</v>
      </c>
      <c r="N582" s="144" t="s">
        <v>34</v>
      </c>
      <c r="O582" s="145">
        <v>0</v>
      </c>
      <c r="P582" s="145">
        <f>O582*H582</f>
        <v>0</v>
      </c>
      <c r="Q582" s="145">
        <v>0</v>
      </c>
      <c r="R582" s="145">
        <f>Q582*H582</f>
        <v>0</v>
      </c>
      <c r="S582" s="145">
        <v>0</v>
      </c>
      <c r="T582" s="146">
        <f>S582*H582</f>
        <v>0</v>
      </c>
      <c r="AR582" s="147" t="s">
        <v>168</v>
      </c>
      <c r="AT582" s="147" t="s">
        <v>164</v>
      </c>
      <c r="AU582" s="147" t="s">
        <v>75</v>
      </c>
      <c r="AY582" s="13" t="s">
        <v>162</v>
      </c>
      <c r="BE582" s="148">
        <f>IF(N582="základná",J582,0)</f>
        <v>0</v>
      </c>
      <c r="BF582" s="148">
        <f>IF(N582="znížená",J582,0)</f>
        <v>0</v>
      </c>
      <c r="BG582" s="148">
        <f>IF(N582="zákl. prenesená",J582,0)</f>
        <v>0</v>
      </c>
      <c r="BH582" s="148">
        <f>IF(N582="zníž. prenesená",J582,0)</f>
        <v>0</v>
      </c>
      <c r="BI582" s="148">
        <f>IF(N582="nulová",J582,0)</f>
        <v>0</v>
      </c>
      <c r="BJ582" s="13" t="s">
        <v>81</v>
      </c>
      <c r="BK582" s="148">
        <f>ROUND(I582*H582,2)</f>
        <v>0</v>
      </c>
      <c r="BL582" s="13" t="s">
        <v>168</v>
      </c>
      <c r="BM582" s="147" t="s">
        <v>1948</v>
      </c>
    </row>
    <row r="583" spans="2:65" s="11" customFormat="1" ht="22.7" customHeight="1" x14ac:dyDescent="0.2">
      <c r="B583" s="124"/>
      <c r="D583" s="125" t="s">
        <v>67</v>
      </c>
      <c r="E583" s="133"/>
      <c r="F583" s="133" t="s">
        <v>1667</v>
      </c>
      <c r="J583" s="134"/>
      <c r="L583" s="124"/>
      <c r="M583" s="128"/>
      <c r="P583" s="129">
        <f>P584</f>
        <v>0</v>
      </c>
      <c r="R583" s="129">
        <f>R584</f>
        <v>0</v>
      </c>
      <c r="T583" s="130">
        <f>T584</f>
        <v>0</v>
      </c>
      <c r="AR583" s="125" t="s">
        <v>75</v>
      </c>
      <c r="AT583" s="131" t="s">
        <v>67</v>
      </c>
      <c r="AU583" s="131" t="s">
        <v>75</v>
      </c>
      <c r="AY583" s="125" t="s">
        <v>162</v>
      </c>
      <c r="BK583" s="132">
        <f>BK584</f>
        <v>0</v>
      </c>
    </row>
    <row r="584" spans="2:65" s="1" customFormat="1" ht="16.5" customHeight="1" x14ac:dyDescent="0.2">
      <c r="B584" s="135"/>
      <c r="C584" s="136"/>
      <c r="D584" s="136" t="s">
        <v>164</v>
      </c>
      <c r="E584" s="137"/>
      <c r="F584" s="138" t="s">
        <v>1747</v>
      </c>
      <c r="G584" s="139" t="s">
        <v>313</v>
      </c>
      <c r="H584" s="140">
        <v>1</v>
      </c>
      <c r="I584" s="141"/>
      <c r="J584" s="141"/>
      <c r="K584" s="142"/>
      <c r="L584" s="25"/>
      <c r="M584" s="143" t="s">
        <v>1</v>
      </c>
      <c r="N584" s="144" t="s">
        <v>34</v>
      </c>
      <c r="O584" s="145">
        <v>0</v>
      </c>
      <c r="P584" s="145">
        <f>O584*H584</f>
        <v>0</v>
      </c>
      <c r="Q584" s="145">
        <v>0</v>
      </c>
      <c r="R584" s="145">
        <f>Q584*H584</f>
        <v>0</v>
      </c>
      <c r="S584" s="145">
        <v>0</v>
      </c>
      <c r="T584" s="146">
        <f>S584*H584</f>
        <v>0</v>
      </c>
      <c r="AR584" s="147" t="s">
        <v>168</v>
      </c>
      <c r="AT584" s="147" t="s">
        <v>164</v>
      </c>
      <c r="AU584" s="147" t="s">
        <v>81</v>
      </c>
      <c r="AY584" s="13" t="s">
        <v>162</v>
      </c>
      <c r="BE584" s="148">
        <f>IF(N584="základná",J584,0)</f>
        <v>0</v>
      </c>
      <c r="BF584" s="148">
        <f>IF(N584="znížená",J584,0)</f>
        <v>0</v>
      </c>
      <c r="BG584" s="148">
        <f>IF(N584="zákl. prenesená",J584,0)</f>
        <v>0</v>
      </c>
      <c r="BH584" s="148">
        <f>IF(N584="zníž. prenesená",J584,0)</f>
        <v>0</v>
      </c>
      <c r="BI584" s="148">
        <f>IF(N584="nulová",J584,0)</f>
        <v>0</v>
      </c>
      <c r="BJ584" s="13" t="s">
        <v>81</v>
      </c>
      <c r="BK584" s="148">
        <f>ROUND(I584*H584,2)</f>
        <v>0</v>
      </c>
      <c r="BL584" s="13" t="s">
        <v>168</v>
      </c>
      <c r="BM584" s="147" t="s">
        <v>1949</v>
      </c>
    </row>
    <row r="585" spans="2:65" s="11" customFormat="1" ht="26.1" customHeight="1" x14ac:dyDescent="0.2">
      <c r="B585" s="124"/>
      <c r="C585" s="11" t="s">
        <v>3350</v>
      </c>
      <c r="D585" s="125" t="s">
        <v>67</v>
      </c>
      <c r="E585" s="126"/>
      <c r="F585" s="126" t="s">
        <v>1950</v>
      </c>
      <c r="J585" s="127"/>
      <c r="L585" s="124"/>
      <c r="M585" s="128"/>
      <c r="P585" s="129">
        <f>P586+SUM(P587:P589)</f>
        <v>0</v>
      </c>
      <c r="R585" s="129">
        <f>R586+SUM(R587:R589)</f>
        <v>0</v>
      </c>
      <c r="T585" s="130">
        <f>T586+SUM(T587:T589)</f>
        <v>0</v>
      </c>
      <c r="AR585" s="125" t="s">
        <v>75</v>
      </c>
      <c r="AT585" s="131" t="s">
        <v>67</v>
      </c>
      <c r="AU585" s="131" t="s">
        <v>68</v>
      </c>
      <c r="AY585" s="125" t="s">
        <v>162</v>
      </c>
      <c r="BK585" s="132">
        <f>BK586+SUM(BK587:BK589)</f>
        <v>0</v>
      </c>
    </row>
    <row r="586" spans="2:65" s="1" customFormat="1" ht="16.5" customHeight="1" x14ac:dyDescent="0.2">
      <c r="B586" s="135"/>
      <c r="C586" s="166" t="s">
        <v>3351</v>
      </c>
      <c r="D586" s="136" t="s">
        <v>164</v>
      </c>
      <c r="E586" s="137"/>
      <c r="F586" s="138" t="s">
        <v>1739</v>
      </c>
      <c r="G586" s="139" t="s">
        <v>266</v>
      </c>
      <c r="H586" s="140">
        <v>1</v>
      </c>
      <c r="I586" s="141"/>
      <c r="J586" s="141"/>
      <c r="K586" s="142"/>
      <c r="L586" s="25"/>
      <c r="M586" s="143" t="s">
        <v>1</v>
      </c>
      <c r="N586" s="144" t="s">
        <v>34</v>
      </c>
      <c r="O586" s="145">
        <v>0</v>
      </c>
      <c r="P586" s="145">
        <f>O586*H586</f>
        <v>0</v>
      </c>
      <c r="Q586" s="145">
        <v>0</v>
      </c>
      <c r="R586" s="145">
        <f>Q586*H586</f>
        <v>0</v>
      </c>
      <c r="S586" s="145">
        <v>0</v>
      </c>
      <c r="T586" s="146">
        <f>S586*H586</f>
        <v>0</v>
      </c>
      <c r="AR586" s="147" t="s">
        <v>168</v>
      </c>
      <c r="AT586" s="147" t="s">
        <v>164</v>
      </c>
      <c r="AU586" s="147" t="s">
        <v>75</v>
      </c>
      <c r="AY586" s="13" t="s">
        <v>162</v>
      </c>
      <c r="BE586" s="148">
        <f>IF(N586="základná",J586,0)</f>
        <v>0</v>
      </c>
      <c r="BF586" s="148">
        <f>IF(N586="znížená",J586,0)</f>
        <v>0</v>
      </c>
      <c r="BG586" s="148">
        <f>IF(N586="zákl. prenesená",J586,0)</f>
        <v>0</v>
      </c>
      <c r="BH586" s="148">
        <f>IF(N586="zníž. prenesená",J586,0)</f>
        <v>0</v>
      </c>
      <c r="BI586" s="148">
        <f>IF(N586="nulová",J586,0)</f>
        <v>0</v>
      </c>
      <c r="BJ586" s="13" t="s">
        <v>81</v>
      </c>
      <c r="BK586" s="148">
        <f>ROUND(I586*H586,2)</f>
        <v>0</v>
      </c>
      <c r="BL586" s="13" t="s">
        <v>168</v>
      </c>
      <c r="BM586" s="147" t="s">
        <v>1951</v>
      </c>
    </row>
    <row r="587" spans="2:65" s="1" customFormat="1" ht="24.2" customHeight="1" x14ac:dyDescent="0.2">
      <c r="B587" s="135"/>
      <c r="C587" s="166" t="s">
        <v>3352</v>
      </c>
      <c r="D587" s="136" t="s">
        <v>164</v>
      </c>
      <c r="E587" s="137"/>
      <c r="F587" s="138" t="s">
        <v>1676</v>
      </c>
      <c r="G587" s="139" t="s">
        <v>266</v>
      </c>
      <c r="H587" s="140">
        <v>1</v>
      </c>
      <c r="I587" s="141"/>
      <c r="J587" s="141"/>
      <c r="K587" s="142"/>
      <c r="L587" s="25"/>
      <c r="M587" s="143" t="s">
        <v>1</v>
      </c>
      <c r="N587" s="144" t="s">
        <v>34</v>
      </c>
      <c r="O587" s="145">
        <v>0</v>
      </c>
      <c r="P587" s="145">
        <f>O587*H587</f>
        <v>0</v>
      </c>
      <c r="Q587" s="145">
        <v>0</v>
      </c>
      <c r="R587" s="145">
        <f>Q587*H587</f>
        <v>0</v>
      </c>
      <c r="S587" s="145">
        <v>0</v>
      </c>
      <c r="T587" s="146">
        <f>S587*H587</f>
        <v>0</v>
      </c>
      <c r="AR587" s="147" t="s">
        <v>168</v>
      </c>
      <c r="AT587" s="147" t="s">
        <v>164</v>
      </c>
      <c r="AU587" s="147" t="s">
        <v>75</v>
      </c>
      <c r="AY587" s="13" t="s">
        <v>162</v>
      </c>
      <c r="BE587" s="148">
        <f>IF(N587="základná",J587,0)</f>
        <v>0</v>
      </c>
      <c r="BF587" s="148">
        <f>IF(N587="znížená",J587,0)</f>
        <v>0</v>
      </c>
      <c r="BG587" s="148">
        <f>IF(N587="zákl. prenesená",J587,0)</f>
        <v>0</v>
      </c>
      <c r="BH587" s="148">
        <f>IF(N587="zníž. prenesená",J587,0)</f>
        <v>0</v>
      </c>
      <c r="BI587" s="148">
        <f>IF(N587="nulová",J587,0)</f>
        <v>0</v>
      </c>
      <c r="BJ587" s="13" t="s">
        <v>81</v>
      </c>
      <c r="BK587" s="148">
        <f>ROUND(I587*H587,2)</f>
        <v>0</v>
      </c>
      <c r="BL587" s="13" t="s">
        <v>168</v>
      </c>
      <c r="BM587" s="147" t="s">
        <v>1952</v>
      </c>
    </row>
    <row r="588" spans="2:65" s="1" customFormat="1" ht="62.85" customHeight="1" x14ac:dyDescent="0.2">
      <c r="B588" s="135"/>
      <c r="C588" s="166" t="s">
        <v>3353</v>
      </c>
      <c r="D588" s="136" t="s">
        <v>164</v>
      </c>
      <c r="E588" s="137"/>
      <c r="F588" s="138" t="s">
        <v>1666</v>
      </c>
      <c r="G588" s="139" t="s">
        <v>1655</v>
      </c>
      <c r="H588" s="140">
        <v>0.5</v>
      </c>
      <c r="I588" s="141"/>
      <c r="J588" s="141"/>
      <c r="K588" s="142"/>
      <c r="L588" s="25"/>
      <c r="M588" s="143" t="s">
        <v>1</v>
      </c>
      <c r="N588" s="144" t="s">
        <v>34</v>
      </c>
      <c r="O588" s="145">
        <v>0</v>
      </c>
      <c r="P588" s="145">
        <f>O588*H588</f>
        <v>0</v>
      </c>
      <c r="Q588" s="145">
        <v>0</v>
      </c>
      <c r="R588" s="145">
        <f>Q588*H588</f>
        <v>0</v>
      </c>
      <c r="S588" s="145">
        <v>0</v>
      </c>
      <c r="T588" s="146">
        <f>S588*H588</f>
        <v>0</v>
      </c>
      <c r="AR588" s="147" t="s">
        <v>168</v>
      </c>
      <c r="AT588" s="147" t="s">
        <v>164</v>
      </c>
      <c r="AU588" s="147" t="s">
        <v>75</v>
      </c>
      <c r="AY588" s="13" t="s">
        <v>162</v>
      </c>
      <c r="BE588" s="148">
        <f>IF(N588="základná",J588,0)</f>
        <v>0</v>
      </c>
      <c r="BF588" s="148">
        <f>IF(N588="znížená",J588,0)</f>
        <v>0</v>
      </c>
      <c r="BG588" s="148">
        <f>IF(N588="zákl. prenesená",J588,0)</f>
        <v>0</v>
      </c>
      <c r="BH588" s="148">
        <f>IF(N588="zníž. prenesená",J588,0)</f>
        <v>0</v>
      </c>
      <c r="BI588" s="148">
        <f>IF(N588="nulová",J588,0)</f>
        <v>0</v>
      </c>
      <c r="BJ588" s="13" t="s">
        <v>81</v>
      </c>
      <c r="BK588" s="148">
        <f>ROUND(I588*H588,2)</f>
        <v>0</v>
      </c>
      <c r="BL588" s="13" t="s">
        <v>168</v>
      </c>
      <c r="BM588" s="147" t="s">
        <v>1953</v>
      </c>
    </row>
    <row r="589" spans="2:65" s="11" customFormat="1" ht="22.7" customHeight="1" x14ac:dyDescent="0.2">
      <c r="B589" s="124"/>
      <c r="D589" s="125" t="s">
        <v>67</v>
      </c>
      <c r="E589" s="133"/>
      <c r="F589" s="133" t="s">
        <v>1667</v>
      </c>
      <c r="J589" s="134"/>
      <c r="L589" s="124"/>
      <c r="M589" s="128"/>
      <c r="P589" s="129">
        <f>P590</f>
        <v>0</v>
      </c>
      <c r="R589" s="129">
        <f>R590</f>
        <v>0</v>
      </c>
      <c r="T589" s="130">
        <f>T590</f>
        <v>0</v>
      </c>
      <c r="AR589" s="125" t="s">
        <v>75</v>
      </c>
      <c r="AT589" s="131" t="s">
        <v>67</v>
      </c>
      <c r="AU589" s="131" t="s">
        <v>75</v>
      </c>
      <c r="AY589" s="125" t="s">
        <v>162</v>
      </c>
      <c r="BK589" s="132">
        <f>BK590</f>
        <v>0</v>
      </c>
    </row>
    <row r="590" spans="2:65" s="1" customFormat="1" ht="16.5" customHeight="1" x14ac:dyDescent="0.2">
      <c r="B590" s="135"/>
      <c r="C590" s="136"/>
      <c r="D590" s="136" t="s">
        <v>164</v>
      </c>
      <c r="E590" s="137"/>
      <c r="F590" s="138" t="s">
        <v>1747</v>
      </c>
      <c r="G590" s="139" t="s">
        <v>313</v>
      </c>
      <c r="H590" s="140">
        <v>2</v>
      </c>
      <c r="I590" s="141"/>
      <c r="J590" s="141"/>
      <c r="K590" s="142"/>
      <c r="L590" s="25"/>
      <c r="M590" s="143" t="s">
        <v>1</v>
      </c>
      <c r="N590" s="144" t="s">
        <v>34</v>
      </c>
      <c r="O590" s="145">
        <v>0</v>
      </c>
      <c r="P590" s="145">
        <f>O590*H590</f>
        <v>0</v>
      </c>
      <c r="Q590" s="145">
        <v>0</v>
      </c>
      <c r="R590" s="145">
        <f>Q590*H590</f>
        <v>0</v>
      </c>
      <c r="S590" s="145">
        <v>0</v>
      </c>
      <c r="T590" s="146">
        <f>S590*H590</f>
        <v>0</v>
      </c>
      <c r="AR590" s="147" t="s">
        <v>168</v>
      </c>
      <c r="AT590" s="147" t="s">
        <v>164</v>
      </c>
      <c r="AU590" s="147" t="s">
        <v>81</v>
      </c>
      <c r="AY590" s="13" t="s">
        <v>162</v>
      </c>
      <c r="BE590" s="148">
        <f>IF(N590="základná",J590,0)</f>
        <v>0</v>
      </c>
      <c r="BF590" s="148">
        <f>IF(N590="znížená",J590,0)</f>
        <v>0</v>
      </c>
      <c r="BG590" s="148">
        <f>IF(N590="zákl. prenesená",J590,0)</f>
        <v>0</v>
      </c>
      <c r="BH590" s="148">
        <f>IF(N590="zníž. prenesená",J590,0)</f>
        <v>0</v>
      </c>
      <c r="BI590" s="148">
        <f>IF(N590="nulová",J590,0)</f>
        <v>0</v>
      </c>
      <c r="BJ590" s="13" t="s">
        <v>81</v>
      </c>
      <c r="BK590" s="148">
        <f>ROUND(I590*H590,2)</f>
        <v>0</v>
      </c>
      <c r="BL590" s="13" t="s">
        <v>168</v>
      </c>
      <c r="BM590" s="147" t="s">
        <v>1954</v>
      </c>
    </row>
    <row r="591" spans="2:65" s="11" customFormat="1" ht="26.1" customHeight="1" x14ac:dyDescent="0.2">
      <c r="B591" s="124"/>
      <c r="C591" s="11" t="s">
        <v>3354</v>
      </c>
      <c r="D591" s="125" t="s">
        <v>67</v>
      </c>
      <c r="E591" s="126"/>
      <c r="F591" s="126" t="s">
        <v>1955</v>
      </c>
      <c r="J591" s="127"/>
      <c r="L591" s="124"/>
      <c r="M591" s="128"/>
      <c r="P591" s="129">
        <f>P592+P593+P594</f>
        <v>0</v>
      </c>
      <c r="R591" s="129">
        <f>R592+R593+R594</f>
        <v>0</v>
      </c>
      <c r="T591" s="130">
        <f>T592+T593+T594</f>
        <v>0</v>
      </c>
      <c r="AR591" s="125" t="s">
        <v>75</v>
      </c>
      <c r="AT591" s="131" t="s">
        <v>67</v>
      </c>
      <c r="AU591" s="131" t="s">
        <v>68</v>
      </c>
      <c r="AY591" s="125" t="s">
        <v>162</v>
      </c>
      <c r="BK591" s="132">
        <f>BK592+BK593+BK594</f>
        <v>0</v>
      </c>
    </row>
    <row r="592" spans="2:65" s="1" customFormat="1" ht="16.5" customHeight="1" x14ac:dyDescent="0.2">
      <c r="B592" s="135"/>
      <c r="C592" s="166" t="s">
        <v>3355</v>
      </c>
      <c r="D592" s="136" t="s">
        <v>164</v>
      </c>
      <c r="E592" s="137"/>
      <c r="F592" s="138" t="s">
        <v>1750</v>
      </c>
      <c r="G592" s="139" t="s">
        <v>266</v>
      </c>
      <c r="H592" s="140">
        <v>1</v>
      </c>
      <c r="I592" s="141"/>
      <c r="J592" s="141"/>
      <c r="K592" s="142"/>
      <c r="L592" s="25"/>
      <c r="M592" s="143" t="s">
        <v>1</v>
      </c>
      <c r="N592" s="144" t="s">
        <v>34</v>
      </c>
      <c r="O592" s="145">
        <v>0</v>
      </c>
      <c r="P592" s="145">
        <f>O592*H592</f>
        <v>0</v>
      </c>
      <c r="Q592" s="145">
        <v>0</v>
      </c>
      <c r="R592" s="145">
        <f>Q592*H592</f>
        <v>0</v>
      </c>
      <c r="S592" s="145">
        <v>0</v>
      </c>
      <c r="T592" s="146">
        <f>S592*H592</f>
        <v>0</v>
      </c>
      <c r="AR592" s="147" t="s">
        <v>168</v>
      </c>
      <c r="AT592" s="147" t="s">
        <v>164</v>
      </c>
      <c r="AU592" s="147" t="s">
        <v>75</v>
      </c>
      <c r="AY592" s="13" t="s">
        <v>162</v>
      </c>
      <c r="BE592" s="148">
        <f>IF(N592="základná",J592,0)</f>
        <v>0</v>
      </c>
      <c r="BF592" s="148">
        <f>IF(N592="znížená",J592,0)</f>
        <v>0</v>
      </c>
      <c r="BG592" s="148">
        <f>IF(N592="zákl. prenesená",J592,0)</f>
        <v>0</v>
      </c>
      <c r="BH592" s="148">
        <f>IF(N592="zníž. prenesená",J592,0)</f>
        <v>0</v>
      </c>
      <c r="BI592" s="148">
        <f>IF(N592="nulová",J592,0)</f>
        <v>0</v>
      </c>
      <c r="BJ592" s="13" t="s">
        <v>81</v>
      </c>
      <c r="BK592" s="148">
        <f>ROUND(I592*H592,2)</f>
        <v>0</v>
      </c>
      <c r="BL592" s="13" t="s">
        <v>168</v>
      </c>
      <c r="BM592" s="147" t="s">
        <v>1956</v>
      </c>
    </row>
    <row r="593" spans="2:65" s="1" customFormat="1" ht="62.85" customHeight="1" x14ac:dyDescent="0.2">
      <c r="B593" s="135"/>
      <c r="C593" s="166" t="s">
        <v>3356</v>
      </c>
      <c r="D593" s="136" t="s">
        <v>164</v>
      </c>
      <c r="E593" s="137"/>
      <c r="F593" s="138" t="s">
        <v>1666</v>
      </c>
      <c r="G593" s="139" t="s">
        <v>1655</v>
      </c>
      <c r="H593" s="140">
        <v>1</v>
      </c>
      <c r="I593" s="141"/>
      <c r="J593" s="141"/>
      <c r="K593" s="142"/>
      <c r="L593" s="25"/>
      <c r="M593" s="143" t="s">
        <v>1</v>
      </c>
      <c r="N593" s="144" t="s">
        <v>34</v>
      </c>
      <c r="O593" s="145">
        <v>0</v>
      </c>
      <c r="P593" s="145">
        <f>O593*H593</f>
        <v>0</v>
      </c>
      <c r="Q593" s="145">
        <v>0</v>
      </c>
      <c r="R593" s="145">
        <f>Q593*H593</f>
        <v>0</v>
      </c>
      <c r="S593" s="145">
        <v>0</v>
      </c>
      <c r="T593" s="146">
        <f>S593*H593</f>
        <v>0</v>
      </c>
      <c r="AR593" s="147" t="s">
        <v>168</v>
      </c>
      <c r="AT593" s="147" t="s">
        <v>164</v>
      </c>
      <c r="AU593" s="147" t="s">
        <v>75</v>
      </c>
      <c r="AY593" s="13" t="s">
        <v>162</v>
      </c>
      <c r="BE593" s="148">
        <f>IF(N593="základná",J593,0)</f>
        <v>0</v>
      </c>
      <c r="BF593" s="148">
        <f>IF(N593="znížená",J593,0)</f>
        <v>0</v>
      </c>
      <c r="BG593" s="148">
        <f>IF(N593="zákl. prenesená",J593,0)</f>
        <v>0</v>
      </c>
      <c r="BH593" s="148">
        <f>IF(N593="zníž. prenesená",J593,0)</f>
        <v>0</v>
      </c>
      <c r="BI593" s="148">
        <f>IF(N593="nulová",J593,0)</f>
        <v>0</v>
      </c>
      <c r="BJ593" s="13" t="s">
        <v>81</v>
      </c>
      <c r="BK593" s="148">
        <f>ROUND(I593*H593,2)</f>
        <v>0</v>
      </c>
      <c r="BL593" s="13" t="s">
        <v>168</v>
      </c>
      <c r="BM593" s="147" t="s">
        <v>1957</v>
      </c>
    </row>
    <row r="594" spans="2:65" s="11" customFormat="1" ht="22.7" customHeight="1" x14ac:dyDescent="0.2">
      <c r="B594" s="124"/>
      <c r="D594" s="125" t="s">
        <v>67</v>
      </c>
      <c r="E594" s="133"/>
      <c r="F594" s="133" t="s">
        <v>1667</v>
      </c>
      <c r="J594" s="134"/>
      <c r="L594" s="124"/>
      <c r="M594" s="128"/>
      <c r="P594" s="129">
        <f>P595</f>
        <v>0</v>
      </c>
      <c r="R594" s="129">
        <f>R595</f>
        <v>0</v>
      </c>
      <c r="T594" s="130">
        <f>T595</f>
        <v>0</v>
      </c>
      <c r="AR594" s="125" t="s">
        <v>75</v>
      </c>
      <c r="AT594" s="131" t="s">
        <v>67</v>
      </c>
      <c r="AU594" s="131" t="s">
        <v>75</v>
      </c>
      <c r="AY594" s="125" t="s">
        <v>162</v>
      </c>
      <c r="BK594" s="132">
        <f>BK595</f>
        <v>0</v>
      </c>
    </row>
    <row r="595" spans="2:65" s="1" customFormat="1" ht="16.5" customHeight="1" x14ac:dyDescent="0.2">
      <c r="B595" s="135"/>
      <c r="C595" s="136"/>
      <c r="D595" s="136" t="s">
        <v>164</v>
      </c>
      <c r="E595" s="137"/>
      <c r="F595" s="138" t="s">
        <v>1747</v>
      </c>
      <c r="G595" s="139" t="s">
        <v>313</v>
      </c>
      <c r="H595" s="140">
        <v>1</v>
      </c>
      <c r="I595" s="141"/>
      <c r="J595" s="141"/>
      <c r="K595" s="142"/>
      <c r="L595" s="25"/>
      <c r="M595" s="143" t="s">
        <v>1</v>
      </c>
      <c r="N595" s="144" t="s">
        <v>34</v>
      </c>
      <c r="O595" s="145">
        <v>0</v>
      </c>
      <c r="P595" s="145">
        <f>O595*H595</f>
        <v>0</v>
      </c>
      <c r="Q595" s="145">
        <v>0</v>
      </c>
      <c r="R595" s="145">
        <f>Q595*H595</f>
        <v>0</v>
      </c>
      <c r="S595" s="145">
        <v>0</v>
      </c>
      <c r="T595" s="146">
        <f>S595*H595</f>
        <v>0</v>
      </c>
      <c r="AR595" s="147" t="s">
        <v>168</v>
      </c>
      <c r="AT595" s="147" t="s">
        <v>164</v>
      </c>
      <c r="AU595" s="147" t="s">
        <v>81</v>
      </c>
      <c r="AY595" s="13" t="s">
        <v>162</v>
      </c>
      <c r="BE595" s="148">
        <f>IF(N595="základná",J595,0)</f>
        <v>0</v>
      </c>
      <c r="BF595" s="148">
        <f>IF(N595="znížená",J595,0)</f>
        <v>0</v>
      </c>
      <c r="BG595" s="148">
        <f>IF(N595="zákl. prenesená",J595,0)</f>
        <v>0</v>
      </c>
      <c r="BH595" s="148">
        <f>IF(N595="zníž. prenesená",J595,0)</f>
        <v>0</v>
      </c>
      <c r="BI595" s="148">
        <f>IF(N595="nulová",J595,0)</f>
        <v>0</v>
      </c>
      <c r="BJ595" s="13" t="s">
        <v>81</v>
      </c>
      <c r="BK595" s="148">
        <f>ROUND(I595*H595,2)</f>
        <v>0</v>
      </c>
      <c r="BL595" s="13" t="s">
        <v>168</v>
      </c>
      <c r="BM595" s="147" t="s">
        <v>1958</v>
      </c>
    </row>
    <row r="596" spans="2:65" s="11" customFormat="1" ht="26.1" customHeight="1" x14ac:dyDescent="0.2">
      <c r="B596" s="124"/>
      <c r="C596" s="11" t="s">
        <v>3357</v>
      </c>
      <c r="D596" s="125" t="s">
        <v>67</v>
      </c>
      <c r="E596" s="126"/>
      <c r="F596" s="126" t="s">
        <v>1959</v>
      </c>
      <c r="J596" s="127"/>
      <c r="L596" s="124"/>
      <c r="M596" s="128"/>
      <c r="P596" s="129">
        <f>P597+SUM(P598:P603)</f>
        <v>0</v>
      </c>
      <c r="R596" s="129">
        <f>R597+SUM(R598:R603)</f>
        <v>0</v>
      </c>
      <c r="T596" s="130">
        <f>T597+SUM(T598:T603)</f>
        <v>0</v>
      </c>
      <c r="AR596" s="125" t="s">
        <v>75</v>
      </c>
      <c r="AT596" s="131" t="s">
        <v>67</v>
      </c>
      <c r="AU596" s="131" t="s">
        <v>68</v>
      </c>
      <c r="AY596" s="125" t="s">
        <v>162</v>
      </c>
      <c r="BK596" s="132">
        <f>BK597+SUM(BK598:BK603)</f>
        <v>0</v>
      </c>
    </row>
    <row r="597" spans="2:65" s="1" customFormat="1" ht="16.5" customHeight="1" x14ac:dyDescent="0.2">
      <c r="B597" s="135"/>
      <c r="C597" s="166" t="s">
        <v>3358</v>
      </c>
      <c r="D597" s="136" t="s">
        <v>164</v>
      </c>
      <c r="E597" s="137"/>
      <c r="F597" s="138" t="s">
        <v>1960</v>
      </c>
      <c r="G597" s="139" t="s">
        <v>266</v>
      </c>
      <c r="H597" s="140">
        <v>1</v>
      </c>
      <c r="I597" s="141"/>
      <c r="J597" s="141"/>
      <c r="K597" s="142"/>
      <c r="L597" s="25"/>
      <c r="M597" s="143" t="s">
        <v>1</v>
      </c>
      <c r="N597" s="144" t="s">
        <v>34</v>
      </c>
      <c r="O597" s="145">
        <v>0</v>
      </c>
      <c r="P597" s="145">
        <f t="shared" ref="P597:P602" si="207">O597*H597</f>
        <v>0</v>
      </c>
      <c r="Q597" s="145">
        <v>0</v>
      </c>
      <c r="R597" s="145">
        <f t="shared" ref="R597:R602" si="208">Q597*H597</f>
        <v>0</v>
      </c>
      <c r="S597" s="145">
        <v>0</v>
      </c>
      <c r="T597" s="146">
        <f t="shared" ref="T597:T602" si="209">S597*H597</f>
        <v>0</v>
      </c>
      <c r="AR597" s="147" t="s">
        <v>168</v>
      </c>
      <c r="AT597" s="147" t="s">
        <v>164</v>
      </c>
      <c r="AU597" s="147" t="s">
        <v>75</v>
      </c>
      <c r="AY597" s="13" t="s">
        <v>162</v>
      </c>
      <c r="BE597" s="148">
        <f t="shared" ref="BE597:BE602" si="210">IF(N597="základná",J597,0)</f>
        <v>0</v>
      </c>
      <c r="BF597" s="148">
        <f t="shared" ref="BF597:BF602" si="211">IF(N597="znížená",J597,0)</f>
        <v>0</v>
      </c>
      <c r="BG597" s="148">
        <f t="shared" ref="BG597:BG602" si="212">IF(N597="zákl. prenesená",J597,0)</f>
        <v>0</v>
      </c>
      <c r="BH597" s="148">
        <f t="shared" ref="BH597:BH602" si="213">IF(N597="zníž. prenesená",J597,0)</f>
        <v>0</v>
      </c>
      <c r="BI597" s="148">
        <f t="shared" ref="BI597:BI602" si="214">IF(N597="nulová",J597,0)</f>
        <v>0</v>
      </c>
      <c r="BJ597" s="13" t="s">
        <v>81</v>
      </c>
      <c r="BK597" s="148">
        <f t="shared" ref="BK597:BK602" si="215">ROUND(I597*H597,2)</f>
        <v>0</v>
      </c>
      <c r="BL597" s="13" t="s">
        <v>168</v>
      </c>
      <c r="BM597" s="147" t="s">
        <v>1961</v>
      </c>
    </row>
    <row r="598" spans="2:65" s="1" customFormat="1" ht="16.5" customHeight="1" x14ac:dyDescent="0.2">
      <c r="B598" s="135"/>
      <c r="C598" s="166" t="s">
        <v>3359</v>
      </c>
      <c r="D598" s="136" t="s">
        <v>164</v>
      </c>
      <c r="E598" s="137"/>
      <c r="F598" s="138" t="s">
        <v>1842</v>
      </c>
      <c r="G598" s="139" t="s">
        <v>266</v>
      </c>
      <c r="H598" s="140">
        <v>4</v>
      </c>
      <c r="I598" s="141"/>
      <c r="J598" s="141"/>
      <c r="K598" s="142"/>
      <c r="L598" s="25"/>
      <c r="M598" s="143" t="s">
        <v>1</v>
      </c>
      <c r="N598" s="144" t="s">
        <v>34</v>
      </c>
      <c r="O598" s="145">
        <v>0</v>
      </c>
      <c r="P598" s="145">
        <f t="shared" si="207"/>
        <v>0</v>
      </c>
      <c r="Q598" s="145">
        <v>0</v>
      </c>
      <c r="R598" s="145">
        <f t="shared" si="208"/>
        <v>0</v>
      </c>
      <c r="S598" s="145">
        <v>0</v>
      </c>
      <c r="T598" s="146">
        <f t="shared" si="209"/>
        <v>0</v>
      </c>
      <c r="AR598" s="147" t="s">
        <v>168</v>
      </c>
      <c r="AT598" s="147" t="s">
        <v>164</v>
      </c>
      <c r="AU598" s="147" t="s">
        <v>75</v>
      </c>
      <c r="AY598" s="13" t="s">
        <v>162</v>
      </c>
      <c r="BE598" s="148">
        <f t="shared" si="210"/>
        <v>0</v>
      </c>
      <c r="BF598" s="148">
        <f t="shared" si="211"/>
        <v>0</v>
      </c>
      <c r="BG598" s="148">
        <f t="shared" si="212"/>
        <v>0</v>
      </c>
      <c r="BH598" s="148">
        <f t="shared" si="213"/>
        <v>0</v>
      </c>
      <c r="BI598" s="148">
        <f t="shared" si="214"/>
        <v>0</v>
      </c>
      <c r="BJ598" s="13" t="s">
        <v>81</v>
      </c>
      <c r="BK598" s="148">
        <f t="shared" si="215"/>
        <v>0</v>
      </c>
      <c r="BL598" s="13" t="s">
        <v>168</v>
      </c>
      <c r="BM598" s="147" t="s">
        <v>1962</v>
      </c>
    </row>
    <row r="599" spans="2:65" s="1" customFormat="1" ht="24.2" customHeight="1" x14ac:dyDescent="0.2">
      <c r="B599" s="135"/>
      <c r="C599" s="166"/>
      <c r="D599" s="136" t="s">
        <v>164</v>
      </c>
      <c r="E599" s="137"/>
      <c r="F599" s="138" t="s">
        <v>1796</v>
      </c>
      <c r="G599" s="139" t="s">
        <v>1655</v>
      </c>
      <c r="H599" s="140">
        <v>40</v>
      </c>
      <c r="I599" s="141"/>
      <c r="J599" s="141"/>
      <c r="K599" s="142"/>
      <c r="L599" s="25"/>
      <c r="M599" s="143" t="s">
        <v>1</v>
      </c>
      <c r="N599" s="144" t="s">
        <v>34</v>
      </c>
      <c r="O599" s="145">
        <v>0</v>
      </c>
      <c r="P599" s="145">
        <f t="shared" si="207"/>
        <v>0</v>
      </c>
      <c r="Q599" s="145">
        <v>0</v>
      </c>
      <c r="R599" s="145">
        <f t="shared" si="208"/>
        <v>0</v>
      </c>
      <c r="S599" s="145">
        <v>0</v>
      </c>
      <c r="T599" s="146">
        <f t="shared" si="209"/>
        <v>0</v>
      </c>
      <c r="AR599" s="147" t="s">
        <v>168</v>
      </c>
      <c r="AT599" s="147" t="s">
        <v>164</v>
      </c>
      <c r="AU599" s="147" t="s">
        <v>75</v>
      </c>
      <c r="AY599" s="13" t="s">
        <v>162</v>
      </c>
      <c r="BE599" s="148">
        <f t="shared" si="210"/>
        <v>0</v>
      </c>
      <c r="BF599" s="148">
        <f t="shared" si="211"/>
        <v>0</v>
      </c>
      <c r="BG599" s="148">
        <f t="shared" si="212"/>
        <v>0</v>
      </c>
      <c r="BH599" s="148">
        <f t="shared" si="213"/>
        <v>0</v>
      </c>
      <c r="BI599" s="148">
        <f t="shared" si="214"/>
        <v>0</v>
      </c>
      <c r="BJ599" s="13" t="s">
        <v>81</v>
      </c>
      <c r="BK599" s="148">
        <f t="shared" si="215"/>
        <v>0</v>
      </c>
      <c r="BL599" s="13" t="s">
        <v>168</v>
      </c>
      <c r="BM599" s="147" t="s">
        <v>1963</v>
      </c>
    </row>
    <row r="600" spans="2:65" s="1" customFormat="1" ht="16.5" customHeight="1" x14ac:dyDescent="0.2">
      <c r="B600" s="135"/>
      <c r="C600" s="166"/>
      <c r="D600" s="136" t="s">
        <v>164</v>
      </c>
      <c r="E600" s="137"/>
      <c r="F600" s="138" t="s">
        <v>1798</v>
      </c>
      <c r="G600" s="139" t="s">
        <v>1655</v>
      </c>
      <c r="H600" s="140">
        <v>48</v>
      </c>
      <c r="I600" s="141"/>
      <c r="J600" s="141"/>
      <c r="K600" s="142"/>
      <c r="L600" s="25"/>
      <c r="M600" s="143" t="s">
        <v>1</v>
      </c>
      <c r="N600" s="144" t="s">
        <v>34</v>
      </c>
      <c r="O600" s="145">
        <v>0</v>
      </c>
      <c r="P600" s="145">
        <f t="shared" si="207"/>
        <v>0</v>
      </c>
      <c r="Q600" s="145">
        <v>0</v>
      </c>
      <c r="R600" s="145">
        <f t="shared" si="208"/>
        <v>0</v>
      </c>
      <c r="S600" s="145">
        <v>0</v>
      </c>
      <c r="T600" s="146">
        <f t="shared" si="209"/>
        <v>0</v>
      </c>
      <c r="AR600" s="147" t="s">
        <v>168</v>
      </c>
      <c r="AT600" s="147" t="s">
        <v>164</v>
      </c>
      <c r="AU600" s="147" t="s">
        <v>75</v>
      </c>
      <c r="AY600" s="13" t="s">
        <v>162</v>
      </c>
      <c r="BE600" s="148">
        <f t="shared" si="210"/>
        <v>0</v>
      </c>
      <c r="BF600" s="148">
        <f t="shared" si="211"/>
        <v>0</v>
      </c>
      <c r="BG600" s="148">
        <f t="shared" si="212"/>
        <v>0</v>
      </c>
      <c r="BH600" s="148">
        <f t="shared" si="213"/>
        <v>0</v>
      </c>
      <c r="BI600" s="148">
        <f t="shared" si="214"/>
        <v>0</v>
      </c>
      <c r="BJ600" s="13" t="s">
        <v>81</v>
      </c>
      <c r="BK600" s="148">
        <f t="shared" si="215"/>
        <v>0</v>
      </c>
      <c r="BL600" s="13" t="s">
        <v>168</v>
      </c>
      <c r="BM600" s="147" t="s">
        <v>1964</v>
      </c>
    </row>
    <row r="601" spans="2:65" s="1" customFormat="1" ht="16.5" customHeight="1" x14ac:dyDescent="0.2">
      <c r="B601" s="135"/>
      <c r="C601" s="166"/>
      <c r="D601" s="136" t="s">
        <v>164</v>
      </c>
      <c r="E601" s="137"/>
      <c r="F601" s="138" t="s">
        <v>1800</v>
      </c>
      <c r="G601" s="139" t="s">
        <v>1655</v>
      </c>
      <c r="H601" s="140">
        <v>8</v>
      </c>
      <c r="I601" s="141"/>
      <c r="J601" s="141"/>
      <c r="K601" s="142"/>
      <c r="L601" s="25"/>
      <c r="M601" s="143" t="s">
        <v>1</v>
      </c>
      <c r="N601" s="144" t="s">
        <v>34</v>
      </c>
      <c r="O601" s="145">
        <v>0</v>
      </c>
      <c r="P601" s="145">
        <f t="shared" si="207"/>
        <v>0</v>
      </c>
      <c r="Q601" s="145">
        <v>0</v>
      </c>
      <c r="R601" s="145">
        <f t="shared" si="208"/>
        <v>0</v>
      </c>
      <c r="S601" s="145">
        <v>0</v>
      </c>
      <c r="T601" s="146">
        <f t="shared" si="209"/>
        <v>0</v>
      </c>
      <c r="AR601" s="147" t="s">
        <v>168</v>
      </c>
      <c r="AT601" s="147" t="s">
        <v>164</v>
      </c>
      <c r="AU601" s="147" t="s">
        <v>75</v>
      </c>
      <c r="AY601" s="13" t="s">
        <v>162</v>
      </c>
      <c r="BE601" s="148">
        <f t="shared" si="210"/>
        <v>0</v>
      </c>
      <c r="BF601" s="148">
        <f t="shared" si="211"/>
        <v>0</v>
      </c>
      <c r="BG601" s="148">
        <f t="shared" si="212"/>
        <v>0</v>
      </c>
      <c r="BH601" s="148">
        <f t="shared" si="213"/>
        <v>0</v>
      </c>
      <c r="BI601" s="148">
        <f t="shared" si="214"/>
        <v>0</v>
      </c>
      <c r="BJ601" s="13" t="s">
        <v>81</v>
      </c>
      <c r="BK601" s="148">
        <f t="shared" si="215"/>
        <v>0</v>
      </c>
      <c r="BL601" s="13" t="s">
        <v>168</v>
      </c>
      <c r="BM601" s="147" t="s">
        <v>1965</v>
      </c>
    </row>
    <row r="602" spans="2:65" s="1" customFormat="1" ht="62.85" customHeight="1" x14ac:dyDescent="0.2">
      <c r="B602" s="135"/>
      <c r="C602" s="166" t="s">
        <v>3360</v>
      </c>
      <c r="D602" s="136" t="s">
        <v>164</v>
      </c>
      <c r="E602" s="137"/>
      <c r="F602" s="138" t="s">
        <v>1730</v>
      </c>
      <c r="G602" s="139" t="s">
        <v>1655</v>
      </c>
      <c r="H602" s="140">
        <v>2</v>
      </c>
      <c r="I602" s="141"/>
      <c r="J602" s="141"/>
      <c r="K602" s="142"/>
      <c r="L602" s="25"/>
      <c r="M602" s="143" t="s">
        <v>1</v>
      </c>
      <c r="N602" s="144" t="s">
        <v>34</v>
      </c>
      <c r="O602" s="145">
        <v>0</v>
      </c>
      <c r="P602" s="145">
        <f t="shared" si="207"/>
        <v>0</v>
      </c>
      <c r="Q602" s="145">
        <v>0</v>
      </c>
      <c r="R602" s="145">
        <f t="shared" si="208"/>
        <v>0</v>
      </c>
      <c r="S602" s="145">
        <v>0</v>
      </c>
      <c r="T602" s="146">
        <f t="shared" si="209"/>
        <v>0</v>
      </c>
      <c r="AR602" s="147" t="s">
        <v>168</v>
      </c>
      <c r="AT602" s="147" t="s">
        <v>164</v>
      </c>
      <c r="AU602" s="147" t="s">
        <v>75</v>
      </c>
      <c r="AY602" s="13" t="s">
        <v>162</v>
      </c>
      <c r="BE602" s="148">
        <f t="shared" si="210"/>
        <v>0</v>
      </c>
      <c r="BF602" s="148">
        <f t="shared" si="211"/>
        <v>0</v>
      </c>
      <c r="BG602" s="148">
        <f t="shared" si="212"/>
        <v>0</v>
      </c>
      <c r="BH602" s="148">
        <f t="shared" si="213"/>
        <v>0</v>
      </c>
      <c r="BI602" s="148">
        <f t="shared" si="214"/>
        <v>0</v>
      </c>
      <c r="BJ602" s="13" t="s">
        <v>81</v>
      </c>
      <c r="BK602" s="148">
        <f t="shared" si="215"/>
        <v>0</v>
      </c>
      <c r="BL602" s="13" t="s">
        <v>168</v>
      </c>
      <c r="BM602" s="147" t="s">
        <v>1966</v>
      </c>
    </row>
    <row r="603" spans="2:65" s="11" customFormat="1" ht="22.7" customHeight="1" x14ac:dyDescent="0.2">
      <c r="B603" s="124"/>
      <c r="D603" s="125" t="s">
        <v>67</v>
      </c>
      <c r="E603" s="133"/>
      <c r="F603" s="133" t="s">
        <v>1667</v>
      </c>
      <c r="J603" s="134"/>
      <c r="L603" s="124"/>
      <c r="M603" s="128"/>
      <c r="P603" s="129">
        <f>SUM(P604:P605)</f>
        <v>0</v>
      </c>
      <c r="R603" s="129">
        <f>SUM(R604:R605)</f>
        <v>0</v>
      </c>
      <c r="T603" s="130">
        <f>SUM(T604:T605)</f>
        <v>0</v>
      </c>
      <c r="AR603" s="125" t="s">
        <v>75</v>
      </c>
      <c r="AT603" s="131" t="s">
        <v>67</v>
      </c>
      <c r="AU603" s="131" t="s">
        <v>75</v>
      </c>
      <c r="AY603" s="125" t="s">
        <v>162</v>
      </c>
      <c r="BK603" s="132">
        <f>SUM(BK604:BK605)</f>
        <v>0</v>
      </c>
    </row>
    <row r="604" spans="2:65" s="1" customFormat="1" ht="16.5" customHeight="1" x14ac:dyDescent="0.2">
      <c r="B604" s="135"/>
      <c r="C604" s="136"/>
      <c r="D604" s="136" t="s">
        <v>164</v>
      </c>
      <c r="E604" s="137"/>
      <c r="F604" s="138" t="s">
        <v>1803</v>
      </c>
      <c r="G604" s="139" t="s">
        <v>266</v>
      </c>
      <c r="H604" s="140">
        <v>2</v>
      </c>
      <c r="I604" s="141"/>
      <c r="J604" s="141"/>
      <c r="K604" s="142"/>
      <c r="L604" s="25"/>
      <c r="M604" s="143" t="s">
        <v>1</v>
      </c>
      <c r="N604" s="144" t="s">
        <v>34</v>
      </c>
      <c r="O604" s="145">
        <v>0</v>
      </c>
      <c r="P604" s="145">
        <f>O604*H604</f>
        <v>0</v>
      </c>
      <c r="Q604" s="145">
        <v>0</v>
      </c>
      <c r="R604" s="145">
        <f>Q604*H604</f>
        <v>0</v>
      </c>
      <c r="S604" s="145">
        <v>0</v>
      </c>
      <c r="T604" s="146">
        <f>S604*H604</f>
        <v>0</v>
      </c>
      <c r="AR604" s="147" t="s">
        <v>168</v>
      </c>
      <c r="AT604" s="147" t="s">
        <v>164</v>
      </c>
      <c r="AU604" s="147" t="s">
        <v>81</v>
      </c>
      <c r="AY604" s="13" t="s">
        <v>162</v>
      </c>
      <c r="BE604" s="148">
        <f>IF(N604="základná",J604,0)</f>
        <v>0</v>
      </c>
      <c r="BF604" s="148">
        <f>IF(N604="znížená",J604,0)</f>
        <v>0</v>
      </c>
      <c r="BG604" s="148">
        <f>IF(N604="zákl. prenesená",J604,0)</f>
        <v>0</v>
      </c>
      <c r="BH604" s="148">
        <f>IF(N604="zníž. prenesená",J604,0)</f>
        <v>0</v>
      </c>
      <c r="BI604" s="148">
        <f>IF(N604="nulová",J604,0)</f>
        <v>0</v>
      </c>
      <c r="BJ604" s="13" t="s">
        <v>81</v>
      </c>
      <c r="BK604" s="148">
        <f>ROUND(I604*H604,2)</f>
        <v>0</v>
      </c>
      <c r="BL604" s="13" t="s">
        <v>168</v>
      </c>
      <c r="BM604" s="147" t="s">
        <v>1967</v>
      </c>
    </row>
    <row r="605" spans="2:65" s="1" customFormat="1" ht="21.75" customHeight="1" x14ac:dyDescent="0.2">
      <c r="B605" s="135"/>
      <c r="C605" s="136"/>
      <c r="D605" s="136" t="s">
        <v>164</v>
      </c>
      <c r="E605" s="137"/>
      <c r="F605" s="138" t="s">
        <v>1805</v>
      </c>
      <c r="G605" s="139" t="s">
        <v>313</v>
      </c>
      <c r="H605" s="140">
        <v>2</v>
      </c>
      <c r="I605" s="141"/>
      <c r="J605" s="141"/>
      <c r="K605" s="142"/>
      <c r="L605" s="25"/>
      <c r="M605" s="143" t="s">
        <v>1</v>
      </c>
      <c r="N605" s="144" t="s">
        <v>34</v>
      </c>
      <c r="O605" s="145">
        <v>0</v>
      </c>
      <c r="P605" s="145">
        <f>O605*H605</f>
        <v>0</v>
      </c>
      <c r="Q605" s="145">
        <v>0</v>
      </c>
      <c r="R605" s="145">
        <f>Q605*H605</f>
        <v>0</v>
      </c>
      <c r="S605" s="145">
        <v>0</v>
      </c>
      <c r="T605" s="146">
        <f>S605*H605</f>
        <v>0</v>
      </c>
      <c r="AR605" s="147" t="s">
        <v>168</v>
      </c>
      <c r="AT605" s="147" t="s">
        <v>164</v>
      </c>
      <c r="AU605" s="147" t="s">
        <v>81</v>
      </c>
      <c r="AY605" s="13" t="s">
        <v>162</v>
      </c>
      <c r="BE605" s="148">
        <f>IF(N605="základná",J605,0)</f>
        <v>0</v>
      </c>
      <c r="BF605" s="148">
        <f>IF(N605="znížená",J605,0)</f>
        <v>0</v>
      </c>
      <c r="BG605" s="148">
        <f>IF(N605="zákl. prenesená",J605,0)</f>
        <v>0</v>
      </c>
      <c r="BH605" s="148">
        <f>IF(N605="zníž. prenesená",J605,0)</f>
        <v>0</v>
      </c>
      <c r="BI605" s="148">
        <f>IF(N605="nulová",J605,0)</f>
        <v>0</v>
      </c>
      <c r="BJ605" s="13" t="s">
        <v>81</v>
      </c>
      <c r="BK605" s="148">
        <f>ROUND(I605*H605,2)</f>
        <v>0</v>
      </c>
      <c r="BL605" s="13" t="s">
        <v>168</v>
      </c>
      <c r="BM605" s="147" t="s">
        <v>1968</v>
      </c>
    </row>
    <row r="606" spans="2:65" s="11" customFormat="1" ht="26.1" customHeight="1" x14ac:dyDescent="0.2">
      <c r="B606" s="124"/>
      <c r="C606" s="11" t="s">
        <v>3361</v>
      </c>
      <c r="D606" s="125" t="s">
        <v>67</v>
      </c>
      <c r="E606" s="126"/>
      <c r="F606" s="126" t="s">
        <v>1969</v>
      </c>
      <c r="J606" s="127"/>
      <c r="L606" s="124"/>
      <c r="M606" s="128"/>
      <c r="P606" s="129">
        <f>P607+SUM(P608:P612)</f>
        <v>0</v>
      </c>
      <c r="R606" s="129">
        <f>R607+SUM(R608:R612)</f>
        <v>0</v>
      </c>
      <c r="T606" s="130">
        <f>T607+SUM(T608:T612)</f>
        <v>0</v>
      </c>
      <c r="AR606" s="125" t="s">
        <v>75</v>
      </c>
      <c r="AT606" s="131" t="s">
        <v>67</v>
      </c>
      <c r="AU606" s="131" t="s">
        <v>68</v>
      </c>
      <c r="AY606" s="125" t="s">
        <v>162</v>
      </c>
      <c r="BK606" s="132">
        <f>BK607+SUM(BK608:BK612)</f>
        <v>0</v>
      </c>
    </row>
    <row r="607" spans="2:65" s="1" customFormat="1" ht="16.5" customHeight="1" x14ac:dyDescent="0.2">
      <c r="B607" s="135"/>
      <c r="C607" s="166" t="s">
        <v>3362</v>
      </c>
      <c r="D607" s="136" t="s">
        <v>164</v>
      </c>
      <c r="E607" s="137"/>
      <c r="F607" s="138" t="s">
        <v>1970</v>
      </c>
      <c r="G607" s="139" t="s">
        <v>266</v>
      </c>
      <c r="H607" s="140">
        <v>1</v>
      </c>
      <c r="I607" s="141"/>
      <c r="J607" s="141"/>
      <c r="K607" s="142"/>
      <c r="L607" s="25"/>
      <c r="M607" s="143" t="s">
        <v>1</v>
      </c>
      <c r="N607" s="144" t="s">
        <v>34</v>
      </c>
      <c r="O607" s="145">
        <v>0</v>
      </c>
      <c r="P607" s="145">
        <f>O607*H607</f>
        <v>0</v>
      </c>
      <c r="Q607" s="145">
        <v>0</v>
      </c>
      <c r="R607" s="145">
        <f>Q607*H607</f>
        <v>0</v>
      </c>
      <c r="S607" s="145">
        <v>0</v>
      </c>
      <c r="T607" s="146">
        <f>S607*H607</f>
        <v>0</v>
      </c>
      <c r="AR607" s="147" t="s">
        <v>168</v>
      </c>
      <c r="AT607" s="147" t="s">
        <v>164</v>
      </c>
      <c r="AU607" s="147" t="s">
        <v>75</v>
      </c>
      <c r="AY607" s="13" t="s">
        <v>162</v>
      </c>
      <c r="BE607" s="148">
        <f>IF(N607="základná",J607,0)</f>
        <v>0</v>
      </c>
      <c r="BF607" s="148">
        <f>IF(N607="znížená",J607,0)</f>
        <v>0</v>
      </c>
      <c r="BG607" s="148">
        <f>IF(N607="zákl. prenesená",J607,0)</f>
        <v>0</v>
      </c>
      <c r="BH607" s="148">
        <f>IF(N607="zníž. prenesená",J607,0)</f>
        <v>0</v>
      </c>
      <c r="BI607" s="148">
        <f>IF(N607="nulová",J607,0)</f>
        <v>0</v>
      </c>
      <c r="BJ607" s="13" t="s">
        <v>81</v>
      </c>
      <c r="BK607" s="148">
        <f>ROUND(I607*H607,2)</f>
        <v>0</v>
      </c>
      <c r="BL607" s="13" t="s">
        <v>168</v>
      </c>
      <c r="BM607" s="147" t="s">
        <v>1971</v>
      </c>
    </row>
    <row r="608" spans="2:65" s="1" customFormat="1" ht="16.5" customHeight="1" x14ac:dyDescent="0.2">
      <c r="B608" s="135"/>
      <c r="C608" s="166" t="s">
        <v>3363</v>
      </c>
      <c r="D608" s="136" t="s">
        <v>164</v>
      </c>
      <c r="E608" s="137"/>
      <c r="F608" s="138" t="s">
        <v>1844</v>
      </c>
      <c r="G608" s="139" t="s">
        <v>266</v>
      </c>
      <c r="H608" s="140">
        <v>3</v>
      </c>
      <c r="I608" s="141"/>
      <c r="J608" s="141"/>
      <c r="K608" s="142"/>
      <c r="L608" s="25"/>
      <c r="M608" s="143" t="s">
        <v>1</v>
      </c>
      <c r="N608" s="144" t="s">
        <v>34</v>
      </c>
      <c r="O608" s="145">
        <v>0</v>
      </c>
      <c r="P608" s="145">
        <f>O608*H608</f>
        <v>0</v>
      </c>
      <c r="Q608" s="145">
        <v>0</v>
      </c>
      <c r="R608" s="145">
        <f>Q608*H608</f>
        <v>0</v>
      </c>
      <c r="S608" s="145">
        <v>0</v>
      </c>
      <c r="T608" s="146">
        <f>S608*H608</f>
        <v>0</v>
      </c>
      <c r="AR608" s="147" t="s">
        <v>168</v>
      </c>
      <c r="AT608" s="147" t="s">
        <v>164</v>
      </c>
      <c r="AU608" s="147" t="s">
        <v>75</v>
      </c>
      <c r="AY608" s="13" t="s">
        <v>162</v>
      </c>
      <c r="BE608" s="148">
        <f>IF(N608="základná",J608,0)</f>
        <v>0</v>
      </c>
      <c r="BF608" s="148">
        <f>IF(N608="znížená",J608,0)</f>
        <v>0</v>
      </c>
      <c r="BG608" s="148">
        <f>IF(N608="zákl. prenesená",J608,0)</f>
        <v>0</v>
      </c>
      <c r="BH608" s="148">
        <f>IF(N608="zníž. prenesená",J608,0)</f>
        <v>0</v>
      </c>
      <c r="BI608" s="148">
        <f>IF(N608="nulová",J608,0)</f>
        <v>0</v>
      </c>
      <c r="BJ608" s="13" t="s">
        <v>81</v>
      </c>
      <c r="BK608" s="148">
        <f>ROUND(I608*H608,2)</f>
        <v>0</v>
      </c>
      <c r="BL608" s="13" t="s">
        <v>168</v>
      </c>
      <c r="BM608" s="147" t="s">
        <v>1972</v>
      </c>
    </row>
    <row r="609" spans="2:65" s="1" customFormat="1" ht="24.2" customHeight="1" x14ac:dyDescent="0.2">
      <c r="B609" s="135"/>
      <c r="C609" s="166"/>
      <c r="D609" s="136" t="s">
        <v>164</v>
      </c>
      <c r="E609" s="137"/>
      <c r="F609" s="138" t="s">
        <v>1796</v>
      </c>
      <c r="G609" s="139" t="s">
        <v>1655</v>
      </c>
      <c r="H609" s="140">
        <v>35</v>
      </c>
      <c r="I609" s="141"/>
      <c r="J609" s="141"/>
      <c r="K609" s="142"/>
      <c r="L609" s="25"/>
      <c r="M609" s="143" t="s">
        <v>1</v>
      </c>
      <c r="N609" s="144" t="s">
        <v>34</v>
      </c>
      <c r="O609" s="145">
        <v>0</v>
      </c>
      <c r="P609" s="145">
        <f>O609*H609</f>
        <v>0</v>
      </c>
      <c r="Q609" s="145">
        <v>0</v>
      </c>
      <c r="R609" s="145">
        <f>Q609*H609</f>
        <v>0</v>
      </c>
      <c r="S609" s="145">
        <v>0</v>
      </c>
      <c r="T609" s="146">
        <f>S609*H609</f>
        <v>0</v>
      </c>
      <c r="AR609" s="147" t="s">
        <v>168</v>
      </c>
      <c r="AT609" s="147" t="s">
        <v>164</v>
      </c>
      <c r="AU609" s="147" t="s">
        <v>75</v>
      </c>
      <c r="AY609" s="13" t="s">
        <v>162</v>
      </c>
      <c r="BE609" s="148">
        <f>IF(N609="základná",J609,0)</f>
        <v>0</v>
      </c>
      <c r="BF609" s="148">
        <f>IF(N609="znížená",J609,0)</f>
        <v>0</v>
      </c>
      <c r="BG609" s="148">
        <f>IF(N609="zákl. prenesená",J609,0)</f>
        <v>0</v>
      </c>
      <c r="BH609" s="148">
        <f>IF(N609="zníž. prenesená",J609,0)</f>
        <v>0</v>
      </c>
      <c r="BI609" s="148">
        <f>IF(N609="nulová",J609,0)</f>
        <v>0</v>
      </c>
      <c r="BJ609" s="13" t="s">
        <v>81</v>
      </c>
      <c r="BK609" s="148">
        <f>ROUND(I609*H609,2)</f>
        <v>0</v>
      </c>
      <c r="BL609" s="13" t="s">
        <v>168</v>
      </c>
      <c r="BM609" s="147" t="s">
        <v>1973</v>
      </c>
    </row>
    <row r="610" spans="2:65" s="1" customFormat="1" ht="16.5" customHeight="1" x14ac:dyDescent="0.2">
      <c r="B610" s="135"/>
      <c r="C610" s="166"/>
      <c r="D610" s="136" t="s">
        <v>164</v>
      </c>
      <c r="E610" s="137"/>
      <c r="F610" s="138" t="s">
        <v>1798</v>
      </c>
      <c r="G610" s="139" t="s">
        <v>1655</v>
      </c>
      <c r="H610" s="140">
        <v>41</v>
      </c>
      <c r="I610" s="141"/>
      <c r="J610" s="141"/>
      <c r="K610" s="142"/>
      <c r="L610" s="25"/>
      <c r="M610" s="143" t="s">
        <v>1</v>
      </c>
      <c r="N610" s="144" t="s">
        <v>34</v>
      </c>
      <c r="O610" s="145">
        <v>0</v>
      </c>
      <c r="P610" s="145">
        <f>O610*H610</f>
        <v>0</v>
      </c>
      <c r="Q610" s="145">
        <v>0</v>
      </c>
      <c r="R610" s="145">
        <f>Q610*H610</f>
        <v>0</v>
      </c>
      <c r="S610" s="145">
        <v>0</v>
      </c>
      <c r="T610" s="146">
        <f>S610*H610</f>
        <v>0</v>
      </c>
      <c r="AR610" s="147" t="s">
        <v>168</v>
      </c>
      <c r="AT610" s="147" t="s">
        <v>164</v>
      </c>
      <c r="AU610" s="147" t="s">
        <v>75</v>
      </c>
      <c r="AY610" s="13" t="s">
        <v>162</v>
      </c>
      <c r="BE610" s="148">
        <f>IF(N610="základná",J610,0)</f>
        <v>0</v>
      </c>
      <c r="BF610" s="148">
        <f>IF(N610="znížená",J610,0)</f>
        <v>0</v>
      </c>
      <c r="BG610" s="148">
        <f>IF(N610="zákl. prenesená",J610,0)</f>
        <v>0</v>
      </c>
      <c r="BH610" s="148">
        <f>IF(N610="zníž. prenesená",J610,0)</f>
        <v>0</v>
      </c>
      <c r="BI610" s="148">
        <f>IF(N610="nulová",J610,0)</f>
        <v>0</v>
      </c>
      <c r="BJ610" s="13" t="s">
        <v>81</v>
      </c>
      <c r="BK610" s="148">
        <f>ROUND(I610*H610,2)</f>
        <v>0</v>
      </c>
      <c r="BL610" s="13" t="s">
        <v>168</v>
      </c>
      <c r="BM610" s="147" t="s">
        <v>1974</v>
      </c>
    </row>
    <row r="611" spans="2:65" s="1" customFormat="1" ht="16.5" customHeight="1" x14ac:dyDescent="0.2">
      <c r="B611" s="135"/>
      <c r="C611" s="166"/>
      <c r="D611" s="136" t="s">
        <v>164</v>
      </c>
      <c r="E611" s="137"/>
      <c r="F611" s="138" t="s">
        <v>1800</v>
      </c>
      <c r="G611" s="139" t="s">
        <v>1655</v>
      </c>
      <c r="H611" s="140">
        <v>6</v>
      </c>
      <c r="I611" s="141"/>
      <c r="J611" s="141"/>
      <c r="K611" s="142"/>
      <c r="L611" s="25"/>
      <c r="M611" s="143" t="s">
        <v>1</v>
      </c>
      <c r="N611" s="144" t="s">
        <v>34</v>
      </c>
      <c r="O611" s="145">
        <v>0</v>
      </c>
      <c r="P611" s="145">
        <f>O611*H611</f>
        <v>0</v>
      </c>
      <c r="Q611" s="145">
        <v>0</v>
      </c>
      <c r="R611" s="145">
        <f>Q611*H611</f>
        <v>0</v>
      </c>
      <c r="S611" s="145">
        <v>0</v>
      </c>
      <c r="T611" s="146">
        <f>S611*H611</f>
        <v>0</v>
      </c>
      <c r="AR611" s="147" t="s">
        <v>168</v>
      </c>
      <c r="AT611" s="147" t="s">
        <v>164</v>
      </c>
      <c r="AU611" s="147" t="s">
        <v>75</v>
      </c>
      <c r="AY611" s="13" t="s">
        <v>162</v>
      </c>
      <c r="BE611" s="148">
        <f>IF(N611="základná",J611,0)</f>
        <v>0</v>
      </c>
      <c r="BF611" s="148">
        <f>IF(N611="znížená",J611,0)</f>
        <v>0</v>
      </c>
      <c r="BG611" s="148">
        <f>IF(N611="zákl. prenesená",J611,0)</f>
        <v>0</v>
      </c>
      <c r="BH611" s="148">
        <f>IF(N611="zníž. prenesená",J611,0)</f>
        <v>0</v>
      </c>
      <c r="BI611" s="148">
        <f>IF(N611="nulová",J611,0)</f>
        <v>0</v>
      </c>
      <c r="BJ611" s="13" t="s">
        <v>81</v>
      </c>
      <c r="BK611" s="148">
        <f>ROUND(I611*H611,2)</f>
        <v>0</v>
      </c>
      <c r="BL611" s="13" t="s">
        <v>168</v>
      </c>
      <c r="BM611" s="147" t="s">
        <v>1975</v>
      </c>
    </row>
    <row r="612" spans="2:65" s="11" customFormat="1" ht="22.7" customHeight="1" x14ac:dyDescent="0.2">
      <c r="B612" s="124"/>
      <c r="D612" s="125" t="s">
        <v>67</v>
      </c>
      <c r="E612" s="133"/>
      <c r="F612" s="133" t="s">
        <v>1667</v>
      </c>
      <c r="J612" s="134"/>
      <c r="L612" s="124"/>
      <c r="M612" s="128"/>
      <c r="P612" s="129">
        <f>SUM(P613:P614)</f>
        <v>0</v>
      </c>
      <c r="R612" s="129">
        <f>SUM(R613:R614)</f>
        <v>0</v>
      </c>
      <c r="T612" s="130">
        <f>SUM(T613:T614)</f>
        <v>0</v>
      </c>
      <c r="AR612" s="125" t="s">
        <v>75</v>
      </c>
      <c r="AT612" s="131" t="s">
        <v>67</v>
      </c>
      <c r="AU612" s="131" t="s">
        <v>75</v>
      </c>
      <c r="AY612" s="125" t="s">
        <v>162</v>
      </c>
      <c r="BK612" s="132">
        <f>SUM(BK613:BK614)</f>
        <v>0</v>
      </c>
    </row>
    <row r="613" spans="2:65" s="1" customFormat="1" ht="16.5" customHeight="1" x14ac:dyDescent="0.2">
      <c r="B613" s="135"/>
      <c r="C613" s="136"/>
      <c r="D613" s="136" t="s">
        <v>164</v>
      </c>
      <c r="E613" s="137"/>
      <c r="F613" s="138" t="s">
        <v>1803</v>
      </c>
      <c r="G613" s="139" t="s">
        <v>266</v>
      </c>
      <c r="H613" s="140">
        <v>2</v>
      </c>
      <c r="I613" s="141"/>
      <c r="J613" s="141"/>
      <c r="K613" s="142"/>
      <c r="L613" s="25"/>
      <c r="M613" s="143" t="s">
        <v>1</v>
      </c>
      <c r="N613" s="144" t="s">
        <v>34</v>
      </c>
      <c r="O613" s="145">
        <v>0</v>
      </c>
      <c r="P613" s="145">
        <f>O613*H613</f>
        <v>0</v>
      </c>
      <c r="Q613" s="145">
        <v>0</v>
      </c>
      <c r="R613" s="145">
        <f>Q613*H613</f>
        <v>0</v>
      </c>
      <c r="S613" s="145">
        <v>0</v>
      </c>
      <c r="T613" s="146">
        <f>S613*H613</f>
        <v>0</v>
      </c>
      <c r="AR613" s="147" t="s">
        <v>168</v>
      </c>
      <c r="AT613" s="147" t="s">
        <v>164</v>
      </c>
      <c r="AU613" s="147" t="s">
        <v>81</v>
      </c>
      <c r="AY613" s="13" t="s">
        <v>162</v>
      </c>
      <c r="BE613" s="148">
        <f>IF(N613="základná",J613,0)</f>
        <v>0</v>
      </c>
      <c r="BF613" s="148">
        <f>IF(N613="znížená",J613,0)</f>
        <v>0</v>
      </c>
      <c r="BG613" s="148">
        <f>IF(N613="zákl. prenesená",J613,0)</f>
        <v>0</v>
      </c>
      <c r="BH613" s="148">
        <f>IF(N613="zníž. prenesená",J613,0)</f>
        <v>0</v>
      </c>
      <c r="BI613" s="148">
        <f>IF(N613="nulová",J613,0)</f>
        <v>0</v>
      </c>
      <c r="BJ613" s="13" t="s">
        <v>81</v>
      </c>
      <c r="BK613" s="148">
        <f>ROUND(I613*H613,2)</f>
        <v>0</v>
      </c>
      <c r="BL613" s="13" t="s">
        <v>168</v>
      </c>
      <c r="BM613" s="147" t="s">
        <v>1976</v>
      </c>
    </row>
    <row r="614" spans="2:65" s="1" customFormat="1" ht="21.75" customHeight="1" x14ac:dyDescent="0.2">
      <c r="B614" s="135"/>
      <c r="C614" s="136"/>
      <c r="D614" s="136" t="s">
        <v>164</v>
      </c>
      <c r="E614" s="137"/>
      <c r="F614" s="138" t="s">
        <v>1805</v>
      </c>
      <c r="G614" s="139" t="s">
        <v>313</v>
      </c>
      <c r="H614" s="140">
        <v>2</v>
      </c>
      <c r="I614" s="141"/>
      <c r="J614" s="141"/>
      <c r="K614" s="142"/>
      <c r="L614" s="25"/>
      <c r="M614" s="143" t="s">
        <v>1</v>
      </c>
      <c r="N614" s="144" t="s">
        <v>34</v>
      </c>
      <c r="O614" s="145">
        <v>0</v>
      </c>
      <c r="P614" s="145">
        <f>O614*H614</f>
        <v>0</v>
      </c>
      <c r="Q614" s="145">
        <v>0</v>
      </c>
      <c r="R614" s="145">
        <f>Q614*H614</f>
        <v>0</v>
      </c>
      <c r="S614" s="145">
        <v>0</v>
      </c>
      <c r="T614" s="146">
        <f>S614*H614</f>
        <v>0</v>
      </c>
      <c r="AR614" s="147" t="s">
        <v>168</v>
      </c>
      <c r="AT614" s="147" t="s">
        <v>164</v>
      </c>
      <c r="AU614" s="147" t="s">
        <v>81</v>
      </c>
      <c r="AY614" s="13" t="s">
        <v>162</v>
      </c>
      <c r="BE614" s="148">
        <f>IF(N614="základná",J614,0)</f>
        <v>0</v>
      </c>
      <c r="BF614" s="148">
        <f>IF(N614="znížená",J614,0)</f>
        <v>0</v>
      </c>
      <c r="BG614" s="148">
        <f>IF(N614="zákl. prenesená",J614,0)</f>
        <v>0</v>
      </c>
      <c r="BH614" s="148">
        <f>IF(N614="zníž. prenesená",J614,0)</f>
        <v>0</v>
      </c>
      <c r="BI614" s="148">
        <f>IF(N614="nulová",J614,0)</f>
        <v>0</v>
      </c>
      <c r="BJ614" s="13" t="s">
        <v>81</v>
      </c>
      <c r="BK614" s="148">
        <f>ROUND(I614*H614,2)</f>
        <v>0</v>
      </c>
      <c r="BL614" s="13" t="s">
        <v>168</v>
      </c>
      <c r="BM614" s="147" t="s">
        <v>1977</v>
      </c>
    </row>
    <row r="615" spans="2:65" s="11" customFormat="1" ht="26.1" customHeight="1" x14ac:dyDescent="0.2">
      <c r="B615" s="124"/>
      <c r="C615" s="11" t="s">
        <v>3364</v>
      </c>
      <c r="D615" s="125" t="s">
        <v>67</v>
      </c>
      <c r="E615" s="126"/>
      <c r="F615" s="126" t="s">
        <v>1978</v>
      </c>
      <c r="J615" s="127"/>
      <c r="L615" s="124"/>
      <c r="M615" s="128"/>
      <c r="P615" s="129">
        <f>SUM(P616:P618)</f>
        <v>0</v>
      </c>
      <c r="R615" s="129">
        <f>SUM(R616:R618)</f>
        <v>0</v>
      </c>
      <c r="T615" s="130">
        <f>SUM(T616:T618)</f>
        <v>0</v>
      </c>
      <c r="AR615" s="125" t="s">
        <v>75</v>
      </c>
      <c r="AT615" s="131" t="s">
        <v>67</v>
      </c>
      <c r="AU615" s="131" t="s">
        <v>68</v>
      </c>
      <c r="AY615" s="125" t="s">
        <v>162</v>
      </c>
      <c r="BK615" s="132">
        <f>SUM(BK616:BK618)</f>
        <v>0</v>
      </c>
    </row>
    <row r="616" spans="2:65" s="1" customFormat="1" ht="16.5" customHeight="1" x14ac:dyDescent="0.2">
      <c r="B616" s="135"/>
      <c r="C616" s="136" t="s">
        <v>3365</v>
      </c>
      <c r="D616" s="136" t="s">
        <v>164</v>
      </c>
      <c r="E616" s="137"/>
      <c r="F616" s="138" t="s">
        <v>1979</v>
      </c>
      <c r="G616" s="139" t="s">
        <v>879</v>
      </c>
      <c r="H616" s="140">
        <v>24</v>
      </c>
      <c r="I616" s="141"/>
      <c r="J616" s="141"/>
      <c r="K616" s="142"/>
      <c r="L616" s="25"/>
      <c r="M616" s="143" t="s">
        <v>1</v>
      </c>
      <c r="N616" s="144" t="s">
        <v>34</v>
      </c>
      <c r="O616" s="145">
        <v>0</v>
      </c>
      <c r="P616" s="145">
        <f>O616*H616</f>
        <v>0</v>
      </c>
      <c r="Q616" s="145">
        <v>0</v>
      </c>
      <c r="R616" s="145">
        <f>Q616*H616</f>
        <v>0</v>
      </c>
      <c r="S616" s="145">
        <v>0</v>
      </c>
      <c r="T616" s="146">
        <f>S616*H616</f>
        <v>0</v>
      </c>
      <c r="AR616" s="147" t="s">
        <v>168</v>
      </c>
      <c r="AT616" s="147" t="s">
        <v>164</v>
      </c>
      <c r="AU616" s="147" t="s">
        <v>75</v>
      </c>
      <c r="AY616" s="13" t="s">
        <v>162</v>
      </c>
      <c r="BE616" s="148">
        <f>IF(N616="základná",J616,0)</f>
        <v>0</v>
      </c>
      <c r="BF616" s="148">
        <f>IF(N616="znížená",J616,0)</f>
        <v>0</v>
      </c>
      <c r="BG616" s="148">
        <f>IF(N616="zákl. prenesená",J616,0)</f>
        <v>0</v>
      </c>
      <c r="BH616" s="148">
        <f>IF(N616="zníž. prenesená",J616,0)</f>
        <v>0</v>
      </c>
      <c r="BI616" s="148">
        <f>IF(N616="nulová",J616,0)</f>
        <v>0</v>
      </c>
      <c r="BJ616" s="13" t="s">
        <v>81</v>
      </c>
      <c r="BK616" s="148">
        <f>ROUND(I616*H616,2)</f>
        <v>0</v>
      </c>
      <c r="BL616" s="13" t="s">
        <v>168</v>
      </c>
      <c r="BM616" s="147" t="s">
        <v>1980</v>
      </c>
    </row>
    <row r="617" spans="2:65" s="1" customFormat="1" ht="16.5" customHeight="1" x14ac:dyDescent="0.2">
      <c r="B617" s="135"/>
      <c r="C617" s="136" t="s">
        <v>3366</v>
      </c>
      <c r="D617" s="136" t="s">
        <v>164</v>
      </c>
      <c r="E617" s="137"/>
      <c r="F617" s="138" t="s">
        <v>1981</v>
      </c>
      <c r="G617" s="139" t="s">
        <v>879</v>
      </c>
      <c r="H617" s="140">
        <v>24</v>
      </c>
      <c r="I617" s="141"/>
      <c r="J617" s="141"/>
      <c r="K617" s="142"/>
      <c r="L617" s="25"/>
      <c r="M617" s="143" t="s">
        <v>1</v>
      </c>
      <c r="N617" s="144" t="s">
        <v>34</v>
      </c>
      <c r="O617" s="145">
        <v>0</v>
      </c>
      <c r="P617" s="145">
        <f>O617*H617</f>
        <v>0</v>
      </c>
      <c r="Q617" s="145">
        <v>0</v>
      </c>
      <c r="R617" s="145">
        <f>Q617*H617</f>
        <v>0</v>
      </c>
      <c r="S617" s="145">
        <v>0</v>
      </c>
      <c r="T617" s="146">
        <f>S617*H617</f>
        <v>0</v>
      </c>
      <c r="AR617" s="147" t="s">
        <v>168</v>
      </c>
      <c r="AT617" s="147" t="s">
        <v>164</v>
      </c>
      <c r="AU617" s="147" t="s">
        <v>75</v>
      </c>
      <c r="AY617" s="13" t="s">
        <v>162</v>
      </c>
      <c r="BE617" s="148">
        <f>IF(N617="základná",J617,0)</f>
        <v>0</v>
      </c>
      <c r="BF617" s="148">
        <f>IF(N617="znížená",J617,0)</f>
        <v>0</v>
      </c>
      <c r="BG617" s="148">
        <f>IF(N617="zákl. prenesená",J617,0)</f>
        <v>0</v>
      </c>
      <c r="BH617" s="148">
        <f>IF(N617="zníž. prenesená",J617,0)</f>
        <v>0</v>
      </c>
      <c r="BI617" s="148">
        <f>IF(N617="nulová",J617,0)</f>
        <v>0</v>
      </c>
      <c r="BJ617" s="13" t="s">
        <v>81</v>
      </c>
      <c r="BK617" s="148">
        <f>ROUND(I617*H617,2)</f>
        <v>0</v>
      </c>
      <c r="BL617" s="13" t="s">
        <v>168</v>
      </c>
      <c r="BM617" s="147" t="s">
        <v>1982</v>
      </c>
    </row>
    <row r="618" spans="2:65" s="1" customFormat="1" ht="16.5" customHeight="1" x14ac:dyDescent="0.2">
      <c r="B618" s="135"/>
      <c r="C618" s="136" t="s">
        <v>3367</v>
      </c>
      <c r="D618" s="136" t="s">
        <v>164</v>
      </c>
      <c r="E618" s="137"/>
      <c r="F618" s="138" t="s">
        <v>1983</v>
      </c>
      <c r="G618" s="139" t="s">
        <v>879</v>
      </c>
      <c r="H618" s="140">
        <v>204</v>
      </c>
      <c r="I618" s="141"/>
      <c r="J618" s="141"/>
      <c r="K618" s="142"/>
      <c r="L618" s="25"/>
      <c r="M618" s="143" t="s">
        <v>1</v>
      </c>
      <c r="N618" s="144" t="s">
        <v>34</v>
      </c>
      <c r="O618" s="145">
        <v>0</v>
      </c>
      <c r="P618" s="145">
        <f>O618*H618</f>
        <v>0</v>
      </c>
      <c r="Q618" s="145">
        <v>0</v>
      </c>
      <c r="R618" s="145">
        <f>Q618*H618</f>
        <v>0</v>
      </c>
      <c r="S618" s="145">
        <v>0</v>
      </c>
      <c r="T618" s="146">
        <f>S618*H618</f>
        <v>0</v>
      </c>
      <c r="AR618" s="147" t="s">
        <v>168</v>
      </c>
      <c r="AT618" s="147" t="s">
        <v>164</v>
      </c>
      <c r="AU618" s="147" t="s">
        <v>75</v>
      </c>
      <c r="AY618" s="13" t="s">
        <v>162</v>
      </c>
      <c r="BE618" s="148">
        <f>IF(N618="základná",J618,0)</f>
        <v>0</v>
      </c>
      <c r="BF618" s="148">
        <f>IF(N618="znížená",J618,0)</f>
        <v>0</v>
      </c>
      <c r="BG618" s="148">
        <f>IF(N618="zákl. prenesená",J618,0)</f>
        <v>0</v>
      </c>
      <c r="BH618" s="148">
        <f>IF(N618="zníž. prenesená",J618,0)</f>
        <v>0</v>
      </c>
      <c r="BI618" s="148">
        <f>IF(N618="nulová",J618,0)</f>
        <v>0</v>
      </c>
      <c r="BJ618" s="13" t="s">
        <v>81</v>
      </c>
      <c r="BK618" s="148">
        <f>ROUND(I618*H618,2)</f>
        <v>0</v>
      </c>
      <c r="BL618" s="13" t="s">
        <v>168</v>
      </c>
      <c r="BM618" s="147" t="s">
        <v>1984</v>
      </c>
    </row>
    <row r="619" spans="2:65" s="11" customFormat="1" ht="26.1" customHeight="1" x14ac:dyDescent="0.2">
      <c r="B619" s="124"/>
      <c r="C619" s="11" t="s">
        <v>3368</v>
      </c>
      <c r="D619" s="125" t="s">
        <v>67</v>
      </c>
      <c r="E619" s="126"/>
      <c r="F619" s="126" t="s">
        <v>1985</v>
      </c>
      <c r="J619" s="127"/>
      <c r="L619" s="124"/>
      <c r="M619" s="128"/>
      <c r="P619" s="129">
        <f>SUM(P620:P622)</f>
        <v>0</v>
      </c>
      <c r="R619" s="129">
        <f>SUM(R620:R622)</f>
        <v>0</v>
      </c>
      <c r="T619" s="130">
        <f>SUM(T620:T622)</f>
        <v>0</v>
      </c>
      <c r="AR619" s="125" t="s">
        <v>75</v>
      </c>
      <c r="AT619" s="131" t="s">
        <v>67</v>
      </c>
      <c r="AU619" s="131" t="s">
        <v>68</v>
      </c>
      <c r="AY619" s="125" t="s">
        <v>162</v>
      </c>
      <c r="BK619" s="132">
        <f>SUM(BK620:BK622)</f>
        <v>0</v>
      </c>
    </row>
    <row r="620" spans="2:65" s="1" customFormat="1" ht="24.2" customHeight="1" x14ac:dyDescent="0.2">
      <c r="B620" s="135"/>
      <c r="C620" s="136" t="s">
        <v>3369</v>
      </c>
      <c r="D620" s="136" t="s">
        <v>164</v>
      </c>
      <c r="E620" s="137"/>
      <c r="F620" s="138" t="s">
        <v>1986</v>
      </c>
      <c r="G620" s="139" t="s">
        <v>1987</v>
      </c>
      <c r="H620" s="140">
        <v>0.01</v>
      </c>
      <c r="I620" s="141"/>
      <c r="J620" s="141"/>
      <c r="K620" s="142"/>
      <c r="L620" s="25"/>
      <c r="M620" s="143" t="s">
        <v>1</v>
      </c>
      <c r="N620" s="144" t="s">
        <v>34</v>
      </c>
      <c r="O620" s="145">
        <v>0</v>
      </c>
      <c r="P620" s="145">
        <f>O620*H620</f>
        <v>0</v>
      </c>
      <c r="Q620" s="145">
        <v>0</v>
      </c>
      <c r="R620" s="145">
        <f>Q620*H620</f>
        <v>0</v>
      </c>
      <c r="S620" s="145">
        <v>0</v>
      </c>
      <c r="T620" s="146">
        <f>S620*H620</f>
        <v>0</v>
      </c>
      <c r="AR620" s="147" t="s">
        <v>168</v>
      </c>
      <c r="AT620" s="147" t="s">
        <v>164</v>
      </c>
      <c r="AU620" s="147" t="s">
        <v>75</v>
      </c>
      <c r="AY620" s="13" t="s">
        <v>162</v>
      </c>
      <c r="BE620" s="148">
        <f>IF(N620="základná",J620,0)</f>
        <v>0</v>
      </c>
      <c r="BF620" s="148">
        <f>IF(N620="znížená",J620,0)</f>
        <v>0</v>
      </c>
      <c r="BG620" s="148">
        <f>IF(N620="zákl. prenesená",J620,0)</f>
        <v>0</v>
      </c>
      <c r="BH620" s="148">
        <f>IF(N620="zníž. prenesená",J620,0)</f>
        <v>0</v>
      </c>
      <c r="BI620" s="148">
        <f>IF(N620="nulová",J620,0)</f>
        <v>0</v>
      </c>
      <c r="BJ620" s="13" t="s">
        <v>81</v>
      </c>
      <c r="BK620" s="148">
        <f>ROUND(I620*H620,2)</f>
        <v>0</v>
      </c>
      <c r="BL620" s="13" t="s">
        <v>168</v>
      </c>
      <c r="BM620" s="147" t="s">
        <v>396</v>
      </c>
    </row>
    <row r="621" spans="2:65" s="1" customFormat="1" ht="24.2" customHeight="1" x14ac:dyDescent="0.2">
      <c r="B621" s="135"/>
      <c r="C621" s="136" t="s">
        <v>3370</v>
      </c>
      <c r="D621" s="136" t="s">
        <v>164</v>
      </c>
      <c r="E621" s="137"/>
      <c r="F621" s="138" t="s">
        <v>1988</v>
      </c>
      <c r="G621" s="139" t="s">
        <v>67</v>
      </c>
      <c r="H621" s="140">
        <v>0.02</v>
      </c>
      <c r="I621" s="141"/>
      <c r="J621" s="141"/>
      <c r="K621" s="142"/>
      <c r="L621" s="25"/>
      <c r="M621" s="143" t="s">
        <v>1</v>
      </c>
      <c r="N621" s="144" t="s">
        <v>34</v>
      </c>
      <c r="O621" s="145">
        <v>0</v>
      </c>
      <c r="P621" s="145">
        <f>O621*H621</f>
        <v>0</v>
      </c>
      <c r="Q621" s="145">
        <v>0</v>
      </c>
      <c r="R621" s="145">
        <f>Q621*H621</f>
        <v>0</v>
      </c>
      <c r="S621" s="145">
        <v>0</v>
      </c>
      <c r="T621" s="146">
        <f>S621*H621</f>
        <v>0</v>
      </c>
      <c r="AR621" s="147" t="s">
        <v>168</v>
      </c>
      <c r="AT621" s="147" t="s">
        <v>164</v>
      </c>
      <c r="AU621" s="147" t="s">
        <v>75</v>
      </c>
      <c r="AY621" s="13" t="s">
        <v>162</v>
      </c>
      <c r="BE621" s="148">
        <f>IF(N621="základná",J621,0)</f>
        <v>0</v>
      </c>
      <c r="BF621" s="148">
        <f>IF(N621="znížená",J621,0)</f>
        <v>0</v>
      </c>
      <c r="BG621" s="148">
        <f>IF(N621="zákl. prenesená",J621,0)</f>
        <v>0</v>
      </c>
      <c r="BH621" s="148">
        <f>IF(N621="zníž. prenesená",J621,0)</f>
        <v>0</v>
      </c>
      <c r="BI621" s="148">
        <f>IF(N621="nulová",J621,0)</f>
        <v>0</v>
      </c>
      <c r="BJ621" s="13" t="s">
        <v>81</v>
      </c>
      <c r="BK621" s="148">
        <f>ROUND(I621*H621,2)</f>
        <v>0</v>
      </c>
      <c r="BL621" s="13" t="s">
        <v>168</v>
      </c>
      <c r="BM621" s="147" t="s">
        <v>1989</v>
      </c>
    </row>
    <row r="622" spans="2:65" s="1" customFormat="1" ht="24.2" customHeight="1" x14ac:dyDescent="0.2">
      <c r="B622" s="135"/>
      <c r="C622" s="136" t="s">
        <v>3371</v>
      </c>
      <c r="D622" s="136" t="s">
        <v>164</v>
      </c>
      <c r="E622" s="137"/>
      <c r="F622" s="138" t="s">
        <v>1990</v>
      </c>
      <c r="G622" s="139" t="s">
        <v>67</v>
      </c>
      <c r="H622" s="140">
        <v>0.02</v>
      </c>
      <c r="I622" s="141"/>
      <c r="J622" s="141"/>
      <c r="K622" s="142"/>
      <c r="L622" s="25"/>
      <c r="M622" s="163" t="s">
        <v>1</v>
      </c>
      <c r="N622" s="164" t="s">
        <v>34</v>
      </c>
      <c r="O622" s="161">
        <v>0</v>
      </c>
      <c r="P622" s="161">
        <f>O622*H622</f>
        <v>0</v>
      </c>
      <c r="Q622" s="161">
        <v>0</v>
      </c>
      <c r="R622" s="161">
        <f>Q622*H622</f>
        <v>0</v>
      </c>
      <c r="S622" s="161">
        <v>0</v>
      </c>
      <c r="T622" s="162">
        <f>S622*H622</f>
        <v>0</v>
      </c>
      <c r="AR622" s="147" t="s">
        <v>168</v>
      </c>
      <c r="AT622" s="147" t="s">
        <v>164</v>
      </c>
      <c r="AU622" s="147" t="s">
        <v>75</v>
      </c>
      <c r="AY622" s="13" t="s">
        <v>162</v>
      </c>
      <c r="BE622" s="148">
        <f>IF(N622="základná",J622,0)</f>
        <v>0</v>
      </c>
      <c r="BF622" s="148">
        <f>IF(N622="znížená",J622,0)</f>
        <v>0</v>
      </c>
      <c r="BG622" s="148">
        <f>IF(N622="zákl. prenesená",J622,0)</f>
        <v>0</v>
      </c>
      <c r="BH622" s="148">
        <f>IF(N622="zníž. prenesená",J622,0)</f>
        <v>0</v>
      </c>
      <c r="BI622" s="148">
        <f>IF(N622="nulová",J622,0)</f>
        <v>0</v>
      </c>
      <c r="BJ622" s="13" t="s">
        <v>81</v>
      </c>
      <c r="BK622" s="148">
        <f>ROUND(I622*H622,2)</f>
        <v>0</v>
      </c>
      <c r="BL622" s="13" t="s">
        <v>168</v>
      </c>
      <c r="BM622" s="147" t="s">
        <v>1991</v>
      </c>
    </row>
    <row r="623" spans="2:65" s="1" customFormat="1" ht="6.95" customHeight="1" x14ac:dyDescent="0.2">
      <c r="B623" s="40"/>
      <c r="C623" s="41"/>
      <c r="D623" s="41"/>
      <c r="E623" s="41"/>
      <c r="F623" s="41"/>
      <c r="G623" s="41"/>
      <c r="H623" s="41"/>
      <c r="I623" s="41"/>
      <c r="J623" s="41"/>
      <c r="K623" s="41"/>
      <c r="L623" s="25"/>
    </row>
  </sheetData>
  <autoFilter ref="C193:K622"/>
  <mergeCells count="15">
    <mergeCell ref="E180:H180"/>
    <mergeCell ref="E184:H184"/>
    <mergeCell ref="E182:H182"/>
    <mergeCell ref="E186:H186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30</vt:i4>
      </vt:variant>
    </vt:vector>
  </HeadingPairs>
  <TitlesOfParts>
    <vt:vector size="45" baseType="lpstr">
      <vt:lpstr>Rekapitulácia stavby</vt:lpstr>
      <vt:lpstr>SO 01.1 a -   SO 01.1 a) ...</vt:lpstr>
      <vt:lpstr>SO 01.1 b - SO 01.1 b)  -...</vt:lpstr>
      <vt:lpstr>SO 01.1 c - SO 01.1 c) -V...</vt:lpstr>
      <vt:lpstr>SO 01.1 d-B - SO 01.1 d) ...</vt:lpstr>
      <vt:lpstr>SO 01.1 d-N - SO 01.1 d) ...</vt:lpstr>
      <vt:lpstr>SO 01.1 d-ZTI - SO 01.1 d...</vt:lpstr>
      <vt:lpstr>SO 01.1 d-UK - SO 01.1 d)...</vt:lpstr>
      <vt:lpstr>SO 01.1 d-VZT - SO 01.1 d...</vt:lpstr>
      <vt:lpstr>SO 01.1 d-ELI - SO 01.1 d...</vt:lpstr>
      <vt:lpstr>SO 01.1 d-SL - SO 01.1 d)...</vt:lpstr>
      <vt:lpstr>SO 01.2-B - B - BÚRACIE P...</vt:lpstr>
      <vt:lpstr>SO 01.2-N - N -NOVÉ KONŠT...</vt:lpstr>
      <vt:lpstr>SO 01.2-ZTI - ZTI - ZDRAV...</vt:lpstr>
      <vt:lpstr>SO 01.2-NN - NN - ELEKTRO...</vt:lpstr>
      <vt:lpstr>'Rekapitulácia stavby'!Názvy_tlače</vt:lpstr>
      <vt:lpstr>'SO 01.1 a -   SO 01.1 a) ...'!Názvy_tlače</vt:lpstr>
      <vt:lpstr>'SO 01.1 b - SO 01.1 b)  -...'!Názvy_tlače</vt:lpstr>
      <vt:lpstr>'SO 01.1 c - SO 01.1 c) -V...'!Názvy_tlače</vt:lpstr>
      <vt:lpstr>'SO 01.1 d-B - SO 01.1 d) ...'!Názvy_tlače</vt:lpstr>
      <vt:lpstr>'SO 01.1 d-ELI - SO 01.1 d...'!Názvy_tlače</vt:lpstr>
      <vt:lpstr>'SO 01.1 d-N - SO 01.1 d) ...'!Názvy_tlače</vt:lpstr>
      <vt:lpstr>'SO 01.1 d-SL - SO 01.1 d)...'!Názvy_tlače</vt:lpstr>
      <vt:lpstr>'SO 01.1 d-UK - SO 01.1 d)...'!Názvy_tlače</vt:lpstr>
      <vt:lpstr>'SO 01.1 d-VZT - SO 01.1 d...'!Názvy_tlače</vt:lpstr>
      <vt:lpstr>'SO 01.1 d-ZTI - SO 01.1 d...'!Názvy_tlače</vt:lpstr>
      <vt:lpstr>'SO 01.2-B - B - BÚRACIE P...'!Názvy_tlače</vt:lpstr>
      <vt:lpstr>'SO 01.2-N - N -NOVÉ KONŠT...'!Názvy_tlače</vt:lpstr>
      <vt:lpstr>'SO 01.2-NN - NN - ELEKTRO...'!Názvy_tlače</vt:lpstr>
      <vt:lpstr>'SO 01.2-ZTI - ZTI - ZDRAV...'!Názvy_tlače</vt:lpstr>
      <vt:lpstr>'Rekapitulácia stavby'!Oblasť_tlače</vt:lpstr>
      <vt:lpstr>'SO 01.1 a -   SO 01.1 a) ...'!Oblasť_tlače</vt:lpstr>
      <vt:lpstr>'SO 01.1 b - SO 01.1 b)  -...'!Oblasť_tlače</vt:lpstr>
      <vt:lpstr>'SO 01.1 c - SO 01.1 c) -V...'!Oblasť_tlače</vt:lpstr>
      <vt:lpstr>'SO 01.1 d-B - SO 01.1 d) ...'!Oblasť_tlače</vt:lpstr>
      <vt:lpstr>'SO 01.1 d-ELI - SO 01.1 d...'!Oblasť_tlače</vt:lpstr>
      <vt:lpstr>'SO 01.1 d-N - SO 01.1 d) ...'!Oblasť_tlače</vt:lpstr>
      <vt:lpstr>'SO 01.1 d-SL - SO 01.1 d)...'!Oblasť_tlače</vt:lpstr>
      <vt:lpstr>'SO 01.1 d-UK - SO 01.1 d)...'!Oblasť_tlače</vt:lpstr>
      <vt:lpstr>'SO 01.1 d-VZT - SO 01.1 d...'!Oblasť_tlače</vt:lpstr>
      <vt:lpstr>'SO 01.1 d-ZTI - SO 01.1 d...'!Oblasť_tlače</vt:lpstr>
      <vt:lpstr>'SO 01.2-B - B - BÚRACIE P...'!Oblasť_tlače</vt:lpstr>
      <vt:lpstr>'SO 01.2-N - N -NOVÉ KONŠT...'!Oblasť_tlače</vt:lpstr>
      <vt:lpstr>'SO 01.2-NN - NN - ELEKTRO...'!Oblasť_tlače</vt:lpstr>
      <vt:lpstr>'SO 01.2-ZTI - ZTI - ZDRAV...'!Oblasť_tlače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ZUZANALUKAC12D4\zuzana</dc:creator>
  <cp:lastModifiedBy>Andrea Jašková</cp:lastModifiedBy>
  <dcterms:created xsi:type="dcterms:W3CDTF">2024-02-09T08:00:52Z</dcterms:created>
  <dcterms:modified xsi:type="dcterms:W3CDTF">2024-06-25T12:31:17Z</dcterms:modified>
</cp:coreProperties>
</file>